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45.2022 Dostawa gazów technicznych\dokumenty robocze\minimalne ilości\"/>
    </mc:Choice>
  </mc:AlternateContent>
  <xr:revisionPtr revIDLastSave="0" documentId="13_ncr:1_{506D06B6-9DC1-4204-8EC9-D6DD9D04F9DA}" xr6:coauthVersionLast="47" xr6:coauthVersionMax="47" xr10:uidLastSave="{00000000-0000-0000-0000-000000000000}"/>
  <bookViews>
    <workbookView xWindow="-19310" yWindow="-110" windowWidth="19420" windowHeight="10420" xr2:uid="{44F0085B-1E4A-4226-8D04-A7085FF80E6A}"/>
  </bookViews>
  <sheets>
    <sheet name="Zadanie nr1" sheetId="1" r:id="rId1"/>
    <sheet name="Zadanie nr 2" sheetId="2" r:id="rId2"/>
    <sheet name="Zadanie nr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4" l="1"/>
  <c r="J8" i="4"/>
  <c r="J7" i="4"/>
  <c r="J6" i="4"/>
  <c r="J5" i="4"/>
  <c r="H4" i="2"/>
  <c r="G4" i="2"/>
  <c r="K36" i="1"/>
  <c r="K3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5" i="1"/>
  <c r="I4" i="2" l="1"/>
  <c r="J4" i="2" s="1"/>
  <c r="K4" i="2" s="1"/>
  <c r="J10" i="4"/>
  <c r="J12" i="4" s="1"/>
  <c r="J11" i="4" s="1"/>
  <c r="J37" i="1"/>
  <c r="J38" i="1" l="1"/>
  <c r="J39" i="1" s="1"/>
</calcChain>
</file>

<file path=xl/sharedStrings.xml><?xml version="1.0" encoding="utf-8"?>
<sst xmlns="http://schemas.openxmlformats.org/spreadsheetml/2006/main" count="120" uniqueCount="79">
  <si>
    <t>#</t>
  </si>
  <si>
    <t>Nazwa gazu</t>
  </si>
  <si>
    <t>Min. klasa czystości</t>
  </si>
  <si>
    <t>Skład % i tolerancja</t>
  </si>
  <si>
    <t>Pojemność wodna butli [l]</t>
  </si>
  <si>
    <t>Nominalne ciśnienie gazu +/-5% [bar]</t>
  </si>
  <si>
    <t>Całkowita liczba butli</t>
  </si>
  <si>
    <t>Cena jednostkowa</t>
  </si>
  <si>
    <t>Wartość razem [PLN]</t>
  </si>
  <si>
    <t>[szt]</t>
  </si>
  <si>
    <t>[PLN]</t>
  </si>
  <si>
    <t>Argon</t>
  </si>
  <si>
    <t>N 5.0</t>
  </si>
  <si>
    <t>Metan/Argon  (Ar/CH4)</t>
  </si>
  <si>
    <t>10/90 +/-2%</t>
  </si>
  <si>
    <t>Tlen / Argon (O2/Ar)</t>
  </si>
  <si>
    <t>25/75 +/-2%</t>
  </si>
  <si>
    <t>Tlen/ hel (O2/He)</t>
  </si>
  <si>
    <t>Hel</t>
  </si>
  <si>
    <t>hel (He) z pojemników typu MINICAN  przyłączanych podłączeniami Swagelock do systemu UHV (przyłącze gwint zewnętrzny 7,16 "-28 UNEF)</t>
  </si>
  <si>
    <t>Metan (CH4)</t>
  </si>
  <si>
    <t>Acetylen (C2H2)</t>
  </si>
  <si>
    <t>Wodór</t>
  </si>
  <si>
    <t>Min. N 5.0</t>
  </si>
  <si>
    <t>Podtlenek azotu (N2O)</t>
  </si>
  <si>
    <t>Dwutlenek węgla (CO2)</t>
  </si>
  <si>
    <t>Dwutlenek węgla (CO2) z pojemników typu  przyłączanych podłączeniami Swagelock do systemu UHV  (Gwint zewnętrzny 7,16 "-28 UNEF)</t>
  </si>
  <si>
    <t>N 4,5</t>
  </si>
  <si>
    <t>Tlen (O2)</t>
  </si>
  <si>
    <t>tlen (O2) z pojemników typu MINICAN przyłączanych podłączeniami Swagelock do systemu UHV  (Gwint zewnętrzny 7,16 "-28 UNEF)</t>
  </si>
  <si>
    <t>Amoniak (NH3)</t>
  </si>
  <si>
    <t>Wodór / azot (H2/N2)</t>
  </si>
  <si>
    <t>10/90 +/- 2%</t>
  </si>
  <si>
    <t>5/95 +/- 2%</t>
  </si>
  <si>
    <t>Powietrze syntetyczne</t>
  </si>
  <si>
    <t>20/80 +/-1%</t>
  </si>
  <si>
    <t>Mieszanka kalibracyjna H2/Ar</t>
  </si>
  <si>
    <t>Mieszanka metan/azot CH4/N2</t>
  </si>
  <si>
    <t>wiązka azotu 12 butli</t>
  </si>
  <si>
    <t>wiązka argonu 12 butli</t>
  </si>
  <si>
    <t>wiązka wodoru 12 butli</t>
  </si>
  <si>
    <t>Koszt transportu [PLN netto]</t>
  </si>
  <si>
    <t>Suma wartości  [PLN netto]</t>
  </si>
  <si>
    <t>Wartość podatku VAT 23%</t>
  </si>
  <si>
    <t>Wartość brutto [PLN]</t>
  </si>
  <si>
    <t>Czynsz na butle do gazów  [PLN netto]</t>
  </si>
  <si>
    <t>Azot (N2)</t>
  </si>
  <si>
    <t>Azot (N2) z pojemników typu MINICAN przyłączanych podłączeniami Swagelock do systemu UHV (Gwint zewnętrzny 7,16 "-28 UNEF)</t>
  </si>
  <si>
    <t>Heksafluorek siarki (SF6)</t>
  </si>
  <si>
    <t xml:space="preserve">120 butli x 730 dni </t>
  </si>
  <si>
    <t>Ciecz</t>
  </si>
  <si>
    <t>Zapotrzebowanie</t>
  </si>
  <si>
    <t>Liczba dostaw</t>
  </si>
  <si>
    <t>[PLN netto]</t>
  </si>
  <si>
    <t>Cena całkowita za hel</t>
  </si>
  <si>
    <t>Koszt dostaw</t>
  </si>
  <si>
    <t>Koszt całkowity</t>
  </si>
  <si>
    <t>[PLN brutto]</t>
  </si>
  <si>
    <t>5 ( po 200 l)</t>
  </si>
  <si>
    <t>[l]</t>
  </si>
  <si>
    <t>[PLN netto/l]</t>
  </si>
  <si>
    <t>Cena za jeden litr helu</t>
  </si>
  <si>
    <t>0,5/99,5</t>
  </si>
  <si>
    <t>2 dosawy po 8 butli</t>
  </si>
  <si>
    <t>Koszt jednej dostawy</t>
  </si>
  <si>
    <t>Koszty transportu [PLN netto]</t>
  </si>
  <si>
    <t xml:space="preserve"> 6.0</t>
  </si>
  <si>
    <t xml:space="preserve"> 5.0</t>
  </si>
  <si>
    <t>84  dostaw po 5 butli</t>
  </si>
  <si>
    <t>6.0</t>
  </si>
  <si>
    <t>5.0</t>
  </si>
  <si>
    <t xml:space="preserve"> 2.6 do fotometrii</t>
  </si>
  <si>
    <t xml:space="preserve"> 2.5</t>
  </si>
  <si>
    <t xml:space="preserve"> 4.5</t>
  </si>
  <si>
    <t xml:space="preserve"> 2.0 bez substancji szkodliwych dla organizmów żywych</t>
  </si>
  <si>
    <t xml:space="preserve"> 5.0  zawartość CnHm poniżej 0,1ppm</t>
  </si>
  <si>
    <t>Tlenek węgla / hel  (CO/He)</t>
  </si>
  <si>
    <t>Gwarantowana ilość zamówienia</t>
  </si>
  <si>
    <t xml:space="preserve">Gwarantowana ilość zamówienia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</si>
</sst>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justify" vertical="center" wrapText="1"/>
    </xf>
    <xf numFmtId="2" fontId="2" fillId="2" borderId="7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horizontal="justify" vertical="center" wrapText="1"/>
    </xf>
    <xf numFmtId="2" fontId="1" fillId="2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9CCF-D0DE-47A3-A9EB-1DF8E9A19837}">
  <dimension ref="A1:S39"/>
  <sheetViews>
    <sheetView tabSelected="1" topLeftCell="A4" workbookViewId="0">
      <selection activeCell="C14" sqref="A14:XFD14"/>
    </sheetView>
  </sheetViews>
  <sheetFormatPr defaultRowHeight="15" x14ac:dyDescent="0.25"/>
  <cols>
    <col min="2" max="2" width="16.5703125" bestFit="1" customWidth="1"/>
    <col min="7" max="8" width="18" customWidth="1"/>
    <col min="9" max="9" width="9.140625" customWidth="1"/>
    <col min="10" max="10" width="3" customWidth="1"/>
  </cols>
  <sheetData>
    <row r="1" spans="1:19" ht="15.75" thickBot="1" x14ac:dyDescent="0.3">
      <c r="B1" s="74"/>
      <c r="C1" s="74"/>
      <c r="D1" s="74"/>
      <c r="E1" s="74"/>
      <c r="F1" s="74"/>
      <c r="G1" s="74"/>
      <c r="H1" s="74"/>
      <c r="I1" s="74"/>
      <c r="J1" s="74"/>
      <c r="K1" s="1"/>
    </row>
    <row r="2" spans="1:19" ht="18" x14ac:dyDescent="0.25">
      <c r="A2" s="75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2" t="s">
        <v>6</v>
      </c>
      <c r="H2" s="2" t="s">
        <v>78</v>
      </c>
      <c r="I2" s="78" t="s">
        <v>7</v>
      </c>
      <c r="J2" s="79"/>
      <c r="K2" s="67" t="s">
        <v>8</v>
      </c>
    </row>
    <row r="3" spans="1:19" x14ac:dyDescent="0.25">
      <c r="A3" s="76"/>
      <c r="B3" s="76"/>
      <c r="C3" s="76"/>
      <c r="D3" s="76"/>
      <c r="E3" s="76"/>
      <c r="F3" s="76"/>
      <c r="G3" s="3" t="s">
        <v>9</v>
      </c>
      <c r="H3" s="3" t="s">
        <v>9</v>
      </c>
      <c r="I3" s="70" t="s">
        <v>10</v>
      </c>
      <c r="J3" s="71"/>
      <c r="K3" s="68"/>
    </row>
    <row r="4" spans="1:19" ht="15.75" thickBot="1" x14ac:dyDescent="0.3">
      <c r="A4" s="77"/>
      <c r="B4" s="77"/>
      <c r="C4" s="77"/>
      <c r="D4" s="77"/>
      <c r="E4" s="77"/>
      <c r="F4" s="77"/>
      <c r="G4" s="4"/>
      <c r="H4" s="39"/>
      <c r="I4" s="72"/>
      <c r="J4" s="73"/>
      <c r="K4" s="69"/>
    </row>
    <row r="5" spans="1:19" ht="15.75" thickBot="1" x14ac:dyDescent="0.3">
      <c r="A5" s="57">
        <v>1</v>
      </c>
      <c r="B5" s="61" t="s">
        <v>11</v>
      </c>
      <c r="C5" s="7" t="s">
        <v>67</v>
      </c>
      <c r="D5" s="7">
        <v>99.998999999999995</v>
      </c>
      <c r="E5" s="7">
        <v>50</v>
      </c>
      <c r="F5" s="7">
        <v>200</v>
      </c>
      <c r="G5" s="18">
        <v>62</v>
      </c>
      <c r="H5" s="40">
        <v>30</v>
      </c>
      <c r="I5" s="42"/>
      <c r="J5" s="43"/>
      <c r="K5" s="10">
        <f>G5*I5</f>
        <v>0</v>
      </c>
      <c r="S5" s="35"/>
    </row>
    <row r="6" spans="1:19" ht="15.75" thickBot="1" x14ac:dyDescent="0.3">
      <c r="A6" s="58"/>
      <c r="B6" s="62"/>
      <c r="C6" s="7" t="s">
        <v>69</v>
      </c>
      <c r="D6" s="7">
        <v>99.999899999999997</v>
      </c>
      <c r="E6" s="7">
        <v>50</v>
      </c>
      <c r="F6" s="7">
        <v>200</v>
      </c>
      <c r="G6" s="18">
        <v>10</v>
      </c>
      <c r="H6" s="40">
        <v>2</v>
      </c>
      <c r="I6" s="42"/>
      <c r="J6" s="43"/>
      <c r="K6" s="10">
        <f t="shared" ref="K6:K34" si="0">G6*I6</f>
        <v>0</v>
      </c>
      <c r="S6" s="35"/>
    </row>
    <row r="7" spans="1:19" ht="15.75" thickBot="1" x14ac:dyDescent="0.3">
      <c r="A7" s="5">
        <v>2</v>
      </c>
      <c r="B7" s="6" t="s">
        <v>13</v>
      </c>
      <c r="C7" s="13"/>
      <c r="D7" s="7" t="s">
        <v>14</v>
      </c>
      <c r="E7" s="7">
        <v>50</v>
      </c>
      <c r="F7" s="7">
        <v>200</v>
      </c>
      <c r="G7" s="18">
        <v>6</v>
      </c>
      <c r="H7" s="40">
        <v>1</v>
      </c>
      <c r="I7" s="42"/>
      <c r="J7" s="43"/>
      <c r="K7" s="10">
        <f t="shared" si="0"/>
        <v>0</v>
      </c>
      <c r="S7" s="35"/>
    </row>
    <row r="8" spans="1:19" ht="15.75" thickBot="1" x14ac:dyDescent="0.3">
      <c r="A8" s="57">
        <v>3</v>
      </c>
      <c r="B8" s="61" t="s">
        <v>15</v>
      </c>
      <c r="C8" s="13"/>
      <c r="D8" s="7" t="s">
        <v>16</v>
      </c>
      <c r="E8" s="7">
        <v>50</v>
      </c>
      <c r="F8" s="7">
        <v>150</v>
      </c>
      <c r="G8" s="18">
        <v>1</v>
      </c>
      <c r="H8" s="40">
        <v>1</v>
      </c>
      <c r="I8" s="42"/>
      <c r="J8" s="43"/>
      <c r="K8" s="10">
        <f t="shared" si="0"/>
        <v>0</v>
      </c>
      <c r="S8" s="35"/>
    </row>
    <row r="9" spans="1:19" ht="15.75" thickBot="1" x14ac:dyDescent="0.3">
      <c r="A9" s="58"/>
      <c r="B9" s="62"/>
      <c r="C9" s="13"/>
      <c r="D9" s="7" t="s">
        <v>14</v>
      </c>
      <c r="E9" s="7">
        <v>50</v>
      </c>
      <c r="F9" s="7">
        <v>150</v>
      </c>
      <c r="G9" s="18">
        <v>1</v>
      </c>
      <c r="H9" s="40">
        <v>1</v>
      </c>
      <c r="I9" s="42"/>
      <c r="J9" s="43"/>
      <c r="K9" s="10">
        <f t="shared" si="0"/>
        <v>0</v>
      </c>
      <c r="S9" s="35"/>
    </row>
    <row r="10" spans="1:19" ht="15.75" thickBot="1" x14ac:dyDescent="0.3">
      <c r="A10" s="11">
        <v>4</v>
      </c>
      <c r="B10" s="7" t="s">
        <v>17</v>
      </c>
      <c r="C10" s="7"/>
      <c r="D10" s="7" t="s">
        <v>14</v>
      </c>
      <c r="E10" s="7">
        <v>50</v>
      </c>
      <c r="F10" s="7">
        <v>150</v>
      </c>
      <c r="G10" s="18">
        <v>1</v>
      </c>
      <c r="H10" s="40">
        <v>1</v>
      </c>
      <c r="I10" s="42"/>
      <c r="J10" s="43"/>
      <c r="K10" s="10">
        <f t="shared" si="0"/>
        <v>0</v>
      </c>
      <c r="S10" s="35"/>
    </row>
    <row r="11" spans="1:19" ht="15.75" thickBot="1" x14ac:dyDescent="0.3">
      <c r="A11" s="11">
        <v>5</v>
      </c>
      <c r="B11" s="7" t="s">
        <v>76</v>
      </c>
      <c r="C11" s="7"/>
      <c r="D11" s="7" t="s">
        <v>14</v>
      </c>
      <c r="E11" s="7">
        <v>50</v>
      </c>
      <c r="F11" s="7">
        <v>150</v>
      </c>
      <c r="G11" s="18">
        <v>1</v>
      </c>
      <c r="H11" s="40">
        <v>1</v>
      </c>
      <c r="I11" s="42"/>
      <c r="J11" s="43"/>
      <c r="K11" s="10">
        <f t="shared" si="0"/>
        <v>0</v>
      </c>
      <c r="S11" s="35"/>
    </row>
    <row r="12" spans="1:19" ht="15.75" thickBot="1" x14ac:dyDescent="0.3">
      <c r="A12" s="57">
        <v>6</v>
      </c>
      <c r="B12" s="61" t="s">
        <v>18</v>
      </c>
      <c r="C12" s="7" t="s">
        <v>66</v>
      </c>
      <c r="D12" s="7">
        <v>99.999899999999997</v>
      </c>
      <c r="E12" s="7">
        <v>50</v>
      </c>
      <c r="F12" s="7">
        <v>200</v>
      </c>
      <c r="G12" s="18">
        <v>8</v>
      </c>
      <c r="H12" s="40">
        <v>2</v>
      </c>
      <c r="I12" s="42"/>
      <c r="J12" s="43"/>
      <c r="K12" s="10">
        <f t="shared" si="0"/>
        <v>0</v>
      </c>
      <c r="S12" s="35"/>
    </row>
    <row r="13" spans="1:19" ht="15.75" thickBot="1" x14ac:dyDescent="0.3">
      <c r="A13" s="58"/>
      <c r="B13" s="62"/>
      <c r="C13" s="7" t="s">
        <v>67</v>
      </c>
      <c r="D13" s="7">
        <v>99.998999999999995</v>
      </c>
      <c r="E13" s="7">
        <v>50</v>
      </c>
      <c r="F13" s="7">
        <v>200</v>
      </c>
      <c r="G13" s="18">
        <v>12</v>
      </c>
      <c r="H13" s="40">
        <v>5</v>
      </c>
      <c r="I13" s="42"/>
      <c r="J13" s="43"/>
      <c r="K13" s="10">
        <f t="shared" si="0"/>
        <v>0</v>
      </c>
      <c r="S13" s="35"/>
    </row>
    <row r="14" spans="1:19" ht="15.75" thickBot="1" x14ac:dyDescent="0.3">
      <c r="A14" s="65">
        <v>7</v>
      </c>
      <c r="B14" s="66" t="s">
        <v>46</v>
      </c>
      <c r="C14" s="7" t="s">
        <v>70</v>
      </c>
      <c r="D14" s="7">
        <v>99.998999999999995</v>
      </c>
      <c r="E14" s="7">
        <v>50</v>
      </c>
      <c r="F14" s="7">
        <v>200</v>
      </c>
      <c r="G14" s="18">
        <v>139</v>
      </c>
      <c r="H14" s="40">
        <v>50</v>
      </c>
      <c r="I14" s="42"/>
      <c r="J14" s="43"/>
      <c r="K14" s="10">
        <f t="shared" si="0"/>
        <v>0</v>
      </c>
      <c r="S14" s="35"/>
    </row>
    <row r="15" spans="1:19" ht="15.75" thickBot="1" x14ac:dyDescent="0.3">
      <c r="A15" s="58"/>
      <c r="B15" s="62"/>
      <c r="C15" s="7" t="s">
        <v>66</v>
      </c>
      <c r="D15" s="7">
        <v>99.999899999999997</v>
      </c>
      <c r="E15" s="7">
        <v>50</v>
      </c>
      <c r="F15" s="7">
        <v>200</v>
      </c>
      <c r="G15" s="18">
        <v>20</v>
      </c>
      <c r="H15" s="40">
        <v>2</v>
      </c>
      <c r="I15" s="42"/>
      <c r="J15" s="43"/>
      <c r="K15" s="10">
        <f t="shared" si="0"/>
        <v>0</v>
      </c>
      <c r="S15" s="35"/>
    </row>
    <row r="16" spans="1:19" ht="15.75" thickBot="1" x14ac:dyDescent="0.3">
      <c r="A16" s="14">
        <v>8</v>
      </c>
      <c r="B16" s="15" t="s">
        <v>20</v>
      </c>
      <c r="C16" s="15" t="s">
        <v>67</v>
      </c>
      <c r="D16" s="15">
        <v>99.998999999999995</v>
      </c>
      <c r="E16" s="15">
        <v>50</v>
      </c>
      <c r="F16" s="15">
        <v>200</v>
      </c>
      <c r="G16" s="19">
        <v>12</v>
      </c>
      <c r="H16" s="19">
        <v>1</v>
      </c>
      <c r="I16" s="51"/>
      <c r="J16" s="51"/>
      <c r="K16" s="10">
        <f t="shared" si="0"/>
        <v>0</v>
      </c>
      <c r="S16" s="35"/>
    </row>
    <row r="17" spans="1:19" ht="18.75" thickBot="1" x14ac:dyDescent="0.3">
      <c r="A17" s="11">
        <v>9</v>
      </c>
      <c r="B17" s="12" t="s">
        <v>21</v>
      </c>
      <c r="C17" s="7" t="s">
        <v>71</v>
      </c>
      <c r="D17" s="7">
        <v>99.6</v>
      </c>
      <c r="E17" s="7">
        <v>40</v>
      </c>
      <c r="F17" s="7">
        <v>16</v>
      </c>
      <c r="G17" s="18">
        <v>8</v>
      </c>
      <c r="H17" s="40">
        <v>1</v>
      </c>
      <c r="I17" s="63"/>
      <c r="J17" s="64"/>
      <c r="K17" s="10">
        <f t="shared" si="0"/>
        <v>0</v>
      </c>
      <c r="S17" s="35"/>
    </row>
    <row r="18" spans="1:19" ht="15.75" thickBot="1" x14ac:dyDescent="0.3">
      <c r="A18" s="14">
        <v>10</v>
      </c>
      <c r="B18" s="15" t="s">
        <v>22</v>
      </c>
      <c r="C18" s="15" t="s">
        <v>67</v>
      </c>
      <c r="D18" s="15">
        <v>99.998999999999995</v>
      </c>
      <c r="E18" s="15">
        <v>50</v>
      </c>
      <c r="F18" s="15">
        <v>200</v>
      </c>
      <c r="G18" s="19">
        <v>9</v>
      </c>
      <c r="H18" s="19">
        <v>1</v>
      </c>
      <c r="I18" s="51"/>
      <c r="J18" s="51"/>
      <c r="K18" s="10">
        <f t="shared" si="0"/>
        <v>0</v>
      </c>
      <c r="S18" s="35"/>
    </row>
    <row r="19" spans="1:19" ht="15.75" thickBot="1" x14ac:dyDescent="0.3">
      <c r="A19" s="57">
        <v>11</v>
      </c>
      <c r="B19" s="61" t="s">
        <v>24</v>
      </c>
      <c r="C19" s="7" t="s">
        <v>67</v>
      </c>
      <c r="D19" s="7">
        <v>99.998999999999995</v>
      </c>
      <c r="E19" s="7">
        <v>50</v>
      </c>
      <c r="F19" s="7">
        <v>50</v>
      </c>
      <c r="G19" s="18">
        <v>2</v>
      </c>
      <c r="H19" s="40">
        <v>1</v>
      </c>
      <c r="I19" s="42"/>
      <c r="J19" s="43"/>
      <c r="K19" s="10">
        <f t="shared" si="0"/>
        <v>0</v>
      </c>
      <c r="S19" s="35"/>
    </row>
    <row r="20" spans="1:19" ht="15.75" thickBot="1" x14ac:dyDescent="0.3">
      <c r="A20" s="58"/>
      <c r="B20" s="62"/>
      <c r="C20" s="7" t="s">
        <v>72</v>
      </c>
      <c r="D20" s="7">
        <v>99.5</v>
      </c>
      <c r="E20" s="7">
        <v>50</v>
      </c>
      <c r="F20" s="7">
        <v>50</v>
      </c>
      <c r="G20" s="18">
        <v>2</v>
      </c>
      <c r="H20" s="40">
        <v>1</v>
      </c>
      <c r="I20" s="42"/>
      <c r="J20" s="43"/>
      <c r="K20" s="10">
        <f t="shared" si="0"/>
        <v>0</v>
      </c>
      <c r="S20" s="35"/>
    </row>
    <row r="21" spans="1:19" ht="15.75" thickBot="1" x14ac:dyDescent="0.3">
      <c r="A21" s="57">
        <v>12</v>
      </c>
      <c r="B21" s="61" t="s">
        <v>25</v>
      </c>
      <c r="C21" s="7" t="s">
        <v>73</v>
      </c>
      <c r="D21" s="7">
        <v>99.995000000000005</v>
      </c>
      <c r="E21" s="7">
        <v>50</v>
      </c>
      <c r="F21" s="7">
        <v>57</v>
      </c>
      <c r="G21" s="18">
        <v>10</v>
      </c>
      <c r="H21" s="40">
        <v>1</v>
      </c>
      <c r="I21" s="42"/>
      <c r="J21" s="43"/>
      <c r="K21" s="10">
        <f t="shared" si="0"/>
        <v>0</v>
      </c>
      <c r="S21" s="35"/>
    </row>
    <row r="22" spans="1:19" ht="54.75" thickBot="1" x14ac:dyDescent="0.3">
      <c r="A22" s="58"/>
      <c r="B22" s="62"/>
      <c r="C22" s="7" t="s">
        <v>74</v>
      </c>
      <c r="D22" s="7">
        <v>99</v>
      </c>
      <c r="E22" s="7">
        <v>40</v>
      </c>
      <c r="F22" s="7">
        <v>57</v>
      </c>
      <c r="G22" s="18">
        <v>60</v>
      </c>
      <c r="H22" s="40">
        <v>10</v>
      </c>
      <c r="I22" s="42"/>
      <c r="J22" s="43"/>
      <c r="K22" s="10">
        <f t="shared" si="0"/>
        <v>0</v>
      </c>
      <c r="S22" s="35"/>
    </row>
    <row r="23" spans="1:19" ht="15.75" thickBot="1" x14ac:dyDescent="0.3">
      <c r="A23" s="12">
        <v>13</v>
      </c>
      <c r="B23" s="12" t="s">
        <v>28</v>
      </c>
      <c r="C23" s="7" t="s">
        <v>67</v>
      </c>
      <c r="D23" s="7">
        <v>99.999899999999997</v>
      </c>
      <c r="E23" s="7">
        <v>10</v>
      </c>
      <c r="F23" s="7">
        <v>150</v>
      </c>
      <c r="G23" s="18">
        <v>20</v>
      </c>
      <c r="H23" s="40">
        <v>4</v>
      </c>
      <c r="I23" s="42"/>
      <c r="J23" s="43"/>
      <c r="K23" s="10">
        <f t="shared" si="0"/>
        <v>0</v>
      </c>
      <c r="S23" s="35"/>
    </row>
    <row r="24" spans="1:19" ht="15.75" thickBot="1" x14ac:dyDescent="0.3">
      <c r="A24" s="6">
        <v>14</v>
      </c>
      <c r="B24" s="6" t="s">
        <v>30</v>
      </c>
      <c r="C24" s="7" t="s">
        <v>67</v>
      </c>
      <c r="D24" s="7">
        <v>99.998999999999995</v>
      </c>
      <c r="E24" s="7">
        <v>50</v>
      </c>
      <c r="F24" s="7">
        <v>8.59</v>
      </c>
      <c r="G24" s="18">
        <v>12</v>
      </c>
      <c r="H24" s="40">
        <v>1</v>
      </c>
      <c r="I24" s="42"/>
      <c r="J24" s="43"/>
      <c r="K24" s="10">
        <f t="shared" si="0"/>
        <v>0</v>
      </c>
      <c r="S24" s="35"/>
    </row>
    <row r="25" spans="1:19" ht="15.75" thickBot="1" x14ac:dyDescent="0.3">
      <c r="A25" s="59">
        <v>15</v>
      </c>
      <c r="B25" s="60" t="s">
        <v>31</v>
      </c>
      <c r="C25" s="24"/>
      <c r="D25" s="15" t="s">
        <v>32</v>
      </c>
      <c r="E25" s="15">
        <v>50</v>
      </c>
      <c r="F25" s="15">
        <v>200</v>
      </c>
      <c r="G25" s="19">
        <v>5</v>
      </c>
      <c r="H25" s="19">
        <v>1</v>
      </c>
      <c r="I25" s="51"/>
      <c r="J25" s="51"/>
      <c r="K25" s="25">
        <f t="shared" si="0"/>
        <v>0</v>
      </c>
      <c r="S25" s="35"/>
    </row>
    <row r="26" spans="1:19" ht="15.75" thickBot="1" x14ac:dyDescent="0.3">
      <c r="A26" s="59"/>
      <c r="B26" s="60"/>
      <c r="C26" s="26"/>
      <c r="D26" s="27" t="s">
        <v>33</v>
      </c>
      <c r="E26" s="27">
        <v>50</v>
      </c>
      <c r="F26" s="27">
        <v>200</v>
      </c>
      <c r="G26" s="28">
        <v>5</v>
      </c>
      <c r="H26" s="28">
        <v>1</v>
      </c>
      <c r="I26" s="51"/>
      <c r="J26" s="51"/>
      <c r="K26" s="25">
        <f t="shared" si="0"/>
        <v>0</v>
      </c>
      <c r="S26" s="36"/>
    </row>
    <row r="27" spans="1:19" ht="27.75" thickBot="1" x14ac:dyDescent="0.3">
      <c r="A27" s="14">
        <v>16</v>
      </c>
      <c r="B27" s="15" t="s">
        <v>34</v>
      </c>
      <c r="C27" s="15" t="s">
        <v>75</v>
      </c>
      <c r="D27" s="15" t="s">
        <v>35</v>
      </c>
      <c r="E27" s="15">
        <v>50</v>
      </c>
      <c r="F27" s="15">
        <v>200</v>
      </c>
      <c r="G27" s="19">
        <v>10</v>
      </c>
      <c r="H27" s="19">
        <v>1</v>
      </c>
      <c r="I27" s="51"/>
      <c r="J27" s="51"/>
      <c r="K27" s="25">
        <f t="shared" si="0"/>
        <v>0</v>
      </c>
      <c r="S27" s="35"/>
    </row>
    <row r="28" spans="1:19" ht="15.75" thickBot="1" x14ac:dyDescent="0.3">
      <c r="A28" s="14">
        <v>17</v>
      </c>
      <c r="B28" s="29" t="s">
        <v>36</v>
      </c>
      <c r="C28" s="14"/>
      <c r="D28" s="27" t="s">
        <v>33</v>
      </c>
      <c r="E28" s="14">
        <v>50</v>
      </c>
      <c r="F28" s="14">
        <v>200</v>
      </c>
      <c r="G28" s="19">
        <v>15</v>
      </c>
      <c r="H28" s="19">
        <v>4</v>
      </c>
      <c r="I28" s="51"/>
      <c r="J28" s="51"/>
      <c r="K28" s="25">
        <f t="shared" si="0"/>
        <v>0</v>
      </c>
      <c r="S28" s="35"/>
    </row>
    <row r="29" spans="1:19" ht="18.75" thickBot="1" x14ac:dyDescent="0.3">
      <c r="A29" s="14">
        <v>18</v>
      </c>
      <c r="B29" s="24" t="s">
        <v>37</v>
      </c>
      <c r="C29" s="14"/>
      <c r="D29" s="14" t="s">
        <v>62</v>
      </c>
      <c r="E29" s="14">
        <v>10</v>
      </c>
      <c r="F29" s="14">
        <v>100</v>
      </c>
      <c r="G29" s="19">
        <v>1</v>
      </c>
      <c r="H29" s="19">
        <v>1</v>
      </c>
      <c r="I29" s="51"/>
      <c r="J29" s="51"/>
      <c r="K29" s="25">
        <f t="shared" si="0"/>
        <v>0</v>
      </c>
      <c r="S29" s="35"/>
    </row>
    <row r="30" spans="1:19" ht="15.75" thickBot="1" x14ac:dyDescent="0.3">
      <c r="A30" s="57">
        <v>19</v>
      </c>
      <c r="B30" s="55" t="s">
        <v>48</v>
      </c>
      <c r="C30" s="17" t="s">
        <v>67</v>
      </c>
      <c r="D30" s="17">
        <v>99.998999999999995</v>
      </c>
      <c r="E30" s="17">
        <v>10</v>
      </c>
      <c r="F30" s="17">
        <v>21</v>
      </c>
      <c r="G30" s="20">
        <v>3</v>
      </c>
      <c r="H30" s="41">
        <v>3</v>
      </c>
      <c r="I30" s="42"/>
      <c r="J30" s="43"/>
      <c r="K30" s="10">
        <f t="shared" si="0"/>
        <v>0</v>
      </c>
      <c r="S30" s="35"/>
    </row>
    <row r="31" spans="1:19" ht="15.75" thickBot="1" x14ac:dyDescent="0.3">
      <c r="A31" s="58"/>
      <c r="B31" s="56"/>
      <c r="C31" s="9" t="s">
        <v>67</v>
      </c>
      <c r="D31" s="9">
        <v>99.998999999999995</v>
      </c>
      <c r="E31" s="9">
        <v>50</v>
      </c>
      <c r="F31" s="9">
        <v>21</v>
      </c>
      <c r="G31" s="18">
        <v>1</v>
      </c>
      <c r="H31" s="40">
        <v>1</v>
      </c>
      <c r="I31" s="42"/>
      <c r="J31" s="43"/>
      <c r="K31" s="10">
        <f t="shared" si="0"/>
        <v>0</v>
      </c>
      <c r="S31" s="35"/>
    </row>
    <row r="32" spans="1:19" ht="15.75" thickBot="1" x14ac:dyDescent="0.3">
      <c r="A32" s="14">
        <v>20</v>
      </c>
      <c r="B32" s="16" t="s">
        <v>38</v>
      </c>
      <c r="C32" s="17" t="s">
        <v>67</v>
      </c>
      <c r="D32" s="17">
        <v>99.998999999999995</v>
      </c>
      <c r="E32" s="16"/>
      <c r="F32" s="17">
        <v>200</v>
      </c>
      <c r="G32" s="20">
        <v>1</v>
      </c>
      <c r="H32" s="41">
        <v>1</v>
      </c>
      <c r="I32" s="42"/>
      <c r="J32" s="43"/>
      <c r="K32" s="10">
        <f t="shared" si="0"/>
        <v>0</v>
      </c>
      <c r="S32" s="35"/>
    </row>
    <row r="33" spans="1:19" ht="15.75" thickBot="1" x14ac:dyDescent="0.3">
      <c r="A33" s="11">
        <v>21</v>
      </c>
      <c r="B33" s="8" t="s">
        <v>39</v>
      </c>
      <c r="C33" s="9" t="s">
        <v>67</v>
      </c>
      <c r="D33" s="9">
        <v>99.998999999999995</v>
      </c>
      <c r="E33" s="8"/>
      <c r="F33" s="9">
        <v>200</v>
      </c>
      <c r="G33" s="18">
        <v>12</v>
      </c>
      <c r="H33" s="40">
        <v>4</v>
      </c>
      <c r="I33" s="42"/>
      <c r="J33" s="43"/>
      <c r="K33" s="10">
        <f t="shared" si="0"/>
        <v>0</v>
      </c>
      <c r="S33" s="35"/>
    </row>
    <row r="34" spans="1:19" ht="15.75" thickBot="1" x14ac:dyDescent="0.3">
      <c r="A34" s="11">
        <v>22</v>
      </c>
      <c r="B34" s="8" t="s">
        <v>40</v>
      </c>
      <c r="C34" s="9" t="s">
        <v>67</v>
      </c>
      <c r="D34" s="9">
        <v>99.998999999999995</v>
      </c>
      <c r="E34" s="8"/>
      <c r="F34" s="9">
        <v>200</v>
      </c>
      <c r="G34" s="18">
        <v>10</v>
      </c>
      <c r="H34" s="40">
        <v>3</v>
      </c>
      <c r="I34" s="42"/>
      <c r="J34" s="43"/>
      <c r="K34" s="10">
        <f t="shared" si="0"/>
        <v>0</v>
      </c>
      <c r="S34" s="35"/>
    </row>
    <row r="35" spans="1:19" ht="15.75" customHeight="1" thickBot="1" x14ac:dyDescent="0.3">
      <c r="A35" s="52" t="s">
        <v>45</v>
      </c>
      <c r="B35" s="53"/>
      <c r="C35" s="53"/>
      <c r="D35" s="53"/>
      <c r="E35" s="53"/>
      <c r="F35" s="54"/>
      <c r="G35" s="52" t="s">
        <v>49</v>
      </c>
      <c r="H35" s="54"/>
      <c r="I35" s="42"/>
      <c r="J35" s="43"/>
      <c r="K35" s="10">
        <f>I35*120*730</f>
        <v>0</v>
      </c>
    </row>
    <row r="36" spans="1:19" ht="15.75" customHeight="1" thickBot="1" x14ac:dyDescent="0.3">
      <c r="A36" s="52" t="s">
        <v>65</v>
      </c>
      <c r="B36" s="53"/>
      <c r="C36" s="53"/>
      <c r="D36" s="53"/>
      <c r="E36" s="53"/>
      <c r="F36" s="54"/>
      <c r="G36" s="52" t="s">
        <v>68</v>
      </c>
      <c r="H36" s="54"/>
      <c r="I36" s="42"/>
      <c r="J36" s="43"/>
      <c r="K36" s="10">
        <f>I36*60</f>
        <v>0</v>
      </c>
      <c r="O36" s="37"/>
    </row>
    <row r="37" spans="1:19" ht="15.75" customHeight="1" thickBot="1" x14ac:dyDescent="0.3">
      <c r="A37" s="48" t="s">
        <v>42</v>
      </c>
      <c r="B37" s="49"/>
      <c r="C37" s="49"/>
      <c r="D37" s="49"/>
      <c r="E37" s="49"/>
      <c r="F37" s="49"/>
      <c r="G37" s="49"/>
      <c r="H37" s="49"/>
      <c r="I37" s="50"/>
      <c r="J37" s="44">
        <f>SUM(K5:K36)</f>
        <v>0</v>
      </c>
      <c r="K37" s="45"/>
    </row>
    <row r="38" spans="1:19" ht="15.75" customHeight="1" thickBot="1" x14ac:dyDescent="0.3">
      <c r="A38" s="48" t="s">
        <v>43</v>
      </c>
      <c r="B38" s="49"/>
      <c r="C38" s="49"/>
      <c r="D38" s="49"/>
      <c r="E38" s="49"/>
      <c r="F38" s="49"/>
      <c r="G38" s="49"/>
      <c r="H38" s="49"/>
      <c r="I38" s="50"/>
      <c r="J38" s="44">
        <f>J37*0.23</f>
        <v>0</v>
      </c>
      <c r="K38" s="45"/>
    </row>
    <row r="39" spans="1:19" ht="15.75" customHeight="1" thickBot="1" x14ac:dyDescent="0.3">
      <c r="A39" s="48" t="s">
        <v>44</v>
      </c>
      <c r="B39" s="49"/>
      <c r="C39" s="49"/>
      <c r="D39" s="49"/>
      <c r="E39" s="49"/>
      <c r="F39" s="49"/>
      <c r="G39" s="49"/>
      <c r="H39" s="49"/>
      <c r="I39" s="50"/>
      <c r="J39" s="46">
        <f>J37+J38</f>
        <v>0</v>
      </c>
      <c r="K39" s="47"/>
    </row>
  </sheetData>
  <mergeCells count="69">
    <mergeCell ref="B1:J1"/>
    <mergeCell ref="A2:A4"/>
    <mergeCell ref="B2:B4"/>
    <mergeCell ref="C2:C4"/>
    <mergeCell ref="D2:D4"/>
    <mergeCell ref="E2:E4"/>
    <mergeCell ref="F2:F4"/>
    <mergeCell ref="I2:J2"/>
    <mergeCell ref="K2:K4"/>
    <mergeCell ref="I3:J3"/>
    <mergeCell ref="I4:J4"/>
    <mergeCell ref="A5:A6"/>
    <mergeCell ref="B5:B6"/>
    <mergeCell ref="I5:J5"/>
    <mergeCell ref="I6:J6"/>
    <mergeCell ref="I7:J7"/>
    <mergeCell ref="A8:A9"/>
    <mergeCell ref="B8:B9"/>
    <mergeCell ref="I8:J8"/>
    <mergeCell ref="I9:J9"/>
    <mergeCell ref="I10:J10"/>
    <mergeCell ref="I11:J11"/>
    <mergeCell ref="A12:A13"/>
    <mergeCell ref="B12:B13"/>
    <mergeCell ref="I12:J12"/>
    <mergeCell ref="I13:J13"/>
    <mergeCell ref="I16:J16"/>
    <mergeCell ref="I17:J17"/>
    <mergeCell ref="A14:A15"/>
    <mergeCell ref="B14:B15"/>
    <mergeCell ref="I14:J14"/>
    <mergeCell ref="I15:J15"/>
    <mergeCell ref="I18:J18"/>
    <mergeCell ref="A19:A20"/>
    <mergeCell ref="B19:B20"/>
    <mergeCell ref="I19:J19"/>
    <mergeCell ref="I20:J20"/>
    <mergeCell ref="I23:J23"/>
    <mergeCell ref="A21:A22"/>
    <mergeCell ref="B21:B22"/>
    <mergeCell ref="I21:J21"/>
    <mergeCell ref="I22:J22"/>
    <mergeCell ref="I24:J24"/>
    <mergeCell ref="A25:A26"/>
    <mergeCell ref="B25:B26"/>
    <mergeCell ref="I25:J25"/>
    <mergeCell ref="I26:J26"/>
    <mergeCell ref="I28:J28"/>
    <mergeCell ref="I29:J29"/>
    <mergeCell ref="I27:J27"/>
    <mergeCell ref="A35:F35"/>
    <mergeCell ref="J37:K37"/>
    <mergeCell ref="I36:J36"/>
    <mergeCell ref="A36:F36"/>
    <mergeCell ref="I35:J35"/>
    <mergeCell ref="G35:H35"/>
    <mergeCell ref="G36:H36"/>
    <mergeCell ref="B30:B31"/>
    <mergeCell ref="A30:A31"/>
    <mergeCell ref="I32:J32"/>
    <mergeCell ref="I33:J33"/>
    <mergeCell ref="I34:J34"/>
    <mergeCell ref="I30:J30"/>
    <mergeCell ref="I31:J31"/>
    <mergeCell ref="J38:K38"/>
    <mergeCell ref="J39:K39"/>
    <mergeCell ref="A37:I37"/>
    <mergeCell ref="A38:I38"/>
    <mergeCell ref="A39:I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1994-8932-46D4-914E-D4CFC2EE8C91}">
  <dimension ref="A1:K4"/>
  <sheetViews>
    <sheetView zoomScale="120" zoomScaleNormal="120" workbookViewId="0">
      <selection activeCell="K18" sqref="K18"/>
    </sheetView>
  </sheetViews>
  <sheetFormatPr defaultRowHeight="15" x14ac:dyDescent="0.25"/>
  <cols>
    <col min="2" max="3" width="10.85546875" customWidth="1"/>
  </cols>
  <sheetData>
    <row r="1" spans="1:11" ht="15.75" thickBot="1" x14ac:dyDescent="0.3"/>
    <row r="2" spans="1:11" ht="26.25" customHeight="1" thickBot="1" x14ac:dyDescent="0.3">
      <c r="A2" s="21" t="s">
        <v>50</v>
      </c>
      <c r="B2" s="22" t="s">
        <v>51</v>
      </c>
      <c r="C2" s="22" t="s">
        <v>77</v>
      </c>
      <c r="D2" s="22" t="s">
        <v>52</v>
      </c>
      <c r="E2" s="22" t="s">
        <v>64</v>
      </c>
      <c r="F2" s="22" t="s">
        <v>61</v>
      </c>
      <c r="G2" s="22" t="s">
        <v>54</v>
      </c>
      <c r="H2" s="22" t="s">
        <v>55</v>
      </c>
      <c r="I2" s="22" t="s">
        <v>56</v>
      </c>
      <c r="J2" s="22" t="s">
        <v>43</v>
      </c>
      <c r="K2" s="22" t="s">
        <v>56</v>
      </c>
    </row>
    <row r="3" spans="1:11" ht="15.75" thickBot="1" x14ac:dyDescent="0.3">
      <c r="A3" s="21"/>
      <c r="B3" s="22" t="s">
        <v>59</v>
      </c>
      <c r="C3" s="22" t="s">
        <v>59</v>
      </c>
      <c r="D3" s="22"/>
      <c r="E3" s="22" t="s">
        <v>53</v>
      </c>
      <c r="F3" s="22" t="s">
        <v>60</v>
      </c>
      <c r="G3" s="22" t="s">
        <v>53</v>
      </c>
      <c r="H3" s="22" t="s">
        <v>53</v>
      </c>
      <c r="I3" s="22" t="s">
        <v>53</v>
      </c>
      <c r="J3" s="22"/>
      <c r="K3" s="22" t="s">
        <v>57</v>
      </c>
    </row>
    <row r="4" spans="1:11" ht="15.75" thickBot="1" x14ac:dyDescent="0.3">
      <c r="A4" s="11" t="s">
        <v>18</v>
      </c>
      <c r="B4" s="9">
        <v>1000</v>
      </c>
      <c r="C4" s="9">
        <v>1000</v>
      </c>
      <c r="D4" s="9" t="s">
        <v>58</v>
      </c>
      <c r="E4" s="23"/>
      <c r="F4" s="23"/>
      <c r="G4" s="7">
        <f>B4*F4</f>
        <v>0</v>
      </c>
      <c r="H4" s="7">
        <f>5*E4</f>
        <v>0</v>
      </c>
      <c r="I4" s="7">
        <f>G4+H4</f>
        <v>0</v>
      </c>
      <c r="J4" s="7">
        <f>I4*0.23</f>
        <v>0</v>
      </c>
      <c r="K4" s="7">
        <f>I4+J4</f>
        <v>0</v>
      </c>
    </row>
  </sheetData>
  <pageMargins left="0.7" right="0.7" top="0.75" bottom="0.75" header="0.3" footer="0.3"/>
  <pageSetup paperSize="9" orientation="portrait" r:id="rId1"/>
  <ignoredErrors>
    <ignoredError sqref="J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96FC1-9FE1-4747-9FDE-0B76560F0E9B}">
  <dimension ref="A1:J12"/>
  <sheetViews>
    <sheetView topLeftCell="A7" workbookViewId="0">
      <selection activeCell="H8" sqref="H8"/>
    </sheetView>
  </sheetViews>
  <sheetFormatPr defaultRowHeight="15" x14ac:dyDescent="0.25"/>
  <cols>
    <col min="2" max="2" width="8.5703125" bestFit="1" customWidth="1"/>
    <col min="7" max="7" width="10.42578125" bestFit="1" customWidth="1"/>
    <col min="8" max="8" width="10.42578125" customWidth="1"/>
  </cols>
  <sheetData>
    <row r="1" spans="1:10" ht="15.75" thickBot="1" x14ac:dyDescent="0.3"/>
    <row r="2" spans="1:10" ht="18.75" thickBot="1" x14ac:dyDescent="0.3">
      <c r="A2" s="75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2" t="s">
        <v>6</v>
      </c>
      <c r="H2" s="38" t="s">
        <v>77</v>
      </c>
      <c r="I2" s="31" t="s">
        <v>7</v>
      </c>
      <c r="J2" s="80" t="s">
        <v>8</v>
      </c>
    </row>
    <row r="3" spans="1:10" ht="15.75" thickBot="1" x14ac:dyDescent="0.3">
      <c r="A3" s="76"/>
      <c r="B3" s="76"/>
      <c r="C3" s="76"/>
      <c r="D3" s="76"/>
      <c r="E3" s="76"/>
      <c r="F3" s="76"/>
      <c r="G3" s="3" t="s">
        <v>9</v>
      </c>
      <c r="H3" s="3" t="s">
        <v>9</v>
      </c>
      <c r="I3" s="32" t="s">
        <v>10</v>
      </c>
      <c r="J3" s="80"/>
    </row>
    <row r="4" spans="1:10" ht="15.75" thickBot="1" x14ac:dyDescent="0.3">
      <c r="A4" s="77"/>
      <c r="B4" s="77"/>
      <c r="C4" s="77"/>
      <c r="D4" s="77"/>
      <c r="E4" s="77"/>
      <c r="F4" s="77"/>
      <c r="G4" s="4"/>
      <c r="H4" s="39"/>
      <c r="I4" s="33"/>
      <c r="J4" s="80"/>
    </row>
    <row r="5" spans="1:10" ht="108.75" thickBot="1" x14ac:dyDescent="0.3">
      <c r="A5" s="11">
        <v>1</v>
      </c>
      <c r="B5" s="7" t="s">
        <v>19</v>
      </c>
      <c r="C5" s="7" t="s">
        <v>12</v>
      </c>
      <c r="D5" s="7">
        <v>99.998999999999995</v>
      </c>
      <c r="E5" s="7">
        <v>1</v>
      </c>
      <c r="F5" s="7">
        <v>12</v>
      </c>
      <c r="G5" s="18">
        <v>4</v>
      </c>
      <c r="H5" s="18">
        <v>2</v>
      </c>
      <c r="I5" s="30"/>
      <c r="J5" s="25">
        <f>G5*I5</f>
        <v>0</v>
      </c>
    </row>
    <row r="6" spans="1:10" ht="99.75" thickBot="1" x14ac:dyDescent="0.3">
      <c r="A6" s="11">
        <v>2</v>
      </c>
      <c r="B6" s="7" t="s">
        <v>47</v>
      </c>
      <c r="C6" s="7" t="s">
        <v>23</v>
      </c>
      <c r="D6" s="7">
        <v>99.998999999999995</v>
      </c>
      <c r="E6" s="7">
        <v>1</v>
      </c>
      <c r="F6" s="7">
        <v>12</v>
      </c>
      <c r="G6" s="18">
        <v>4</v>
      </c>
      <c r="H6" s="18">
        <v>2</v>
      </c>
      <c r="I6" s="30"/>
      <c r="J6" s="25">
        <f>G6*I6</f>
        <v>0</v>
      </c>
    </row>
    <row r="7" spans="1:10" ht="108.75" thickBot="1" x14ac:dyDescent="0.3">
      <c r="A7" s="11">
        <v>3</v>
      </c>
      <c r="B7" s="7" t="s">
        <v>26</v>
      </c>
      <c r="C7" s="7" t="s">
        <v>27</v>
      </c>
      <c r="D7" s="7">
        <v>99.999899999999997</v>
      </c>
      <c r="E7" s="7">
        <v>1</v>
      </c>
      <c r="F7" s="7">
        <v>12</v>
      </c>
      <c r="G7" s="18">
        <v>4</v>
      </c>
      <c r="H7" s="18">
        <v>2</v>
      </c>
      <c r="I7" s="30"/>
      <c r="J7" s="25">
        <f>G7*I7</f>
        <v>0</v>
      </c>
    </row>
    <row r="8" spans="1:10" ht="99.75" thickBot="1" x14ac:dyDescent="0.3">
      <c r="A8" s="11">
        <v>4</v>
      </c>
      <c r="B8" s="7" t="s">
        <v>29</v>
      </c>
      <c r="C8" s="7" t="s">
        <v>23</v>
      </c>
      <c r="D8" s="7">
        <v>99.999899999999997</v>
      </c>
      <c r="E8" s="7">
        <v>1</v>
      </c>
      <c r="F8" s="7">
        <v>12</v>
      </c>
      <c r="G8" s="18">
        <v>4</v>
      </c>
      <c r="H8" s="18">
        <v>2</v>
      </c>
      <c r="I8" s="30"/>
      <c r="J8" s="25">
        <f>G8*I8</f>
        <v>0</v>
      </c>
    </row>
    <row r="9" spans="1:10" ht="18.75" customHeight="1" thickBot="1" x14ac:dyDescent="0.3">
      <c r="A9" s="52" t="s">
        <v>41</v>
      </c>
      <c r="B9" s="53"/>
      <c r="C9" s="53"/>
      <c r="D9" s="53"/>
      <c r="E9" s="53"/>
      <c r="F9" s="54"/>
      <c r="G9" s="52" t="s">
        <v>63</v>
      </c>
      <c r="H9" s="54"/>
      <c r="I9" s="30"/>
      <c r="J9" s="25">
        <f>I9*2</f>
        <v>0</v>
      </c>
    </row>
    <row r="10" spans="1:10" ht="15.75" thickBot="1" x14ac:dyDescent="0.3">
      <c r="A10" s="48" t="s">
        <v>42</v>
      </c>
      <c r="B10" s="49"/>
      <c r="C10" s="49"/>
      <c r="D10" s="49"/>
      <c r="E10" s="49"/>
      <c r="F10" s="49"/>
      <c r="G10" s="49"/>
      <c r="H10" s="49"/>
      <c r="I10" s="50"/>
      <c r="J10" s="34">
        <f>SUM(J5:J9)</f>
        <v>0</v>
      </c>
    </row>
    <row r="11" spans="1:10" ht="15.75" thickBot="1" x14ac:dyDescent="0.3">
      <c r="A11" s="48" t="s">
        <v>43</v>
      </c>
      <c r="B11" s="49"/>
      <c r="C11" s="49"/>
      <c r="D11" s="49"/>
      <c r="E11" s="49"/>
      <c r="F11" s="49"/>
      <c r="G11" s="49"/>
      <c r="H11" s="49"/>
      <c r="I11" s="50"/>
      <c r="J11" s="34">
        <f>J12-J10</f>
        <v>0</v>
      </c>
    </row>
    <row r="12" spans="1:10" ht="15.75" thickBot="1" x14ac:dyDescent="0.3">
      <c r="A12" s="48" t="s">
        <v>44</v>
      </c>
      <c r="B12" s="49"/>
      <c r="C12" s="49"/>
      <c r="D12" s="49"/>
      <c r="E12" s="49"/>
      <c r="F12" s="49"/>
      <c r="G12" s="49"/>
      <c r="H12" s="49"/>
      <c r="I12" s="50"/>
      <c r="J12" s="34">
        <f>J10*1.23</f>
        <v>0</v>
      </c>
    </row>
  </sheetData>
  <mergeCells count="12">
    <mergeCell ref="A12:I12"/>
    <mergeCell ref="J2:J4"/>
    <mergeCell ref="A9:F9"/>
    <mergeCell ref="A10:I10"/>
    <mergeCell ref="A11:I11"/>
    <mergeCell ref="A2:A4"/>
    <mergeCell ref="B2:B4"/>
    <mergeCell ref="C2:C4"/>
    <mergeCell ref="D2:D4"/>
    <mergeCell ref="E2:E4"/>
    <mergeCell ref="F2:F4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Czeczot</dc:creator>
  <cp:lastModifiedBy>Anna Światowska</cp:lastModifiedBy>
  <dcterms:created xsi:type="dcterms:W3CDTF">2022-08-19T08:19:13Z</dcterms:created>
  <dcterms:modified xsi:type="dcterms:W3CDTF">2022-10-19T08:12:44Z</dcterms:modified>
</cp:coreProperties>
</file>