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firstSheet="1" activeTab="1"/>
  </bookViews>
  <sheets>
    <sheet name="Szacunkowa wartość" sheetId="2" r:id="rId1"/>
    <sheet name="Wykaz PPE" sheetId="1" r:id="rId2"/>
  </sheets>
  <definedNames>
    <definedName name="_xlnm._FilterDatabase" localSheetId="0" hidden="1">'Szacunkowa wartość'!$A$2:$M$59</definedName>
    <definedName name="_xlnm._FilterDatabase" localSheetId="1" hidden="1">'Wykaz PPE'!$A$2:$Y$59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1" i="1" l="1"/>
  <c r="S71" i="1"/>
  <c r="T71" i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M73" i="2"/>
  <c r="U71" i="1" l="1"/>
  <c r="AF4" i="2"/>
  <c r="AG4" i="2"/>
  <c r="AH4" i="2"/>
  <c r="AF5" i="2"/>
  <c r="AG5" i="2"/>
  <c r="AH5" i="2"/>
  <c r="AF6" i="2"/>
  <c r="AG6" i="2"/>
  <c r="AH6" i="2"/>
  <c r="AF7" i="2"/>
  <c r="AG7" i="2"/>
  <c r="AH7" i="2"/>
  <c r="AF8" i="2"/>
  <c r="AG8" i="2"/>
  <c r="AH8" i="2"/>
  <c r="AF9" i="2"/>
  <c r="AG9" i="2"/>
  <c r="AH9" i="2"/>
  <c r="AF10" i="2"/>
  <c r="AG10" i="2"/>
  <c r="AH10" i="2"/>
  <c r="AF11" i="2"/>
  <c r="AG11" i="2"/>
  <c r="AH11" i="2"/>
  <c r="AF12" i="2"/>
  <c r="AG12" i="2"/>
  <c r="AH12" i="2"/>
  <c r="AF13" i="2"/>
  <c r="AG13" i="2"/>
  <c r="AH13" i="2"/>
  <c r="AF14" i="2"/>
  <c r="AG14" i="2"/>
  <c r="AH14" i="2"/>
  <c r="AF15" i="2"/>
  <c r="AG15" i="2"/>
  <c r="AH15" i="2"/>
  <c r="AF16" i="2"/>
  <c r="AG16" i="2"/>
  <c r="AH16" i="2"/>
  <c r="AF17" i="2"/>
  <c r="AG17" i="2"/>
  <c r="AH17" i="2"/>
  <c r="AF18" i="2"/>
  <c r="AG18" i="2"/>
  <c r="AH18" i="2"/>
  <c r="AF19" i="2"/>
  <c r="AG19" i="2"/>
  <c r="AH19" i="2"/>
  <c r="AF20" i="2"/>
  <c r="AG20" i="2"/>
  <c r="AH20" i="2"/>
  <c r="AF21" i="2"/>
  <c r="AG21" i="2"/>
  <c r="AH21" i="2"/>
  <c r="AF22" i="2"/>
  <c r="AG22" i="2"/>
  <c r="AH22" i="2"/>
  <c r="AF23" i="2"/>
  <c r="AG23" i="2"/>
  <c r="AH23" i="2"/>
  <c r="AF24" i="2"/>
  <c r="AG24" i="2"/>
  <c r="AH24" i="2"/>
  <c r="AF25" i="2"/>
  <c r="AG25" i="2"/>
  <c r="AH25" i="2"/>
  <c r="AF26" i="2"/>
  <c r="AG26" i="2"/>
  <c r="AH26" i="2"/>
  <c r="AF27" i="2"/>
  <c r="AG27" i="2"/>
  <c r="AH27" i="2"/>
  <c r="AF28" i="2"/>
  <c r="AG28" i="2"/>
  <c r="AH28" i="2"/>
  <c r="AF29" i="2"/>
  <c r="AG29" i="2"/>
  <c r="AH29" i="2"/>
  <c r="AF30" i="2"/>
  <c r="AG30" i="2"/>
  <c r="AH30" i="2"/>
  <c r="AF31" i="2"/>
  <c r="AG31" i="2"/>
  <c r="AH31" i="2"/>
  <c r="AF32" i="2"/>
  <c r="AG32" i="2"/>
  <c r="AH32" i="2"/>
  <c r="AF33" i="2"/>
  <c r="AG33" i="2"/>
  <c r="AH33" i="2"/>
  <c r="AF34" i="2"/>
  <c r="AG34" i="2"/>
  <c r="AH34" i="2"/>
  <c r="AF35" i="2"/>
  <c r="AG35" i="2"/>
  <c r="AH35" i="2"/>
  <c r="AF36" i="2"/>
  <c r="AG36" i="2"/>
  <c r="AH36" i="2"/>
  <c r="AF37" i="2"/>
  <c r="AG37" i="2"/>
  <c r="AH37" i="2"/>
  <c r="AF38" i="2"/>
  <c r="AG38" i="2"/>
  <c r="AH38" i="2"/>
  <c r="AF39" i="2"/>
  <c r="AG39" i="2"/>
  <c r="AH39" i="2"/>
  <c r="AF40" i="2"/>
  <c r="AG40" i="2"/>
  <c r="AH40" i="2"/>
  <c r="AF41" i="2"/>
  <c r="AG41" i="2"/>
  <c r="AH41" i="2"/>
  <c r="AF42" i="2"/>
  <c r="AG42" i="2"/>
  <c r="AH42" i="2"/>
  <c r="AF43" i="2"/>
  <c r="AG43" i="2"/>
  <c r="AH43" i="2"/>
  <c r="AF44" i="2"/>
  <c r="AG44" i="2"/>
  <c r="AH44" i="2"/>
  <c r="AF45" i="2"/>
  <c r="AG45" i="2"/>
  <c r="AH45" i="2"/>
  <c r="AF46" i="2"/>
  <c r="AG46" i="2"/>
  <c r="AH46" i="2"/>
  <c r="AF47" i="2"/>
  <c r="AG47" i="2"/>
  <c r="AH47" i="2"/>
  <c r="AF48" i="2"/>
  <c r="AG48" i="2"/>
  <c r="AH48" i="2"/>
  <c r="AF49" i="2"/>
  <c r="AG49" i="2"/>
  <c r="AH49" i="2"/>
  <c r="AF50" i="2"/>
  <c r="AG50" i="2"/>
  <c r="AH50" i="2"/>
  <c r="AF51" i="2"/>
  <c r="AG51" i="2"/>
  <c r="AH51" i="2"/>
  <c r="AF52" i="2"/>
  <c r="AG52" i="2"/>
  <c r="AH52" i="2"/>
  <c r="AF53" i="2"/>
  <c r="AG53" i="2"/>
  <c r="AH53" i="2"/>
  <c r="AF54" i="2"/>
  <c r="AG54" i="2"/>
  <c r="AH54" i="2"/>
  <c r="AF55" i="2"/>
  <c r="AG55" i="2"/>
  <c r="AH55" i="2"/>
  <c r="AF56" i="2"/>
  <c r="AG56" i="2"/>
  <c r="AH56" i="2"/>
  <c r="AF57" i="2"/>
  <c r="AG57" i="2"/>
  <c r="AH57" i="2"/>
  <c r="AF58" i="2"/>
  <c r="AG58" i="2"/>
  <c r="AH58" i="2"/>
  <c r="AF59" i="2"/>
  <c r="AG59" i="2"/>
  <c r="AH59" i="2"/>
  <c r="AH3" i="2"/>
  <c r="AG3" i="2"/>
  <c r="AF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3" i="2"/>
  <c r="W4" i="2"/>
  <c r="X4" i="2" s="1"/>
  <c r="W5" i="2"/>
  <c r="X5" i="2" s="1"/>
  <c r="W6" i="2"/>
  <c r="X6" i="2" s="1"/>
  <c r="W7" i="2"/>
  <c r="X7" i="2" s="1"/>
  <c r="W8" i="2"/>
  <c r="X8" i="2" s="1"/>
  <c r="W9" i="2"/>
  <c r="X9" i="2" s="1"/>
  <c r="W10" i="2"/>
  <c r="X10" i="2" s="1"/>
  <c r="W11" i="2"/>
  <c r="X11" i="2" s="1"/>
  <c r="W12" i="2"/>
  <c r="X12" i="2" s="1"/>
  <c r="W13" i="2"/>
  <c r="X13" i="2" s="1"/>
  <c r="W14" i="2"/>
  <c r="X14" i="2" s="1"/>
  <c r="W15" i="2"/>
  <c r="X15" i="2" s="1"/>
  <c r="W16" i="2"/>
  <c r="X16" i="2" s="1"/>
  <c r="W17" i="2"/>
  <c r="X17" i="2" s="1"/>
  <c r="W18" i="2"/>
  <c r="X18" i="2" s="1"/>
  <c r="W19" i="2"/>
  <c r="X19" i="2" s="1"/>
  <c r="W20" i="2"/>
  <c r="X20" i="2" s="1"/>
  <c r="W21" i="2"/>
  <c r="X21" i="2" s="1"/>
  <c r="W22" i="2"/>
  <c r="X22" i="2" s="1"/>
  <c r="W23" i="2"/>
  <c r="X23" i="2"/>
  <c r="W24" i="2"/>
  <c r="X24" i="2" s="1"/>
  <c r="W25" i="2"/>
  <c r="X25" i="2" s="1"/>
  <c r="W26" i="2"/>
  <c r="X26" i="2" s="1"/>
  <c r="W27" i="2"/>
  <c r="X27" i="2" s="1"/>
  <c r="W28" i="2"/>
  <c r="X28" i="2" s="1"/>
  <c r="W29" i="2"/>
  <c r="X29" i="2" s="1"/>
  <c r="W30" i="2"/>
  <c r="X30" i="2" s="1"/>
  <c r="W31" i="2"/>
  <c r="X31" i="2" s="1"/>
  <c r="W32" i="2"/>
  <c r="X32" i="2" s="1"/>
  <c r="W33" i="2"/>
  <c r="X33" i="2" s="1"/>
  <c r="W34" i="2"/>
  <c r="X34" i="2" s="1"/>
  <c r="W35" i="2"/>
  <c r="X35" i="2" s="1"/>
  <c r="W36" i="2"/>
  <c r="X36" i="2" s="1"/>
  <c r="W37" i="2"/>
  <c r="X37" i="2" s="1"/>
  <c r="W38" i="2"/>
  <c r="X38" i="2" s="1"/>
  <c r="W39" i="2"/>
  <c r="X39" i="2" s="1"/>
  <c r="W40" i="2"/>
  <c r="X40" i="2" s="1"/>
  <c r="W41" i="2"/>
  <c r="X41" i="2" s="1"/>
  <c r="W42" i="2"/>
  <c r="X42" i="2" s="1"/>
  <c r="W43" i="2"/>
  <c r="X43" i="2" s="1"/>
  <c r="W44" i="2"/>
  <c r="X44" i="2" s="1"/>
  <c r="W45" i="2"/>
  <c r="X45" i="2" s="1"/>
  <c r="W46" i="2"/>
  <c r="X46" i="2" s="1"/>
  <c r="W47" i="2"/>
  <c r="X47" i="2" s="1"/>
  <c r="W48" i="2"/>
  <c r="X48" i="2" s="1"/>
  <c r="W49" i="2"/>
  <c r="X49" i="2" s="1"/>
  <c r="W50" i="2"/>
  <c r="X50" i="2" s="1"/>
  <c r="W51" i="2"/>
  <c r="X51" i="2" s="1"/>
  <c r="W52" i="2"/>
  <c r="X52" i="2" s="1"/>
  <c r="W53" i="2"/>
  <c r="X53" i="2" s="1"/>
  <c r="W54" i="2"/>
  <c r="X54" i="2" s="1"/>
  <c r="W55" i="2"/>
  <c r="X55" i="2" s="1"/>
  <c r="W56" i="2"/>
  <c r="X56" i="2" s="1"/>
  <c r="W57" i="2"/>
  <c r="X57" i="2" s="1"/>
  <c r="W58" i="2"/>
  <c r="X58" i="2" s="1"/>
  <c r="W59" i="2"/>
  <c r="X59" i="2" s="1"/>
  <c r="W3" i="2"/>
  <c r="X3" i="2" s="1"/>
  <c r="Q73" i="2"/>
  <c r="R4" i="2"/>
  <c r="S4" i="2" s="1"/>
  <c r="T4" i="2"/>
  <c r="U4" i="2" s="1"/>
  <c r="R5" i="2"/>
  <c r="S5" i="2" s="1"/>
  <c r="T5" i="2"/>
  <c r="U5" i="2" s="1"/>
  <c r="R6" i="2"/>
  <c r="S6" i="2" s="1"/>
  <c r="T6" i="2"/>
  <c r="U6" i="2" s="1"/>
  <c r="R7" i="2"/>
  <c r="S7" i="2" s="1"/>
  <c r="T7" i="2"/>
  <c r="U7" i="2" s="1"/>
  <c r="R8" i="2"/>
  <c r="S8" i="2" s="1"/>
  <c r="T8" i="2"/>
  <c r="U8" i="2" s="1"/>
  <c r="R9" i="2"/>
  <c r="S9" i="2" s="1"/>
  <c r="T9" i="2"/>
  <c r="U9" i="2" s="1"/>
  <c r="R10" i="2"/>
  <c r="S10" i="2" s="1"/>
  <c r="T10" i="2"/>
  <c r="U10" i="2" s="1"/>
  <c r="R11" i="2"/>
  <c r="S11" i="2" s="1"/>
  <c r="T11" i="2"/>
  <c r="U11" i="2" s="1"/>
  <c r="R12" i="2"/>
  <c r="S12" i="2" s="1"/>
  <c r="T12" i="2"/>
  <c r="U12" i="2" s="1"/>
  <c r="R13" i="2"/>
  <c r="S13" i="2" s="1"/>
  <c r="T13" i="2"/>
  <c r="U13" i="2"/>
  <c r="R14" i="2"/>
  <c r="S14" i="2" s="1"/>
  <c r="T14" i="2"/>
  <c r="U14" i="2" s="1"/>
  <c r="R15" i="2"/>
  <c r="S15" i="2" s="1"/>
  <c r="T15" i="2"/>
  <c r="U15" i="2" s="1"/>
  <c r="R16" i="2"/>
  <c r="S16" i="2" s="1"/>
  <c r="T16" i="2"/>
  <c r="U16" i="2" s="1"/>
  <c r="R17" i="2"/>
  <c r="S17" i="2" s="1"/>
  <c r="T17" i="2"/>
  <c r="U17" i="2" s="1"/>
  <c r="R18" i="2"/>
  <c r="S18" i="2" s="1"/>
  <c r="T18" i="2"/>
  <c r="U18" i="2" s="1"/>
  <c r="R19" i="2"/>
  <c r="S19" i="2" s="1"/>
  <c r="T19" i="2"/>
  <c r="U19" i="2" s="1"/>
  <c r="R20" i="2"/>
  <c r="S20" i="2" s="1"/>
  <c r="T20" i="2"/>
  <c r="U20" i="2" s="1"/>
  <c r="R21" i="2"/>
  <c r="S21" i="2" s="1"/>
  <c r="T21" i="2"/>
  <c r="U21" i="2" s="1"/>
  <c r="R22" i="2"/>
  <c r="S22" i="2" s="1"/>
  <c r="T22" i="2"/>
  <c r="U22" i="2" s="1"/>
  <c r="R23" i="2"/>
  <c r="S23" i="2" s="1"/>
  <c r="T23" i="2"/>
  <c r="U23" i="2" s="1"/>
  <c r="R24" i="2"/>
  <c r="S24" i="2" s="1"/>
  <c r="T24" i="2"/>
  <c r="U24" i="2" s="1"/>
  <c r="R25" i="2"/>
  <c r="S25" i="2" s="1"/>
  <c r="T25" i="2"/>
  <c r="U25" i="2" s="1"/>
  <c r="R26" i="2"/>
  <c r="S26" i="2" s="1"/>
  <c r="T26" i="2"/>
  <c r="U26" i="2" s="1"/>
  <c r="R27" i="2"/>
  <c r="S27" i="2" s="1"/>
  <c r="T27" i="2"/>
  <c r="U27" i="2" s="1"/>
  <c r="R28" i="2"/>
  <c r="S28" i="2" s="1"/>
  <c r="T28" i="2"/>
  <c r="U28" i="2" s="1"/>
  <c r="R29" i="2"/>
  <c r="S29" i="2" s="1"/>
  <c r="T29" i="2"/>
  <c r="U29" i="2" s="1"/>
  <c r="R30" i="2"/>
  <c r="S30" i="2" s="1"/>
  <c r="T30" i="2"/>
  <c r="U30" i="2" s="1"/>
  <c r="R31" i="2"/>
  <c r="S31" i="2" s="1"/>
  <c r="T31" i="2"/>
  <c r="U31" i="2" s="1"/>
  <c r="R32" i="2"/>
  <c r="S32" i="2" s="1"/>
  <c r="T32" i="2"/>
  <c r="U32" i="2" s="1"/>
  <c r="R33" i="2"/>
  <c r="S33" i="2" s="1"/>
  <c r="T33" i="2"/>
  <c r="U33" i="2" s="1"/>
  <c r="R34" i="2"/>
  <c r="S34" i="2" s="1"/>
  <c r="T34" i="2"/>
  <c r="U34" i="2" s="1"/>
  <c r="R35" i="2"/>
  <c r="S35" i="2" s="1"/>
  <c r="T35" i="2"/>
  <c r="U35" i="2" s="1"/>
  <c r="R36" i="2"/>
  <c r="S36" i="2" s="1"/>
  <c r="T36" i="2"/>
  <c r="U36" i="2" s="1"/>
  <c r="R37" i="2"/>
  <c r="S37" i="2" s="1"/>
  <c r="T37" i="2"/>
  <c r="U37" i="2" s="1"/>
  <c r="R38" i="2"/>
  <c r="S38" i="2" s="1"/>
  <c r="T38" i="2"/>
  <c r="U38" i="2" s="1"/>
  <c r="R39" i="2"/>
  <c r="S39" i="2" s="1"/>
  <c r="T39" i="2"/>
  <c r="U39" i="2" s="1"/>
  <c r="R40" i="2"/>
  <c r="S40" i="2" s="1"/>
  <c r="T40" i="2"/>
  <c r="U40" i="2" s="1"/>
  <c r="R41" i="2"/>
  <c r="S41" i="2" s="1"/>
  <c r="T41" i="2"/>
  <c r="U41" i="2" s="1"/>
  <c r="R42" i="2"/>
  <c r="S42" i="2" s="1"/>
  <c r="T42" i="2"/>
  <c r="U42" i="2" s="1"/>
  <c r="R43" i="2"/>
  <c r="S43" i="2" s="1"/>
  <c r="T43" i="2"/>
  <c r="U43" i="2" s="1"/>
  <c r="R44" i="2"/>
  <c r="S44" i="2" s="1"/>
  <c r="T44" i="2"/>
  <c r="U44" i="2" s="1"/>
  <c r="R45" i="2"/>
  <c r="S45" i="2" s="1"/>
  <c r="T45" i="2"/>
  <c r="U45" i="2" s="1"/>
  <c r="R46" i="2"/>
  <c r="S46" i="2" s="1"/>
  <c r="T46" i="2"/>
  <c r="U46" i="2" s="1"/>
  <c r="R47" i="2"/>
  <c r="S47" i="2" s="1"/>
  <c r="T47" i="2"/>
  <c r="U47" i="2" s="1"/>
  <c r="R48" i="2"/>
  <c r="S48" i="2" s="1"/>
  <c r="T48" i="2"/>
  <c r="U48" i="2" s="1"/>
  <c r="R49" i="2"/>
  <c r="S49" i="2" s="1"/>
  <c r="T49" i="2"/>
  <c r="U49" i="2" s="1"/>
  <c r="R50" i="2"/>
  <c r="S50" i="2" s="1"/>
  <c r="T50" i="2"/>
  <c r="U50" i="2" s="1"/>
  <c r="R51" i="2"/>
  <c r="S51" i="2" s="1"/>
  <c r="T51" i="2"/>
  <c r="U51" i="2" s="1"/>
  <c r="R52" i="2"/>
  <c r="S52" i="2" s="1"/>
  <c r="T52" i="2"/>
  <c r="U52" i="2" s="1"/>
  <c r="R53" i="2"/>
  <c r="S53" i="2" s="1"/>
  <c r="T53" i="2"/>
  <c r="U53" i="2" s="1"/>
  <c r="R54" i="2"/>
  <c r="S54" i="2" s="1"/>
  <c r="T54" i="2"/>
  <c r="U54" i="2" s="1"/>
  <c r="R55" i="2"/>
  <c r="S55" i="2" s="1"/>
  <c r="T55" i="2"/>
  <c r="U55" i="2" s="1"/>
  <c r="R56" i="2"/>
  <c r="S56" i="2" s="1"/>
  <c r="T56" i="2"/>
  <c r="U56" i="2" s="1"/>
  <c r="R57" i="2"/>
  <c r="S57" i="2" s="1"/>
  <c r="T57" i="2"/>
  <c r="U57" i="2" s="1"/>
  <c r="R58" i="2"/>
  <c r="S58" i="2" s="1"/>
  <c r="T58" i="2"/>
  <c r="U58" i="2" s="1"/>
  <c r="R59" i="2"/>
  <c r="S59" i="2" s="1"/>
  <c r="T59" i="2"/>
  <c r="U59" i="2" s="1"/>
  <c r="T3" i="2"/>
  <c r="U3" i="2" s="1"/>
  <c r="R3" i="2"/>
  <c r="S3" i="2" s="1"/>
  <c r="O22" i="2"/>
  <c r="P22" i="2" s="1"/>
  <c r="O23" i="2"/>
  <c r="P23" i="2" s="1"/>
  <c r="O24" i="2"/>
  <c r="P24" i="2" s="1"/>
  <c r="O25" i="2"/>
  <c r="P25" i="2" s="1"/>
  <c r="O26" i="2"/>
  <c r="P26" i="2" s="1"/>
  <c r="O27" i="2"/>
  <c r="P27" i="2" s="1"/>
  <c r="O28" i="2"/>
  <c r="P28" i="2" s="1"/>
  <c r="O29" i="2"/>
  <c r="P29" i="2" s="1"/>
  <c r="O30" i="2"/>
  <c r="P30" i="2" s="1"/>
  <c r="O31" i="2"/>
  <c r="P31" i="2" s="1"/>
  <c r="O32" i="2"/>
  <c r="P32" i="2" s="1"/>
  <c r="O33" i="2"/>
  <c r="P33" i="2" s="1"/>
  <c r="O34" i="2"/>
  <c r="P34" i="2" s="1"/>
  <c r="O35" i="2"/>
  <c r="P35" i="2" s="1"/>
  <c r="O36" i="2"/>
  <c r="P36" i="2" s="1"/>
  <c r="O37" i="2"/>
  <c r="P37" i="2" s="1"/>
  <c r="O38" i="2"/>
  <c r="P38" i="2" s="1"/>
  <c r="O39" i="2"/>
  <c r="P39" i="2" s="1"/>
  <c r="O40" i="2"/>
  <c r="P40" i="2" s="1"/>
  <c r="O41" i="2"/>
  <c r="P41" i="2" s="1"/>
  <c r="O42" i="2"/>
  <c r="P42" i="2" s="1"/>
  <c r="O43" i="2"/>
  <c r="P43" i="2" s="1"/>
  <c r="O44" i="2"/>
  <c r="P44" i="2" s="1"/>
  <c r="O45" i="2"/>
  <c r="P45" i="2" s="1"/>
  <c r="O46" i="2"/>
  <c r="P46" i="2" s="1"/>
  <c r="O47" i="2"/>
  <c r="P47" i="2" s="1"/>
  <c r="O48" i="2"/>
  <c r="P48" i="2" s="1"/>
  <c r="O49" i="2"/>
  <c r="P49" i="2" s="1"/>
  <c r="O50" i="2"/>
  <c r="P50" i="2" s="1"/>
  <c r="O51" i="2"/>
  <c r="P51" i="2" s="1"/>
  <c r="O52" i="2"/>
  <c r="P52" i="2" s="1"/>
  <c r="O53" i="2"/>
  <c r="P53" i="2" s="1"/>
  <c r="O54" i="2"/>
  <c r="P54" i="2" s="1"/>
  <c r="O55" i="2"/>
  <c r="P55" i="2" s="1"/>
  <c r="O56" i="2"/>
  <c r="P56" i="2" s="1"/>
  <c r="O57" i="2"/>
  <c r="P57" i="2" s="1"/>
  <c r="O58" i="2"/>
  <c r="P58" i="2" s="1"/>
  <c r="O59" i="2"/>
  <c r="P59" i="2" s="1"/>
  <c r="O21" i="2"/>
  <c r="P21" i="2" s="1"/>
  <c r="O4" i="2"/>
  <c r="P4" i="2" s="1"/>
  <c r="O5" i="2"/>
  <c r="P5" i="2" s="1"/>
  <c r="O6" i="2"/>
  <c r="O7" i="2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3" i="2"/>
  <c r="P3" i="2" s="1"/>
  <c r="P6" i="2"/>
  <c r="P7" i="2"/>
  <c r="AI49" i="2" l="1"/>
  <c r="AI45" i="2"/>
  <c r="AI41" i="2"/>
  <c r="AI37" i="2"/>
  <c r="AK37" i="2" s="1"/>
  <c r="AL37" i="2" s="1"/>
  <c r="AI33" i="2"/>
  <c r="AI29" i="2"/>
  <c r="AI25" i="2"/>
  <c r="AK25" i="2" s="1"/>
  <c r="AL25" i="2" s="1"/>
  <c r="AI21" i="2"/>
  <c r="AI17" i="2"/>
  <c r="AI13" i="2"/>
  <c r="AI9" i="2"/>
  <c r="AI57" i="2"/>
  <c r="AK57" i="2" s="1"/>
  <c r="AL57" i="2" s="1"/>
  <c r="AI53" i="2"/>
  <c r="AK53" i="2" s="1"/>
  <c r="AL53" i="2" s="1"/>
  <c r="AI5" i="2"/>
  <c r="AI3" i="2"/>
  <c r="AK3" i="2" s="1"/>
  <c r="AL3" i="2" s="1"/>
  <c r="AK49" i="2"/>
  <c r="AL49" i="2" s="1"/>
  <c r="AK45" i="2"/>
  <c r="AL45" i="2" s="1"/>
  <c r="AK33" i="2"/>
  <c r="AL33" i="2" s="1"/>
  <c r="AK29" i="2"/>
  <c r="AL29" i="2" s="1"/>
  <c r="S73" i="2"/>
  <c r="AI58" i="2"/>
  <c r="AK58" i="2" s="1"/>
  <c r="AL58" i="2" s="1"/>
  <c r="AI54" i="2"/>
  <c r="AK54" i="2" s="1"/>
  <c r="AL54" i="2" s="1"/>
  <c r="AI50" i="2"/>
  <c r="AK50" i="2" s="1"/>
  <c r="AL50" i="2" s="1"/>
  <c r="AI46" i="2"/>
  <c r="AI42" i="2"/>
  <c r="AK42" i="2" s="1"/>
  <c r="AL42" i="2" s="1"/>
  <c r="AI38" i="2"/>
  <c r="AK38" i="2" s="1"/>
  <c r="AL38" i="2" s="1"/>
  <c r="AI30" i="2"/>
  <c r="AK30" i="2" s="1"/>
  <c r="AL30" i="2" s="1"/>
  <c r="AI26" i="2"/>
  <c r="AK26" i="2" s="1"/>
  <c r="AL26" i="2" s="1"/>
  <c r="AI14" i="2"/>
  <c r="AK14" i="2" s="1"/>
  <c r="AL14" i="2" s="1"/>
  <c r="AI6" i="2"/>
  <c r="AK6" i="2" s="1"/>
  <c r="AL6" i="2" s="1"/>
  <c r="X73" i="2"/>
  <c r="AI59" i="2"/>
  <c r="AK59" i="2" s="1"/>
  <c r="AL59" i="2" s="1"/>
  <c r="AI55" i="2"/>
  <c r="AK55" i="2" s="1"/>
  <c r="AL55" i="2" s="1"/>
  <c r="AI51" i="2"/>
  <c r="AK51" i="2" s="1"/>
  <c r="AL51" i="2" s="1"/>
  <c r="AI47" i="2"/>
  <c r="AK47" i="2" s="1"/>
  <c r="AL47" i="2" s="1"/>
  <c r="AI43" i="2"/>
  <c r="AK43" i="2" s="1"/>
  <c r="AL43" i="2" s="1"/>
  <c r="AI39" i="2"/>
  <c r="AK39" i="2" s="1"/>
  <c r="AL39" i="2" s="1"/>
  <c r="AI35" i="2"/>
  <c r="AK35" i="2" s="1"/>
  <c r="AL35" i="2" s="1"/>
  <c r="AI31" i="2"/>
  <c r="AK31" i="2" s="1"/>
  <c r="AL31" i="2" s="1"/>
  <c r="AI27" i="2"/>
  <c r="AK27" i="2" s="1"/>
  <c r="AL27" i="2" s="1"/>
  <c r="AI23" i="2"/>
  <c r="AK23" i="2" s="1"/>
  <c r="AL23" i="2" s="1"/>
  <c r="AI19" i="2"/>
  <c r="AK19" i="2" s="1"/>
  <c r="AL19" i="2" s="1"/>
  <c r="AI15" i="2"/>
  <c r="AK15" i="2" s="1"/>
  <c r="AL15" i="2" s="1"/>
  <c r="AI11" i="2"/>
  <c r="AK11" i="2" s="1"/>
  <c r="AL11" i="2" s="1"/>
  <c r="AI7" i="2"/>
  <c r="AK21" i="2"/>
  <c r="AL21" i="2" s="1"/>
  <c r="AI34" i="2"/>
  <c r="AK34" i="2" s="1"/>
  <c r="AL34" i="2" s="1"/>
  <c r="AI22" i="2"/>
  <c r="AK22" i="2" s="1"/>
  <c r="AL22" i="2" s="1"/>
  <c r="AI18" i="2"/>
  <c r="AK18" i="2" s="1"/>
  <c r="AL18" i="2" s="1"/>
  <c r="AI10" i="2"/>
  <c r="AK10" i="2" s="1"/>
  <c r="AL10" i="2" s="1"/>
  <c r="AK17" i="2"/>
  <c r="AL17" i="2" s="1"/>
  <c r="AK13" i="2"/>
  <c r="AL13" i="2" s="1"/>
  <c r="AK9" i="2"/>
  <c r="AL9" i="2" s="1"/>
  <c r="AK5" i="2"/>
  <c r="AL5" i="2" s="1"/>
  <c r="AK46" i="2"/>
  <c r="AL46" i="2" s="1"/>
  <c r="AI56" i="2"/>
  <c r="AK56" i="2" s="1"/>
  <c r="AL56" i="2" s="1"/>
  <c r="AI52" i="2"/>
  <c r="AK52" i="2" s="1"/>
  <c r="AL52" i="2" s="1"/>
  <c r="AI48" i="2"/>
  <c r="AK48" i="2" s="1"/>
  <c r="AL48" i="2" s="1"/>
  <c r="AI44" i="2"/>
  <c r="AK44" i="2" s="1"/>
  <c r="AL44" i="2" s="1"/>
  <c r="AI40" i="2"/>
  <c r="AK40" i="2" s="1"/>
  <c r="AL40" i="2" s="1"/>
  <c r="AI36" i="2"/>
  <c r="AK36" i="2" s="1"/>
  <c r="AL36" i="2" s="1"/>
  <c r="AI32" i="2"/>
  <c r="AK32" i="2" s="1"/>
  <c r="AL32" i="2" s="1"/>
  <c r="AI28" i="2"/>
  <c r="AK28" i="2" s="1"/>
  <c r="AL28" i="2" s="1"/>
  <c r="AI24" i="2"/>
  <c r="AK24" i="2" s="1"/>
  <c r="AL24" i="2" s="1"/>
  <c r="AI20" i="2"/>
  <c r="AK20" i="2" s="1"/>
  <c r="AL20" i="2" s="1"/>
  <c r="AI16" i="2"/>
  <c r="AK16" i="2" s="1"/>
  <c r="AL16" i="2" s="1"/>
  <c r="AI12" i="2"/>
  <c r="AK12" i="2" s="1"/>
  <c r="AL12" i="2" s="1"/>
  <c r="AI8" i="2"/>
  <c r="AK8" i="2" s="1"/>
  <c r="AL8" i="2" s="1"/>
  <c r="AI4" i="2"/>
  <c r="AK4" i="2" s="1"/>
  <c r="AL4" i="2" s="1"/>
  <c r="AK41" i="2"/>
  <c r="AL41" i="2" s="1"/>
  <c r="U73" i="2"/>
  <c r="AK7" i="2"/>
  <c r="AL7" i="2" s="1"/>
  <c r="AD73" i="2"/>
  <c r="AA73" i="2"/>
  <c r="P73" i="2"/>
  <c r="AL73" i="2" l="1"/>
  <c r="AI73" i="2"/>
  <c r="AI75" i="2" s="1"/>
  <c r="AK73" i="2"/>
  <c r="L75" i="2" s="1"/>
  <c r="L76" i="2" s="1"/>
</calcChain>
</file>

<file path=xl/comments1.xml><?xml version="1.0" encoding="utf-8"?>
<comments xmlns="http://schemas.openxmlformats.org/spreadsheetml/2006/main">
  <authors>
    <author>Mariusz</author>
    <author>tc={39718D55-C8AE-49E3-AE63-3636581C9441}</author>
    <author>tc={7EF39BDB-3353-4CD7-8564-1C1A5CCF4253}</author>
    <author>k.keller</author>
  </authors>
  <commentList>
    <comment ref="V2" authorId="0">
      <text>
        <r>
          <rPr>
            <b/>
            <sz val="9"/>
            <color indexed="81"/>
            <rFont val="Tahoma"/>
            <family val="2"/>
            <charset val="238"/>
          </rPr>
          <t>Mariusz:</t>
        </r>
        <r>
          <rPr>
            <sz val="9"/>
            <color indexed="81"/>
            <rFont val="Tahoma"/>
            <family val="2"/>
            <charset val="238"/>
          </rPr>
          <t xml:space="preserve">
Sprzedaż kompelskowa związana jest z otrzymywaniem jednej fv za zakup i dystrybucję.</t>
        </r>
      </text>
    </comment>
    <comment ref="X2" authorId="0">
      <text>
        <r>
          <rPr>
            <b/>
            <sz val="9"/>
            <color indexed="81"/>
            <rFont val="Tahoma"/>
            <family val="2"/>
            <charset val="238"/>
          </rPr>
          <t>Mariusz:</t>
        </r>
        <r>
          <rPr>
            <sz val="9"/>
            <color indexed="81"/>
            <rFont val="Tahoma"/>
            <family val="2"/>
            <charset val="238"/>
          </rPr>
          <t xml:space="preserve">
Potrzeba weryfikacji układu pomiarowego dotyczy grup taryfowych Bxx [B11,B21,B22,B23]</t>
        </r>
      </text>
    </comment>
    <comment ref="Y2" authorId="0">
      <text>
        <r>
          <rPr>
            <b/>
            <sz val="9"/>
            <color indexed="81"/>
            <rFont val="Tahoma"/>
            <family val="2"/>
            <charset val="238"/>
          </rPr>
          <t>Mariusz:</t>
        </r>
        <r>
          <rPr>
            <sz val="9"/>
            <color indexed="81"/>
            <rFont val="Tahoma"/>
            <family val="2"/>
            <charset val="238"/>
          </rPr>
          <t xml:space="preserve">
Posiadanie instalacji prosumenckiej uniemożliwia rozdzielenie sprzedaży energii.</t>
        </r>
      </text>
    </comment>
    <comment ref="L66" authorId="1">
      <text>
        <r>
          <rPr>
            <sz val="11"/>
            <color theme="1"/>
            <rFont val="Calibri"/>
            <family val="2"/>
            <charset val="238"/>
            <scheme val="minor"/>
          </rPr>
          <t>Jeszcze  nie zamontowano</t>
        </r>
      </text>
    </comment>
    <comment ref="L67" authorId="2">
      <text>
        <r>
          <rPr>
            <sz val="11"/>
            <color theme="1"/>
            <rFont val="Calibri"/>
            <family val="2"/>
            <charset val="238"/>
            <scheme val="minor"/>
          </rPr>
          <t>Jeszcze  nie zamontowano</t>
        </r>
      </text>
    </comment>
    <comment ref="L68" authorId="3">
      <text>
        <r>
          <rPr>
            <sz val="11"/>
            <color indexed="81"/>
            <rFont val="Calibri"/>
            <family val="2"/>
            <charset val="238"/>
            <scheme val="minor"/>
          </rPr>
          <t>Jeszcze  nie zamontowano</t>
        </r>
      </text>
    </comment>
    <comment ref="L69" authorId="3">
      <text>
        <r>
          <rPr>
            <sz val="11"/>
            <color indexed="81"/>
            <rFont val="Calibri"/>
            <family val="2"/>
            <charset val="238"/>
            <scheme val="minor"/>
          </rPr>
          <t>Jeszcze  nie zamontowano</t>
        </r>
      </text>
    </comment>
    <comment ref="L70" authorId="3">
      <text>
        <r>
          <rPr>
            <sz val="11"/>
            <color indexed="81"/>
            <rFont val="Calibri"/>
            <family val="2"/>
            <charset val="238"/>
            <scheme val="minor"/>
          </rPr>
          <t>Jeszcze  nie zamontowano</t>
        </r>
      </text>
    </comment>
  </commentList>
</comments>
</file>

<file path=xl/sharedStrings.xml><?xml version="1.0" encoding="utf-8"?>
<sst xmlns="http://schemas.openxmlformats.org/spreadsheetml/2006/main" count="1440" uniqueCount="306">
  <si>
    <t>Lp.</t>
  </si>
  <si>
    <t>Nabywca</t>
  </si>
  <si>
    <t>Miejscowość</t>
  </si>
  <si>
    <t>NIP</t>
  </si>
  <si>
    <t>Regon</t>
  </si>
  <si>
    <t>Żukowo</t>
  </si>
  <si>
    <t>16A</t>
  </si>
  <si>
    <t>63A</t>
  </si>
  <si>
    <t>20A</t>
  </si>
  <si>
    <t>Borkowo</t>
  </si>
  <si>
    <t>35A</t>
  </si>
  <si>
    <t>C23</t>
  </si>
  <si>
    <t>Tuchom</t>
  </si>
  <si>
    <t>50A</t>
  </si>
  <si>
    <t>32A</t>
  </si>
  <si>
    <t>C12A</t>
  </si>
  <si>
    <t>25 A</t>
  </si>
  <si>
    <t>C11</t>
  </si>
  <si>
    <t>80 A</t>
  </si>
  <si>
    <t>Pępowo</t>
  </si>
  <si>
    <t>40A</t>
  </si>
  <si>
    <t>G11</t>
  </si>
  <si>
    <t>25A</t>
  </si>
  <si>
    <t>ul. Gdyńska</t>
  </si>
  <si>
    <t>80A</t>
  </si>
  <si>
    <t>100A</t>
  </si>
  <si>
    <t>Spółka Komunalna Żukowo</t>
  </si>
  <si>
    <t>ul. Pod Otomino 44</t>
  </si>
  <si>
    <t>589-196-21-10</t>
  </si>
  <si>
    <t>Żukowo Ps.</t>
  </si>
  <si>
    <t>ul.Juliusza Słowackiego Dz. 76/36</t>
  </si>
  <si>
    <t>93777529/1</t>
  </si>
  <si>
    <t>ul.Marii Konopnickiej  Dz. 73/8</t>
  </si>
  <si>
    <t>93777472/2</t>
  </si>
  <si>
    <t>ul. Gdańska Dz. 758/5</t>
  </si>
  <si>
    <t>71543763/3</t>
  </si>
  <si>
    <t>Borkowo Ps</t>
  </si>
  <si>
    <t>ul. Jeziorna Dz.297/2</t>
  </si>
  <si>
    <t>Pępowo Ps.</t>
  </si>
  <si>
    <t>ul.A. Krajowej Dz.81/3</t>
  </si>
  <si>
    <t>Miszewko Ps</t>
  </si>
  <si>
    <t>ul.Gryfa Pom. Dz.70/8</t>
  </si>
  <si>
    <t>93777462/19</t>
  </si>
  <si>
    <t>Banino Ps.</t>
  </si>
  <si>
    <t>ul. Mazowiecka Dz.377</t>
  </si>
  <si>
    <t>93920591/21</t>
  </si>
  <si>
    <t>Leźno Ps.Pałac</t>
  </si>
  <si>
    <t>Dz.  99/14</t>
  </si>
  <si>
    <t>93920607/23</t>
  </si>
  <si>
    <t>Leźno Ps. Czaple</t>
  </si>
  <si>
    <t>Dz.134/1</t>
  </si>
  <si>
    <t>Chwaszczyno Ps.</t>
  </si>
  <si>
    <t>ul. Kaszubska Droga dz. 846/15</t>
  </si>
  <si>
    <t>Borkowo Ps.</t>
  </si>
  <si>
    <t>ul.Raduńska Dz.63/4</t>
  </si>
  <si>
    <t>ul.  Karlikowska dz. 303/41</t>
  </si>
  <si>
    <t>Leźno Ps.Działki</t>
  </si>
  <si>
    <t>ul.Lipowa/Żukowska Dz.62/2</t>
  </si>
  <si>
    <t>Leźno Ps.PGR</t>
  </si>
  <si>
    <t>ul.  Lipowej Dz.1116</t>
  </si>
  <si>
    <t>ul.Lotnicza Dz.57/6</t>
  </si>
  <si>
    <t>ul.Kasz.Droga Dz.777</t>
  </si>
  <si>
    <t>93987861/3</t>
  </si>
  <si>
    <t>Żukowo Ps</t>
  </si>
  <si>
    <t>ul. Polna Dz. 653/4</t>
  </si>
  <si>
    <t>Skrzeszewo SUW</t>
  </si>
  <si>
    <t>ul. Gdańska  Dz. 604</t>
  </si>
  <si>
    <t>Żukowo  Pw</t>
  </si>
  <si>
    <t>ul. Dębowa Dz. 1738</t>
  </si>
  <si>
    <t>Przyjaźń  SUW</t>
  </si>
  <si>
    <t>ul. Łapińska Dz.  103/7</t>
  </si>
  <si>
    <t>Borkowo  Pw</t>
  </si>
  <si>
    <t>ul. Łąkowa Dz. 26/50</t>
  </si>
  <si>
    <t>93919488/7</t>
  </si>
  <si>
    <t>Łapino  SUW</t>
  </si>
  <si>
    <t>Dz.  63/1</t>
  </si>
  <si>
    <t>93919442/8</t>
  </si>
  <si>
    <t>Niestępowo  SUW</t>
  </si>
  <si>
    <t>ul. Raduńska Dz. 395/1</t>
  </si>
  <si>
    <t>93919429/9</t>
  </si>
  <si>
    <t>Sulmin  SUW</t>
  </si>
  <si>
    <t>Dz.62/8</t>
  </si>
  <si>
    <t>Leźno  SUW</t>
  </si>
  <si>
    <t>ul. Aleja  Lipowa Dz.110/3</t>
  </si>
  <si>
    <t>Banino  SUW</t>
  </si>
  <si>
    <t>ul. Borowiecka Dz. 58/8</t>
  </si>
  <si>
    <t>C21</t>
  </si>
  <si>
    <t>Chwaszczyno  SUW</t>
  </si>
  <si>
    <t>ul. Oliwska Dz. 560/6</t>
  </si>
  <si>
    <t>Pępowo SUW</t>
  </si>
  <si>
    <t>ul. Staszica dz.14/1</t>
  </si>
  <si>
    <t>Małkowo SUW</t>
  </si>
  <si>
    <t>ul. Pałacowa Dz.10/7</t>
  </si>
  <si>
    <t>125A</t>
  </si>
  <si>
    <t>Żukowo PS</t>
  </si>
  <si>
    <t>ul. Kruczkowskiego</t>
  </si>
  <si>
    <t>Żukowo bud. Firmy</t>
  </si>
  <si>
    <t xml:space="preserve">Żukowo </t>
  </si>
  <si>
    <t>ul. Tęczowa</t>
  </si>
  <si>
    <t xml:space="preserve">Banino </t>
  </si>
  <si>
    <t>Tuchom PS PL1</t>
  </si>
  <si>
    <t>ul. Szczęśliwa dz.54/1</t>
  </si>
  <si>
    <t>Tuchom PS PL 2</t>
  </si>
  <si>
    <t>ul. Słoneczna dz. 56/33</t>
  </si>
  <si>
    <t>Tuchom PS PL 5</t>
  </si>
  <si>
    <t>ul. Wodna 1/1</t>
  </si>
  <si>
    <t>20 A</t>
  </si>
  <si>
    <t>Leźno PS</t>
  </si>
  <si>
    <t>ul. Wichrowa 196/63</t>
  </si>
  <si>
    <t>Rębiechowo PS</t>
  </si>
  <si>
    <t>ul. Słoneczna dz. 242/202</t>
  </si>
  <si>
    <t>ul. Plażowa dz.242/202</t>
  </si>
  <si>
    <t>Żukowo TS P1</t>
  </si>
  <si>
    <t>ul. Przyjazna dz. 102/34</t>
  </si>
  <si>
    <t>Borkowo TS P1</t>
  </si>
  <si>
    <t>ul. Głęboka dz. 374/1</t>
  </si>
  <si>
    <t>Borkowo PS P3</t>
  </si>
  <si>
    <t>Borkowo PS P4</t>
  </si>
  <si>
    <t>ul. Nowowiejska dz. 32</t>
  </si>
  <si>
    <t>Borkowo PS P5</t>
  </si>
  <si>
    <t>ul. Kartuska dz. 123/72</t>
  </si>
  <si>
    <t>Borkowo TS P6</t>
  </si>
  <si>
    <t>ul. Polna dz. 105/67</t>
  </si>
  <si>
    <t xml:space="preserve">Borkowo PS  P1 </t>
  </si>
  <si>
    <t>Żukowo Zbiorniki</t>
  </si>
  <si>
    <t xml:space="preserve">ul. Dambka </t>
  </si>
  <si>
    <t>Chwaszczyno PS</t>
  </si>
  <si>
    <t>ul. Brzechwy</t>
  </si>
  <si>
    <t xml:space="preserve">Nazwa </t>
  </si>
  <si>
    <t>Ulica</t>
  </si>
  <si>
    <t xml:space="preserve">Miejscowość </t>
  </si>
  <si>
    <t xml:space="preserve">Ulica </t>
  </si>
  <si>
    <t xml:space="preserve">DANE PUNKTU POBORU </t>
  </si>
  <si>
    <t xml:space="preserve">Miejscowość  </t>
  </si>
  <si>
    <t>Numer licznika</t>
  </si>
  <si>
    <t>Moc umowna (kW)</t>
  </si>
  <si>
    <t>Moc przyłączeniowa (kW)</t>
  </si>
  <si>
    <t>Wielkość zabezpieczenia</t>
  </si>
  <si>
    <t xml:space="preserve">Grupa taryfawa </t>
  </si>
  <si>
    <t xml:space="preserve">PARAMETRY DYSTRYBUCYJNE </t>
  </si>
  <si>
    <t xml:space="preserve">SZACOWANE ROCZNE ZUŻYCIE ENERGII ELEKTRYCZNEJ </t>
  </si>
  <si>
    <t>Strefa I [MWh]</t>
  </si>
  <si>
    <t>Strefa II [MWh]</t>
  </si>
  <si>
    <t>Strefa III [MWh]</t>
  </si>
  <si>
    <t>Razem [MWh]</t>
  </si>
  <si>
    <t>Informacje dot. PPE</t>
  </si>
  <si>
    <t>Rodzaj obecnej umowy [kompleksowa / rozdzielona]</t>
  </si>
  <si>
    <t>Czy PPE dostosowane do TPA [TAK/NIE]</t>
  </si>
  <si>
    <t>Czy istnieja instalacja prosumencka? [TAK/NIE]</t>
  </si>
  <si>
    <t>TAK</t>
  </si>
  <si>
    <t>NIE</t>
  </si>
  <si>
    <t>71442443/27</t>
  </si>
  <si>
    <t>30088849/17</t>
  </si>
  <si>
    <t>30059938/18</t>
  </si>
  <si>
    <t>30195553/24</t>
  </si>
  <si>
    <t>30087609/1</t>
  </si>
  <si>
    <t>30066790/12</t>
  </si>
  <si>
    <t>30066526/13</t>
  </si>
  <si>
    <t>30043400/14</t>
  </si>
  <si>
    <t>30087913/15</t>
  </si>
  <si>
    <t>30091384/4</t>
  </si>
  <si>
    <t>30030251/5</t>
  </si>
  <si>
    <t>30067766/6</t>
  </si>
  <si>
    <t>30087890/11</t>
  </si>
  <si>
    <t>94036071/28</t>
  </si>
  <si>
    <t>brak danych</t>
  </si>
  <si>
    <t>ul. Starowiejska dz. 228/17</t>
  </si>
  <si>
    <t xml:space="preserve">ul. Elżbietańska 207/47 </t>
  </si>
  <si>
    <t>ul. Głęboka</t>
  </si>
  <si>
    <t xml:space="preserve">Kompleksowa </t>
  </si>
  <si>
    <t>ul. Sosnowa (obecna ul Kasztanowa) dz. 29/97</t>
  </si>
  <si>
    <t xml:space="preserve">ul. 3-go Maja </t>
  </si>
  <si>
    <t>Dz. Nr 152</t>
  </si>
  <si>
    <t xml:space="preserve">ul. Potokowa </t>
  </si>
  <si>
    <t>ul. Gryfitów</t>
  </si>
  <si>
    <t>Tuchom PS 1</t>
  </si>
  <si>
    <t>ul. Wczasowa dz nr 85</t>
  </si>
  <si>
    <t>Przepompownia ścieków ul. Hewelisza dz. Nr 1555</t>
  </si>
  <si>
    <t xml:space="preserve">Dane do faktury: NABYWCA </t>
  </si>
  <si>
    <t xml:space="preserve">Dane do faktury: ODBIORCA/PŁATNIK </t>
  </si>
  <si>
    <t>ul. Parkowa 26/29 (studnie głębinowe)</t>
  </si>
  <si>
    <t>590243835015232134</t>
  </si>
  <si>
    <t>590243835015100068</t>
  </si>
  <si>
    <t>590243835014430708</t>
  </si>
  <si>
    <t>590243835014923828</t>
  </si>
  <si>
    <t>590243835014783392</t>
  </si>
  <si>
    <t>590243835014586627</t>
  </si>
  <si>
    <t>590243835015126464</t>
  </si>
  <si>
    <t>590243835015133585</t>
  </si>
  <si>
    <t>590243835014714501</t>
  </si>
  <si>
    <t>590243835014727679</t>
  </si>
  <si>
    <t>590243836011497459</t>
  </si>
  <si>
    <t>590243836012091809</t>
  </si>
  <si>
    <t>590243835014911559</t>
  </si>
  <si>
    <t>590243835014628761</t>
  </si>
  <si>
    <t>590243835014512176</t>
  </si>
  <si>
    <t>590243835014723619</t>
  </si>
  <si>
    <t>590243835014567411</t>
  </si>
  <si>
    <t>590243836012677812</t>
  </si>
  <si>
    <t>590243835014852845</t>
  </si>
  <si>
    <t>590243835015277579</t>
  </si>
  <si>
    <t>590243835015234893</t>
  </si>
  <si>
    <t>590243835014512169</t>
  </si>
  <si>
    <t>590243835015234909</t>
  </si>
  <si>
    <t>590243835014847223</t>
  </si>
  <si>
    <t>590243835014670760</t>
  </si>
  <si>
    <t>590243835014539517</t>
  </si>
  <si>
    <t>590243835015258370</t>
  </si>
  <si>
    <t>590243835015281743</t>
  </si>
  <si>
    <t>590243836012227529</t>
  </si>
  <si>
    <t>590243835014711753</t>
  </si>
  <si>
    <t>590243835015003970</t>
  </si>
  <si>
    <t>590243835015299274</t>
  </si>
  <si>
    <t>590243835015010671</t>
  </si>
  <si>
    <t>590243835040445035</t>
  </si>
  <si>
    <t>590243835040397129</t>
  </si>
  <si>
    <t>590243836040559548</t>
  </si>
  <si>
    <t>590243835040388134</t>
  </si>
  <si>
    <t>590243835040320974</t>
  </si>
  <si>
    <t>590243835040388271</t>
  </si>
  <si>
    <t>590243835015071870</t>
  </si>
  <si>
    <t>590243835040194490</t>
  </si>
  <si>
    <t>590243835040445370</t>
  </si>
  <si>
    <t>590243835040742172</t>
  </si>
  <si>
    <t>590243835040748938</t>
  </si>
  <si>
    <t>590243835040321070</t>
  </si>
  <si>
    <t>590243835040748914</t>
  </si>
  <si>
    <t>590243835040396900</t>
  </si>
  <si>
    <t>590243835040247639</t>
  </si>
  <si>
    <t>590243836040378415</t>
  </si>
  <si>
    <t>590243835040845262</t>
  </si>
  <si>
    <t>590243835040926893</t>
  </si>
  <si>
    <t>590243835015222180</t>
  </si>
  <si>
    <t>590243835040958849</t>
  </si>
  <si>
    <t>590243836040971562</t>
  </si>
  <si>
    <t>590243835015257687</t>
  </si>
  <si>
    <t>590243835015292831</t>
  </si>
  <si>
    <t>590243836041432550</t>
  </si>
  <si>
    <t>Opł Abonamentowa okres co 2 miesiące</t>
  </si>
  <si>
    <t>ilość miesięcy</t>
  </si>
  <si>
    <t>cena jedn.</t>
  </si>
  <si>
    <t>Wartość</t>
  </si>
  <si>
    <t>B23</t>
  </si>
  <si>
    <t>RAZEM</t>
  </si>
  <si>
    <t>Opłata dystrybucyjna</t>
  </si>
  <si>
    <t>Przejściowa</t>
  </si>
  <si>
    <t>Jakościowa</t>
  </si>
  <si>
    <t>T.2</t>
  </si>
  <si>
    <t>T.3</t>
  </si>
  <si>
    <t>Opłata OZE</t>
  </si>
  <si>
    <t>c.j</t>
  </si>
  <si>
    <t>Opłata Kogeneracyjna</t>
  </si>
  <si>
    <t>Opłata Mocowa</t>
  </si>
  <si>
    <t>zmienna stawka</t>
  </si>
  <si>
    <t>T.1</t>
  </si>
  <si>
    <t>RAZEM dla danego PPE</t>
  </si>
  <si>
    <t>netto</t>
  </si>
  <si>
    <t>brutto</t>
  </si>
  <si>
    <t>Szacunkowa wartość zamówienia w skali roku wynosi:</t>
  </si>
  <si>
    <t>Szacunkowa wartość zamówienia na czas nieograniczony wynosi:</t>
  </si>
  <si>
    <t>590243835040756339</t>
  </si>
  <si>
    <t>ul. Tęczowa dz. 281/46</t>
  </si>
  <si>
    <t>PPE</t>
  </si>
  <si>
    <t>ul. Kościerska Dz.805/15</t>
  </si>
  <si>
    <t>PL0037350000804205</t>
  </si>
  <si>
    <t>Żukowo Ps. Zasilanie rezerwowe</t>
  </si>
  <si>
    <t>ul. Kościerska Dz. 805/15</t>
  </si>
  <si>
    <t>PL0037350000807942</t>
  </si>
  <si>
    <t>jjj</t>
  </si>
  <si>
    <t>Tuchom PS 2</t>
  </si>
  <si>
    <t>Tuchom PS 6</t>
  </si>
  <si>
    <t>rozdzielona</t>
  </si>
  <si>
    <t>590243836041330047</t>
  </si>
  <si>
    <t>590243836041260474</t>
  </si>
  <si>
    <t>590243835015244052</t>
  </si>
  <si>
    <t>590243835015279719</t>
  </si>
  <si>
    <t xml:space="preserve">Borowiec ul. Z. Nałkowskiej </t>
  </si>
  <si>
    <t>590243835040122332</t>
  </si>
  <si>
    <t>590243835042689529</t>
  </si>
  <si>
    <t>590243835042524469</t>
  </si>
  <si>
    <t>590243835042624438</t>
  </si>
  <si>
    <t>590243835042624414</t>
  </si>
  <si>
    <t>590243835042713507</t>
  </si>
  <si>
    <t>ul. Jeziorna</t>
  </si>
  <si>
    <t>ul. Potokowa dz. 10/112</t>
  </si>
  <si>
    <t>PS Banino I</t>
  </si>
  <si>
    <t>ul. Kryształowa</t>
  </si>
  <si>
    <t>PS Banino</t>
  </si>
  <si>
    <t>PS. Pępowo</t>
  </si>
  <si>
    <t>ul. Kwiatowa dz. 36/51</t>
  </si>
  <si>
    <t>590243835042405501</t>
  </si>
  <si>
    <t>PS 1 Miszewko</t>
  </si>
  <si>
    <t>dz. nr 88/177 (przed podziałem 88/108)</t>
  </si>
  <si>
    <t>PS Pępowo</t>
  </si>
  <si>
    <t>ul. Majkowskiego dz.188/57</t>
  </si>
  <si>
    <t xml:space="preserve"> ul. Wiśniowa dz. 188/144</t>
  </si>
  <si>
    <t>ul. Kubusia Puchatka dz. 152/117</t>
  </si>
  <si>
    <t>ul. Akacjowa dz.197/113</t>
  </si>
  <si>
    <t>NUMER PPE</t>
  </si>
  <si>
    <t>32a</t>
  </si>
  <si>
    <t xml:space="preserve">PS Borowiec </t>
  </si>
  <si>
    <t>Aktualny dostawca energii</t>
  </si>
  <si>
    <t>Obecna umowa do dnia</t>
  </si>
  <si>
    <t>Veolia Energy Contracting Poland Sp. z o.o.</t>
  </si>
  <si>
    <t>PGE Obrót S.A.</t>
  </si>
  <si>
    <t>Łączne szacowanie zapotrzebowanie energii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</si>
</sst>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 &quot;#,##0.00&quot; &quot;;&quot;-&quot;#,##0.00&quot; &quot;;&quot; -&quot;#&quot; &quot;;@&quot; 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indexed="8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8" tint="0.79998168889431442"/>
        <bgColor rgb="FFD9D9D9"/>
      </patternFill>
    </fill>
    <fill>
      <patternFill patternType="solid">
        <fgColor theme="0"/>
        <bgColor rgb="FFFFFF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165" fontId="16" fillId="0" borderId="0" applyFont="0" applyBorder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/>
    <xf numFmtId="0" fontId="0" fillId="2" borderId="0" xfId="0" applyFill="1"/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/>
    </xf>
    <xf numFmtId="3" fontId="11" fillId="0" borderId="7" xfId="3" applyNumberFormat="1" applyFont="1" applyFill="1" applyBorder="1" applyAlignment="1">
      <alignment horizontal="center" vertical="center" wrapText="1"/>
    </xf>
    <xf numFmtId="164" fontId="11" fillId="0" borderId="6" xfId="3" applyNumberFormat="1" applyFont="1" applyFill="1" applyBorder="1" applyAlignment="1">
      <alignment horizontal="center" vertical="center" wrapText="1"/>
    </xf>
    <xf numFmtId="164" fontId="11" fillId="0" borderId="2" xfId="3" applyNumberFormat="1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/>
    </xf>
    <xf numFmtId="0" fontId="11" fillId="0" borderId="7" xfId="3" applyFont="1" applyFill="1" applyBorder="1" applyAlignment="1">
      <alignment horizontal="center"/>
    </xf>
    <xf numFmtId="0" fontId="11" fillId="0" borderId="2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49" fontId="2" fillId="3" borderId="11" xfId="0" applyNumberFormat="1" applyFont="1" applyFill="1" applyBorder="1" applyAlignment="1">
      <alignment horizontal="center" vertical="center" wrapText="1"/>
    </xf>
    <xf numFmtId="49" fontId="11" fillId="3" borderId="11" xfId="3" applyNumberFormat="1" applyFont="1" applyFill="1" applyBorder="1" applyAlignment="1">
      <alignment horizontal="center" vertical="center" wrapText="1"/>
    </xf>
    <xf numFmtId="49" fontId="12" fillId="3" borderId="11" xfId="3" applyNumberFormat="1" applyFont="1" applyFill="1" applyBorder="1" applyAlignment="1">
      <alignment horizontal="center"/>
    </xf>
    <xf numFmtId="49" fontId="11" fillId="3" borderId="11" xfId="3" applyNumberFormat="1" applyFont="1" applyFill="1" applyBorder="1" applyAlignment="1">
      <alignment horizontal="center"/>
    </xf>
    <xf numFmtId="49" fontId="11" fillId="3" borderId="11" xfId="3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0" fontId="10" fillId="2" borderId="10" xfId="5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/>
    </xf>
    <xf numFmtId="3" fontId="11" fillId="2" borderId="7" xfId="3" applyNumberFormat="1" applyFont="1" applyFill="1" applyBorder="1" applyAlignment="1">
      <alignment horizontal="center" vertical="center" wrapText="1"/>
    </xf>
    <xf numFmtId="3" fontId="11" fillId="2" borderId="6" xfId="3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wrapText="1"/>
    </xf>
    <xf numFmtId="0" fontId="11" fillId="2" borderId="6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6" applyFont="1" applyBorder="1" applyAlignment="1">
      <alignment vertical="center"/>
    </xf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44" fontId="13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 vertical="center"/>
    </xf>
    <xf numFmtId="49" fontId="14" fillId="3" borderId="11" xfId="3" applyNumberFormat="1" applyFont="1" applyFill="1" applyBorder="1" applyAlignment="1">
      <alignment horizontal="center"/>
    </xf>
    <xf numFmtId="44" fontId="0" fillId="0" borderId="0" xfId="6" applyFont="1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11" fillId="5" borderId="1" xfId="3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center" vertical="center"/>
    </xf>
    <xf numFmtId="0" fontId="11" fillId="2" borderId="12" xfId="3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5" borderId="12" xfId="3" applyFont="1" applyFill="1" applyBorder="1" applyAlignment="1">
      <alignment horizontal="center" vertical="center"/>
    </xf>
    <xf numFmtId="0" fontId="11" fillId="5" borderId="12" xfId="3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7" xfId="5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center" vertical="center"/>
    </xf>
    <xf numFmtId="0" fontId="11" fillId="5" borderId="6" xfId="3" applyFont="1" applyFill="1" applyBorder="1" applyAlignment="1">
      <alignment horizontal="center" vertical="center"/>
    </xf>
    <xf numFmtId="0" fontId="11" fillId="7" borderId="7" xfId="3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11" fillId="0" borderId="12" xfId="3" applyNumberFormat="1" applyFont="1" applyFill="1" applyBorder="1" applyAlignment="1">
      <alignment horizontal="center" vertical="center" wrapText="1"/>
    </xf>
    <xf numFmtId="0" fontId="11" fillId="0" borderId="12" xfId="3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11" fillId="0" borderId="6" xfId="3" applyNumberFormat="1" applyFont="1" applyFill="1" applyBorder="1" applyAlignment="1">
      <alignment horizontal="center" vertical="center" wrapText="1"/>
    </xf>
    <xf numFmtId="3" fontId="11" fillId="0" borderId="1" xfId="3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</cellXfs>
  <cellStyles count="9">
    <cellStyle name="Dziesiętny 7" xfId="4"/>
    <cellStyle name="Excel Built-in Comma" xfId="7"/>
    <cellStyle name="Excel Built-in Normal" xfId="2"/>
    <cellStyle name="Excel Built-in Normal 2" xfId="3"/>
    <cellStyle name="Normalny" xfId="0" builtinId="0"/>
    <cellStyle name="Normalny 2" xfId="1"/>
    <cellStyle name="Normalny 2 2" xfId="5"/>
    <cellStyle name="Walutowy" xfId="6" builtinId="4"/>
    <cellStyle name="Walu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ita Kaliniewicz" id="{92FD6D9E-6B42-4AC1-BCC1-603C3BDC2D71}" userId="512cd1df59ed490b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66" dT="2022-09-30T10:09:56.51" personId="{92FD6D9E-6B42-4AC1-BCC1-603C3BDC2D71}" id="{39718D55-C8AE-49E3-AE63-3636581C9441}">
    <text>Jeszcze  nie zamontowano</text>
  </threadedComment>
  <threadedComment ref="L67" dT="2022-09-30T10:09:17.93" personId="{92FD6D9E-6B42-4AC1-BCC1-603C3BDC2D71}" id="{7EF39BDB-3353-4CD7-8564-1C1A5CCF4253}">
    <text>Jeszcze nie zamontowano</text>
  </threadedComment>
  <threadedComment ref="L68" dT="2022-09-30T10:08:50.85" personId="{92FD6D9E-6B42-4AC1-BCC1-603C3BDC2D71}" id="{A84A7ACD-219D-4E7B-BEBD-D07063FD1480}">
    <text>Jeszcze nie zamontowano</text>
  </threadedComment>
  <threadedComment ref="L69" dT="2022-09-30T10:08:01.52" personId="{92FD6D9E-6B42-4AC1-BCC1-603C3BDC2D71}" id="{EDACC776-9DAE-457C-90AD-3E0E37F3E3D0}">
    <text>Jeszcze nie zamontowano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4"/>
  <sheetViews>
    <sheetView showGridLines="0" zoomScale="80" zoomScaleNormal="80" workbookViewId="0">
      <pane xSplit="3" ySplit="2" topLeftCell="D47" activePane="bottomRight" state="frozen"/>
      <selection pane="topRight" activeCell="D1" sqref="D1"/>
      <selection pane="bottomLeft" activeCell="A3" sqref="A3"/>
      <selection pane="bottomRight" activeCell="B71" sqref="B71:D72"/>
    </sheetView>
  </sheetViews>
  <sheetFormatPr defaultRowHeight="15" x14ac:dyDescent="0.25"/>
  <cols>
    <col min="1" max="1" width="6.85546875" style="1" customWidth="1"/>
    <col min="2" max="2" width="18.140625" style="1" customWidth="1"/>
    <col min="3" max="3" width="27" style="1" customWidth="1"/>
    <col min="4" max="4" width="16.28515625" style="1" customWidth="1"/>
    <col min="5" max="5" width="25.7109375" style="1" customWidth="1"/>
    <col min="6" max="6" width="14.140625" style="1" customWidth="1"/>
    <col min="7" max="7" width="16" style="1" customWidth="1"/>
    <col min="8" max="8" width="16.28515625" style="1" customWidth="1"/>
    <col min="9" max="9" width="9.85546875" style="1" customWidth="1"/>
    <col min="10" max="10" width="10.85546875" style="1" customWidth="1"/>
    <col min="11" max="11" width="12.7109375" style="1" customWidth="1"/>
    <col min="12" max="12" width="12.42578125" style="1" customWidth="1"/>
    <col min="13" max="13" width="12.85546875" style="1" customWidth="1"/>
    <col min="14" max="14" width="10.5703125" style="1" customWidth="1"/>
    <col min="15" max="15" width="10.140625" style="1" bestFit="1" customWidth="1"/>
    <col min="16" max="16" width="13" style="1" bestFit="1" customWidth="1"/>
    <col min="17" max="17" width="2.28515625" style="1" customWidth="1"/>
    <col min="18" max="18" width="9.140625" style="1"/>
    <col min="19" max="19" width="13" style="1" bestFit="1" customWidth="1"/>
    <col min="20" max="20" width="9.140625" style="1"/>
    <col min="21" max="21" width="14.140625" style="1" bestFit="1" customWidth="1"/>
    <col min="22" max="22" width="3" style="1" customWidth="1"/>
    <col min="23" max="23" width="9.140625" style="1"/>
    <col min="24" max="24" width="13" style="1" bestFit="1" customWidth="1"/>
    <col min="25" max="25" width="4.140625" style="1" customWidth="1"/>
    <col min="26" max="26" width="9.140625" style="1"/>
    <col min="27" max="27" width="14.140625" style="1" bestFit="1" customWidth="1"/>
    <col min="28" max="28" width="3.7109375" style="1" customWidth="1"/>
    <col min="29" max="29" width="10.140625" style="1" bestFit="1" customWidth="1"/>
    <col min="30" max="30" width="13" style="1" bestFit="1" customWidth="1"/>
    <col min="31" max="31" width="3.7109375" style="1" customWidth="1"/>
    <col min="32" max="32" width="14.140625" style="1" bestFit="1" customWidth="1"/>
    <col min="33" max="33" width="13" style="1" bestFit="1" customWidth="1"/>
    <col min="34" max="34" width="11" style="1" customWidth="1"/>
    <col min="35" max="35" width="15.42578125" style="1" bestFit="1" customWidth="1"/>
    <col min="36" max="36" width="3.42578125" style="1" customWidth="1"/>
    <col min="37" max="37" width="15.28515625" style="1" customWidth="1"/>
    <col min="38" max="38" width="15.42578125" style="1" bestFit="1" customWidth="1"/>
    <col min="39" max="16384" width="9.140625" style="1"/>
  </cols>
  <sheetData>
    <row r="1" spans="1:38" ht="31.5" customHeight="1" x14ac:dyDescent="0.25">
      <c r="A1" s="127" t="s">
        <v>0</v>
      </c>
      <c r="B1" s="129" t="s">
        <v>132</v>
      </c>
      <c r="C1" s="130"/>
      <c r="D1" s="130"/>
      <c r="E1" s="131"/>
      <c r="F1" s="129" t="s">
        <v>139</v>
      </c>
      <c r="G1" s="130"/>
      <c r="H1" s="130"/>
      <c r="I1" s="131"/>
      <c r="J1" s="129" t="s">
        <v>140</v>
      </c>
      <c r="K1" s="130"/>
      <c r="L1" s="130"/>
      <c r="M1" s="130"/>
      <c r="N1" s="124" t="s">
        <v>238</v>
      </c>
      <c r="O1" s="124"/>
      <c r="P1" s="124"/>
      <c r="R1" s="121" t="s">
        <v>244</v>
      </c>
      <c r="S1" s="125"/>
      <c r="T1" s="125"/>
      <c r="U1" s="122"/>
      <c r="W1" s="126" t="s">
        <v>249</v>
      </c>
      <c r="X1" s="126"/>
      <c r="Z1" s="124" t="s">
        <v>251</v>
      </c>
      <c r="AA1" s="124"/>
      <c r="AC1" s="124" t="s">
        <v>252</v>
      </c>
      <c r="AD1" s="124"/>
      <c r="AF1" s="132" t="s">
        <v>253</v>
      </c>
      <c r="AG1" s="132"/>
      <c r="AH1" s="132"/>
      <c r="AI1" s="132"/>
      <c r="AK1" s="121" t="s">
        <v>255</v>
      </c>
      <c r="AL1" s="122"/>
    </row>
    <row r="2" spans="1:38" ht="47.25" x14ac:dyDescent="0.25">
      <c r="A2" s="128"/>
      <c r="B2" s="3" t="s">
        <v>133</v>
      </c>
      <c r="C2" s="4" t="s">
        <v>129</v>
      </c>
      <c r="D2" s="4" t="s">
        <v>134</v>
      </c>
      <c r="E2" s="36" t="s">
        <v>262</v>
      </c>
      <c r="F2" s="7" t="s">
        <v>135</v>
      </c>
      <c r="G2" s="8" t="s">
        <v>136</v>
      </c>
      <c r="H2" s="9" t="s">
        <v>137</v>
      </c>
      <c r="I2" s="6" t="s">
        <v>138</v>
      </c>
      <c r="J2" s="10" t="s">
        <v>141</v>
      </c>
      <c r="K2" s="11" t="s">
        <v>142</v>
      </c>
      <c r="L2" s="11" t="s">
        <v>143</v>
      </c>
      <c r="M2" s="8" t="s">
        <v>144</v>
      </c>
      <c r="N2" s="11" t="s">
        <v>239</v>
      </c>
      <c r="O2" s="11" t="s">
        <v>240</v>
      </c>
      <c r="P2" s="11" t="s">
        <v>241</v>
      </c>
      <c r="R2" s="11" t="s">
        <v>245</v>
      </c>
      <c r="S2" s="11" t="s">
        <v>241</v>
      </c>
      <c r="T2" s="11" t="s">
        <v>246</v>
      </c>
      <c r="U2" s="69" t="s">
        <v>241</v>
      </c>
      <c r="W2" s="11" t="s">
        <v>250</v>
      </c>
      <c r="X2" s="11" t="s">
        <v>241</v>
      </c>
      <c r="Z2" s="11" t="s">
        <v>250</v>
      </c>
      <c r="AA2" s="11" t="s">
        <v>241</v>
      </c>
      <c r="AC2" s="11" t="s">
        <v>250</v>
      </c>
      <c r="AD2" s="11" t="s">
        <v>241</v>
      </c>
      <c r="AF2" s="11" t="s">
        <v>254</v>
      </c>
      <c r="AG2" s="11" t="s">
        <v>247</v>
      </c>
      <c r="AH2" s="11" t="s">
        <v>248</v>
      </c>
      <c r="AI2" s="11" t="s">
        <v>241</v>
      </c>
      <c r="AK2" s="11" t="s">
        <v>256</v>
      </c>
      <c r="AL2" s="11" t="s">
        <v>257</v>
      </c>
    </row>
    <row r="3" spans="1:38" ht="30" x14ac:dyDescent="0.25">
      <c r="A3" s="44">
        <v>1</v>
      </c>
      <c r="B3" s="51" t="s">
        <v>5</v>
      </c>
      <c r="C3" s="47" t="s">
        <v>177</v>
      </c>
      <c r="D3" s="47" t="s">
        <v>151</v>
      </c>
      <c r="E3" s="37" t="s">
        <v>181</v>
      </c>
      <c r="F3" s="18">
        <v>11</v>
      </c>
      <c r="G3" s="19">
        <v>11</v>
      </c>
      <c r="H3" s="20" t="s">
        <v>8</v>
      </c>
      <c r="I3" s="17" t="s">
        <v>15</v>
      </c>
      <c r="J3" s="21">
        <v>1</v>
      </c>
      <c r="K3" s="22">
        <v>2</v>
      </c>
      <c r="L3" s="22"/>
      <c r="M3" s="62">
        <v>3</v>
      </c>
      <c r="N3" s="63">
        <v>12</v>
      </c>
      <c r="O3" s="64" t="e">
        <f>VLOOKUP(I3,#REF!,2,0)</f>
        <v>#REF!</v>
      </c>
      <c r="P3" s="64" t="e">
        <f>N3*O3</f>
        <v>#REF!</v>
      </c>
      <c r="R3" s="68" t="e">
        <f>VLOOKUP(I3,#REF!,3,0)</f>
        <v>#REF!</v>
      </c>
      <c r="S3" s="64" t="e">
        <f>F3*N3*R3</f>
        <v>#REF!</v>
      </c>
      <c r="T3" s="68" t="e">
        <f>VLOOKUP(I3,#REF!,4,0)</f>
        <v>#REF!</v>
      </c>
      <c r="U3" s="64" t="e">
        <f>M3*T3</f>
        <v>#REF!</v>
      </c>
      <c r="W3" s="70" t="e">
        <f>#REF!</f>
        <v>#REF!</v>
      </c>
      <c r="X3" s="70" t="e">
        <f>W3*M3</f>
        <v>#REF!</v>
      </c>
      <c r="Z3" s="70">
        <v>4.0599999999999996</v>
      </c>
      <c r="AA3" s="70">
        <f>Z3*M3</f>
        <v>12.18</v>
      </c>
      <c r="AC3" s="70">
        <v>13.25</v>
      </c>
      <c r="AD3" s="70">
        <f>AC3*N3</f>
        <v>159</v>
      </c>
      <c r="AF3" s="64" t="e">
        <f>VLOOKUP(I3,#REF!,5,0)</f>
        <v>#REF!</v>
      </c>
      <c r="AG3" s="64" t="e">
        <f>VLOOKUP(I3,#REF!,6,0)</f>
        <v>#REF!</v>
      </c>
      <c r="AH3" s="64" t="e">
        <f>VLOOKUP(I3,#REF!,7,0)</f>
        <v>#REF!</v>
      </c>
      <c r="AI3" s="70" t="e">
        <f>(J3*AF3)+(K3*AG3)+(L3*AH3)</f>
        <v>#REF!</v>
      </c>
      <c r="AK3" s="70" t="e">
        <f>P3+S3+U3+X3+AA3+AD3+AI3</f>
        <v>#REF!</v>
      </c>
      <c r="AL3" s="70" t="e">
        <f>AK3*1.23</f>
        <v>#REF!</v>
      </c>
    </row>
    <row r="4" spans="1:38" ht="30" x14ac:dyDescent="0.25">
      <c r="A4" s="52">
        <v>2</v>
      </c>
      <c r="B4" s="49" t="s">
        <v>29</v>
      </c>
      <c r="C4" s="55" t="s">
        <v>30</v>
      </c>
      <c r="D4" s="43" t="s">
        <v>31</v>
      </c>
      <c r="E4" s="38" t="s">
        <v>182</v>
      </c>
      <c r="F4" s="16">
        <v>11</v>
      </c>
      <c r="G4" s="26">
        <v>11</v>
      </c>
      <c r="H4" s="24" t="s">
        <v>16</v>
      </c>
      <c r="I4" s="25" t="s">
        <v>15</v>
      </c>
      <c r="J4" s="21">
        <v>1</v>
      </c>
      <c r="K4" s="22">
        <v>2</v>
      </c>
      <c r="L4" s="22"/>
      <c r="M4" s="62">
        <v>3</v>
      </c>
      <c r="N4" s="63">
        <v>12</v>
      </c>
      <c r="O4" s="64" t="e">
        <f>VLOOKUP(I4,#REF!,2,0)</f>
        <v>#REF!</v>
      </c>
      <c r="P4" s="64" t="e">
        <f t="shared" ref="P4:P59" si="0">N4*O4</f>
        <v>#REF!</v>
      </c>
      <c r="R4" s="68" t="e">
        <f>VLOOKUP(I4,#REF!,3,0)</f>
        <v>#REF!</v>
      </c>
      <c r="S4" s="64" t="e">
        <f t="shared" ref="S4:S59" si="1">F4*N4*R4</f>
        <v>#REF!</v>
      </c>
      <c r="T4" s="68" t="e">
        <f>VLOOKUP(I4,#REF!,4,0)</f>
        <v>#REF!</v>
      </c>
      <c r="U4" s="64" t="e">
        <f t="shared" ref="U4:U59" si="2">M4*T4</f>
        <v>#REF!</v>
      </c>
      <c r="W4" s="70" t="e">
        <f>#REF!</f>
        <v>#REF!</v>
      </c>
      <c r="X4" s="70" t="e">
        <f t="shared" ref="X4:X59" si="3">W4*M4</f>
        <v>#REF!</v>
      </c>
      <c r="Z4" s="70">
        <v>4.0599999999999996</v>
      </c>
      <c r="AA4" s="70">
        <f t="shared" ref="AA4:AA59" si="4">Z4*M4</f>
        <v>12.18</v>
      </c>
      <c r="AC4" s="70">
        <v>13.25</v>
      </c>
      <c r="AD4" s="70">
        <f t="shared" ref="AD4:AD59" si="5">AC4*N4</f>
        <v>159</v>
      </c>
      <c r="AF4" s="64" t="e">
        <f>VLOOKUP(I4,#REF!,5,0)</f>
        <v>#REF!</v>
      </c>
      <c r="AG4" s="64" t="e">
        <f>VLOOKUP(I4,#REF!,6,0)</f>
        <v>#REF!</v>
      </c>
      <c r="AH4" s="64" t="e">
        <f>VLOOKUP(I4,#REF!,7,0)</f>
        <v>#REF!</v>
      </c>
      <c r="AI4" s="70" t="e">
        <f t="shared" ref="AI4:AI59" si="6">(J4*AF4)+(K4*AG4)+(L4*AH4)</f>
        <v>#REF!</v>
      </c>
      <c r="AK4" s="70" t="e">
        <f t="shared" ref="AK4:AK59" si="7">P4+S4+U4+X4+AA4+AD4+AI4</f>
        <v>#REF!</v>
      </c>
      <c r="AL4" s="70" t="e">
        <f t="shared" ref="AL4:AL59" si="8">AK4*1.23</f>
        <v>#REF!</v>
      </c>
    </row>
    <row r="5" spans="1:38" ht="30" x14ac:dyDescent="0.25">
      <c r="A5" s="44">
        <v>3</v>
      </c>
      <c r="B5" s="49" t="s">
        <v>29</v>
      </c>
      <c r="C5" s="55" t="s">
        <v>32</v>
      </c>
      <c r="D5" s="43" t="s">
        <v>33</v>
      </c>
      <c r="E5" s="39" t="s">
        <v>183</v>
      </c>
      <c r="F5" s="16">
        <v>4</v>
      </c>
      <c r="G5" s="26">
        <v>4</v>
      </c>
      <c r="H5" s="24" t="s">
        <v>6</v>
      </c>
      <c r="I5" s="25" t="s">
        <v>15</v>
      </c>
      <c r="J5" s="21">
        <v>0.5</v>
      </c>
      <c r="K5" s="22">
        <v>1.5</v>
      </c>
      <c r="L5" s="22"/>
      <c r="M5" s="62">
        <v>2</v>
      </c>
      <c r="N5" s="63">
        <v>12</v>
      </c>
      <c r="O5" s="64" t="e">
        <f>VLOOKUP(I5,#REF!,2,0)</f>
        <v>#REF!</v>
      </c>
      <c r="P5" s="64" t="e">
        <f t="shared" si="0"/>
        <v>#REF!</v>
      </c>
      <c r="R5" s="68" t="e">
        <f>VLOOKUP(I5,#REF!,3,0)</f>
        <v>#REF!</v>
      </c>
      <c r="S5" s="64" t="e">
        <f t="shared" si="1"/>
        <v>#REF!</v>
      </c>
      <c r="T5" s="68" t="e">
        <f>VLOOKUP(I5,#REF!,4,0)</f>
        <v>#REF!</v>
      </c>
      <c r="U5" s="64" t="e">
        <f t="shared" si="2"/>
        <v>#REF!</v>
      </c>
      <c r="W5" s="70" t="e">
        <f>#REF!</f>
        <v>#REF!</v>
      </c>
      <c r="X5" s="70" t="e">
        <f t="shared" si="3"/>
        <v>#REF!</v>
      </c>
      <c r="Z5" s="70">
        <v>4.0599999999999996</v>
      </c>
      <c r="AA5" s="70">
        <f t="shared" si="4"/>
        <v>8.1199999999999992</v>
      </c>
      <c r="AC5" s="70">
        <v>13.25</v>
      </c>
      <c r="AD5" s="70">
        <f t="shared" si="5"/>
        <v>159</v>
      </c>
      <c r="AF5" s="64" t="e">
        <f>VLOOKUP(I5,#REF!,5,0)</f>
        <v>#REF!</v>
      </c>
      <c r="AG5" s="64" t="e">
        <f>VLOOKUP(I5,#REF!,6,0)</f>
        <v>#REF!</v>
      </c>
      <c r="AH5" s="64" t="e">
        <f>VLOOKUP(I5,#REF!,7,0)</f>
        <v>#REF!</v>
      </c>
      <c r="AI5" s="70" t="e">
        <f t="shared" si="6"/>
        <v>#REF!</v>
      </c>
      <c r="AK5" s="70" t="e">
        <f t="shared" si="7"/>
        <v>#REF!</v>
      </c>
      <c r="AL5" s="70" t="e">
        <f t="shared" si="8"/>
        <v>#REF!</v>
      </c>
    </row>
    <row r="6" spans="1:38" x14ac:dyDescent="0.25">
      <c r="A6" s="52">
        <v>4</v>
      </c>
      <c r="B6" s="49" t="s">
        <v>29</v>
      </c>
      <c r="C6" s="55" t="s">
        <v>34</v>
      </c>
      <c r="D6" s="43" t="s">
        <v>35</v>
      </c>
      <c r="E6" s="39" t="s">
        <v>184</v>
      </c>
      <c r="F6" s="16">
        <v>2</v>
      </c>
      <c r="G6" s="26">
        <v>2</v>
      </c>
      <c r="H6" s="24" t="s">
        <v>6</v>
      </c>
      <c r="I6" s="25" t="s">
        <v>15</v>
      </c>
      <c r="J6" s="21">
        <v>1</v>
      </c>
      <c r="K6" s="22">
        <v>1</v>
      </c>
      <c r="L6" s="22"/>
      <c r="M6" s="62">
        <v>2</v>
      </c>
      <c r="N6" s="63">
        <v>12</v>
      </c>
      <c r="O6" s="64" t="e">
        <f>VLOOKUP(I6,#REF!,2,0)</f>
        <v>#REF!</v>
      </c>
      <c r="P6" s="64" t="e">
        <f t="shared" si="0"/>
        <v>#REF!</v>
      </c>
      <c r="R6" s="68" t="e">
        <f>VLOOKUP(I6,#REF!,3,0)</f>
        <v>#REF!</v>
      </c>
      <c r="S6" s="64" t="e">
        <f t="shared" si="1"/>
        <v>#REF!</v>
      </c>
      <c r="T6" s="68" t="e">
        <f>VLOOKUP(I6,#REF!,4,0)</f>
        <v>#REF!</v>
      </c>
      <c r="U6" s="64" t="e">
        <f t="shared" si="2"/>
        <v>#REF!</v>
      </c>
      <c r="W6" s="70" t="e">
        <f>#REF!</f>
        <v>#REF!</v>
      </c>
      <c r="X6" s="70" t="e">
        <f t="shared" si="3"/>
        <v>#REF!</v>
      </c>
      <c r="Z6" s="70">
        <v>4.0599999999999996</v>
      </c>
      <c r="AA6" s="70">
        <f t="shared" si="4"/>
        <v>8.1199999999999992</v>
      </c>
      <c r="AC6" s="70">
        <v>13.25</v>
      </c>
      <c r="AD6" s="70">
        <f t="shared" si="5"/>
        <v>159</v>
      </c>
      <c r="AF6" s="64" t="e">
        <f>VLOOKUP(I6,#REF!,5,0)</f>
        <v>#REF!</v>
      </c>
      <c r="AG6" s="64" t="e">
        <f>VLOOKUP(I6,#REF!,6,0)</f>
        <v>#REF!</v>
      </c>
      <c r="AH6" s="64" t="e">
        <f>VLOOKUP(I6,#REF!,7,0)</f>
        <v>#REF!</v>
      </c>
      <c r="AI6" s="70" t="e">
        <f t="shared" si="6"/>
        <v>#REF!</v>
      </c>
      <c r="AK6" s="70" t="e">
        <f t="shared" si="7"/>
        <v>#REF!</v>
      </c>
      <c r="AL6" s="70" t="e">
        <f t="shared" si="8"/>
        <v>#REF!</v>
      </c>
    </row>
    <row r="7" spans="1:38" x14ac:dyDescent="0.25">
      <c r="A7" s="44">
        <v>5</v>
      </c>
      <c r="B7" s="49" t="s">
        <v>36</v>
      </c>
      <c r="C7" s="55" t="s">
        <v>37</v>
      </c>
      <c r="D7" s="43" t="s">
        <v>152</v>
      </c>
      <c r="E7" s="39" t="s">
        <v>185</v>
      </c>
      <c r="F7" s="16">
        <v>17</v>
      </c>
      <c r="G7" s="26">
        <v>17</v>
      </c>
      <c r="H7" s="24" t="s">
        <v>14</v>
      </c>
      <c r="I7" s="25" t="s">
        <v>15</v>
      </c>
      <c r="J7" s="21">
        <v>2</v>
      </c>
      <c r="K7" s="22">
        <v>3</v>
      </c>
      <c r="L7" s="22"/>
      <c r="M7" s="62">
        <v>5</v>
      </c>
      <c r="N7" s="63">
        <v>12</v>
      </c>
      <c r="O7" s="64" t="e">
        <f>VLOOKUP(I7,#REF!,2,0)</f>
        <v>#REF!</v>
      </c>
      <c r="P7" s="64" t="e">
        <f t="shared" si="0"/>
        <v>#REF!</v>
      </c>
      <c r="R7" s="68" t="e">
        <f>VLOOKUP(I7,#REF!,3,0)</f>
        <v>#REF!</v>
      </c>
      <c r="S7" s="64" t="e">
        <f t="shared" si="1"/>
        <v>#REF!</v>
      </c>
      <c r="T7" s="68" t="e">
        <f>VLOOKUP(I7,#REF!,4,0)</f>
        <v>#REF!</v>
      </c>
      <c r="U7" s="64" t="e">
        <f t="shared" si="2"/>
        <v>#REF!</v>
      </c>
      <c r="W7" s="70" t="e">
        <f>#REF!</f>
        <v>#REF!</v>
      </c>
      <c r="X7" s="70" t="e">
        <f t="shared" si="3"/>
        <v>#REF!</v>
      </c>
      <c r="Z7" s="70">
        <v>4.0599999999999996</v>
      </c>
      <c r="AA7" s="70">
        <f t="shared" si="4"/>
        <v>20.299999999999997</v>
      </c>
      <c r="AC7" s="70">
        <v>13.25</v>
      </c>
      <c r="AD7" s="70">
        <f t="shared" si="5"/>
        <v>159</v>
      </c>
      <c r="AF7" s="64" t="e">
        <f>VLOOKUP(I7,#REF!,5,0)</f>
        <v>#REF!</v>
      </c>
      <c r="AG7" s="64" t="e">
        <f>VLOOKUP(I7,#REF!,6,0)</f>
        <v>#REF!</v>
      </c>
      <c r="AH7" s="64" t="e">
        <f>VLOOKUP(I7,#REF!,7,0)</f>
        <v>#REF!</v>
      </c>
      <c r="AI7" s="70" t="e">
        <f t="shared" si="6"/>
        <v>#REF!</v>
      </c>
      <c r="AK7" s="70" t="e">
        <f t="shared" si="7"/>
        <v>#REF!</v>
      </c>
      <c r="AL7" s="70" t="e">
        <f t="shared" si="8"/>
        <v>#REF!</v>
      </c>
    </row>
    <row r="8" spans="1:38" x14ac:dyDescent="0.25">
      <c r="A8" s="52">
        <v>6</v>
      </c>
      <c r="B8" s="49" t="s">
        <v>38</v>
      </c>
      <c r="C8" s="55" t="s">
        <v>39</v>
      </c>
      <c r="D8" s="43" t="s">
        <v>153</v>
      </c>
      <c r="E8" s="39" t="s">
        <v>186</v>
      </c>
      <c r="F8" s="16">
        <v>26</v>
      </c>
      <c r="G8" s="26">
        <v>26</v>
      </c>
      <c r="H8" s="24" t="s">
        <v>13</v>
      </c>
      <c r="I8" s="25" t="s">
        <v>15</v>
      </c>
      <c r="J8" s="21">
        <v>2.1</v>
      </c>
      <c r="K8" s="22">
        <v>3.9</v>
      </c>
      <c r="L8" s="22"/>
      <c r="M8" s="62">
        <v>6</v>
      </c>
      <c r="N8" s="63">
        <v>12</v>
      </c>
      <c r="O8" s="64" t="e">
        <f>VLOOKUP(I8,#REF!,2,0)</f>
        <v>#REF!</v>
      </c>
      <c r="P8" s="64" t="e">
        <f t="shared" si="0"/>
        <v>#REF!</v>
      </c>
      <c r="R8" s="68" t="e">
        <f>VLOOKUP(I8,#REF!,3,0)</f>
        <v>#REF!</v>
      </c>
      <c r="S8" s="64" t="e">
        <f t="shared" si="1"/>
        <v>#REF!</v>
      </c>
      <c r="T8" s="68" t="e">
        <f>VLOOKUP(I8,#REF!,4,0)</f>
        <v>#REF!</v>
      </c>
      <c r="U8" s="64" t="e">
        <f t="shared" si="2"/>
        <v>#REF!</v>
      </c>
      <c r="W8" s="70" t="e">
        <f>#REF!</f>
        <v>#REF!</v>
      </c>
      <c r="X8" s="70" t="e">
        <f t="shared" si="3"/>
        <v>#REF!</v>
      </c>
      <c r="Z8" s="70">
        <v>4.0599999999999996</v>
      </c>
      <c r="AA8" s="70">
        <f t="shared" si="4"/>
        <v>24.36</v>
      </c>
      <c r="AC8" s="70">
        <v>13.25</v>
      </c>
      <c r="AD8" s="70">
        <f t="shared" si="5"/>
        <v>159</v>
      </c>
      <c r="AF8" s="64" t="e">
        <f>VLOOKUP(I8,#REF!,5,0)</f>
        <v>#REF!</v>
      </c>
      <c r="AG8" s="64" t="e">
        <f>VLOOKUP(I8,#REF!,6,0)</f>
        <v>#REF!</v>
      </c>
      <c r="AH8" s="64" t="e">
        <f>VLOOKUP(I8,#REF!,7,0)</f>
        <v>#REF!</v>
      </c>
      <c r="AI8" s="70" t="e">
        <f t="shared" si="6"/>
        <v>#REF!</v>
      </c>
      <c r="AK8" s="70" t="e">
        <f t="shared" si="7"/>
        <v>#REF!</v>
      </c>
      <c r="AL8" s="70" t="e">
        <f t="shared" si="8"/>
        <v>#REF!</v>
      </c>
    </row>
    <row r="9" spans="1:38" x14ac:dyDescent="0.25">
      <c r="A9" s="44">
        <v>7</v>
      </c>
      <c r="B9" s="49" t="s">
        <v>40</v>
      </c>
      <c r="C9" s="55" t="s">
        <v>41</v>
      </c>
      <c r="D9" s="43" t="s">
        <v>42</v>
      </c>
      <c r="E9" s="39" t="s">
        <v>187</v>
      </c>
      <c r="F9" s="16">
        <v>11</v>
      </c>
      <c r="G9" s="26">
        <v>11</v>
      </c>
      <c r="H9" s="24" t="s">
        <v>8</v>
      </c>
      <c r="I9" s="25" t="s">
        <v>15</v>
      </c>
      <c r="J9" s="21">
        <v>1.5</v>
      </c>
      <c r="K9" s="22">
        <v>2.5</v>
      </c>
      <c r="L9" s="22"/>
      <c r="M9" s="62">
        <v>4</v>
      </c>
      <c r="N9" s="63">
        <v>12</v>
      </c>
      <c r="O9" s="64" t="e">
        <f>VLOOKUP(I9,#REF!,2,0)</f>
        <v>#REF!</v>
      </c>
      <c r="P9" s="64" t="e">
        <f t="shared" si="0"/>
        <v>#REF!</v>
      </c>
      <c r="R9" s="68" t="e">
        <f>VLOOKUP(I9,#REF!,3,0)</f>
        <v>#REF!</v>
      </c>
      <c r="S9" s="64" t="e">
        <f t="shared" si="1"/>
        <v>#REF!</v>
      </c>
      <c r="T9" s="68" t="e">
        <f>VLOOKUP(I9,#REF!,4,0)</f>
        <v>#REF!</v>
      </c>
      <c r="U9" s="64" t="e">
        <f t="shared" si="2"/>
        <v>#REF!</v>
      </c>
      <c r="W9" s="70" t="e">
        <f>#REF!</f>
        <v>#REF!</v>
      </c>
      <c r="X9" s="70" t="e">
        <f t="shared" si="3"/>
        <v>#REF!</v>
      </c>
      <c r="Z9" s="70">
        <v>4.0599999999999996</v>
      </c>
      <c r="AA9" s="70">
        <f t="shared" si="4"/>
        <v>16.239999999999998</v>
      </c>
      <c r="AC9" s="70">
        <v>13.25</v>
      </c>
      <c r="AD9" s="70">
        <f t="shared" si="5"/>
        <v>159</v>
      </c>
      <c r="AF9" s="64" t="e">
        <f>VLOOKUP(I9,#REF!,5,0)</f>
        <v>#REF!</v>
      </c>
      <c r="AG9" s="64" t="e">
        <f>VLOOKUP(I9,#REF!,6,0)</f>
        <v>#REF!</v>
      </c>
      <c r="AH9" s="64" t="e">
        <f>VLOOKUP(I9,#REF!,7,0)</f>
        <v>#REF!</v>
      </c>
      <c r="AI9" s="70" t="e">
        <f t="shared" si="6"/>
        <v>#REF!</v>
      </c>
      <c r="AK9" s="70" t="e">
        <f t="shared" si="7"/>
        <v>#REF!</v>
      </c>
      <c r="AL9" s="70" t="e">
        <f t="shared" si="8"/>
        <v>#REF!</v>
      </c>
    </row>
    <row r="10" spans="1:38" x14ac:dyDescent="0.25">
      <c r="A10" s="52">
        <v>8</v>
      </c>
      <c r="B10" s="49" t="s">
        <v>43</v>
      </c>
      <c r="C10" s="55" t="s">
        <v>44</v>
      </c>
      <c r="D10" s="43" t="s">
        <v>45</v>
      </c>
      <c r="E10" s="39" t="s">
        <v>188</v>
      </c>
      <c r="F10" s="16">
        <v>11</v>
      </c>
      <c r="G10" s="26">
        <v>11</v>
      </c>
      <c r="H10" s="24" t="s">
        <v>8</v>
      </c>
      <c r="I10" s="25" t="s">
        <v>15</v>
      </c>
      <c r="J10" s="21">
        <v>2.5</v>
      </c>
      <c r="K10" s="22">
        <v>4.5</v>
      </c>
      <c r="L10" s="22"/>
      <c r="M10" s="62">
        <v>7</v>
      </c>
      <c r="N10" s="63">
        <v>12</v>
      </c>
      <c r="O10" s="64" t="e">
        <f>VLOOKUP(I10,#REF!,2,0)</f>
        <v>#REF!</v>
      </c>
      <c r="P10" s="64" t="e">
        <f t="shared" si="0"/>
        <v>#REF!</v>
      </c>
      <c r="R10" s="68" t="e">
        <f>VLOOKUP(I10,#REF!,3,0)</f>
        <v>#REF!</v>
      </c>
      <c r="S10" s="64" t="e">
        <f t="shared" si="1"/>
        <v>#REF!</v>
      </c>
      <c r="T10" s="68" t="e">
        <f>VLOOKUP(I10,#REF!,4,0)</f>
        <v>#REF!</v>
      </c>
      <c r="U10" s="64" t="e">
        <f t="shared" si="2"/>
        <v>#REF!</v>
      </c>
      <c r="W10" s="70" t="e">
        <f>#REF!</f>
        <v>#REF!</v>
      </c>
      <c r="X10" s="70" t="e">
        <f t="shared" si="3"/>
        <v>#REF!</v>
      </c>
      <c r="Z10" s="70">
        <v>4.0599999999999996</v>
      </c>
      <c r="AA10" s="70">
        <f t="shared" si="4"/>
        <v>28.419999999999998</v>
      </c>
      <c r="AC10" s="70">
        <v>13.25</v>
      </c>
      <c r="AD10" s="70">
        <f t="shared" si="5"/>
        <v>159</v>
      </c>
      <c r="AF10" s="64" t="e">
        <f>VLOOKUP(I10,#REF!,5,0)</f>
        <v>#REF!</v>
      </c>
      <c r="AG10" s="64" t="e">
        <f>VLOOKUP(I10,#REF!,6,0)</f>
        <v>#REF!</v>
      </c>
      <c r="AH10" s="64" t="e">
        <f>VLOOKUP(I10,#REF!,7,0)</f>
        <v>#REF!</v>
      </c>
      <c r="AI10" s="70" t="e">
        <f t="shared" si="6"/>
        <v>#REF!</v>
      </c>
      <c r="AK10" s="70" t="e">
        <f t="shared" si="7"/>
        <v>#REF!</v>
      </c>
      <c r="AL10" s="70" t="e">
        <f t="shared" si="8"/>
        <v>#REF!</v>
      </c>
    </row>
    <row r="11" spans="1:38" x14ac:dyDescent="0.25">
      <c r="A11" s="44">
        <v>9</v>
      </c>
      <c r="B11" s="49" t="s">
        <v>46</v>
      </c>
      <c r="C11" s="55" t="s">
        <v>47</v>
      </c>
      <c r="D11" s="43" t="s">
        <v>48</v>
      </c>
      <c r="E11" s="39" t="s">
        <v>189</v>
      </c>
      <c r="F11" s="16">
        <v>2</v>
      </c>
      <c r="G11" s="26">
        <v>2</v>
      </c>
      <c r="H11" s="24" t="s">
        <v>6</v>
      </c>
      <c r="I11" s="25" t="s">
        <v>15</v>
      </c>
      <c r="J11" s="21">
        <v>1.5</v>
      </c>
      <c r="K11" s="22">
        <v>2.5</v>
      </c>
      <c r="L11" s="22"/>
      <c r="M11" s="62">
        <v>4</v>
      </c>
      <c r="N11" s="63">
        <v>12</v>
      </c>
      <c r="O11" s="64" t="e">
        <f>VLOOKUP(I11,#REF!,2,0)</f>
        <v>#REF!</v>
      </c>
      <c r="P11" s="64" t="e">
        <f t="shared" si="0"/>
        <v>#REF!</v>
      </c>
      <c r="R11" s="68" t="e">
        <f>VLOOKUP(I11,#REF!,3,0)</f>
        <v>#REF!</v>
      </c>
      <c r="S11" s="64" t="e">
        <f t="shared" si="1"/>
        <v>#REF!</v>
      </c>
      <c r="T11" s="68" t="e">
        <f>VLOOKUP(I11,#REF!,4,0)</f>
        <v>#REF!</v>
      </c>
      <c r="U11" s="64" t="e">
        <f t="shared" si="2"/>
        <v>#REF!</v>
      </c>
      <c r="W11" s="70" t="e">
        <f>#REF!</f>
        <v>#REF!</v>
      </c>
      <c r="X11" s="70" t="e">
        <f t="shared" si="3"/>
        <v>#REF!</v>
      </c>
      <c r="Z11" s="70">
        <v>4.0599999999999996</v>
      </c>
      <c r="AA11" s="70">
        <f t="shared" si="4"/>
        <v>16.239999999999998</v>
      </c>
      <c r="AC11" s="70">
        <v>13.25</v>
      </c>
      <c r="AD11" s="70">
        <f t="shared" si="5"/>
        <v>159</v>
      </c>
      <c r="AF11" s="64" t="e">
        <f>VLOOKUP(I11,#REF!,5,0)</f>
        <v>#REF!</v>
      </c>
      <c r="AG11" s="64" t="e">
        <f>VLOOKUP(I11,#REF!,6,0)</f>
        <v>#REF!</v>
      </c>
      <c r="AH11" s="64" t="e">
        <f>VLOOKUP(I11,#REF!,7,0)</f>
        <v>#REF!</v>
      </c>
      <c r="AI11" s="70" t="e">
        <f t="shared" si="6"/>
        <v>#REF!</v>
      </c>
      <c r="AK11" s="70" t="e">
        <f t="shared" si="7"/>
        <v>#REF!</v>
      </c>
      <c r="AL11" s="70" t="e">
        <f t="shared" si="8"/>
        <v>#REF!</v>
      </c>
    </row>
    <row r="12" spans="1:38" x14ac:dyDescent="0.25">
      <c r="A12" s="52">
        <v>10</v>
      </c>
      <c r="B12" s="49" t="s">
        <v>49</v>
      </c>
      <c r="C12" s="55" t="s">
        <v>50</v>
      </c>
      <c r="D12" s="43" t="s">
        <v>154</v>
      </c>
      <c r="E12" s="39" t="s">
        <v>190</v>
      </c>
      <c r="F12" s="16">
        <v>11</v>
      </c>
      <c r="G12" s="26">
        <v>11</v>
      </c>
      <c r="H12" s="24" t="s">
        <v>16</v>
      </c>
      <c r="I12" s="25" t="s">
        <v>15</v>
      </c>
      <c r="J12" s="21">
        <v>5.5</v>
      </c>
      <c r="K12" s="22">
        <v>8.5</v>
      </c>
      <c r="L12" s="22"/>
      <c r="M12" s="62">
        <v>13.5</v>
      </c>
      <c r="N12" s="63">
        <v>12</v>
      </c>
      <c r="O12" s="64" t="e">
        <f>VLOOKUP(I12,#REF!,2,0)</f>
        <v>#REF!</v>
      </c>
      <c r="P12" s="64" t="e">
        <f t="shared" si="0"/>
        <v>#REF!</v>
      </c>
      <c r="R12" s="68" t="e">
        <f>VLOOKUP(I12,#REF!,3,0)</f>
        <v>#REF!</v>
      </c>
      <c r="S12" s="64" t="e">
        <f t="shared" si="1"/>
        <v>#REF!</v>
      </c>
      <c r="T12" s="68" t="e">
        <f>VLOOKUP(I12,#REF!,4,0)</f>
        <v>#REF!</v>
      </c>
      <c r="U12" s="64" t="e">
        <f t="shared" si="2"/>
        <v>#REF!</v>
      </c>
      <c r="W12" s="70" t="e">
        <f>#REF!</f>
        <v>#REF!</v>
      </c>
      <c r="X12" s="70" t="e">
        <f t="shared" si="3"/>
        <v>#REF!</v>
      </c>
      <c r="Z12" s="70">
        <v>4.0599999999999996</v>
      </c>
      <c r="AA12" s="70">
        <f t="shared" si="4"/>
        <v>54.809999999999995</v>
      </c>
      <c r="AC12" s="70">
        <v>13.25</v>
      </c>
      <c r="AD12" s="70">
        <f t="shared" si="5"/>
        <v>159</v>
      </c>
      <c r="AF12" s="64" t="e">
        <f>VLOOKUP(I12,#REF!,5,0)</f>
        <v>#REF!</v>
      </c>
      <c r="AG12" s="64" t="e">
        <f>VLOOKUP(I12,#REF!,6,0)</f>
        <v>#REF!</v>
      </c>
      <c r="AH12" s="64" t="e">
        <f>VLOOKUP(I12,#REF!,7,0)</f>
        <v>#REF!</v>
      </c>
      <c r="AI12" s="70" t="e">
        <f t="shared" si="6"/>
        <v>#REF!</v>
      </c>
      <c r="AK12" s="70" t="e">
        <f t="shared" si="7"/>
        <v>#REF!</v>
      </c>
      <c r="AL12" s="70" t="e">
        <f t="shared" si="8"/>
        <v>#REF!</v>
      </c>
    </row>
    <row r="13" spans="1:38" x14ac:dyDescent="0.25">
      <c r="A13" s="44">
        <v>11</v>
      </c>
      <c r="B13" s="49" t="s">
        <v>51</v>
      </c>
      <c r="C13" s="55" t="s">
        <v>23</v>
      </c>
      <c r="D13" s="43" t="s">
        <v>155</v>
      </c>
      <c r="E13" s="39" t="s">
        <v>191</v>
      </c>
      <c r="F13" s="16">
        <v>40</v>
      </c>
      <c r="G13" s="26">
        <v>40</v>
      </c>
      <c r="H13" s="24" t="s">
        <v>7</v>
      </c>
      <c r="I13" s="25" t="s">
        <v>15</v>
      </c>
      <c r="J13" s="21">
        <v>19.38</v>
      </c>
      <c r="K13" s="22">
        <v>37.619999999999997</v>
      </c>
      <c r="L13" s="22"/>
      <c r="M13" s="62">
        <v>57</v>
      </c>
      <c r="N13" s="63">
        <v>12</v>
      </c>
      <c r="O13" s="64" t="e">
        <f>VLOOKUP(I13,#REF!,2,0)</f>
        <v>#REF!</v>
      </c>
      <c r="P13" s="64" t="e">
        <f t="shared" si="0"/>
        <v>#REF!</v>
      </c>
      <c r="R13" s="68" t="e">
        <f>VLOOKUP(I13,#REF!,3,0)</f>
        <v>#REF!</v>
      </c>
      <c r="S13" s="64" t="e">
        <f t="shared" si="1"/>
        <v>#REF!</v>
      </c>
      <c r="T13" s="68" t="e">
        <f>VLOOKUP(I13,#REF!,4,0)</f>
        <v>#REF!</v>
      </c>
      <c r="U13" s="64" t="e">
        <f t="shared" si="2"/>
        <v>#REF!</v>
      </c>
      <c r="W13" s="70" t="e">
        <f>#REF!</f>
        <v>#REF!</v>
      </c>
      <c r="X13" s="70" t="e">
        <f t="shared" si="3"/>
        <v>#REF!</v>
      </c>
      <c r="Z13" s="70">
        <v>4.0599999999999996</v>
      </c>
      <c r="AA13" s="70">
        <f t="shared" si="4"/>
        <v>231.42</v>
      </c>
      <c r="AC13" s="70">
        <v>13.25</v>
      </c>
      <c r="AD13" s="70">
        <f t="shared" si="5"/>
        <v>159</v>
      </c>
      <c r="AF13" s="64" t="e">
        <f>VLOOKUP(I13,#REF!,5,0)</f>
        <v>#REF!</v>
      </c>
      <c r="AG13" s="64" t="e">
        <f>VLOOKUP(I13,#REF!,6,0)</f>
        <v>#REF!</v>
      </c>
      <c r="AH13" s="64" t="e">
        <f>VLOOKUP(I13,#REF!,7,0)</f>
        <v>#REF!</v>
      </c>
      <c r="AI13" s="72" t="e">
        <f>(J13*AF13)+(K13*AG13)+(L13*AH13)</f>
        <v>#REF!</v>
      </c>
      <c r="AK13" s="70" t="e">
        <f t="shared" si="7"/>
        <v>#REF!</v>
      </c>
      <c r="AL13" s="70" t="e">
        <f t="shared" si="8"/>
        <v>#REF!</v>
      </c>
    </row>
    <row r="14" spans="1:38" ht="30" x14ac:dyDescent="0.25">
      <c r="A14" s="52">
        <v>12</v>
      </c>
      <c r="B14" s="49" t="s">
        <v>51</v>
      </c>
      <c r="C14" s="55" t="s">
        <v>52</v>
      </c>
      <c r="D14" s="43">
        <v>91610716</v>
      </c>
      <c r="E14" s="39" t="s">
        <v>192</v>
      </c>
      <c r="F14" s="16">
        <v>6</v>
      </c>
      <c r="G14" s="26">
        <v>6</v>
      </c>
      <c r="H14" s="24" t="s">
        <v>6</v>
      </c>
      <c r="I14" s="25" t="s">
        <v>15</v>
      </c>
      <c r="J14" s="21">
        <v>3</v>
      </c>
      <c r="K14" s="22">
        <v>7</v>
      </c>
      <c r="L14" s="22"/>
      <c r="M14" s="62">
        <v>10</v>
      </c>
      <c r="N14" s="63">
        <v>12</v>
      </c>
      <c r="O14" s="64" t="e">
        <f>VLOOKUP(I14,#REF!,2,0)</f>
        <v>#REF!</v>
      </c>
      <c r="P14" s="64" t="e">
        <f t="shared" si="0"/>
        <v>#REF!</v>
      </c>
      <c r="R14" s="68" t="e">
        <f>VLOOKUP(I14,#REF!,3,0)</f>
        <v>#REF!</v>
      </c>
      <c r="S14" s="64" t="e">
        <f t="shared" si="1"/>
        <v>#REF!</v>
      </c>
      <c r="T14" s="68" t="e">
        <f>VLOOKUP(I14,#REF!,4,0)</f>
        <v>#REF!</v>
      </c>
      <c r="U14" s="64" t="e">
        <f t="shared" si="2"/>
        <v>#REF!</v>
      </c>
      <c r="W14" s="70" t="e">
        <f>#REF!</f>
        <v>#REF!</v>
      </c>
      <c r="X14" s="70" t="e">
        <f t="shared" si="3"/>
        <v>#REF!</v>
      </c>
      <c r="Z14" s="70">
        <v>4.0599999999999996</v>
      </c>
      <c r="AA14" s="70">
        <f t="shared" si="4"/>
        <v>40.599999999999994</v>
      </c>
      <c r="AC14" s="70">
        <v>13.25</v>
      </c>
      <c r="AD14" s="70">
        <f t="shared" si="5"/>
        <v>159</v>
      </c>
      <c r="AF14" s="64" t="e">
        <f>VLOOKUP(I14,#REF!,5,0)</f>
        <v>#REF!</v>
      </c>
      <c r="AG14" s="64" t="e">
        <f>VLOOKUP(I14,#REF!,6,0)</f>
        <v>#REF!</v>
      </c>
      <c r="AH14" s="64" t="e">
        <f>VLOOKUP(I14,#REF!,7,0)</f>
        <v>#REF!</v>
      </c>
      <c r="AI14" s="70" t="e">
        <f t="shared" si="6"/>
        <v>#REF!</v>
      </c>
      <c r="AK14" s="70" t="e">
        <f t="shared" si="7"/>
        <v>#REF!</v>
      </c>
      <c r="AL14" s="70" t="e">
        <f t="shared" si="8"/>
        <v>#REF!</v>
      </c>
    </row>
    <row r="15" spans="1:38" x14ac:dyDescent="0.25">
      <c r="A15" s="44">
        <v>13</v>
      </c>
      <c r="B15" s="49" t="s">
        <v>53</v>
      </c>
      <c r="C15" s="55" t="s">
        <v>54</v>
      </c>
      <c r="D15" s="43" t="s">
        <v>156</v>
      </c>
      <c r="E15" s="39" t="s">
        <v>193</v>
      </c>
      <c r="F15" s="16">
        <v>32</v>
      </c>
      <c r="G15" s="26">
        <v>32</v>
      </c>
      <c r="H15" s="24" t="s">
        <v>7</v>
      </c>
      <c r="I15" s="25" t="s">
        <v>15</v>
      </c>
      <c r="J15" s="21">
        <v>3.2</v>
      </c>
      <c r="K15" s="22">
        <v>6.8</v>
      </c>
      <c r="L15" s="22"/>
      <c r="M15" s="62">
        <v>10</v>
      </c>
      <c r="N15" s="63">
        <v>12</v>
      </c>
      <c r="O15" s="64" t="e">
        <f>VLOOKUP(I15,#REF!,2,0)</f>
        <v>#REF!</v>
      </c>
      <c r="P15" s="64" t="e">
        <f t="shared" si="0"/>
        <v>#REF!</v>
      </c>
      <c r="R15" s="68" t="e">
        <f>VLOOKUP(I15,#REF!,3,0)</f>
        <v>#REF!</v>
      </c>
      <c r="S15" s="64" t="e">
        <f t="shared" si="1"/>
        <v>#REF!</v>
      </c>
      <c r="T15" s="68" t="e">
        <f>VLOOKUP(I15,#REF!,4,0)</f>
        <v>#REF!</v>
      </c>
      <c r="U15" s="64" t="e">
        <f t="shared" si="2"/>
        <v>#REF!</v>
      </c>
      <c r="W15" s="70" t="e">
        <f>#REF!</f>
        <v>#REF!</v>
      </c>
      <c r="X15" s="70" t="e">
        <f t="shared" si="3"/>
        <v>#REF!</v>
      </c>
      <c r="Z15" s="70">
        <v>4.0599999999999996</v>
      </c>
      <c r="AA15" s="70">
        <f t="shared" si="4"/>
        <v>40.599999999999994</v>
      </c>
      <c r="AC15" s="70">
        <v>13.25</v>
      </c>
      <c r="AD15" s="70">
        <f t="shared" si="5"/>
        <v>159</v>
      </c>
      <c r="AF15" s="64" t="e">
        <f>VLOOKUP(I15,#REF!,5,0)</f>
        <v>#REF!</v>
      </c>
      <c r="AG15" s="64" t="e">
        <f>VLOOKUP(I15,#REF!,6,0)</f>
        <v>#REF!</v>
      </c>
      <c r="AH15" s="64" t="e">
        <f>VLOOKUP(I15,#REF!,7,0)</f>
        <v>#REF!</v>
      </c>
      <c r="AI15" s="70" t="e">
        <f t="shared" si="6"/>
        <v>#REF!</v>
      </c>
      <c r="AK15" s="70" t="e">
        <f t="shared" si="7"/>
        <v>#REF!</v>
      </c>
      <c r="AL15" s="70" t="e">
        <f t="shared" si="8"/>
        <v>#REF!</v>
      </c>
    </row>
    <row r="16" spans="1:38" x14ac:dyDescent="0.25">
      <c r="A16" s="52">
        <v>14</v>
      </c>
      <c r="B16" s="49" t="s">
        <v>53</v>
      </c>
      <c r="C16" s="55" t="s">
        <v>55</v>
      </c>
      <c r="D16" s="43" t="s">
        <v>157</v>
      </c>
      <c r="E16" s="39" t="s">
        <v>194</v>
      </c>
      <c r="F16" s="16">
        <v>32</v>
      </c>
      <c r="G16" s="26">
        <v>32</v>
      </c>
      <c r="H16" s="24" t="s">
        <v>7</v>
      </c>
      <c r="I16" s="25" t="s">
        <v>15</v>
      </c>
      <c r="J16" s="21">
        <v>5.44</v>
      </c>
      <c r="K16" s="22">
        <v>10.56</v>
      </c>
      <c r="L16" s="22"/>
      <c r="M16" s="62">
        <v>16</v>
      </c>
      <c r="N16" s="63">
        <v>12</v>
      </c>
      <c r="O16" s="64" t="e">
        <f>VLOOKUP(I16,#REF!,2,0)</f>
        <v>#REF!</v>
      </c>
      <c r="P16" s="64" t="e">
        <f t="shared" si="0"/>
        <v>#REF!</v>
      </c>
      <c r="R16" s="68" t="e">
        <f>VLOOKUP(I16,#REF!,3,0)</f>
        <v>#REF!</v>
      </c>
      <c r="S16" s="64" t="e">
        <f t="shared" si="1"/>
        <v>#REF!</v>
      </c>
      <c r="T16" s="68" t="e">
        <f>VLOOKUP(I16,#REF!,4,0)</f>
        <v>#REF!</v>
      </c>
      <c r="U16" s="64" t="e">
        <f t="shared" si="2"/>
        <v>#REF!</v>
      </c>
      <c r="W16" s="70" t="e">
        <f>#REF!</f>
        <v>#REF!</v>
      </c>
      <c r="X16" s="70" t="e">
        <f t="shared" si="3"/>
        <v>#REF!</v>
      </c>
      <c r="Z16" s="70">
        <v>4.0599999999999996</v>
      </c>
      <c r="AA16" s="70">
        <f t="shared" si="4"/>
        <v>64.959999999999994</v>
      </c>
      <c r="AC16" s="70">
        <v>13.25</v>
      </c>
      <c r="AD16" s="70">
        <f t="shared" si="5"/>
        <v>159</v>
      </c>
      <c r="AF16" s="64" t="e">
        <f>VLOOKUP(I16,#REF!,5,0)</f>
        <v>#REF!</v>
      </c>
      <c r="AG16" s="64" t="e">
        <f>VLOOKUP(I16,#REF!,6,0)</f>
        <v>#REF!</v>
      </c>
      <c r="AH16" s="64" t="e">
        <f>VLOOKUP(I16,#REF!,7,0)</f>
        <v>#REF!</v>
      </c>
      <c r="AI16" s="70" t="e">
        <f t="shared" si="6"/>
        <v>#REF!</v>
      </c>
      <c r="AK16" s="70" t="e">
        <f t="shared" si="7"/>
        <v>#REF!</v>
      </c>
      <c r="AL16" s="70" t="e">
        <f t="shared" si="8"/>
        <v>#REF!</v>
      </c>
    </row>
    <row r="17" spans="1:38" x14ac:dyDescent="0.25">
      <c r="A17" s="44">
        <v>15</v>
      </c>
      <c r="B17" s="49" t="s">
        <v>56</v>
      </c>
      <c r="C17" s="55" t="s">
        <v>57</v>
      </c>
      <c r="D17" s="43" t="s">
        <v>158</v>
      </c>
      <c r="E17" s="39" t="s">
        <v>195</v>
      </c>
      <c r="F17" s="16">
        <v>13</v>
      </c>
      <c r="G17" s="26">
        <v>13</v>
      </c>
      <c r="H17" s="24" t="s">
        <v>16</v>
      </c>
      <c r="I17" s="25" t="s">
        <v>15</v>
      </c>
      <c r="J17" s="21">
        <v>3.04</v>
      </c>
      <c r="K17" s="22">
        <v>4.96</v>
      </c>
      <c r="L17" s="22"/>
      <c r="M17" s="62">
        <v>8</v>
      </c>
      <c r="N17" s="63">
        <v>12</v>
      </c>
      <c r="O17" s="64" t="e">
        <f>VLOOKUP(I17,#REF!,2,0)</f>
        <v>#REF!</v>
      </c>
      <c r="P17" s="64" t="e">
        <f t="shared" si="0"/>
        <v>#REF!</v>
      </c>
      <c r="R17" s="68" t="e">
        <f>VLOOKUP(I17,#REF!,3,0)</f>
        <v>#REF!</v>
      </c>
      <c r="S17" s="64" t="e">
        <f t="shared" si="1"/>
        <v>#REF!</v>
      </c>
      <c r="T17" s="68" t="e">
        <f>VLOOKUP(I17,#REF!,4,0)</f>
        <v>#REF!</v>
      </c>
      <c r="U17" s="64" t="e">
        <f t="shared" si="2"/>
        <v>#REF!</v>
      </c>
      <c r="W17" s="70" t="e">
        <f>#REF!</f>
        <v>#REF!</v>
      </c>
      <c r="X17" s="70" t="e">
        <f t="shared" si="3"/>
        <v>#REF!</v>
      </c>
      <c r="Z17" s="70">
        <v>4.0599999999999996</v>
      </c>
      <c r="AA17" s="70">
        <f t="shared" si="4"/>
        <v>32.479999999999997</v>
      </c>
      <c r="AC17" s="70">
        <v>13.25</v>
      </c>
      <c r="AD17" s="70">
        <f t="shared" si="5"/>
        <v>159</v>
      </c>
      <c r="AF17" s="64" t="e">
        <f>VLOOKUP(I17,#REF!,5,0)</f>
        <v>#REF!</v>
      </c>
      <c r="AG17" s="64" t="e">
        <f>VLOOKUP(I17,#REF!,6,0)</f>
        <v>#REF!</v>
      </c>
      <c r="AH17" s="64" t="e">
        <f>VLOOKUP(I17,#REF!,7,0)</f>
        <v>#REF!</v>
      </c>
      <c r="AI17" s="70" t="e">
        <f t="shared" si="6"/>
        <v>#REF!</v>
      </c>
      <c r="AK17" s="70" t="e">
        <f t="shared" si="7"/>
        <v>#REF!</v>
      </c>
      <c r="AL17" s="70" t="e">
        <f t="shared" si="8"/>
        <v>#REF!</v>
      </c>
    </row>
    <row r="18" spans="1:38" x14ac:dyDescent="0.25">
      <c r="A18" s="52">
        <v>16</v>
      </c>
      <c r="B18" s="49" t="s">
        <v>58</v>
      </c>
      <c r="C18" s="55" t="s">
        <v>59</v>
      </c>
      <c r="D18" s="43" t="s">
        <v>159</v>
      </c>
      <c r="E18" s="39" t="s">
        <v>196</v>
      </c>
      <c r="F18" s="16">
        <v>22</v>
      </c>
      <c r="G18" s="26">
        <v>22</v>
      </c>
      <c r="H18" s="24" t="s">
        <v>10</v>
      </c>
      <c r="I18" s="25" t="s">
        <v>15</v>
      </c>
      <c r="J18" s="21">
        <v>4.18</v>
      </c>
      <c r="K18" s="22">
        <v>6.82</v>
      </c>
      <c r="L18" s="22"/>
      <c r="M18" s="62">
        <v>11</v>
      </c>
      <c r="N18" s="63">
        <v>12</v>
      </c>
      <c r="O18" s="64" t="e">
        <f>VLOOKUP(I18,#REF!,2,0)</f>
        <v>#REF!</v>
      </c>
      <c r="P18" s="64" t="e">
        <f t="shared" si="0"/>
        <v>#REF!</v>
      </c>
      <c r="R18" s="68" t="e">
        <f>VLOOKUP(I18,#REF!,3,0)</f>
        <v>#REF!</v>
      </c>
      <c r="S18" s="64" t="e">
        <f t="shared" si="1"/>
        <v>#REF!</v>
      </c>
      <c r="T18" s="68" t="e">
        <f>VLOOKUP(I18,#REF!,4,0)</f>
        <v>#REF!</v>
      </c>
      <c r="U18" s="64" t="e">
        <f t="shared" si="2"/>
        <v>#REF!</v>
      </c>
      <c r="W18" s="70" t="e">
        <f>#REF!</f>
        <v>#REF!</v>
      </c>
      <c r="X18" s="70" t="e">
        <f t="shared" si="3"/>
        <v>#REF!</v>
      </c>
      <c r="Z18" s="70">
        <v>4.0599999999999996</v>
      </c>
      <c r="AA18" s="70">
        <f t="shared" si="4"/>
        <v>44.66</v>
      </c>
      <c r="AC18" s="70">
        <v>13.25</v>
      </c>
      <c r="AD18" s="70">
        <f t="shared" si="5"/>
        <v>159</v>
      </c>
      <c r="AF18" s="64" t="e">
        <f>VLOOKUP(I18,#REF!,5,0)</f>
        <v>#REF!</v>
      </c>
      <c r="AG18" s="64" t="e">
        <f>VLOOKUP(I18,#REF!,6,0)</f>
        <v>#REF!</v>
      </c>
      <c r="AH18" s="64" t="e">
        <f>VLOOKUP(I18,#REF!,7,0)</f>
        <v>#REF!</v>
      </c>
      <c r="AI18" s="70" t="e">
        <f t="shared" si="6"/>
        <v>#REF!</v>
      </c>
      <c r="AK18" s="70" t="e">
        <f t="shared" si="7"/>
        <v>#REF!</v>
      </c>
      <c r="AL18" s="70" t="e">
        <f t="shared" si="8"/>
        <v>#REF!</v>
      </c>
    </row>
    <row r="19" spans="1:38" x14ac:dyDescent="0.25">
      <c r="A19" s="44">
        <v>17</v>
      </c>
      <c r="B19" s="49" t="s">
        <v>43</v>
      </c>
      <c r="C19" s="55" t="s">
        <v>60</v>
      </c>
      <c r="D19" s="43">
        <v>50002588</v>
      </c>
      <c r="E19" s="39" t="s">
        <v>197</v>
      </c>
      <c r="F19" s="16">
        <v>53</v>
      </c>
      <c r="G19" s="26">
        <v>53</v>
      </c>
      <c r="H19" s="24" t="s">
        <v>18</v>
      </c>
      <c r="I19" s="25" t="s">
        <v>11</v>
      </c>
      <c r="J19" s="21">
        <v>28.71</v>
      </c>
      <c r="K19" s="22">
        <v>24.215</v>
      </c>
      <c r="L19" s="22">
        <v>92.075000000000003</v>
      </c>
      <c r="M19" s="62">
        <v>145</v>
      </c>
      <c r="N19" s="63">
        <v>12</v>
      </c>
      <c r="O19" s="64" t="e">
        <f>VLOOKUP(I19,#REF!,2,0)</f>
        <v>#REF!</v>
      </c>
      <c r="P19" s="64" t="e">
        <f t="shared" si="0"/>
        <v>#REF!</v>
      </c>
      <c r="R19" s="68" t="e">
        <f>VLOOKUP(I19,#REF!,3,0)</f>
        <v>#REF!</v>
      </c>
      <c r="S19" s="64" t="e">
        <f t="shared" si="1"/>
        <v>#REF!</v>
      </c>
      <c r="T19" s="68" t="e">
        <f>VLOOKUP(I19,#REF!,4,0)</f>
        <v>#REF!</v>
      </c>
      <c r="U19" s="64" t="e">
        <f t="shared" si="2"/>
        <v>#REF!</v>
      </c>
      <c r="W19" s="70" t="e">
        <f>#REF!</f>
        <v>#REF!</v>
      </c>
      <c r="X19" s="70" t="e">
        <f t="shared" si="3"/>
        <v>#REF!</v>
      </c>
      <c r="Z19" s="70">
        <v>4.0599999999999996</v>
      </c>
      <c r="AA19" s="70">
        <f t="shared" si="4"/>
        <v>588.69999999999993</v>
      </c>
      <c r="AC19" s="70">
        <v>13.25</v>
      </c>
      <c r="AD19" s="70">
        <f t="shared" si="5"/>
        <v>159</v>
      </c>
      <c r="AF19" s="64" t="e">
        <f>VLOOKUP(I19,#REF!,5,0)</f>
        <v>#REF!</v>
      </c>
      <c r="AG19" s="64" t="e">
        <f>VLOOKUP(I19,#REF!,6,0)</f>
        <v>#REF!</v>
      </c>
      <c r="AH19" s="64" t="e">
        <f>VLOOKUP(I19,#REF!,7,0)</f>
        <v>#REF!</v>
      </c>
      <c r="AI19" s="70" t="e">
        <f t="shared" si="6"/>
        <v>#REF!</v>
      </c>
      <c r="AK19" s="70" t="e">
        <f t="shared" si="7"/>
        <v>#REF!</v>
      </c>
      <c r="AL19" s="70" t="e">
        <f t="shared" si="8"/>
        <v>#REF!</v>
      </c>
    </row>
    <row r="20" spans="1:38" x14ac:dyDescent="0.25">
      <c r="A20" s="52">
        <v>18</v>
      </c>
      <c r="B20" s="49" t="s">
        <v>51</v>
      </c>
      <c r="C20" s="55" t="s">
        <v>61</v>
      </c>
      <c r="D20" s="43" t="s">
        <v>62</v>
      </c>
      <c r="E20" s="39" t="s">
        <v>198</v>
      </c>
      <c r="F20" s="16">
        <v>17</v>
      </c>
      <c r="G20" s="26">
        <v>17</v>
      </c>
      <c r="H20" s="24" t="s">
        <v>8</v>
      </c>
      <c r="I20" s="25" t="s">
        <v>15</v>
      </c>
      <c r="J20" s="21">
        <v>2.1</v>
      </c>
      <c r="K20" s="22">
        <v>3.9</v>
      </c>
      <c r="L20" s="22"/>
      <c r="M20" s="62">
        <v>6</v>
      </c>
      <c r="N20" s="63">
        <v>12</v>
      </c>
      <c r="O20" s="64" t="e">
        <f>VLOOKUP(I20,#REF!,2,0)</f>
        <v>#REF!</v>
      </c>
      <c r="P20" s="64" t="e">
        <f t="shared" si="0"/>
        <v>#REF!</v>
      </c>
      <c r="R20" s="68" t="e">
        <f>VLOOKUP(I20,#REF!,3,0)</f>
        <v>#REF!</v>
      </c>
      <c r="S20" s="64" t="e">
        <f t="shared" si="1"/>
        <v>#REF!</v>
      </c>
      <c r="T20" s="68" t="e">
        <f>VLOOKUP(I20,#REF!,4,0)</f>
        <v>#REF!</v>
      </c>
      <c r="U20" s="64" t="e">
        <f t="shared" si="2"/>
        <v>#REF!</v>
      </c>
      <c r="W20" s="70" t="e">
        <f>#REF!</f>
        <v>#REF!</v>
      </c>
      <c r="X20" s="70" t="e">
        <f t="shared" si="3"/>
        <v>#REF!</v>
      </c>
      <c r="Z20" s="70">
        <v>4.0599999999999996</v>
      </c>
      <c r="AA20" s="70">
        <f t="shared" si="4"/>
        <v>24.36</v>
      </c>
      <c r="AC20" s="70">
        <v>13.25</v>
      </c>
      <c r="AD20" s="70">
        <f t="shared" si="5"/>
        <v>159</v>
      </c>
      <c r="AF20" s="64" t="e">
        <f>VLOOKUP(I20,#REF!,5,0)</f>
        <v>#REF!</v>
      </c>
      <c r="AG20" s="64" t="e">
        <f>VLOOKUP(I20,#REF!,6,0)</f>
        <v>#REF!</v>
      </c>
      <c r="AH20" s="64" t="e">
        <f>VLOOKUP(I20,#REF!,7,0)</f>
        <v>#REF!</v>
      </c>
      <c r="AI20" s="70" t="e">
        <f t="shared" si="6"/>
        <v>#REF!</v>
      </c>
      <c r="AK20" s="70" t="e">
        <f t="shared" si="7"/>
        <v>#REF!</v>
      </c>
      <c r="AL20" s="70" t="e">
        <f t="shared" si="8"/>
        <v>#REF!</v>
      </c>
    </row>
    <row r="21" spans="1:38" x14ac:dyDescent="0.25">
      <c r="A21" s="44">
        <v>19</v>
      </c>
      <c r="B21" s="49" t="s">
        <v>63</v>
      </c>
      <c r="C21" s="55" t="s">
        <v>64</v>
      </c>
      <c r="D21" s="43">
        <v>54390998</v>
      </c>
      <c r="E21" s="39" t="s">
        <v>199</v>
      </c>
      <c r="F21" s="16">
        <v>67</v>
      </c>
      <c r="G21" s="26">
        <v>67</v>
      </c>
      <c r="H21" s="24" t="s">
        <v>25</v>
      </c>
      <c r="I21" s="25" t="s">
        <v>11</v>
      </c>
      <c r="J21" s="21">
        <v>72.875</v>
      </c>
      <c r="K21" s="22">
        <v>41.8</v>
      </c>
      <c r="L21" s="22">
        <v>160.32499999999999</v>
      </c>
      <c r="M21" s="62">
        <v>275</v>
      </c>
      <c r="N21" s="63">
        <v>12</v>
      </c>
      <c r="O21" s="64" t="e">
        <f>VLOOKUP(I21,#REF!,2,0)</f>
        <v>#REF!</v>
      </c>
      <c r="P21" s="64" t="e">
        <f t="shared" si="0"/>
        <v>#REF!</v>
      </c>
      <c r="R21" s="68" t="e">
        <f>VLOOKUP(I21,#REF!,3,0)</f>
        <v>#REF!</v>
      </c>
      <c r="S21" s="64" t="e">
        <f t="shared" si="1"/>
        <v>#REF!</v>
      </c>
      <c r="T21" s="68" t="e">
        <f>VLOOKUP(I21,#REF!,4,0)</f>
        <v>#REF!</v>
      </c>
      <c r="U21" s="64" t="e">
        <f t="shared" si="2"/>
        <v>#REF!</v>
      </c>
      <c r="W21" s="70" t="e">
        <f>#REF!</f>
        <v>#REF!</v>
      </c>
      <c r="X21" s="70" t="e">
        <f t="shared" si="3"/>
        <v>#REF!</v>
      </c>
      <c r="Z21" s="70">
        <v>4.0599999999999996</v>
      </c>
      <c r="AA21" s="70">
        <f t="shared" si="4"/>
        <v>1116.5</v>
      </c>
      <c r="AC21" s="70">
        <v>13.25</v>
      </c>
      <c r="AD21" s="70">
        <f t="shared" si="5"/>
        <v>159</v>
      </c>
      <c r="AF21" s="64" t="e">
        <f>VLOOKUP(I21,#REF!,5,0)</f>
        <v>#REF!</v>
      </c>
      <c r="AG21" s="64" t="e">
        <f>VLOOKUP(I21,#REF!,6,0)</f>
        <v>#REF!</v>
      </c>
      <c r="AH21" s="64" t="e">
        <f>VLOOKUP(I21,#REF!,7,0)</f>
        <v>#REF!</v>
      </c>
      <c r="AI21" s="70" t="e">
        <f t="shared" si="6"/>
        <v>#REF!</v>
      </c>
      <c r="AK21" s="70" t="e">
        <f t="shared" si="7"/>
        <v>#REF!</v>
      </c>
      <c r="AL21" s="70" t="e">
        <f t="shared" si="8"/>
        <v>#REF!</v>
      </c>
    </row>
    <row r="22" spans="1:38" x14ac:dyDescent="0.25">
      <c r="A22" s="52">
        <v>20</v>
      </c>
      <c r="B22" s="49" t="s">
        <v>65</v>
      </c>
      <c r="C22" s="55" t="s">
        <v>66</v>
      </c>
      <c r="D22" s="43" t="s">
        <v>160</v>
      </c>
      <c r="E22" s="39" t="s">
        <v>200</v>
      </c>
      <c r="F22" s="16">
        <v>20</v>
      </c>
      <c r="G22" s="26">
        <v>20</v>
      </c>
      <c r="H22" s="24" t="s">
        <v>14</v>
      </c>
      <c r="I22" s="25" t="s">
        <v>15</v>
      </c>
      <c r="J22" s="21">
        <v>63</v>
      </c>
      <c r="K22" s="22">
        <v>117</v>
      </c>
      <c r="L22" s="22"/>
      <c r="M22" s="62">
        <v>180</v>
      </c>
      <c r="N22" s="63">
        <v>12</v>
      </c>
      <c r="O22" s="64" t="e">
        <f>VLOOKUP(I22,#REF!,2,0)</f>
        <v>#REF!</v>
      </c>
      <c r="P22" s="64" t="e">
        <f t="shared" si="0"/>
        <v>#REF!</v>
      </c>
      <c r="R22" s="68" t="e">
        <f>VLOOKUP(I22,#REF!,3,0)</f>
        <v>#REF!</v>
      </c>
      <c r="S22" s="64" t="e">
        <f t="shared" si="1"/>
        <v>#REF!</v>
      </c>
      <c r="T22" s="68" t="e">
        <f>VLOOKUP(I22,#REF!,4,0)</f>
        <v>#REF!</v>
      </c>
      <c r="U22" s="64" t="e">
        <f t="shared" si="2"/>
        <v>#REF!</v>
      </c>
      <c r="W22" s="70" t="e">
        <f>#REF!</f>
        <v>#REF!</v>
      </c>
      <c r="X22" s="70" t="e">
        <f t="shared" si="3"/>
        <v>#REF!</v>
      </c>
      <c r="Z22" s="70">
        <v>4.0599999999999996</v>
      </c>
      <c r="AA22" s="70">
        <f t="shared" si="4"/>
        <v>730.8</v>
      </c>
      <c r="AC22" s="70">
        <v>13.25</v>
      </c>
      <c r="AD22" s="70">
        <f t="shared" si="5"/>
        <v>159</v>
      </c>
      <c r="AF22" s="64" t="e">
        <f>VLOOKUP(I22,#REF!,5,0)</f>
        <v>#REF!</v>
      </c>
      <c r="AG22" s="64" t="e">
        <f>VLOOKUP(I22,#REF!,6,0)</f>
        <v>#REF!</v>
      </c>
      <c r="AH22" s="64" t="e">
        <f>VLOOKUP(I22,#REF!,7,0)</f>
        <v>#REF!</v>
      </c>
      <c r="AI22" s="70" t="e">
        <f t="shared" si="6"/>
        <v>#REF!</v>
      </c>
      <c r="AK22" s="70" t="e">
        <f t="shared" si="7"/>
        <v>#REF!</v>
      </c>
      <c r="AL22" s="70" t="e">
        <f t="shared" si="8"/>
        <v>#REF!</v>
      </c>
    </row>
    <row r="23" spans="1:38" x14ac:dyDescent="0.25">
      <c r="A23" s="44">
        <v>21</v>
      </c>
      <c r="B23" s="49" t="s">
        <v>67</v>
      </c>
      <c r="C23" s="55" t="s">
        <v>68</v>
      </c>
      <c r="D23" s="43" t="s">
        <v>161</v>
      </c>
      <c r="E23" s="39" t="s">
        <v>201</v>
      </c>
      <c r="F23" s="16">
        <v>32</v>
      </c>
      <c r="G23" s="26">
        <v>32</v>
      </c>
      <c r="H23" s="24" t="s">
        <v>7</v>
      </c>
      <c r="I23" s="25" t="s">
        <v>15</v>
      </c>
      <c r="J23" s="21">
        <v>30</v>
      </c>
      <c r="K23" s="22">
        <v>60</v>
      </c>
      <c r="L23" s="22"/>
      <c r="M23" s="62">
        <v>90</v>
      </c>
      <c r="N23" s="63">
        <v>12</v>
      </c>
      <c r="O23" s="64" t="e">
        <f>VLOOKUP(I23,#REF!,2,0)</f>
        <v>#REF!</v>
      </c>
      <c r="P23" s="64" t="e">
        <f t="shared" si="0"/>
        <v>#REF!</v>
      </c>
      <c r="R23" s="68" t="e">
        <f>VLOOKUP(I23,#REF!,3,0)</f>
        <v>#REF!</v>
      </c>
      <c r="S23" s="64" t="e">
        <f t="shared" si="1"/>
        <v>#REF!</v>
      </c>
      <c r="T23" s="68" t="e">
        <f>VLOOKUP(I23,#REF!,4,0)</f>
        <v>#REF!</v>
      </c>
      <c r="U23" s="64" t="e">
        <f t="shared" si="2"/>
        <v>#REF!</v>
      </c>
      <c r="W23" s="70" t="e">
        <f>#REF!</f>
        <v>#REF!</v>
      </c>
      <c r="X23" s="70" t="e">
        <f t="shared" si="3"/>
        <v>#REF!</v>
      </c>
      <c r="Z23" s="70">
        <v>4.0599999999999996</v>
      </c>
      <c r="AA23" s="70">
        <f t="shared" si="4"/>
        <v>365.4</v>
      </c>
      <c r="AC23" s="70">
        <v>13.25</v>
      </c>
      <c r="AD23" s="70">
        <f t="shared" si="5"/>
        <v>159</v>
      </c>
      <c r="AF23" s="64" t="e">
        <f>VLOOKUP(I23,#REF!,5,0)</f>
        <v>#REF!</v>
      </c>
      <c r="AG23" s="64" t="e">
        <f>VLOOKUP(I23,#REF!,6,0)</f>
        <v>#REF!</v>
      </c>
      <c r="AH23" s="64" t="e">
        <f>VLOOKUP(I23,#REF!,7,0)</f>
        <v>#REF!</v>
      </c>
      <c r="AI23" s="70" t="e">
        <f t="shared" si="6"/>
        <v>#REF!</v>
      </c>
      <c r="AK23" s="70" t="e">
        <f t="shared" si="7"/>
        <v>#REF!</v>
      </c>
      <c r="AL23" s="70" t="e">
        <f t="shared" si="8"/>
        <v>#REF!</v>
      </c>
    </row>
    <row r="24" spans="1:38" x14ac:dyDescent="0.25">
      <c r="A24" s="52">
        <v>22</v>
      </c>
      <c r="B24" s="49" t="s">
        <v>69</v>
      </c>
      <c r="C24" s="55" t="s">
        <v>70</v>
      </c>
      <c r="D24" s="43" t="s">
        <v>162</v>
      </c>
      <c r="E24" s="39" t="s">
        <v>202</v>
      </c>
      <c r="F24" s="16">
        <v>21</v>
      </c>
      <c r="G24" s="26">
        <v>21</v>
      </c>
      <c r="H24" s="24" t="s">
        <v>20</v>
      </c>
      <c r="I24" s="25" t="s">
        <v>15</v>
      </c>
      <c r="J24" s="21">
        <v>24</v>
      </c>
      <c r="K24" s="22">
        <v>36</v>
      </c>
      <c r="L24" s="22"/>
      <c r="M24" s="62">
        <v>60</v>
      </c>
      <c r="N24" s="63">
        <v>12</v>
      </c>
      <c r="O24" s="64" t="e">
        <f>VLOOKUP(I24,#REF!,2,0)</f>
        <v>#REF!</v>
      </c>
      <c r="P24" s="64" t="e">
        <f t="shared" si="0"/>
        <v>#REF!</v>
      </c>
      <c r="R24" s="68" t="e">
        <f>VLOOKUP(I24,#REF!,3,0)</f>
        <v>#REF!</v>
      </c>
      <c r="S24" s="64" t="e">
        <f t="shared" si="1"/>
        <v>#REF!</v>
      </c>
      <c r="T24" s="68" t="e">
        <f>VLOOKUP(I24,#REF!,4,0)</f>
        <v>#REF!</v>
      </c>
      <c r="U24" s="64" t="e">
        <f t="shared" si="2"/>
        <v>#REF!</v>
      </c>
      <c r="W24" s="70" t="e">
        <f>#REF!</f>
        <v>#REF!</v>
      </c>
      <c r="X24" s="70" t="e">
        <f t="shared" si="3"/>
        <v>#REF!</v>
      </c>
      <c r="Z24" s="70">
        <v>4.0599999999999996</v>
      </c>
      <c r="AA24" s="70">
        <f t="shared" si="4"/>
        <v>243.59999999999997</v>
      </c>
      <c r="AC24" s="70">
        <v>13.25</v>
      </c>
      <c r="AD24" s="70">
        <f t="shared" si="5"/>
        <v>159</v>
      </c>
      <c r="AF24" s="64" t="e">
        <f>VLOOKUP(I24,#REF!,5,0)</f>
        <v>#REF!</v>
      </c>
      <c r="AG24" s="64" t="e">
        <f>VLOOKUP(I24,#REF!,6,0)</f>
        <v>#REF!</v>
      </c>
      <c r="AH24" s="64" t="e">
        <f>VLOOKUP(I24,#REF!,7,0)</f>
        <v>#REF!</v>
      </c>
      <c r="AI24" s="70" t="e">
        <f t="shared" si="6"/>
        <v>#REF!</v>
      </c>
      <c r="AK24" s="70" t="e">
        <f t="shared" si="7"/>
        <v>#REF!</v>
      </c>
      <c r="AL24" s="70" t="e">
        <f t="shared" si="8"/>
        <v>#REF!</v>
      </c>
    </row>
    <row r="25" spans="1:38" x14ac:dyDescent="0.25">
      <c r="A25" s="44">
        <v>23</v>
      </c>
      <c r="B25" s="49" t="s">
        <v>71</v>
      </c>
      <c r="C25" s="55" t="s">
        <v>72</v>
      </c>
      <c r="D25" s="43" t="s">
        <v>73</v>
      </c>
      <c r="E25" s="39" t="s">
        <v>203</v>
      </c>
      <c r="F25" s="16">
        <v>5.5</v>
      </c>
      <c r="G25" s="26">
        <v>5.5</v>
      </c>
      <c r="H25" s="24" t="s">
        <v>16</v>
      </c>
      <c r="I25" s="25" t="s">
        <v>15</v>
      </c>
      <c r="J25" s="21">
        <v>10</v>
      </c>
      <c r="K25" s="22">
        <v>20</v>
      </c>
      <c r="L25" s="22"/>
      <c r="M25" s="62">
        <v>30</v>
      </c>
      <c r="N25" s="63">
        <v>12</v>
      </c>
      <c r="O25" s="64" t="e">
        <f>VLOOKUP(I25,#REF!,2,0)</f>
        <v>#REF!</v>
      </c>
      <c r="P25" s="64" t="e">
        <f t="shared" si="0"/>
        <v>#REF!</v>
      </c>
      <c r="R25" s="68" t="e">
        <f>VLOOKUP(I25,#REF!,3,0)</f>
        <v>#REF!</v>
      </c>
      <c r="S25" s="64" t="e">
        <f t="shared" si="1"/>
        <v>#REF!</v>
      </c>
      <c r="T25" s="68" t="e">
        <f>VLOOKUP(I25,#REF!,4,0)</f>
        <v>#REF!</v>
      </c>
      <c r="U25" s="64" t="e">
        <f t="shared" si="2"/>
        <v>#REF!</v>
      </c>
      <c r="W25" s="70" t="e">
        <f>#REF!</f>
        <v>#REF!</v>
      </c>
      <c r="X25" s="70" t="e">
        <f t="shared" si="3"/>
        <v>#REF!</v>
      </c>
      <c r="Z25" s="70">
        <v>4.0599999999999996</v>
      </c>
      <c r="AA25" s="70">
        <f t="shared" si="4"/>
        <v>121.79999999999998</v>
      </c>
      <c r="AC25" s="70">
        <v>13.25</v>
      </c>
      <c r="AD25" s="70">
        <f t="shared" si="5"/>
        <v>159</v>
      </c>
      <c r="AF25" s="64" t="e">
        <f>VLOOKUP(I25,#REF!,5,0)</f>
        <v>#REF!</v>
      </c>
      <c r="AG25" s="64" t="e">
        <f>VLOOKUP(I25,#REF!,6,0)</f>
        <v>#REF!</v>
      </c>
      <c r="AH25" s="64" t="e">
        <f>VLOOKUP(I25,#REF!,7,0)</f>
        <v>#REF!</v>
      </c>
      <c r="AI25" s="70" t="e">
        <f t="shared" si="6"/>
        <v>#REF!</v>
      </c>
      <c r="AK25" s="70" t="e">
        <f t="shared" si="7"/>
        <v>#REF!</v>
      </c>
      <c r="AL25" s="70" t="e">
        <f t="shared" si="8"/>
        <v>#REF!</v>
      </c>
    </row>
    <row r="26" spans="1:38" x14ac:dyDescent="0.25">
      <c r="A26" s="52">
        <v>24</v>
      </c>
      <c r="B26" s="49" t="s">
        <v>74</v>
      </c>
      <c r="C26" s="55" t="s">
        <v>75</v>
      </c>
      <c r="D26" s="43" t="s">
        <v>76</v>
      </c>
      <c r="E26" s="39" t="s">
        <v>204</v>
      </c>
      <c r="F26" s="16">
        <v>8</v>
      </c>
      <c r="G26" s="26">
        <v>8</v>
      </c>
      <c r="H26" s="24" t="s">
        <v>14</v>
      </c>
      <c r="I26" s="25" t="s">
        <v>15</v>
      </c>
      <c r="J26" s="21">
        <v>12.6</v>
      </c>
      <c r="K26" s="22">
        <v>22.4</v>
      </c>
      <c r="L26" s="22"/>
      <c r="M26" s="62">
        <v>35</v>
      </c>
      <c r="N26" s="63">
        <v>12</v>
      </c>
      <c r="O26" s="64" t="e">
        <f>VLOOKUP(I26,#REF!,2,0)</f>
        <v>#REF!</v>
      </c>
      <c r="P26" s="64" t="e">
        <f t="shared" si="0"/>
        <v>#REF!</v>
      </c>
      <c r="R26" s="68" t="e">
        <f>VLOOKUP(I26,#REF!,3,0)</f>
        <v>#REF!</v>
      </c>
      <c r="S26" s="64" t="e">
        <f t="shared" si="1"/>
        <v>#REF!</v>
      </c>
      <c r="T26" s="68" t="e">
        <f>VLOOKUP(I26,#REF!,4,0)</f>
        <v>#REF!</v>
      </c>
      <c r="U26" s="64" t="e">
        <f t="shared" si="2"/>
        <v>#REF!</v>
      </c>
      <c r="W26" s="70" t="e">
        <f>#REF!</f>
        <v>#REF!</v>
      </c>
      <c r="X26" s="70" t="e">
        <f t="shared" si="3"/>
        <v>#REF!</v>
      </c>
      <c r="Z26" s="70">
        <v>4.0599999999999996</v>
      </c>
      <c r="AA26" s="70">
        <f t="shared" si="4"/>
        <v>142.1</v>
      </c>
      <c r="AC26" s="70">
        <v>13.25</v>
      </c>
      <c r="AD26" s="70">
        <f t="shared" si="5"/>
        <v>159</v>
      </c>
      <c r="AF26" s="64" t="e">
        <f>VLOOKUP(I26,#REF!,5,0)</f>
        <v>#REF!</v>
      </c>
      <c r="AG26" s="64" t="e">
        <f>VLOOKUP(I26,#REF!,6,0)</f>
        <v>#REF!</v>
      </c>
      <c r="AH26" s="64" t="e">
        <f>VLOOKUP(I26,#REF!,7,0)</f>
        <v>#REF!</v>
      </c>
      <c r="AI26" s="70" t="e">
        <f t="shared" si="6"/>
        <v>#REF!</v>
      </c>
      <c r="AK26" s="70" t="e">
        <f t="shared" si="7"/>
        <v>#REF!</v>
      </c>
      <c r="AL26" s="70" t="e">
        <f t="shared" si="8"/>
        <v>#REF!</v>
      </c>
    </row>
    <row r="27" spans="1:38" x14ac:dyDescent="0.25">
      <c r="A27" s="44">
        <v>25</v>
      </c>
      <c r="B27" s="49" t="s">
        <v>77</v>
      </c>
      <c r="C27" s="55" t="s">
        <v>78</v>
      </c>
      <c r="D27" s="43" t="s">
        <v>79</v>
      </c>
      <c r="E27" s="39" t="s">
        <v>205</v>
      </c>
      <c r="F27" s="16">
        <v>15</v>
      </c>
      <c r="G27" s="26">
        <v>15</v>
      </c>
      <c r="H27" s="24" t="s">
        <v>16</v>
      </c>
      <c r="I27" s="25" t="s">
        <v>15</v>
      </c>
      <c r="J27" s="21">
        <v>22</v>
      </c>
      <c r="K27" s="22">
        <v>43</v>
      </c>
      <c r="L27" s="22"/>
      <c r="M27" s="62">
        <v>65</v>
      </c>
      <c r="N27" s="63">
        <v>12</v>
      </c>
      <c r="O27" s="64" t="e">
        <f>VLOOKUP(I27,#REF!,2,0)</f>
        <v>#REF!</v>
      </c>
      <c r="P27" s="64" t="e">
        <f t="shared" si="0"/>
        <v>#REF!</v>
      </c>
      <c r="R27" s="68" t="e">
        <f>VLOOKUP(I27,#REF!,3,0)</f>
        <v>#REF!</v>
      </c>
      <c r="S27" s="64" t="e">
        <f t="shared" si="1"/>
        <v>#REF!</v>
      </c>
      <c r="T27" s="68" t="e">
        <f>VLOOKUP(I27,#REF!,4,0)</f>
        <v>#REF!</v>
      </c>
      <c r="U27" s="64" t="e">
        <f t="shared" si="2"/>
        <v>#REF!</v>
      </c>
      <c r="W27" s="70" t="e">
        <f>#REF!</f>
        <v>#REF!</v>
      </c>
      <c r="X27" s="70" t="e">
        <f t="shared" si="3"/>
        <v>#REF!</v>
      </c>
      <c r="Z27" s="70">
        <v>4.0599999999999996</v>
      </c>
      <c r="AA27" s="70">
        <f t="shared" si="4"/>
        <v>263.89999999999998</v>
      </c>
      <c r="AC27" s="70">
        <v>13.25</v>
      </c>
      <c r="AD27" s="70">
        <f t="shared" si="5"/>
        <v>159</v>
      </c>
      <c r="AF27" s="64" t="e">
        <f>VLOOKUP(I27,#REF!,5,0)</f>
        <v>#REF!</v>
      </c>
      <c r="AG27" s="64" t="e">
        <f>VLOOKUP(I27,#REF!,6,0)</f>
        <v>#REF!</v>
      </c>
      <c r="AH27" s="64" t="e">
        <f>VLOOKUP(I27,#REF!,7,0)</f>
        <v>#REF!</v>
      </c>
      <c r="AI27" s="70" t="e">
        <f t="shared" si="6"/>
        <v>#REF!</v>
      </c>
      <c r="AK27" s="70" t="e">
        <f t="shared" si="7"/>
        <v>#REF!</v>
      </c>
      <c r="AL27" s="70" t="e">
        <f t="shared" si="8"/>
        <v>#REF!</v>
      </c>
    </row>
    <row r="28" spans="1:38" x14ac:dyDescent="0.25">
      <c r="A28" s="52">
        <v>26</v>
      </c>
      <c r="B28" s="49" t="s">
        <v>80</v>
      </c>
      <c r="C28" s="55" t="s">
        <v>81</v>
      </c>
      <c r="D28" s="43">
        <v>88071289</v>
      </c>
      <c r="E28" s="39" t="s">
        <v>206</v>
      </c>
      <c r="F28" s="16">
        <v>15</v>
      </c>
      <c r="G28" s="26">
        <v>15</v>
      </c>
      <c r="H28" s="24" t="s">
        <v>16</v>
      </c>
      <c r="I28" s="25" t="s">
        <v>15</v>
      </c>
      <c r="J28" s="21">
        <v>18.149999999999999</v>
      </c>
      <c r="K28" s="22">
        <v>14.85</v>
      </c>
      <c r="L28" s="22"/>
      <c r="M28" s="62">
        <v>55</v>
      </c>
      <c r="N28" s="63">
        <v>12</v>
      </c>
      <c r="O28" s="64" t="e">
        <f>VLOOKUP(I28,#REF!,2,0)</f>
        <v>#REF!</v>
      </c>
      <c r="P28" s="64" t="e">
        <f t="shared" si="0"/>
        <v>#REF!</v>
      </c>
      <c r="R28" s="68" t="e">
        <f>VLOOKUP(I28,#REF!,3,0)</f>
        <v>#REF!</v>
      </c>
      <c r="S28" s="64" t="e">
        <f t="shared" si="1"/>
        <v>#REF!</v>
      </c>
      <c r="T28" s="68" t="e">
        <f>VLOOKUP(I28,#REF!,4,0)</f>
        <v>#REF!</v>
      </c>
      <c r="U28" s="64" t="e">
        <f t="shared" si="2"/>
        <v>#REF!</v>
      </c>
      <c r="W28" s="70" t="e">
        <f>#REF!</f>
        <v>#REF!</v>
      </c>
      <c r="X28" s="70" t="e">
        <f t="shared" si="3"/>
        <v>#REF!</v>
      </c>
      <c r="Z28" s="70">
        <v>4.0599999999999996</v>
      </c>
      <c r="AA28" s="70">
        <f t="shared" si="4"/>
        <v>223.29999999999998</v>
      </c>
      <c r="AC28" s="70">
        <v>13.25</v>
      </c>
      <c r="AD28" s="70">
        <f t="shared" si="5"/>
        <v>159</v>
      </c>
      <c r="AF28" s="64" t="e">
        <f>VLOOKUP(I28,#REF!,5,0)</f>
        <v>#REF!</v>
      </c>
      <c r="AG28" s="64" t="e">
        <f>VLOOKUP(I28,#REF!,6,0)</f>
        <v>#REF!</v>
      </c>
      <c r="AH28" s="64" t="e">
        <f>VLOOKUP(I28,#REF!,7,0)</f>
        <v>#REF!</v>
      </c>
      <c r="AI28" s="70" t="e">
        <f t="shared" si="6"/>
        <v>#REF!</v>
      </c>
      <c r="AK28" s="70" t="e">
        <f t="shared" si="7"/>
        <v>#REF!</v>
      </c>
      <c r="AL28" s="70" t="e">
        <f t="shared" si="8"/>
        <v>#REF!</v>
      </c>
    </row>
    <row r="29" spans="1:38" x14ac:dyDescent="0.25">
      <c r="A29" s="44">
        <v>27</v>
      </c>
      <c r="B29" s="56" t="s">
        <v>82</v>
      </c>
      <c r="C29" s="46" t="s">
        <v>83</v>
      </c>
      <c r="D29" s="57" t="s">
        <v>163</v>
      </c>
      <c r="E29" s="40" t="s">
        <v>207</v>
      </c>
      <c r="F29" s="27">
        <v>29</v>
      </c>
      <c r="G29" s="31">
        <v>29</v>
      </c>
      <c r="H29" s="29" t="s">
        <v>13</v>
      </c>
      <c r="I29" s="30" t="s">
        <v>15</v>
      </c>
      <c r="J29" s="21">
        <v>50</v>
      </c>
      <c r="K29" s="22">
        <v>85</v>
      </c>
      <c r="L29" s="22"/>
      <c r="M29" s="62">
        <v>135</v>
      </c>
      <c r="N29" s="63">
        <v>12</v>
      </c>
      <c r="O29" s="64" t="e">
        <f>VLOOKUP(I29,#REF!,2,0)</f>
        <v>#REF!</v>
      </c>
      <c r="P29" s="64" t="e">
        <f t="shared" si="0"/>
        <v>#REF!</v>
      </c>
      <c r="R29" s="68" t="e">
        <f>VLOOKUP(I29,#REF!,3,0)</f>
        <v>#REF!</v>
      </c>
      <c r="S29" s="64" t="e">
        <f t="shared" si="1"/>
        <v>#REF!</v>
      </c>
      <c r="T29" s="68" t="e">
        <f>VLOOKUP(I29,#REF!,4,0)</f>
        <v>#REF!</v>
      </c>
      <c r="U29" s="64" t="e">
        <f t="shared" si="2"/>
        <v>#REF!</v>
      </c>
      <c r="W29" s="70" t="e">
        <f>#REF!</f>
        <v>#REF!</v>
      </c>
      <c r="X29" s="70" t="e">
        <f t="shared" si="3"/>
        <v>#REF!</v>
      </c>
      <c r="Z29" s="70">
        <v>4.0599999999999996</v>
      </c>
      <c r="AA29" s="70">
        <f t="shared" si="4"/>
        <v>548.09999999999991</v>
      </c>
      <c r="AC29" s="70">
        <v>13.25</v>
      </c>
      <c r="AD29" s="70">
        <f t="shared" si="5"/>
        <v>159</v>
      </c>
      <c r="AF29" s="64" t="e">
        <f>VLOOKUP(I29,#REF!,5,0)</f>
        <v>#REF!</v>
      </c>
      <c r="AG29" s="64" t="e">
        <f>VLOOKUP(I29,#REF!,6,0)</f>
        <v>#REF!</v>
      </c>
      <c r="AH29" s="64" t="e">
        <f>VLOOKUP(I29,#REF!,7,0)</f>
        <v>#REF!</v>
      </c>
      <c r="AI29" s="70" t="e">
        <f t="shared" si="6"/>
        <v>#REF!</v>
      </c>
      <c r="AK29" s="70" t="e">
        <f t="shared" si="7"/>
        <v>#REF!</v>
      </c>
      <c r="AL29" s="70" t="e">
        <f t="shared" si="8"/>
        <v>#REF!</v>
      </c>
    </row>
    <row r="30" spans="1:38" x14ac:dyDescent="0.25">
      <c r="A30" s="52">
        <v>28</v>
      </c>
      <c r="B30" s="49" t="s">
        <v>84</v>
      </c>
      <c r="C30" s="55" t="s">
        <v>85</v>
      </c>
      <c r="D30" s="43">
        <v>50643258</v>
      </c>
      <c r="E30" s="39" t="s">
        <v>208</v>
      </c>
      <c r="F30" s="16">
        <v>67</v>
      </c>
      <c r="G30" s="26">
        <v>67</v>
      </c>
      <c r="H30" s="24" t="s">
        <v>20</v>
      </c>
      <c r="I30" s="25" t="s">
        <v>86</v>
      </c>
      <c r="J30" s="21">
        <v>340</v>
      </c>
      <c r="K30" s="22"/>
      <c r="L30" s="22"/>
      <c r="M30" s="62">
        <v>340</v>
      </c>
      <c r="N30" s="63">
        <v>12</v>
      </c>
      <c r="O30" s="64" t="e">
        <f>VLOOKUP(I30,#REF!,2,0)</f>
        <v>#REF!</v>
      </c>
      <c r="P30" s="64" t="e">
        <f t="shared" si="0"/>
        <v>#REF!</v>
      </c>
      <c r="R30" s="68" t="e">
        <f>VLOOKUP(I30,#REF!,3,0)</f>
        <v>#REF!</v>
      </c>
      <c r="S30" s="64" t="e">
        <f t="shared" si="1"/>
        <v>#REF!</v>
      </c>
      <c r="T30" s="68" t="e">
        <f>VLOOKUP(I30,#REF!,4,0)</f>
        <v>#REF!</v>
      </c>
      <c r="U30" s="64" t="e">
        <f t="shared" si="2"/>
        <v>#REF!</v>
      </c>
      <c r="W30" s="70" t="e">
        <f>#REF!</f>
        <v>#REF!</v>
      </c>
      <c r="X30" s="70" t="e">
        <f t="shared" si="3"/>
        <v>#REF!</v>
      </c>
      <c r="Z30" s="70">
        <v>4.0599999999999996</v>
      </c>
      <c r="AA30" s="70">
        <f t="shared" si="4"/>
        <v>1380.3999999999999</v>
      </c>
      <c r="AC30" s="70">
        <v>13.25</v>
      </c>
      <c r="AD30" s="70">
        <f t="shared" si="5"/>
        <v>159</v>
      </c>
      <c r="AF30" s="64" t="e">
        <f>VLOOKUP(I30,#REF!,5,0)</f>
        <v>#REF!</v>
      </c>
      <c r="AG30" s="64" t="e">
        <f>VLOOKUP(I30,#REF!,6,0)</f>
        <v>#REF!</v>
      </c>
      <c r="AH30" s="64" t="e">
        <f>VLOOKUP(I30,#REF!,7,0)</f>
        <v>#REF!</v>
      </c>
      <c r="AI30" s="70" t="e">
        <f t="shared" si="6"/>
        <v>#REF!</v>
      </c>
      <c r="AK30" s="70" t="e">
        <f t="shared" si="7"/>
        <v>#REF!</v>
      </c>
      <c r="AL30" s="70" t="e">
        <f t="shared" si="8"/>
        <v>#REF!</v>
      </c>
    </row>
    <row r="31" spans="1:38" x14ac:dyDescent="0.25">
      <c r="A31" s="44">
        <v>29</v>
      </c>
      <c r="B31" s="49" t="s">
        <v>87</v>
      </c>
      <c r="C31" s="55" t="s">
        <v>88</v>
      </c>
      <c r="D31" s="43">
        <v>58009060</v>
      </c>
      <c r="E31" s="39" t="s">
        <v>209</v>
      </c>
      <c r="F31" s="16">
        <v>60</v>
      </c>
      <c r="G31" s="26">
        <v>60</v>
      </c>
      <c r="H31" s="24" t="s">
        <v>16</v>
      </c>
      <c r="I31" s="25" t="s">
        <v>11</v>
      </c>
      <c r="J31" s="21">
        <v>78.12</v>
      </c>
      <c r="K31" s="22">
        <v>67.680000000000007</v>
      </c>
      <c r="L31" s="22">
        <v>214.2</v>
      </c>
      <c r="M31" s="62">
        <v>360</v>
      </c>
      <c r="N31" s="63">
        <v>12</v>
      </c>
      <c r="O31" s="64" t="e">
        <f>VLOOKUP(I31,#REF!,2,0)</f>
        <v>#REF!</v>
      </c>
      <c r="P31" s="64" t="e">
        <f t="shared" si="0"/>
        <v>#REF!</v>
      </c>
      <c r="R31" s="68" t="e">
        <f>VLOOKUP(I31,#REF!,3,0)</f>
        <v>#REF!</v>
      </c>
      <c r="S31" s="64" t="e">
        <f t="shared" si="1"/>
        <v>#REF!</v>
      </c>
      <c r="T31" s="68" t="e">
        <f>VLOOKUP(I31,#REF!,4,0)</f>
        <v>#REF!</v>
      </c>
      <c r="U31" s="64" t="e">
        <f t="shared" si="2"/>
        <v>#REF!</v>
      </c>
      <c r="W31" s="70" t="e">
        <f>#REF!</f>
        <v>#REF!</v>
      </c>
      <c r="X31" s="70" t="e">
        <f t="shared" si="3"/>
        <v>#REF!</v>
      </c>
      <c r="Z31" s="70">
        <v>4.0599999999999996</v>
      </c>
      <c r="AA31" s="70">
        <f t="shared" si="4"/>
        <v>1461.6</v>
      </c>
      <c r="AC31" s="70">
        <v>13.25</v>
      </c>
      <c r="AD31" s="70">
        <f t="shared" si="5"/>
        <v>159</v>
      </c>
      <c r="AF31" s="64" t="e">
        <f>VLOOKUP(I31,#REF!,5,0)</f>
        <v>#REF!</v>
      </c>
      <c r="AG31" s="64" t="e">
        <f>VLOOKUP(I31,#REF!,6,0)</f>
        <v>#REF!</v>
      </c>
      <c r="AH31" s="64" t="e">
        <f>VLOOKUP(I31,#REF!,7,0)</f>
        <v>#REF!</v>
      </c>
      <c r="AI31" s="70" t="e">
        <f t="shared" si="6"/>
        <v>#REF!</v>
      </c>
      <c r="AK31" s="70" t="e">
        <f t="shared" si="7"/>
        <v>#REF!</v>
      </c>
      <c r="AL31" s="70" t="e">
        <f t="shared" si="8"/>
        <v>#REF!</v>
      </c>
    </row>
    <row r="32" spans="1:38" x14ac:dyDescent="0.25">
      <c r="A32" s="52">
        <v>30</v>
      </c>
      <c r="B32" s="49" t="s">
        <v>89</v>
      </c>
      <c r="C32" s="55" t="s">
        <v>90</v>
      </c>
      <c r="D32" s="43">
        <v>54049670</v>
      </c>
      <c r="E32" s="39" t="s">
        <v>210</v>
      </c>
      <c r="F32" s="16">
        <v>60</v>
      </c>
      <c r="G32" s="26">
        <v>60</v>
      </c>
      <c r="H32" s="24" t="s">
        <v>20</v>
      </c>
      <c r="I32" s="25" t="s">
        <v>11</v>
      </c>
      <c r="J32" s="21">
        <v>46.46</v>
      </c>
      <c r="K32" s="22">
        <v>41.17</v>
      </c>
      <c r="L32" s="22">
        <v>142.37</v>
      </c>
      <c r="M32" s="62">
        <v>230</v>
      </c>
      <c r="N32" s="63">
        <v>12</v>
      </c>
      <c r="O32" s="64" t="e">
        <f>VLOOKUP(I32,#REF!,2,0)</f>
        <v>#REF!</v>
      </c>
      <c r="P32" s="64" t="e">
        <f t="shared" si="0"/>
        <v>#REF!</v>
      </c>
      <c r="R32" s="68" t="e">
        <f>VLOOKUP(I32,#REF!,3,0)</f>
        <v>#REF!</v>
      </c>
      <c r="S32" s="64" t="e">
        <f t="shared" si="1"/>
        <v>#REF!</v>
      </c>
      <c r="T32" s="68" t="e">
        <f>VLOOKUP(I32,#REF!,4,0)</f>
        <v>#REF!</v>
      </c>
      <c r="U32" s="64" t="e">
        <f t="shared" si="2"/>
        <v>#REF!</v>
      </c>
      <c r="W32" s="70" t="e">
        <f>#REF!</f>
        <v>#REF!</v>
      </c>
      <c r="X32" s="70" t="e">
        <f t="shared" si="3"/>
        <v>#REF!</v>
      </c>
      <c r="Z32" s="70">
        <v>4.0599999999999996</v>
      </c>
      <c r="AA32" s="70">
        <f t="shared" si="4"/>
        <v>933.8</v>
      </c>
      <c r="AC32" s="70">
        <v>13.25</v>
      </c>
      <c r="AD32" s="70">
        <f t="shared" si="5"/>
        <v>159</v>
      </c>
      <c r="AF32" s="64" t="e">
        <f>VLOOKUP(I32,#REF!,5,0)</f>
        <v>#REF!</v>
      </c>
      <c r="AG32" s="64" t="e">
        <f>VLOOKUP(I32,#REF!,6,0)</f>
        <v>#REF!</v>
      </c>
      <c r="AH32" s="64" t="e">
        <f>VLOOKUP(I32,#REF!,7,0)</f>
        <v>#REF!</v>
      </c>
      <c r="AI32" s="70" t="e">
        <f t="shared" si="6"/>
        <v>#REF!</v>
      </c>
      <c r="AK32" s="70" t="e">
        <f t="shared" si="7"/>
        <v>#REF!</v>
      </c>
      <c r="AL32" s="70" t="e">
        <f t="shared" si="8"/>
        <v>#REF!</v>
      </c>
    </row>
    <row r="33" spans="1:38" x14ac:dyDescent="0.25">
      <c r="A33" s="44">
        <v>31</v>
      </c>
      <c r="B33" s="49" t="s">
        <v>91</v>
      </c>
      <c r="C33" s="55" t="s">
        <v>92</v>
      </c>
      <c r="D33" s="59">
        <v>54390994</v>
      </c>
      <c r="E33" s="39" t="s">
        <v>211</v>
      </c>
      <c r="F33" s="16">
        <v>80</v>
      </c>
      <c r="G33" s="26">
        <v>80</v>
      </c>
      <c r="H33" s="24" t="s">
        <v>93</v>
      </c>
      <c r="I33" s="25" t="s">
        <v>11</v>
      </c>
      <c r="J33" s="21">
        <v>69.16</v>
      </c>
      <c r="K33" s="22">
        <v>63.84</v>
      </c>
      <c r="L33" s="22">
        <v>247</v>
      </c>
      <c r="M33" s="62">
        <v>380</v>
      </c>
      <c r="N33" s="63">
        <v>12</v>
      </c>
      <c r="O33" s="64" t="e">
        <f>VLOOKUP(I33,#REF!,2,0)</f>
        <v>#REF!</v>
      </c>
      <c r="P33" s="64" t="e">
        <f t="shared" si="0"/>
        <v>#REF!</v>
      </c>
      <c r="R33" s="68" t="e">
        <f>VLOOKUP(I33,#REF!,3,0)</f>
        <v>#REF!</v>
      </c>
      <c r="S33" s="64" t="e">
        <f t="shared" si="1"/>
        <v>#REF!</v>
      </c>
      <c r="T33" s="68" t="e">
        <f>VLOOKUP(I33,#REF!,4,0)</f>
        <v>#REF!</v>
      </c>
      <c r="U33" s="64" t="e">
        <f t="shared" si="2"/>
        <v>#REF!</v>
      </c>
      <c r="W33" s="70" t="e">
        <f>#REF!</f>
        <v>#REF!</v>
      </c>
      <c r="X33" s="70" t="e">
        <f t="shared" si="3"/>
        <v>#REF!</v>
      </c>
      <c r="Z33" s="70">
        <v>4.0599999999999996</v>
      </c>
      <c r="AA33" s="70">
        <f t="shared" si="4"/>
        <v>1542.8</v>
      </c>
      <c r="AC33" s="70">
        <v>13.25</v>
      </c>
      <c r="AD33" s="70">
        <f t="shared" si="5"/>
        <v>159</v>
      </c>
      <c r="AF33" s="64" t="e">
        <f>VLOOKUP(I33,#REF!,5,0)</f>
        <v>#REF!</v>
      </c>
      <c r="AG33" s="64" t="e">
        <f>VLOOKUP(I33,#REF!,6,0)</f>
        <v>#REF!</v>
      </c>
      <c r="AH33" s="64" t="e">
        <f>VLOOKUP(I33,#REF!,7,0)</f>
        <v>#REF!</v>
      </c>
      <c r="AI33" s="70" t="e">
        <f t="shared" si="6"/>
        <v>#REF!</v>
      </c>
      <c r="AK33" s="70" t="e">
        <f t="shared" si="7"/>
        <v>#REF!</v>
      </c>
      <c r="AL33" s="70" t="e">
        <f t="shared" si="8"/>
        <v>#REF!</v>
      </c>
    </row>
    <row r="34" spans="1:38" x14ac:dyDescent="0.25">
      <c r="A34" s="52">
        <v>32</v>
      </c>
      <c r="B34" s="49" t="s">
        <v>94</v>
      </c>
      <c r="C34" s="55" t="s">
        <v>95</v>
      </c>
      <c r="D34" s="60" t="s">
        <v>164</v>
      </c>
      <c r="E34" s="39" t="s">
        <v>212</v>
      </c>
      <c r="F34" s="16">
        <v>10.5</v>
      </c>
      <c r="G34" s="26">
        <v>10.5</v>
      </c>
      <c r="H34" s="24" t="s">
        <v>8</v>
      </c>
      <c r="I34" s="25" t="s">
        <v>15</v>
      </c>
      <c r="J34" s="21">
        <v>1</v>
      </c>
      <c r="K34" s="22">
        <v>2</v>
      </c>
      <c r="L34" s="22"/>
      <c r="M34" s="62">
        <v>3</v>
      </c>
      <c r="N34" s="63">
        <v>12</v>
      </c>
      <c r="O34" s="64" t="e">
        <f>VLOOKUP(I34,#REF!,2,0)</f>
        <v>#REF!</v>
      </c>
      <c r="P34" s="64" t="e">
        <f t="shared" si="0"/>
        <v>#REF!</v>
      </c>
      <c r="R34" s="68" t="e">
        <f>VLOOKUP(I34,#REF!,3,0)</f>
        <v>#REF!</v>
      </c>
      <c r="S34" s="64" t="e">
        <f t="shared" si="1"/>
        <v>#REF!</v>
      </c>
      <c r="T34" s="68" t="e">
        <f>VLOOKUP(I34,#REF!,4,0)</f>
        <v>#REF!</v>
      </c>
      <c r="U34" s="64" t="e">
        <f t="shared" si="2"/>
        <v>#REF!</v>
      </c>
      <c r="W34" s="70" t="e">
        <f>#REF!</f>
        <v>#REF!</v>
      </c>
      <c r="X34" s="70" t="e">
        <f t="shared" si="3"/>
        <v>#REF!</v>
      </c>
      <c r="Z34" s="70">
        <v>4.0599999999999996</v>
      </c>
      <c r="AA34" s="70">
        <f t="shared" si="4"/>
        <v>12.18</v>
      </c>
      <c r="AC34" s="70">
        <v>13.25</v>
      </c>
      <c r="AD34" s="70">
        <f t="shared" si="5"/>
        <v>159</v>
      </c>
      <c r="AF34" s="64" t="e">
        <f>VLOOKUP(I34,#REF!,5,0)</f>
        <v>#REF!</v>
      </c>
      <c r="AG34" s="64" t="e">
        <f>VLOOKUP(I34,#REF!,6,0)</f>
        <v>#REF!</v>
      </c>
      <c r="AH34" s="64" t="e">
        <f>VLOOKUP(I34,#REF!,7,0)</f>
        <v>#REF!</v>
      </c>
      <c r="AI34" s="70" t="e">
        <f t="shared" si="6"/>
        <v>#REF!</v>
      </c>
      <c r="AK34" s="70" t="e">
        <f t="shared" si="7"/>
        <v>#REF!</v>
      </c>
      <c r="AL34" s="70" t="e">
        <f t="shared" si="8"/>
        <v>#REF!</v>
      </c>
    </row>
    <row r="35" spans="1:38" x14ac:dyDescent="0.25">
      <c r="A35" s="44">
        <v>33</v>
      </c>
      <c r="B35" s="49" t="s">
        <v>96</v>
      </c>
      <c r="C35" s="55" t="s">
        <v>27</v>
      </c>
      <c r="D35" s="43">
        <v>30044267</v>
      </c>
      <c r="E35" s="39" t="s">
        <v>213</v>
      </c>
      <c r="F35" s="16">
        <v>32.5</v>
      </c>
      <c r="G35" s="26">
        <v>32.5</v>
      </c>
      <c r="H35" s="24" t="s">
        <v>7</v>
      </c>
      <c r="I35" s="25" t="s">
        <v>15</v>
      </c>
      <c r="J35" s="21">
        <v>6.6</v>
      </c>
      <c r="K35" s="22">
        <v>15.4</v>
      </c>
      <c r="L35" s="22"/>
      <c r="M35" s="62">
        <v>22</v>
      </c>
      <c r="N35" s="63">
        <v>12</v>
      </c>
      <c r="O35" s="64" t="e">
        <f>VLOOKUP(I35,#REF!,2,0)</f>
        <v>#REF!</v>
      </c>
      <c r="P35" s="64" t="e">
        <f t="shared" si="0"/>
        <v>#REF!</v>
      </c>
      <c r="R35" s="68" t="e">
        <f>VLOOKUP(I35,#REF!,3,0)</f>
        <v>#REF!</v>
      </c>
      <c r="S35" s="64" t="e">
        <f t="shared" si="1"/>
        <v>#REF!</v>
      </c>
      <c r="T35" s="68" t="e">
        <f>VLOOKUP(I35,#REF!,4,0)</f>
        <v>#REF!</v>
      </c>
      <c r="U35" s="64" t="e">
        <f t="shared" si="2"/>
        <v>#REF!</v>
      </c>
      <c r="W35" s="70" t="e">
        <f>#REF!</f>
        <v>#REF!</v>
      </c>
      <c r="X35" s="70" t="e">
        <f t="shared" si="3"/>
        <v>#REF!</v>
      </c>
      <c r="Z35" s="70">
        <v>4.0599999999999996</v>
      </c>
      <c r="AA35" s="70">
        <f t="shared" si="4"/>
        <v>89.32</v>
      </c>
      <c r="AC35" s="70">
        <v>13.25</v>
      </c>
      <c r="AD35" s="70">
        <f t="shared" si="5"/>
        <v>159</v>
      </c>
      <c r="AF35" s="64" t="e">
        <f>VLOOKUP(I35,#REF!,5,0)</f>
        <v>#REF!</v>
      </c>
      <c r="AG35" s="64" t="e">
        <f>VLOOKUP(I35,#REF!,6,0)</f>
        <v>#REF!</v>
      </c>
      <c r="AH35" s="64" t="e">
        <f>VLOOKUP(I35,#REF!,7,0)</f>
        <v>#REF!</v>
      </c>
      <c r="AI35" s="70" t="e">
        <f t="shared" si="6"/>
        <v>#REF!</v>
      </c>
      <c r="AK35" s="70" t="e">
        <f t="shared" si="7"/>
        <v>#REF!</v>
      </c>
      <c r="AL35" s="70" t="e">
        <f t="shared" si="8"/>
        <v>#REF!</v>
      </c>
    </row>
    <row r="36" spans="1:38" x14ac:dyDescent="0.25">
      <c r="A36" s="52">
        <v>34</v>
      </c>
      <c r="B36" s="49" t="s">
        <v>100</v>
      </c>
      <c r="C36" s="55" t="s">
        <v>101</v>
      </c>
      <c r="D36" s="43">
        <v>94104325</v>
      </c>
      <c r="E36" s="39" t="s">
        <v>214</v>
      </c>
      <c r="F36" s="16">
        <v>10.5</v>
      </c>
      <c r="G36" s="26">
        <v>10.5</v>
      </c>
      <c r="H36" s="24" t="s">
        <v>8</v>
      </c>
      <c r="I36" s="25" t="s">
        <v>15</v>
      </c>
      <c r="J36" s="21">
        <v>0.5</v>
      </c>
      <c r="K36" s="22">
        <v>0.5</v>
      </c>
      <c r="L36" s="22"/>
      <c r="M36" s="62">
        <v>1</v>
      </c>
      <c r="N36" s="63">
        <v>12</v>
      </c>
      <c r="O36" s="64" t="e">
        <f>VLOOKUP(I36,#REF!,2,0)</f>
        <v>#REF!</v>
      </c>
      <c r="P36" s="64" t="e">
        <f t="shared" si="0"/>
        <v>#REF!</v>
      </c>
      <c r="R36" s="68" t="e">
        <f>VLOOKUP(I36,#REF!,3,0)</f>
        <v>#REF!</v>
      </c>
      <c r="S36" s="64" t="e">
        <f t="shared" si="1"/>
        <v>#REF!</v>
      </c>
      <c r="T36" s="68" t="e">
        <f>VLOOKUP(I36,#REF!,4,0)</f>
        <v>#REF!</v>
      </c>
      <c r="U36" s="64" t="e">
        <f t="shared" si="2"/>
        <v>#REF!</v>
      </c>
      <c r="W36" s="70" t="e">
        <f>#REF!</f>
        <v>#REF!</v>
      </c>
      <c r="X36" s="70" t="e">
        <f t="shared" si="3"/>
        <v>#REF!</v>
      </c>
      <c r="Z36" s="70">
        <v>4.0599999999999996</v>
      </c>
      <c r="AA36" s="70">
        <f t="shared" si="4"/>
        <v>4.0599999999999996</v>
      </c>
      <c r="AC36" s="71">
        <v>5.68</v>
      </c>
      <c r="AD36" s="71">
        <f t="shared" si="5"/>
        <v>68.16</v>
      </c>
      <c r="AF36" s="64" t="e">
        <f>VLOOKUP(I36,#REF!,5,0)</f>
        <v>#REF!</v>
      </c>
      <c r="AG36" s="64" t="e">
        <f>VLOOKUP(I36,#REF!,6,0)</f>
        <v>#REF!</v>
      </c>
      <c r="AH36" s="64" t="e">
        <f>VLOOKUP(I36,#REF!,7,0)</f>
        <v>#REF!</v>
      </c>
      <c r="AI36" s="70" t="e">
        <f t="shared" si="6"/>
        <v>#REF!</v>
      </c>
      <c r="AK36" s="70" t="e">
        <f t="shared" si="7"/>
        <v>#REF!</v>
      </c>
      <c r="AL36" s="70" t="e">
        <f t="shared" si="8"/>
        <v>#REF!</v>
      </c>
    </row>
    <row r="37" spans="1:38" x14ac:dyDescent="0.25">
      <c r="A37" s="44">
        <v>35</v>
      </c>
      <c r="B37" s="49" t="s">
        <v>102</v>
      </c>
      <c r="C37" s="55" t="s">
        <v>103</v>
      </c>
      <c r="D37" s="43">
        <v>94104138</v>
      </c>
      <c r="E37" s="38" t="s">
        <v>215</v>
      </c>
      <c r="F37" s="16">
        <v>10.5</v>
      </c>
      <c r="G37" s="26">
        <v>10.5</v>
      </c>
      <c r="H37" s="24" t="s">
        <v>8</v>
      </c>
      <c r="I37" s="25" t="s">
        <v>15</v>
      </c>
      <c r="J37" s="21">
        <v>2</v>
      </c>
      <c r="K37" s="22">
        <v>4</v>
      </c>
      <c r="L37" s="22"/>
      <c r="M37" s="62">
        <v>6</v>
      </c>
      <c r="N37" s="63">
        <v>12</v>
      </c>
      <c r="O37" s="64" t="e">
        <f>VLOOKUP(I37,#REF!,2,0)</f>
        <v>#REF!</v>
      </c>
      <c r="P37" s="64" t="e">
        <f t="shared" si="0"/>
        <v>#REF!</v>
      </c>
      <c r="R37" s="68" t="e">
        <f>VLOOKUP(I37,#REF!,3,0)</f>
        <v>#REF!</v>
      </c>
      <c r="S37" s="64" t="e">
        <f t="shared" si="1"/>
        <v>#REF!</v>
      </c>
      <c r="T37" s="68" t="e">
        <f>VLOOKUP(I37,#REF!,4,0)</f>
        <v>#REF!</v>
      </c>
      <c r="U37" s="64" t="e">
        <f t="shared" si="2"/>
        <v>#REF!</v>
      </c>
      <c r="W37" s="70" t="e">
        <f>#REF!</f>
        <v>#REF!</v>
      </c>
      <c r="X37" s="70" t="e">
        <f t="shared" si="3"/>
        <v>#REF!</v>
      </c>
      <c r="Z37" s="70">
        <v>4.0599999999999996</v>
      </c>
      <c r="AA37" s="70">
        <f t="shared" si="4"/>
        <v>24.36</v>
      </c>
      <c r="AC37" s="70">
        <v>13.25</v>
      </c>
      <c r="AD37" s="70">
        <f t="shared" si="5"/>
        <v>159</v>
      </c>
      <c r="AF37" s="64" t="e">
        <f>VLOOKUP(I37,#REF!,5,0)</f>
        <v>#REF!</v>
      </c>
      <c r="AG37" s="64" t="e">
        <f>VLOOKUP(I37,#REF!,6,0)</f>
        <v>#REF!</v>
      </c>
      <c r="AH37" s="64" t="e">
        <f>VLOOKUP(I37,#REF!,7,0)</f>
        <v>#REF!</v>
      </c>
      <c r="AI37" s="70" t="e">
        <f t="shared" si="6"/>
        <v>#REF!</v>
      </c>
      <c r="AK37" s="70" t="e">
        <f t="shared" si="7"/>
        <v>#REF!</v>
      </c>
      <c r="AL37" s="70" t="e">
        <f t="shared" si="8"/>
        <v>#REF!</v>
      </c>
    </row>
    <row r="38" spans="1:38" x14ac:dyDescent="0.25">
      <c r="A38" s="52">
        <v>36</v>
      </c>
      <c r="B38" s="49" t="s">
        <v>104</v>
      </c>
      <c r="C38" s="55" t="s">
        <v>105</v>
      </c>
      <c r="D38" s="43" t="s">
        <v>165</v>
      </c>
      <c r="E38" s="39" t="s">
        <v>216</v>
      </c>
      <c r="F38" s="16">
        <v>10.5</v>
      </c>
      <c r="G38" s="26">
        <v>10.5</v>
      </c>
      <c r="H38" s="24" t="s">
        <v>106</v>
      </c>
      <c r="I38" s="25" t="s">
        <v>15</v>
      </c>
      <c r="J38" s="21">
        <v>5</v>
      </c>
      <c r="K38" s="22">
        <v>10</v>
      </c>
      <c r="L38" s="22"/>
      <c r="M38" s="62">
        <v>15</v>
      </c>
      <c r="N38" s="63">
        <v>12</v>
      </c>
      <c r="O38" s="64" t="e">
        <f>VLOOKUP(I38,#REF!,2,0)</f>
        <v>#REF!</v>
      </c>
      <c r="P38" s="64" t="e">
        <f t="shared" si="0"/>
        <v>#REF!</v>
      </c>
      <c r="R38" s="68" t="e">
        <f>VLOOKUP(I38,#REF!,3,0)</f>
        <v>#REF!</v>
      </c>
      <c r="S38" s="64" t="e">
        <f t="shared" si="1"/>
        <v>#REF!</v>
      </c>
      <c r="T38" s="68" t="e">
        <f>VLOOKUP(I38,#REF!,4,0)</f>
        <v>#REF!</v>
      </c>
      <c r="U38" s="64" t="e">
        <f t="shared" si="2"/>
        <v>#REF!</v>
      </c>
      <c r="W38" s="70" t="e">
        <f>#REF!</f>
        <v>#REF!</v>
      </c>
      <c r="X38" s="70" t="e">
        <f t="shared" si="3"/>
        <v>#REF!</v>
      </c>
      <c r="Z38" s="70">
        <v>4.0599999999999996</v>
      </c>
      <c r="AA38" s="70">
        <f t="shared" si="4"/>
        <v>60.899999999999991</v>
      </c>
      <c r="AC38" s="70">
        <v>13.25</v>
      </c>
      <c r="AD38" s="70">
        <f t="shared" si="5"/>
        <v>159</v>
      </c>
      <c r="AF38" s="64" t="e">
        <f>VLOOKUP(I38,#REF!,5,0)</f>
        <v>#REF!</v>
      </c>
      <c r="AG38" s="64" t="e">
        <f>VLOOKUP(I38,#REF!,6,0)</f>
        <v>#REF!</v>
      </c>
      <c r="AH38" s="64" t="e">
        <f>VLOOKUP(I38,#REF!,7,0)</f>
        <v>#REF!</v>
      </c>
      <c r="AI38" s="70" t="e">
        <f t="shared" si="6"/>
        <v>#REF!</v>
      </c>
      <c r="AK38" s="70" t="e">
        <f t="shared" si="7"/>
        <v>#REF!</v>
      </c>
      <c r="AL38" s="70" t="e">
        <f t="shared" si="8"/>
        <v>#REF!</v>
      </c>
    </row>
    <row r="39" spans="1:38" x14ac:dyDescent="0.25">
      <c r="A39" s="44">
        <v>37</v>
      </c>
      <c r="B39" s="49" t="s">
        <v>107</v>
      </c>
      <c r="C39" s="55" t="s">
        <v>108</v>
      </c>
      <c r="D39" s="43">
        <v>72381494</v>
      </c>
      <c r="E39" s="39" t="s">
        <v>217</v>
      </c>
      <c r="F39" s="16">
        <v>11</v>
      </c>
      <c r="G39" s="26">
        <v>11</v>
      </c>
      <c r="H39" s="24" t="s">
        <v>8</v>
      </c>
      <c r="I39" s="25" t="s">
        <v>17</v>
      </c>
      <c r="J39" s="21">
        <v>1</v>
      </c>
      <c r="K39" s="22">
        <v>2</v>
      </c>
      <c r="L39" s="22"/>
      <c r="M39" s="62">
        <v>3</v>
      </c>
      <c r="N39" s="63">
        <v>12</v>
      </c>
      <c r="O39" s="64" t="e">
        <f>VLOOKUP(I39,#REF!,2,0)</f>
        <v>#REF!</v>
      </c>
      <c r="P39" s="64" t="e">
        <f t="shared" si="0"/>
        <v>#REF!</v>
      </c>
      <c r="R39" s="68" t="e">
        <f>VLOOKUP(I39,#REF!,3,0)</f>
        <v>#REF!</v>
      </c>
      <c r="S39" s="64" t="e">
        <f t="shared" si="1"/>
        <v>#REF!</v>
      </c>
      <c r="T39" s="68" t="e">
        <f>VLOOKUP(I39,#REF!,4,0)</f>
        <v>#REF!</v>
      </c>
      <c r="U39" s="64" t="e">
        <f t="shared" si="2"/>
        <v>#REF!</v>
      </c>
      <c r="W39" s="70" t="e">
        <f>#REF!</f>
        <v>#REF!</v>
      </c>
      <c r="X39" s="70" t="e">
        <f t="shared" si="3"/>
        <v>#REF!</v>
      </c>
      <c r="Z39" s="70">
        <v>4.0599999999999996</v>
      </c>
      <c r="AA39" s="70">
        <f t="shared" si="4"/>
        <v>12.18</v>
      </c>
      <c r="AC39" s="70">
        <v>13.25</v>
      </c>
      <c r="AD39" s="70">
        <f t="shared" si="5"/>
        <v>159</v>
      </c>
      <c r="AF39" s="64" t="e">
        <f>VLOOKUP(I39,#REF!,5,0)</f>
        <v>#REF!</v>
      </c>
      <c r="AG39" s="64" t="e">
        <f>VLOOKUP(I39,#REF!,6,0)</f>
        <v>#REF!</v>
      </c>
      <c r="AH39" s="64" t="e">
        <f>VLOOKUP(I39,#REF!,7,0)</f>
        <v>#REF!</v>
      </c>
      <c r="AI39" s="70" t="e">
        <f t="shared" si="6"/>
        <v>#REF!</v>
      </c>
      <c r="AK39" s="70" t="e">
        <f t="shared" si="7"/>
        <v>#REF!</v>
      </c>
      <c r="AL39" s="70" t="e">
        <f t="shared" si="8"/>
        <v>#REF!</v>
      </c>
    </row>
    <row r="40" spans="1:38" x14ac:dyDescent="0.25">
      <c r="A40" s="52">
        <v>38</v>
      </c>
      <c r="B40" s="49" t="s">
        <v>109</v>
      </c>
      <c r="C40" s="55" t="s">
        <v>110</v>
      </c>
      <c r="D40" s="43">
        <v>43135598</v>
      </c>
      <c r="E40" s="39" t="s">
        <v>218</v>
      </c>
      <c r="F40" s="16">
        <v>40</v>
      </c>
      <c r="G40" s="26">
        <v>40</v>
      </c>
      <c r="H40" s="24" t="s">
        <v>24</v>
      </c>
      <c r="I40" s="25" t="s">
        <v>11</v>
      </c>
      <c r="J40" s="21">
        <v>30.08</v>
      </c>
      <c r="K40" s="22">
        <v>26.24</v>
      </c>
      <c r="L40" s="22">
        <v>103.68</v>
      </c>
      <c r="M40" s="62">
        <v>160</v>
      </c>
      <c r="N40" s="63">
        <v>12</v>
      </c>
      <c r="O40" s="64" t="e">
        <f>VLOOKUP(I40,#REF!,2,0)</f>
        <v>#REF!</v>
      </c>
      <c r="P40" s="64" t="e">
        <f t="shared" si="0"/>
        <v>#REF!</v>
      </c>
      <c r="R40" s="68" t="e">
        <f>VLOOKUP(I40,#REF!,3,0)</f>
        <v>#REF!</v>
      </c>
      <c r="S40" s="64" t="e">
        <f t="shared" si="1"/>
        <v>#REF!</v>
      </c>
      <c r="T40" s="68" t="e">
        <f>VLOOKUP(I40,#REF!,4,0)</f>
        <v>#REF!</v>
      </c>
      <c r="U40" s="64" t="e">
        <f t="shared" si="2"/>
        <v>#REF!</v>
      </c>
      <c r="W40" s="70" t="e">
        <f>#REF!</f>
        <v>#REF!</v>
      </c>
      <c r="X40" s="70" t="e">
        <f t="shared" si="3"/>
        <v>#REF!</v>
      </c>
      <c r="Z40" s="70">
        <v>4.0599999999999996</v>
      </c>
      <c r="AA40" s="70">
        <f t="shared" si="4"/>
        <v>649.59999999999991</v>
      </c>
      <c r="AC40" s="70">
        <v>13.25</v>
      </c>
      <c r="AD40" s="70">
        <f t="shared" si="5"/>
        <v>159</v>
      </c>
      <c r="AF40" s="64" t="e">
        <f>VLOOKUP(I40,#REF!,5,0)</f>
        <v>#REF!</v>
      </c>
      <c r="AG40" s="64" t="e">
        <f>VLOOKUP(I40,#REF!,6,0)</f>
        <v>#REF!</v>
      </c>
      <c r="AH40" s="64" t="e">
        <f>VLOOKUP(I40,#REF!,7,0)</f>
        <v>#REF!</v>
      </c>
      <c r="AI40" s="70" t="e">
        <f t="shared" si="6"/>
        <v>#REF!</v>
      </c>
      <c r="AK40" s="70" t="e">
        <f t="shared" si="7"/>
        <v>#REF!</v>
      </c>
      <c r="AL40" s="70" t="e">
        <f t="shared" si="8"/>
        <v>#REF!</v>
      </c>
    </row>
    <row r="41" spans="1:38" x14ac:dyDescent="0.25">
      <c r="A41" s="44">
        <v>39</v>
      </c>
      <c r="B41" s="49" t="s">
        <v>109</v>
      </c>
      <c r="C41" s="55" t="s">
        <v>111</v>
      </c>
      <c r="D41" s="43">
        <v>96916780</v>
      </c>
      <c r="E41" s="39" t="s">
        <v>219</v>
      </c>
      <c r="F41" s="16">
        <v>13</v>
      </c>
      <c r="G41" s="26">
        <v>13</v>
      </c>
      <c r="H41" s="24" t="s">
        <v>22</v>
      </c>
      <c r="I41" s="25" t="s">
        <v>15</v>
      </c>
      <c r="J41" s="21">
        <v>1</v>
      </c>
      <c r="K41" s="22">
        <v>2</v>
      </c>
      <c r="L41" s="22"/>
      <c r="M41" s="62">
        <v>3</v>
      </c>
      <c r="N41" s="63">
        <v>12</v>
      </c>
      <c r="O41" s="64" t="e">
        <f>VLOOKUP(I41,#REF!,2,0)</f>
        <v>#REF!</v>
      </c>
      <c r="P41" s="64" t="e">
        <f t="shared" si="0"/>
        <v>#REF!</v>
      </c>
      <c r="R41" s="68" t="e">
        <f>VLOOKUP(I41,#REF!,3,0)</f>
        <v>#REF!</v>
      </c>
      <c r="S41" s="64" t="e">
        <f t="shared" si="1"/>
        <v>#REF!</v>
      </c>
      <c r="T41" s="68" t="e">
        <f>VLOOKUP(I41,#REF!,4,0)</f>
        <v>#REF!</v>
      </c>
      <c r="U41" s="64" t="e">
        <f t="shared" si="2"/>
        <v>#REF!</v>
      </c>
      <c r="W41" s="70" t="e">
        <f>#REF!</f>
        <v>#REF!</v>
      </c>
      <c r="X41" s="70" t="e">
        <f t="shared" si="3"/>
        <v>#REF!</v>
      </c>
      <c r="Z41" s="70">
        <v>4.0599999999999996</v>
      </c>
      <c r="AA41" s="70">
        <f t="shared" si="4"/>
        <v>12.18</v>
      </c>
      <c r="AC41" s="70">
        <v>13.25</v>
      </c>
      <c r="AD41" s="70">
        <f t="shared" si="5"/>
        <v>159</v>
      </c>
      <c r="AF41" s="64" t="e">
        <f>VLOOKUP(I41,#REF!,5,0)</f>
        <v>#REF!</v>
      </c>
      <c r="AG41" s="64" t="e">
        <f>VLOOKUP(I41,#REF!,6,0)</f>
        <v>#REF!</v>
      </c>
      <c r="AH41" s="64" t="e">
        <f>VLOOKUP(I41,#REF!,7,0)</f>
        <v>#REF!</v>
      </c>
      <c r="AI41" s="70" t="e">
        <f t="shared" si="6"/>
        <v>#REF!</v>
      </c>
      <c r="AK41" s="70" t="e">
        <f t="shared" si="7"/>
        <v>#REF!</v>
      </c>
      <c r="AL41" s="70" t="e">
        <f t="shared" si="8"/>
        <v>#REF!</v>
      </c>
    </row>
    <row r="42" spans="1:38" x14ac:dyDescent="0.25">
      <c r="A42" s="52">
        <v>40</v>
      </c>
      <c r="B42" s="49" t="s">
        <v>109</v>
      </c>
      <c r="C42" s="55" t="s">
        <v>261</v>
      </c>
      <c r="D42" s="43">
        <v>30058908</v>
      </c>
      <c r="E42" s="76" t="s">
        <v>260</v>
      </c>
      <c r="F42" s="16">
        <v>17</v>
      </c>
      <c r="G42" s="26">
        <v>17</v>
      </c>
      <c r="H42" s="24" t="s">
        <v>14</v>
      </c>
      <c r="I42" s="25" t="s">
        <v>15</v>
      </c>
      <c r="J42" s="21">
        <v>2</v>
      </c>
      <c r="K42" s="22">
        <v>4</v>
      </c>
      <c r="L42" s="22"/>
      <c r="M42" s="62">
        <v>6</v>
      </c>
      <c r="N42" s="63">
        <v>12</v>
      </c>
      <c r="O42" s="64" t="e">
        <f>VLOOKUP(I42,#REF!,2,0)</f>
        <v>#REF!</v>
      </c>
      <c r="P42" s="64" t="e">
        <f t="shared" si="0"/>
        <v>#REF!</v>
      </c>
      <c r="R42" s="68" t="e">
        <f>VLOOKUP(I42,#REF!,3,0)</f>
        <v>#REF!</v>
      </c>
      <c r="S42" s="64" t="e">
        <f t="shared" si="1"/>
        <v>#REF!</v>
      </c>
      <c r="T42" s="68" t="e">
        <f>VLOOKUP(I42,#REF!,4,0)</f>
        <v>#REF!</v>
      </c>
      <c r="U42" s="64" t="e">
        <f t="shared" si="2"/>
        <v>#REF!</v>
      </c>
      <c r="W42" s="70" t="e">
        <f>#REF!</f>
        <v>#REF!</v>
      </c>
      <c r="X42" s="70" t="e">
        <f t="shared" si="3"/>
        <v>#REF!</v>
      </c>
      <c r="Z42" s="70">
        <v>4.0599999999999996</v>
      </c>
      <c r="AA42" s="70">
        <f t="shared" si="4"/>
        <v>24.36</v>
      </c>
      <c r="AC42" s="70">
        <v>13.25</v>
      </c>
      <c r="AD42" s="70">
        <f t="shared" si="5"/>
        <v>159</v>
      </c>
      <c r="AF42" s="64" t="e">
        <f>VLOOKUP(I42,#REF!,5,0)</f>
        <v>#REF!</v>
      </c>
      <c r="AG42" s="64" t="e">
        <f>VLOOKUP(I42,#REF!,6,0)</f>
        <v>#REF!</v>
      </c>
      <c r="AH42" s="64" t="e">
        <f>VLOOKUP(I42,#REF!,7,0)</f>
        <v>#REF!</v>
      </c>
      <c r="AI42" s="70" t="e">
        <f t="shared" si="6"/>
        <v>#REF!</v>
      </c>
      <c r="AK42" s="70" t="e">
        <f t="shared" si="7"/>
        <v>#REF!</v>
      </c>
      <c r="AL42" s="70" t="e">
        <f t="shared" si="8"/>
        <v>#REF!</v>
      </c>
    </row>
    <row r="43" spans="1:38" x14ac:dyDescent="0.25">
      <c r="A43" s="44">
        <v>41</v>
      </c>
      <c r="B43" s="49" t="s">
        <v>112</v>
      </c>
      <c r="C43" s="55" t="s">
        <v>113</v>
      </c>
      <c r="D43" s="43">
        <v>30044186</v>
      </c>
      <c r="E43" s="39" t="s">
        <v>221</v>
      </c>
      <c r="F43" s="16">
        <v>17</v>
      </c>
      <c r="G43" s="26">
        <v>17</v>
      </c>
      <c r="H43" s="24" t="s">
        <v>14</v>
      </c>
      <c r="I43" s="25" t="s">
        <v>15</v>
      </c>
      <c r="J43" s="21">
        <v>1</v>
      </c>
      <c r="K43" s="22">
        <v>2</v>
      </c>
      <c r="L43" s="22"/>
      <c r="M43" s="62">
        <v>3</v>
      </c>
      <c r="N43" s="63">
        <v>12</v>
      </c>
      <c r="O43" s="64" t="e">
        <f>VLOOKUP(I43,#REF!,2,0)</f>
        <v>#REF!</v>
      </c>
      <c r="P43" s="64" t="e">
        <f t="shared" si="0"/>
        <v>#REF!</v>
      </c>
      <c r="R43" s="68" t="e">
        <f>VLOOKUP(I43,#REF!,3,0)</f>
        <v>#REF!</v>
      </c>
      <c r="S43" s="64" t="e">
        <f t="shared" si="1"/>
        <v>#REF!</v>
      </c>
      <c r="T43" s="68" t="e">
        <f>VLOOKUP(I43,#REF!,4,0)</f>
        <v>#REF!</v>
      </c>
      <c r="U43" s="64" t="e">
        <f t="shared" si="2"/>
        <v>#REF!</v>
      </c>
      <c r="W43" s="70" t="e">
        <f>#REF!</f>
        <v>#REF!</v>
      </c>
      <c r="X43" s="70" t="e">
        <f t="shared" si="3"/>
        <v>#REF!</v>
      </c>
      <c r="Z43" s="70">
        <v>4.0599999999999996</v>
      </c>
      <c r="AA43" s="70">
        <f t="shared" si="4"/>
        <v>12.18</v>
      </c>
      <c r="AC43" s="70">
        <v>13.25</v>
      </c>
      <c r="AD43" s="70">
        <f t="shared" si="5"/>
        <v>159</v>
      </c>
      <c r="AF43" s="64" t="e">
        <f>VLOOKUP(I43,#REF!,5,0)</f>
        <v>#REF!</v>
      </c>
      <c r="AG43" s="64" t="e">
        <f>VLOOKUP(I43,#REF!,6,0)</f>
        <v>#REF!</v>
      </c>
      <c r="AH43" s="64" t="e">
        <f>VLOOKUP(I43,#REF!,7,0)</f>
        <v>#REF!</v>
      </c>
      <c r="AI43" s="70" t="e">
        <f t="shared" si="6"/>
        <v>#REF!</v>
      </c>
      <c r="AK43" s="70" t="e">
        <f t="shared" si="7"/>
        <v>#REF!</v>
      </c>
      <c r="AL43" s="70" t="e">
        <f t="shared" si="8"/>
        <v>#REF!</v>
      </c>
    </row>
    <row r="44" spans="1:38" x14ac:dyDescent="0.25">
      <c r="A44" s="52">
        <v>42</v>
      </c>
      <c r="B44" s="49" t="s">
        <v>114</v>
      </c>
      <c r="C44" s="55" t="s">
        <v>115</v>
      </c>
      <c r="D44" s="43">
        <v>72330813</v>
      </c>
      <c r="E44" s="39" t="s">
        <v>222</v>
      </c>
      <c r="F44" s="16">
        <v>10</v>
      </c>
      <c r="G44" s="26">
        <v>10</v>
      </c>
      <c r="H44" s="24" t="s">
        <v>8</v>
      </c>
      <c r="I44" s="25" t="s">
        <v>15</v>
      </c>
      <c r="J44" s="21">
        <v>2</v>
      </c>
      <c r="K44" s="22">
        <v>4</v>
      </c>
      <c r="L44" s="22"/>
      <c r="M44" s="62">
        <v>6</v>
      </c>
      <c r="N44" s="63">
        <v>12</v>
      </c>
      <c r="O44" s="64" t="e">
        <f>VLOOKUP(I44,#REF!,2,0)</f>
        <v>#REF!</v>
      </c>
      <c r="P44" s="64" t="e">
        <f t="shared" si="0"/>
        <v>#REF!</v>
      </c>
      <c r="R44" s="68" t="e">
        <f>VLOOKUP(I44,#REF!,3,0)</f>
        <v>#REF!</v>
      </c>
      <c r="S44" s="64" t="e">
        <f t="shared" si="1"/>
        <v>#REF!</v>
      </c>
      <c r="T44" s="68" t="e">
        <f>VLOOKUP(I44,#REF!,4,0)</f>
        <v>#REF!</v>
      </c>
      <c r="U44" s="64" t="e">
        <f t="shared" si="2"/>
        <v>#REF!</v>
      </c>
      <c r="W44" s="70" t="e">
        <f>#REF!</f>
        <v>#REF!</v>
      </c>
      <c r="X44" s="70" t="e">
        <f t="shared" si="3"/>
        <v>#REF!</v>
      </c>
      <c r="Z44" s="70">
        <v>4.0599999999999996</v>
      </c>
      <c r="AA44" s="70">
        <f t="shared" si="4"/>
        <v>24.36</v>
      </c>
      <c r="AC44" s="70">
        <v>13.25</v>
      </c>
      <c r="AD44" s="70">
        <f t="shared" si="5"/>
        <v>159</v>
      </c>
      <c r="AF44" s="64" t="e">
        <f>VLOOKUP(I44,#REF!,5,0)</f>
        <v>#REF!</v>
      </c>
      <c r="AG44" s="64" t="e">
        <f>VLOOKUP(I44,#REF!,6,0)</f>
        <v>#REF!</v>
      </c>
      <c r="AH44" s="64" t="e">
        <f>VLOOKUP(I44,#REF!,7,0)</f>
        <v>#REF!</v>
      </c>
      <c r="AI44" s="70" t="e">
        <f t="shared" si="6"/>
        <v>#REF!</v>
      </c>
      <c r="AK44" s="70" t="e">
        <f t="shared" si="7"/>
        <v>#REF!</v>
      </c>
      <c r="AL44" s="70" t="e">
        <f t="shared" si="8"/>
        <v>#REF!</v>
      </c>
    </row>
    <row r="45" spans="1:38" x14ac:dyDescent="0.25">
      <c r="A45" s="44">
        <v>43</v>
      </c>
      <c r="B45" s="49" t="s">
        <v>116</v>
      </c>
      <c r="C45" s="55" t="s">
        <v>166</v>
      </c>
      <c r="D45" s="43">
        <v>30041385</v>
      </c>
      <c r="E45" s="39" t="s">
        <v>223</v>
      </c>
      <c r="F45" s="16">
        <v>17</v>
      </c>
      <c r="G45" s="26">
        <v>17</v>
      </c>
      <c r="H45" s="24" t="s">
        <v>14</v>
      </c>
      <c r="I45" s="25" t="s">
        <v>15</v>
      </c>
      <c r="J45" s="21">
        <v>1</v>
      </c>
      <c r="K45" s="22">
        <v>2</v>
      </c>
      <c r="L45" s="22"/>
      <c r="M45" s="62">
        <v>3</v>
      </c>
      <c r="N45" s="63">
        <v>12</v>
      </c>
      <c r="O45" s="64" t="e">
        <f>VLOOKUP(I45,#REF!,2,0)</f>
        <v>#REF!</v>
      </c>
      <c r="P45" s="64" t="e">
        <f t="shared" si="0"/>
        <v>#REF!</v>
      </c>
      <c r="R45" s="68" t="e">
        <f>VLOOKUP(I45,#REF!,3,0)</f>
        <v>#REF!</v>
      </c>
      <c r="S45" s="64" t="e">
        <f t="shared" si="1"/>
        <v>#REF!</v>
      </c>
      <c r="T45" s="68" t="e">
        <f>VLOOKUP(I45,#REF!,4,0)</f>
        <v>#REF!</v>
      </c>
      <c r="U45" s="64" t="e">
        <f t="shared" si="2"/>
        <v>#REF!</v>
      </c>
      <c r="W45" s="70" t="e">
        <f>#REF!</f>
        <v>#REF!</v>
      </c>
      <c r="X45" s="70" t="e">
        <f t="shared" si="3"/>
        <v>#REF!</v>
      </c>
      <c r="Z45" s="70">
        <v>4.0599999999999996</v>
      </c>
      <c r="AA45" s="70">
        <f t="shared" si="4"/>
        <v>12.18</v>
      </c>
      <c r="AC45" s="70">
        <v>13.25</v>
      </c>
      <c r="AD45" s="70">
        <f t="shared" si="5"/>
        <v>159</v>
      </c>
      <c r="AF45" s="64" t="e">
        <f>VLOOKUP(I45,#REF!,5,0)</f>
        <v>#REF!</v>
      </c>
      <c r="AG45" s="64" t="e">
        <f>VLOOKUP(I45,#REF!,6,0)</f>
        <v>#REF!</v>
      </c>
      <c r="AH45" s="64" t="e">
        <f>VLOOKUP(I45,#REF!,7,0)</f>
        <v>#REF!</v>
      </c>
      <c r="AI45" s="70" t="e">
        <f t="shared" si="6"/>
        <v>#REF!</v>
      </c>
      <c r="AK45" s="70" t="e">
        <f t="shared" si="7"/>
        <v>#REF!</v>
      </c>
      <c r="AL45" s="70" t="e">
        <f t="shared" si="8"/>
        <v>#REF!</v>
      </c>
    </row>
    <row r="46" spans="1:38" x14ac:dyDescent="0.25">
      <c r="A46" s="52">
        <v>44</v>
      </c>
      <c r="B46" s="49" t="s">
        <v>117</v>
      </c>
      <c r="C46" s="55" t="s">
        <v>118</v>
      </c>
      <c r="D46" s="43">
        <v>96916831</v>
      </c>
      <c r="E46" s="39" t="s">
        <v>224</v>
      </c>
      <c r="F46" s="16">
        <v>13</v>
      </c>
      <c r="G46" s="26">
        <v>13</v>
      </c>
      <c r="H46" s="24" t="s">
        <v>22</v>
      </c>
      <c r="I46" s="25" t="s">
        <v>15</v>
      </c>
      <c r="J46" s="21">
        <v>3.5</v>
      </c>
      <c r="K46" s="22">
        <v>6.5</v>
      </c>
      <c r="L46" s="22"/>
      <c r="M46" s="62">
        <v>10</v>
      </c>
      <c r="N46" s="63">
        <v>12</v>
      </c>
      <c r="O46" s="64" t="e">
        <f>VLOOKUP(I46,#REF!,2,0)</f>
        <v>#REF!</v>
      </c>
      <c r="P46" s="64" t="e">
        <f t="shared" si="0"/>
        <v>#REF!</v>
      </c>
      <c r="R46" s="68" t="e">
        <f>VLOOKUP(I46,#REF!,3,0)</f>
        <v>#REF!</v>
      </c>
      <c r="S46" s="64" t="e">
        <f t="shared" si="1"/>
        <v>#REF!</v>
      </c>
      <c r="T46" s="68" t="e">
        <f>VLOOKUP(I46,#REF!,4,0)</f>
        <v>#REF!</v>
      </c>
      <c r="U46" s="64" t="e">
        <f t="shared" si="2"/>
        <v>#REF!</v>
      </c>
      <c r="W46" s="70" t="e">
        <f>#REF!</f>
        <v>#REF!</v>
      </c>
      <c r="X46" s="70" t="e">
        <f t="shared" si="3"/>
        <v>#REF!</v>
      </c>
      <c r="Z46" s="70">
        <v>4.0599999999999996</v>
      </c>
      <c r="AA46" s="70">
        <f t="shared" si="4"/>
        <v>40.599999999999994</v>
      </c>
      <c r="AC46" s="70">
        <v>13.25</v>
      </c>
      <c r="AD46" s="70">
        <f t="shared" si="5"/>
        <v>159</v>
      </c>
      <c r="AF46" s="64" t="e">
        <f>VLOOKUP(I46,#REF!,5,0)</f>
        <v>#REF!</v>
      </c>
      <c r="AG46" s="64" t="e">
        <f>VLOOKUP(I46,#REF!,6,0)</f>
        <v>#REF!</v>
      </c>
      <c r="AH46" s="64" t="e">
        <f>VLOOKUP(I46,#REF!,7,0)</f>
        <v>#REF!</v>
      </c>
      <c r="AI46" s="70" t="e">
        <f t="shared" si="6"/>
        <v>#REF!</v>
      </c>
      <c r="AK46" s="70" t="e">
        <f t="shared" si="7"/>
        <v>#REF!</v>
      </c>
      <c r="AL46" s="70" t="e">
        <f t="shared" si="8"/>
        <v>#REF!</v>
      </c>
    </row>
    <row r="47" spans="1:38" x14ac:dyDescent="0.25">
      <c r="A47" s="44">
        <v>45</v>
      </c>
      <c r="B47" s="49" t="s">
        <v>119</v>
      </c>
      <c r="C47" s="55" t="s">
        <v>120</v>
      </c>
      <c r="D47" s="43">
        <v>30044238</v>
      </c>
      <c r="E47" s="39" t="s">
        <v>225</v>
      </c>
      <c r="F47" s="16">
        <v>17</v>
      </c>
      <c r="G47" s="26">
        <v>17</v>
      </c>
      <c r="H47" s="24" t="s">
        <v>14</v>
      </c>
      <c r="I47" s="25" t="s">
        <v>15</v>
      </c>
      <c r="J47" s="21">
        <v>5</v>
      </c>
      <c r="K47" s="22">
        <v>10</v>
      </c>
      <c r="L47" s="22"/>
      <c r="M47" s="62">
        <v>15</v>
      </c>
      <c r="N47" s="63">
        <v>12</v>
      </c>
      <c r="O47" s="64" t="e">
        <f>VLOOKUP(I47,#REF!,2,0)</f>
        <v>#REF!</v>
      </c>
      <c r="P47" s="64" t="e">
        <f t="shared" si="0"/>
        <v>#REF!</v>
      </c>
      <c r="R47" s="68" t="e">
        <f>VLOOKUP(I47,#REF!,3,0)</f>
        <v>#REF!</v>
      </c>
      <c r="S47" s="64" t="e">
        <f t="shared" si="1"/>
        <v>#REF!</v>
      </c>
      <c r="T47" s="68" t="e">
        <f>VLOOKUP(I47,#REF!,4,0)</f>
        <v>#REF!</v>
      </c>
      <c r="U47" s="64" t="e">
        <f t="shared" si="2"/>
        <v>#REF!</v>
      </c>
      <c r="W47" s="70" t="e">
        <f>#REF!</f>
        <v>#REF!</v>
      </c>
      <c r="X47" s="70" t="e">
        <f t="shared" si="3"/>
        <v>#REF!</v>
      </c>
      <c r="Z47" s="70">
        <v>4.0599999999999996</v>
      </c>
      <c r="AA47" s="70">
        <f t="shared" si="4"/>
        <v>60.899999999999991</v>
      </c>
      <c r="AC47" s="70">
        <v>13.25</v>
      </c>
      <c r="AD47" s="70">
        <f t="shared" si="5"/>
        <v>159</v>
      </c>
      <c r="AF47" s="64" t="e">
        <f>VLOOKUP(I47,#REF!,5,0)</f>
        <v>#REF!</v>
      </c>
      <c r="AG47" s="64" t="e">
        <f>VLOOKUP(I47,#REF!,6,0)</f>
        <v>#REF!</v>
      </c>
      <c r="AH47" s="64" t="e">
        <f>VLOOKUP(I47,#REF!,7,0)</f>
        <v>#REF!</v>
      </c>
      <c r="AI47" s="70" t="e">
        <f t="shared" si="6"/>
        <v>#REF!</v>
      </c>
      <c r="AK47" s="70" t="e">
        <f t="shared" si="7"/>
        <v>#REF!</v>
      </c>
      <c r="AL47" s="70" t="e">
        <f t="shared" si="8"/>
        <v>#REF!</v>
      </c>
    </row>
    <row r="48" spans="1:38" x14ac:dyDescent="0.25">
      <c r="A48" s="52">
        <v>46</v>
      </c>
      <c r="B48" s="49" t="s">
        <v>121</v>
      </c>
      <c r="C48" s="55" t="s">
        <v>122</v>
      </c>
      <c r="D48" s="43">
        <v>30066527</v>
      </c>
      <c r="E48" s="39" t="s">
        <v>226</v>
      </c>
      <c r="F48" s="16">
        <v>33</v>
      </c>
      <c r="G48" s="26">
        <v>33</v>
      </c>
      <c r="H48" s="24" t="s">
        <v>22</v>
      </c>
      <c r="I48" s="25" t="s">
        <v>15</v>
      </c>
      <c r="J48" s="21">
        <v>3.15</v>
      </c>
      <c r="K48" s="22">
        <v>5.85</v>
      </c>
      <c r="L48" s="22"/>
      <c r="M48" s="62">
        <v>9</v>
      </c>
      <c r="N48" s="63">
        <v>12</v>
      </c>
      <c r="O48" s="64" t="e">
        <f>VLOOKUP(I48,#REF!,2,0)</f>
        <v>#REF!</v>
      </c>
      <c r="P48" s="64" t="e">
        <f t="shared" si="0"/>
        <v>#REF!</v>
      </c>
      <c r="R48" s="68" t="e">
        <f>VLOOKUP(I48,#REF!,3,0)</f>
        <v>#REF!</v>
      </c>
      <c r="S48" s="64" t="e">
        <f t="shared" si="1"/>
        <v>#REF!</v>
      </c>
      <c r="T48" s="68" t="e">
        <f>VLOOKUP(I48,#REF!,4,0)</f>
        <v>#REF!</v>
      </c>
      <c r="U48" s="64" t="e">
        <f t="shared" si="2"/>
        <v>#REF!</v>
      </c>
      <c r="W48" s="70" t="e">
        <f>#REF!</f>
        <v>#REF!</v>
      </c>
      <c r="X48" s="70" t="e">
        <f t="shared" si="3"/>
        <v>#REF!</v>
      </c>
      <c r="Z48" s="70">
        <v>4.0599999999999996</v>
      </c>
      <c r="AA48" s="70">
        <f t="shared" si="4"/>
        <v>36.54</v>
      </c>
      <c r="AC48" s="70">
        <v>13.25</v>
      </c>
      <c r="AD48" s="70">
        <f t="shared" si="5"/>
        <v>159</v>
      </c>
      <c r="AF48" s="64" t="e">
        <f>VLOOKUP(I48,#REF!,5,0)</f>
        <v>#REF!</v>
      </c>
      <c r="AG48" s="64" t="e">
        <f>VLOOKUP(I48,#REF!,6,0)</f>
        <v>#REF!</v>
      </c>
      <c r="AH48" s="64" t="e">
        <f>VLOOKUP(I48,#REF!,7,0)</f>
        <v>#REF!</v>
      </c>
      <c r="AI48" s="70" t="e">
        <f t="shared" si="6"/>
        <v>#REF!</v>
      </c>
      <c r="AK48" s="70" t="e">
        <f t="shared" si="7"/>
        <v>#REF!</v>
      </c>
      <c r="AL48" s="70" t="e">
        <f t="shared" si="8"/>
        <v>#REF!</v>
      </c>
    </row>
    <row r="49" spans="1:38" x14ac:dyDescent="0.25">
      <c r="A49" s="44">
        <v>47</v>
      </c>
      <c r="B49" s="49" t="s">
        <v>123</v>
      </c>
      <c r="C49" s="55" t="s">
        <v>167</v>
      </c>
      <c r="D49" s="43">
        <v>94758519</v>
      </c>
      <c r="E49" s="39" t="s">
        <v>227</v>
      </c>
      <c r="F49" s="16">
        <v>13</v>
      </c>
      <c r="G49" s="26">
        <v>13</v>
      </c>
      <c r="H49" s="24" t="s">
        <v>22</v>
      </c>
      <c r="I49" s="25" t="s">
        <v>15</v>
      </c>
      <c r="J49" s="21">
        <v>2.25</v>
      </c>
      <c r="K49" s="22">
        <v>4.55</v>
      </c>
      <c r="L49" s="22"/>
      <c r="M49" s="62">
        <v>7</v>
      </c>
      <c r="N49" s="63">
        <v>12</v>
      </c>
      <c r="O49" s="64" t="e">
        <f>VLOOKUP(I49,#REF!,2,0)</f>
        <v>#REF!</v>
      </c>
      <c r="P49" s="64" t="e">
        <f t="shared" si="0"/>
        <v>#REF!</v>
      </c>
      <c r="R49" s="68" t="e">
        <f>VLOOKUP(I49,#REF!,3,0)</f>
        <v>#REF!</v>
      </c>
      <c r="S49" s="64" t="e">
        <f t="shared" si="1"/>
        <v>#REF!</v>
      </c>
      <c r="T49" s="68" t="e">
        <f>VLOOKUP(I49,#REF!,4,0)</f>
        <v>#REF!</v>
      </c>
      <c r="U49" s="64" t="e">
        <f t="shared" si="2"/>
        <v>#REF!</v>
      </c>
      <c r="W49" s="70" t="e">
        <f>#REF!</f>
        <v>#REF!</v>
      </c>
      <c r="X49" s="70" t="e">
        <f t="shared" si="3"/>
        <v>#REF!</v>
      </c>
      <c r="Z49" s="70">
        <v>4.0599999999999996</v>
      </c>
      <c r="AA49" s="70">
        <f t="shared" si="4"/>
        <v>28.419999999999998</v>
      </c>
      <c r="AC49" s="70">
        <v>13.25</v>
      </c>
      <c r="AD49" s="70">
        <f t="shared" si="5"/>
        <v>159</v>
      </c>
      <c r="AF49" s="64" t="e">
        <f>VLOOKUP(I49,#REF!,5,0)</f>
        <v>#REF!</v>
      </c>
      <c r="AG49" s="64" t="e">
        <f>VLOOKUP(I49,#REF!,6,0)</f>
        <v>#REF!</v>
      </c>
      <c r="AH49" s="64" t="e">
        <f>VLOOKUP(I49,#REF!,7,0)</f>
        <v>#REF!</v>
      </c>
      <c r="AI49" s="70" t="e">
        <f t="shared" si="6"/>
        <v>#REF!</v>
      </c>
      <c r="AK49" s="70" t="e">
        <f t="shared" si="7"/>
        <v>#REF!</v>
      </c>
      <c r="AL49" s="70" t="e">
        <f t="shared" si="8"/>
        <v>#REF!</v>
      </c>
    </row>
    <row r="50" spans="1:38" x14ac:dyDescent="0.25">
      <c r="A50" s="52">
        <v>48</v>
      </c>
      <c r="B50" s="49" t="s">
        <v>124</v>
      </c>
      <c r="C50" s="55" t="s">
        <v>125</v>
      </c>
      <c r="D50" s="43">
        <v>94602854</v>
      </c>
      <c r="E50" s="41" t="s">
        <v>228</v>
      </c>
      <c r="F50" s="16">
        <v>7</v>
      </c>
      <c r="G50" s="26">
        <v>7</v>
      </c>
      <c r="H50" s="24" t="s">
        <v>6</v>
      </c>
      <c r="I50" s="25" t="s">
        <v>15</v>
      </c>
      <c r="J50" s="21">
        <v>3</v>
      </c>
      <c r="K50" s="22">
        <v>5</v>
      </c>
      <c r="L50" s="22"/>
      <c r="M50" s="62">
        <v>8</v>
      </c>
      <c r="N50" s="63">
        <v>12</v>
      </c>
      <c r="O50" s="64" t="e">
        <f>VLOOKUP(I50,#REF!,2,0)</f>
        <v>#REF!</v>
      </c>
      <c r="P50" s="64" t="e">
        <f t="shared" si="0"/>
        <v>#REF!</v>
      </c>
      <c r="R50" s="68" t="e">
        <f>VLOOKUP(I50,#REF!,3,0)</f>
        <v>#REF!</v>
      </c>
      <c r="S50" s="64" t="e">
        <f t="shared" si="1"/>
        <v>#REF!</v>
      </c>
      <c r="T50" s="68" t="e">
        <f>VLOOKUP(I50,#REF!,4,0)</f>
        <v>#REF!</v>
      </c>
      <c r="U50" s="64" t="e">
        <f t="shared" si="2"/>
        <v>#REF!</v>
      </c>
      <c r="W50" s="70" t="e">
        <f>#REF!</f>
        <v>#REF!</v>
      </c>
      <c r="X50" s="70" t="e">
        <f t="shared" si="3"/>
        <v>#REF!</v>
      </c>
      <c r="Z50" s="70">
        <v>4.0599999999999996</v>
      </c>
      <c r="AA50" s="70">
        <f t="shared" si="4"/>
        <v>32.479999999999997</v>
      </c>
      <c r="AC50" s="70">
        <v>13.25</v>
      </c>
      <c r="AD50" s="70">
        <f t="shared" si="5"/>
        <v>159</v>
      </c>
      <c r="AF50" s="64" t="e">
        <f>VLOOKUP(I50,#REF!,5,0)</f>
        <v>#REF!</v>
      </c>
      <c r="AG50" s="64" t="e">
        <f>VLOOKUP(I50,#REF!,6,0)</f>
        <v>#REF!</v>
      </c>
      <c r="AH50" s="64" t="e">
        <f>VLOOKUP(I50,#REF!,7,0)</f>
        <v>#REF!</v>
      </c>
      <c r="AI50" s="70" t="e">
        <f t="shared" si="6"/>
        <v>#REF!</v>
      </c>
      <c r="AK50" s="70" t="e">
        <f t="shared" si="7"/>
        <v>#REF!</v>
      </c>
      <c r="AL50" s="70" t="e">
        <f t="shared" si="8"/>
        <v>#REF!</v>
      </c>
    </row>
    <row r="51" spans="1:38" x14ac:dyDescent="0.25">
      <c r="A51" s="44">
        <v>49</v>
      </c>
      <c r="B51" s="49" t="s">
        <v>126</v>
      </c>
      <c r="C51" s="55" t="s">
        <v>127</v>
      </c>
      <c r="D51" s="43">
        <v>96157415</v>
      </c>
      <c r="E51" s="42" t="s">
        <v>229</v>
      </c>
      <c r="F51" s="16">
        <v>14</v>
      </c>
      <c r="G51" s="26">
        <v>14</v>
      </c>
      <c r="H51" s="24" t="s">
        <v>22</v>
      </c>
      <c r="I51" s="25" t="s">
        <v>17</v>
      </c>
      <c r="J51" s="33">
        <v>6</v>
      </c>
      <c r="K51" s="34"/>
      <c r="L51" s="34"/>
      <c r="M51" s="62">
        <v>6</v>
      </c>
      <c r="N51" s="63">
        <v>12</v>
      </c>
      <c r="O51" s="64" t="e">
        <f>VLOOKUP(I51,#REF!,2,0)</f>
        <v>#REF!</v>
      </c>
      <c r="P51" s="64" t="e">
        <f t="shared" si="0"/>
        <v>#REF!</v>
      </c>
      <c r="R51" s="68" t="e">
        <f>VLOOKUP(I51,#REF!,3,0)</f>
        <v>#REF!</v>
      </c>
      <c r="S51" s="64" t="e">
        <f t="shared" si="1"/>
        <v>#REF!</v>
      </c>
      <c r="T51" s="68" t="e">
        <f>VLOOKUP(I51,#REF!,4,0)</f>
        <v>#REF!</v>
      </c>
      <c r="U51" s="64" t="e">
        <f t="shared" si="2"/>
        <v>#REF!</v>
      </c>
      <c r="W51" s="70" t="e">
        <f>#REF!</f>
        <v>#REF!</v>
      </c>
      <c r="X51" s="70" t="e">
        <f t="shared" si="3"/>
        <v>#REF!</v>
      </c>
      <c r="Z51" s="70">
        <v>4.0599999999999996</v>
      </c>
      <c r="AA51" s="70">
        <f t="shared" si="4"/>
        <v>24.36</v>
      </c>
      <c r="AC51" s="70">
        <v>13.25</v>
      </c>
      <c r="AD51" s="70">
        <f t="shared" si="5"/>
        <v>159</v>
      </c>
      <c r="AF51" s="64" t="e">
        <f>VLOOKUP(I51,#REF!,5,0)</f>
        <v>#REF!</v>
      </c>
      <c r="AG51" s="64" t="e">
        <f>VLOOKUP(I51,#REF!,6,0)</f>
        <v>#REF!</v>
      </c>
      <c r="AH51" s="64" t="e">
        <f>VLOOKUP(I51,#REF!,7,0)</f>
        <v>#REF!</v>
      </c>
      <c r="AI51" s="70" t="e">
        <f t="shared" si="6"/>
        <v>#REF!</v>
      </c>
      <c r="AK51" s="70" t="e">
        <f t="shared" si="7"/>
        <v>#REF!</v>
      </c>
      <c r="AL51" s="70" t="e">
        <f t="shared" si="8"/>
        <v>#REF!</v>
      </c>
    </row>
    <row r="52" spans="1:38" x14ac:dyDescent="0.25">
      <c r="A52" s="52">
        <v>50</v>
      </c>
      <c r="B52" s="56" t="s">
        <v>9</v>
      </c>
      <c r="C52" s="61" t="s">
        <v>168</v>
      </c>
      <c r="D52" s="53">
        <v>30066562</v>
      </c>
      <c r="E52" s="42" t="s">
        <v>230</v>
      </c>
      <c r="F52" s="21">
        <v>17</v>
      </c>
      <c r="G52" s="34">
        <v>17</v>
      </c>
      <c r="H52" s="34" t="s">
        <v>14</v>
      </c>
      <c r="I52" s="32" t="s">
        <v>15</v>
      </c>
      <c r="J52" s="33">
        <v>15</v>
      </c>
      <c r="K52" s="34">
        <v>25</v>
      </c>
      <c r="L52" s="35"/>
      <c r="M52" s="62">
        <v>40</v>
      </c>
      <c r="N52" s="63">
        <v>12</v>
      </c>
      <c r="O52" s="64" t="e">
        <f>VLOOKUP(I52,#REF!,2,0)</f>
        <v>#REF!</v>
      </c>
      <c r="P52" s="64" t="e">
        <f t="shared" si="0"/>
        <v>#REF!</v>
      </c>
      <c r="R52" s="68" t="e">
        <f>VLOOKUP(I52,#REF!,3,0)</f>
        <v>#REF!</v>
      </c>
      <c r="S52" s="64" t="e">
        <f t="shared" si="1"/>
        <v>#REF!</v>
      </c>
      <c r="T52" s="68" t="e">
        <f>VLOOKUP(I52,#REF!,4,0)</f>
        <v>#REF!</v>
      </c>
      <c r="U52" s="64" t="e">
        <f t="shared" si="2"/>
        <v>#REF!</v>
      </c>
      <c r="W52" s="70" t="e">
        <f>#REF!</f>
        <v>#REF!</v>
      </c>
      <c r="X52" s="70" t="e">
        <f t="shared" si="3"/>
        <v>#REF!</v>
      </c>
      <c r="Z52" s="70">
        <v>4.0599999999999996</v>
      </c>
      <c r="AA52" s="70">
        <f t="shared" si="4"/>
        <v>162.39999999999998</v>
      </c>
      <c r="AC52" s="70">
        <v>13.25</v>
      </c>
      <c r="AD52" s="70">
        <f t="shared" si="5"/>
        <v>159</v>
      </c>
      <c r="AF52" s="64" t="e">
        <f>VLOOKUP(I52,#REF!,5,0)</f>
        <v>#REF!</v>
      </c>
      <c r="AG52" s="64" t="e">
        <f>VLOOKUP(I52,#REF!,6,0)</f>
        <v>#REF!</v>
      </c>
      <c r="AH52" s="64" t="e">
        <f>VLOOKUP(I52,#REF!,7,0)</f>
        <v>#REF!</v>
      </c>
      <c r="AI52" s="70" t="e">
        <f t="shared" si="6"/>
        <v>#REF!</v>
      </c>
      <c r="AK52" s="70" t="e">
        <f t="shared" si="7"/>
        <v>#REF!</v>
      </c>
      <c r="AL52" s="70" t="e">
        <f t="shared" si="8"/>
        <v>#REF!</v>
      </c>
    </row>
    <row r="53" spans="1:38" ht="30" x14ac:dyDescent="0.25">
      <c r="A53" s="44">
        <v>51</v>
      </c>
      <c r="B53" s="56" t="s">
        <v>19</v>
      </c>
      <c r="C53" s="61" t="s">
        <v>180</v>
      </c>
      <c r="D53" s="53">
        <v>54048587</v>
      </c>
      <c r="E53" s="42" t="s">
        <v>231</v>
      </c>
      <c r="F53" s="21">
        <v>74</v>
      </c>
      <c r="G53" s="34">
        <v>74</v>
      </c>
      <c r="H53" s="34" t="s">
        <v>93</v>
      </c>
      <c r="I53" s="32" t="s">
        <v>11</v>
      </c>
      <c r="J53" s="33">
        <v>76</v>
      </c>
      <c r="K53" s="34">
        <v>76</v>
      </c>
      <c r="L53" s="35">
        <v>228</v>
      </c>
      <c r="M53" s="62">
        <v>380</v>
      </c>
      <c r="N53" s="63">
        <v>12</v>
      </c>
      <c r="O53" s="64" t="e">
        <f>VLOOKUP(I53,#REF!,2,0)</f>
        <v>#REF!</v>
      </c>
      <c r="P53" s="64" t="e">
        <f t="shared" si="0"/>
        <v>#REF!</v>
      </c>
      <c r="R53" s="68" t="e">
        <f>VLOOKUP(I53,#REF!,3,0)</f>
        <v>#REF!</v>
      </c>
      <c r="S53" s="64" t="e">
        <f t="shared" si="1"/>
        <v>#REF!</v>
      </c>
      <c r="T53" s="68" t="e">
        <f>VLOOKUP(I53,#REF!,4,0)</f>
        <v>#REF!</v>
      </c>
      <c r="U53" s="64" t="e">
        <f t="shared" si="2"/>
        <v>#REF!</v>
      </c>
      <c r="W53" s="70" t="e">
        <f>#REF!</f>
        <v>#REF!</v>
      </c>
      <c r="X53" s="70" t="e">
        <f t="shared" si="3"/>
        <v>#REF!</v>
      </c>
      <c r="Z53" s="70">
        <v>4.0599999999999996</v>
      </c>
      <c r="AA53" s="70">
        <f t="shared" si="4"/>
        <v>1542.8</v>
      </c>
      <c r="AC53" s="70">
        <v>13.25</v>
      </c>
      <c r="AD53" s="70">
        <f t="shared" si="5"/>
        <v>159</v>
      </c>
      <c r="AF53" s="64" t="e">
        <f>VLOOKUP(I53,#REF!,5,0)</f>
        <v>#REF!</v>
      </c>
      <c r="AG53" s="64" t="e">
        <f>VLOOKUP(I53,#REF!,6,0)</f>
        <v>#REF!</v>
      </c>
      <c r="AH53" s="64" t="e">
        <f>VLOOKUP(I53,#REF!,7,0)</f>
        <v>#REF!</v>
      </c>
      <c r="AI53" s="70" t="e">
        <f t="shared" si="6"/>
        <v>#REF!</v>
      </c>
      <c r="AK53" s="70" t="e">
        <f t="shared" si="7"/>
        <v>#REF!</v>
      </c>
      <c r="AL53" s="70" t="e">
        <f t="shared" si="8"/>
        <v>#REF!</v>
      </c>
    </row>
    <row r="54" spans="1:38" ht="30" x14ac:dyDescent="0.25">
      <c r="A54" s="52">
        <v>52</v>
      </c>
      <c r="B54" s="56" t="s">
        <v>99</v>
      </c>
      <c r="C54" s="61" t="s">
        <v>170</v>
      </c>
      <c r="D54" s="53">
        <v>90818282</v>
      </c>
      <c r="E54" s="42" t="s">
        <v>232</v>
      </c>
      <c r="F54" s="21">
        <v>7</v>
      </c>
      <c r="G54" s="34">
        <v>7</v>
      </c>
      <c r="H54" s="34" t="s">
        <v>6</v>
      </c>
      <c r="I54" s="32" t="s">
        <v>21</v>
      </c>
      <c r="J54" s="33">
        <v>2</v>
      </c>
      <c r="K54" s="34">
        <v>4</v>
      </c>
      <c r="L54" s="35"/>
      <c r="M54" s="62">
        <v>6</v>
      </c>
      <c r="N54" s="63">
        <v>12</v>
      </c>
      <c r="O54" s="64" t="e">
        <f>VLOOKUP(I54,#REF!,2,0)</f>
        <v>#REF!</v>
      </c>
      <c r="P54" s="64" t="e">
        <f t="shared" si="0"/>
        <v>#REF!</v>
      </c>
      <c r="R54" s="68" t="e">
        <f>VLOOKUP(I54,#REF!,3,0)</f>
        <v>#REF!</v>
      </c>
      <c r="S54" s="64" t="e">
        <f t="shared" si="1"/>
        <v>#REF!</v>
      </c>
      <c r="T54" s="68" t="e">
        <f>VLOOKUP(I54,#REF!,4,0)</f>
        <v>#REF!</v>
      </c>
      <c r="U54" s="64" t="e">
        <f t="shared" si="2"/>
        <v>#REF!</v>
      </c>
      <c r="W54" s="70" t="e">
        <f>#REF!</f>
        <v>#REF!</v>
      </c>
      <c r="X54" s="70" t="e">
        <f t="shared" si="3"/>
        <v>#REF!</v>
      </c>
      <c r="Z54" s="70">
        <v>4.0599999999999996</v>
      </c>
      <c r="AA54" s="70">
        <f t="shared" si="4"/>
        <v>24.36</v>
      </c>
      <c r="AC54" s="70">
        <v>13.25</v>
      </c>
      <c r="AD54" s="70">
        <f t="shared" si="5"/>
        <v>159</v>
      </c>
      <c r="AF54" s="64" t="e">
        <f>VLOOKUP(I54,#REF!,5,0)</f>
        <v>#REF!</v>
      </c>
      <c r="AG54" s="64" t="e">
        <f>VLOOKUP(I54,#REF!,6,0)</f>
        <v>#REF!</v>
      </c>
      <c r="AH54" s="64" t="e">
        <f>VLOOKUP(I54,#REF!,7,0)</f>
        <v>#REF!</v>
      </c>
      <c r="AI54" s="70" t="e">
        <f t="shared" si="6"/>
        <v>#REF!</v>
      </c>
      <c r="AK54" s="70" t="e">
        <f t="shared" si="7"/>
        <v>#REF!</v>
      </c>
      <c r="AL54" s="70" t="e">
        <f t="shared" si="8"/>
        <v>#REF!</v>
      </c>
    </row>
    <row r="55" spans="1:38" x14ac:dyDescent="0.25">
      <c r="A55" s="44">
        <v>53</v>
      </c>
      <c r="B55" s="56" t="s">
        <v>97</v>
      </c>
      <c r="C55" s="61" t="s">
        <v>171</v>
      </c>
      <c r="D55" s="53">
        <v>96202006</v>
      </c>
      <c r="E55" s="42" t="s">
        <v>233</v>
      </c>
      <c r="F55" s="21">
        <v>13</v>
      </c>
      <c r="G55" s="34">
        <v>13</v>
      </c>
      <c r="H55" s="34" t="s">
        <v>22</v>
      </c>
      <c r="I55" s="32" t="s">
        <v>15</v>
      </c>
      <c r="J55" s="33">
        <v>2</v>
      </c>
      <c r="K55" s="34">
        <v>4</v>
      </c>
      <c r="L55" s="35"/>
      <c r="M55" s="62">
        <v>6</v>
      </c>
      <c r="N55" s="63">
        <v>12</v>
      </c>
      <c r="O55" s="64" t="e">
        <f>VLOOKUP(I55,#REF!,2,0)</f>
        <v>#REF!</v>
      </c>
      <c r="P55" s="64" t="e">
        <f t="shared" si="0"/>
        <v>#REF!</v>
      </c>
      <c r="R55" s="68" t="e">
        <f>VLOOKUP(I55,#REF!,3,0)</f>
        <v>#REF!</v>
      </c>
      <c r="S55" s="64" t="e">
        <f t="shared" si="1"/>
        <v>#REF!</v>
      </c>
      <c r="T55" s="68" t="e">
        <f>VLOOKUP(I55,#REF!,4,0)</f>
        <v>#REF!</v>
      </c>
      <c r="U55" s="64" t="e">
        <f t="shared" si="2"/>
        <v>#REF!</v>
      </c>
      <c r="W55" s="70" t="e">
        <f>#REF!</f>
        <v>#REF!</v>
      </c>
      <c r="X55" s="70" t="e">
        <f t="shared" si="3"/>
        <v>#REF!</v>
      </c>
      <c r="Z55" s="70">
        <v>4.0599999999999996</v>
      </c>
      <c r="AA55" s="70">
        <f t="shared" si="4"/>
        <v>24.36</v>
      </c>
      <c r="AC55" s="70">
        <v>13.25</v>
      </c>
      <c r="AD55" s="70">
        <f t="shared" si="5"/>
        <v>159</v>
      </c>
      <c r="AF55" s="64" t="e">
        <f>VLOOKUP(I55,#REF!,5,0)</f>
        <v>#REF!</v>
      </c>
      <c r="AG55" s="64" t="e">
        <f>VLOOKUP(I55,#REF!,6,0)</f>
        <v>#REF!</v>
      </c>
      <c r="AH55" s="64" t="e">
        <f>VLOOKUP(I55,#REF!,7,0)</f>
        <v>#REF!</v>
      </c>
      <c r="AI55" s="70" t="e">
        <f t="shared" si="6"/>
        <v>#REF!</v>
      </c>
      <c r="AK55" s="70" t="e">
        <f t="shared" si="7"/>
        <v>#REF!</v>
      </c>
      <c r="AL55" s="70" t="e">
        <f t="shared" si="8"/>
        <v>#REF!</v>
      </c>
    </row>
    <row r="56" spans="1:38" x14ac:dyDescent="0.25">
      <c r="A56" s="52">
        <v>54</v>
      </c>
      <c r="B56" s="56" t="s">
        <v>12</v>
      </c>
      <c r="C56" s="61" t="s">
        <v>172</v>
      </c>
      <c r="D56" s="53">
        <v>30088618</v>
      </c>
      <c r="E56" s="42" t="s">
        <v>234</v>
      </c>
      <c r="F56" s="21">
        <v>21</v>
      </c>
      <c r="G56" s="34">
        <v>21</v>
      </c>
      <c r="H56" s="34" t="s">
        <v>20</v>
      </c>
      <c r="I56" s="32" t="s">
        <v>15</v>
      </c>
      <c r="J56" s="33">
        <v>15</v>
      </c>
      <c r="K56" s="34">
        <v>25</v>
      </c>
      <c r="L56" s="35"/>
      <c r="M56" s="62">
        <v>40</v>
      </c>
      <c r="N56" s="63">
        <v>12</v>
      </c>
      <c r="O56" s="64" t="e">
        <f>VLOOKUP(I56,#REF!,2,0)</f>
        <v>#REF!</v>
      </c>
      <c r="P56" s="64" t="e">
        <f t="shared" si="0"/>
        <v>#REF!</v>
      </c>
      <c r="R56" s="68" t="e">
        <f>VLOOKUP(I56,#REF!,3,0)</f>
        <v>#REF!</v>
      </c>
      <c r="S56" s="64" t="e">
        <f t="shared" si="1"/>
        <v>#REF!</v>
      </c>
      <c r="T56" s="68" t="e">
        <f>VLOOKUP(I56,#REF!,4,0)</f>
        <v>#REF!</v>
      </c>
      <c r="U56" s="64" t="e">
        <f t="shared" si="2"/>
        <v>#REF!</v>
      </c>
      <c r="W56" s="70" t="e">
        <f>#REF!</f>
        <v>#REF!</v>
      </c>
      <c r="X56" s="70" t="e">
        <f t="shared" si="3"/>
        <v>#REF!</v>
      </c>
      <c r="Z56" s="70">
        <v>4.0599999999999996</v>
      </c>
      <c r="AA56" s="70">
        <f t="shared" si="4"/>
        <v>162.39999999999998</v>
      </c>
      <c r="AC56" s="70">
        <v>13.25</v>
      </c>
      <c r="AD56" s="70">
        <f t="shared" si="5"/>
        <v>159</v>
      </c>
      <c r="AF56" s="64" t="e">
        <f>VLOOKUP(I56,#REF!,5,0)</f>
        <v>#REF!</v>
      </c>
      <c r="AG56" s="64" t="e">
        <f>VLOOKUP(I56,#REF!,6,0)</f>
        <v>#REF!</v>
      </c>
      <c r="AH56" s="64" t="e">
        <f>VLOOKUP(I56,#REF!,7,0)</f>
        <v>#REF!</v>
      </c>
      <c r="AI56" s="70" t="e">
        <f t="shared" si="6"/>
        <v>#REF!</v>
      </c>
      <c r="AK56" s="70" t="e">
        <f t="shared" si="7"/>
        <v>#REF!</v>
      </c>
      <c r="AL56" s="70" t="e">
        <f t="shared" si="8"/>
        <v>#REF!</v>
      </c>
    </row>
    <row r="57" spans="1:38" x14ac:dyDescent="0.25">
      <c r="A57" s="44">
        <v>55</v>
      </c>
      <c r="B57" s="56" t="s">
        <v>99</v>
      </c>
      <c r="C57" s="61" t="s">
        <v>173</v>
      </c>
      <c r="D57" s="53">
        <v>30192738</v>
      </c>
      <c r="E57" s="42" t="s">
        <v>235</v>
      </c>
      <c r="F57" s="21">
        <v>12.5</v>
      </c>
      <c r="G57" s="34">
        <v>12.5</v>
      </c>
      <c r="H57" s="34" t="s">
        <v>22</v>
      </c>
      <c r="I57" s="32" t="s">
        <v>17</v>
      </c>
      <c r="J57" s="33">
        <v>2</v>
      </c>
      <c r="K57" s="34">
        <v>4</v>
      </c>
      <c r="L57" s="35"/>
      <c r="M57" s="62">
        <v>6</v>
      </c>
      <c r="N57" s="63">
        <v>12</v>
      </c>
      <c r="O57" s="64" t="e">
        <f>VLOOKUP(I57,#REF!,2,0)</f>
        <v>#REF!</v>
      </c>
      <c r="P57" s="64" t="e">
        <f t="shared" si="0"/>
        <v>#REF!</v>
      </c>
      <c r="R57" s="68" t="e">
        <f>VLOOKUP(I57,#REF!,3,0)</f>
        <v>#REF!</v>
      </c>
      <c r="S57" s="64" t="e">
        <f t="shared" si="1"/>
        <v>#REF!</v>
      </c>
      <c r="T57" s="68" t="e">
        <f>VLOOKUP(I57,#REF!,4,0)</f>
        <v>#REF!</v>
      </c>
      <c r="U57" s="64" t="e">
        <f t="shared" si="2"/>
        <v>#REF!</v>
      </c>
      <c r="W57" s="70" t="e">
        <f>#REF!</f>
        <v>#REF!</v>
      </c>
      <c r="X57" s="70" t="e">
        <f t="shared" si="3"/>
        <v>#REF!</v>
      </c>
      <c r="Z57" s="70">
        <v>4.0599999999999996</v>
      </c>
      <c r="AA57" s="70">
        <f t="shared" si="4"/>
        <v>24.36</v>
      </c>
      <c r="AC57" s="70">
        <v>13.25</v>
      </c>
      <c r="AD57" s="70">
        <f t="shared" si="5"/>
        <v>159</v>
      </c>
      <c r="AF57" s="64" t="e">
        <f>VLOOKUP(I57,#REF!,5,0)</f>
        <v>#REF!</v>
      </c>
      <c r="AG57" s="64" t="e">
        <f>VLOOKUP(I57,#REF!,6,0)</f>
        <v>#REF!</v>
      </c>
      <c r="AH57" s="64" t="e">
        <f>VLOOKUP(I57,#REF!,7,0)</f>
        <v>#REF!</v>
      </c>
      <c r="AI57" s="70" t="e">
        <f t="shared" si="6"/>
        <v>#REF!</v>
      </c>
      <c r="AK57" s="70" t="e">
        <f t="shared" si="7"/>
        <v>#REF!</v>
      </c>
      <c r="AL57" s="70" t="e">
        <f t="shared" si="8"/>
        <v>#REF!</v>
      </c>
    </row>
    <row r="58" spans="1:38" x14ac:dyDescent="0.25">
      <c r="A58" s="52">
        <v>56</v>
      </c>
      <c r="B58" s="56" t="s">
        <v>99</v>
      </c>
      <c r="C58" s="61" t="s">
        <v>174</v>
      </c>
      <c r="D58" s="53">
        <v>91026093</v>
      </c>
      <c r="E58" s="42" t="s">
        <v>236</v>
      </c>
      <c r="F58" s="21">
        <v>10.5</v>
      </c>
      <c r="G58" s="34">
        <v>10.5</v>
      </c>
      <c r="H58" s="34" t="s">
        <v>8</v>
      </c>
      <c r="I58" s="32" t="s">
        <v>17</v>
      </c>
      <c r="J58" s="33">
        <v>3.5</v>
      </c>
      <c r="K58" s="34">
        <v>6.5</v>
      </c>
      <c r="L58" s="35"/>
      <c r="M58" s="62">
        <v>10</v>
      </c>
      <c r="N58" s="63">
        <v>12</v>
      </c>
      <c r="O58" s="64" t="e">
        <f>VLOOKUP(I58,#REF!,2,0)</f>
        <v>#REF!</v>
      </c>
      <c r="P58" s="64" t="e">
        <f t="shared" si="0"/>
        <v>#REF!</v>
      </c>
      <c r="R58" s="68" t="e">
        <f>VLOOKUP(I58,#REF!,3,0)</f>
        <v>#REF!</v>
      </c>
      <c r="S58" s="64" t="e">
        <f t="shared" si="1"/>
        <v>#REF!</v>
      </c>
      <c r="T58" s="68" t="e">
        <f>VLOOKUP(I58,#REF!,4,0)</f>
        <v>#REF!</v>
      </c>
      <c r="U58" s="64" t="e">
        <f t="shared" si="2"/>
        <v>#REF!</v>
      </c>
      <c r="W58" s="70" t="e">
        <f>#REF!</f>
        <v>#REF!</v>
      </c>
      <c r="X58" s="70" t="e">
        <f t="shared" si="3"/>
        <v>#REF!</v>
      </c>
      <c r="Z58" s="70">
        <v>4.0599999999999996</v>
      </c>
      <c r="AA58" s="70">
        <f t="shared" si="4"/>
        <v>40.599999999999994</v>
      </c>
      <c r="AC58" s="70">
        <v>13.25</v>
      </c>
      <c r="AD58" s="70">
        <f t="shared" si="5"/>
        <v>159</v>
      </c>
      <c r="AF58" s="64" t="e">
        <f>VLOOKUP(I58,#REF!,5,0)</f>
        <v>#REF!</v>
      </c>
      <c r="AG58" s="64" t="e">
        <f>VLOOKUP(I58,#REF!,6,0)</f>
        <v>#REF!</v>
      </c>
      <c r="AH58" s="64" t="e">
        <f>VLOOKUP(I58,#REF!,7,0)</f>
        <v>#REF!</v>
      </c>
      <c r="AI58" s="70" t="e">
        <f t="shared" si="6"/>
        <v>#REF!</v>
      </c>
      <c r="AK58" s="70" t="e">
        <f t="shared" si="7"/>
        <v>#REF!</v>
      </c>
      <c r="AL58" s="70" t="e">
        <f t="shared" si="8"/>
        <v>#REF!</v>
      </c>
    </row>
    <row r="59" spans="1:38" x14ac:dyDescent="0.25">
      <c r="A59" s="44">
        <v>57</v>
      </c>
      <c r="B59" s="49" t="s">
        <v>175</v>
      </c>
      <c r="C59" s="61" t="s">
        <v>176</v>
      </c>
      <c r="D59" s="53">
        <v>30197747</v>
      </c>
      <c r="E59" s="42" t="s">
        <v>237</v>
      </c>
      <c r="F59" s="21">
        <v>40</v>
      </c>
      <c r="G59" s="34">
        <v>40</v>
      </c>
      <c r="H59" s="34" t="s">
        <v>7</v>
      </c>
      <c r="I59" s="32" t="s">
        <v>15</v>
      </c>
      <c r="J59" s="33">
        <v>56</v>
      </c>
      <c r="K59" s="34">
        <v>104</v>
      </c>
      <c r="L59" s="35"/>
      <c r="M59" s="62">
        <v>160</v>
      </c>
      <c r="N59" s="63">
        <v>12</v>
      </c>
      <c r="O59" s="64" t="e">
        <f>VLOOKUP(I59,#REF!,2,0)</f>
        <v>#REF!</v>
      </c>
      <c r="P59" s="64" t="e">
        <f t="shared" si="0"/>
        <v>#REF!</v>
      </c>
      <c r="R59" s="68" t="e">
        <f>VLOOKUP(I59,#REF!,3,0)</f>
        <v>#REF!</v>
      </c>
      <c r="S59" s="64" t="e">
        <f t="shared" si="1"/>
        <v>#REF!</v>
      </c>
      <c r="T59" s="68" t="e">
        <f>VLOOKUP(I59,#REF!,4,0)</f>
        <v>#REF!</v>
      </c>
      <c r="U59" s="64" t="e">
        <f t="shared" si="2"/>
        <v>#REF!</v>
      </c>
      <c r="W59" s="70" t="e">
        <f>#REF!</f>
        <v>#REF!</v>
      </c>
      <c r="X59" s="70" t="e">
        <f t="shared" si="3"/>
        <v>#REF!</v>
      </c>
      <c r="Z59" s="70">
        <v>4.0599999999999996</v>
      </c>
      <c r="AA59" s="70">
        <f t="shared" si="4"/>
        <v>649.59999999999991</v>
      </c>
      <c r="AC59" s="70">
        <v>13.25</v>
      </c>
      <c r="AD59" s="70">
        <f t="shared" si="5"/>
        <v>159</v>
      </c>
      <c r="AF59" s="64" t="e">
        <f>VLOOKUP(I59,#REF!,5,0)</f>
        <v>#REF!</v>
      </c>
      <c r="AG59" s="64" t="e">
        <f>VLOOKUP(I59,#REF!,6,0)</f>
        <v>#REF!</v>
      </c>
      <c r="AH59" s="64" t="e">
        <f>VLOOKUP(I59,#REF!,7,0)</f>
        <v>#REF!</v>
      </c>
      <c r="AI59" s="70" t="e">
        <f t="shared" si="6"/>
        <v>#REF!</v>
      </c>
      <c r="AK59" s="70" t="e">
        <f t="shared" si="7"/>
        <v>#REF!</v>
      </c>
      <c r="AL59" s="70" t="e">
        <f t="shared" si="8"/>
        <v>#REF!</v>
      </c>
    </row>
    <row r="60" spans="1:38" x14ac:dyDescent="0.25">
      <c r="A60" s="89"/>
      <c r="B60" s="83"/>
      <c r="C60" s="61"/>
      <c r="D60" s="53"/>
      <c r="E60" s="42"/>
      <c r="F60" s="21"/>
      <c r="G60" s="85"/>
      <c r="H60" s="34"/>
      <c r="I60" s="32"/>
      <c r="J60" s="86"/>
      <c r="K60" s="34"/>
      <c r="L60" s="35"/>
      <c r="M60" s="62"/>
      <c r="N60" s="75">
        <v>12</v>
      </c>
      <c r="O60" s="64"/>
      <c r="P60" s="64"/>
      <c r="R60" s="78"/>
      <c r="S60" s="77"/>
      <c r="T60" s="78"/>
      <c r="U60" s="77"/>
      <c r="W60" s="79"/>
      <c r="X60" s="79"/>
      <c r="Z60" s="79"/>
      <c r="AA60" s="79"/>
      <c r="AC60" s="79"/>
      <c r="AD60" s="79"/>
      <c r="AF60" s="77"/>
      <c r="AG60" s="77"/>
      <c r="AH60" s="77"/>
      <c r="AI60" s="79"/>
      <c r="AK60" s="79"/>
      <c r="AL60" s="79"/>
    </row>
    <row r="61" spans="1:38" x14ac:dyDescent="0.25">
      <c r="A61" s="89"/>
      <c r="B61" s="83"/>
      <c r="C61" s="61"/>
      <c r="D61" s="53"/>
      <c r="E61" s="42"/>
      <c r="F61" s="21"/>
      <c r="G61" s="85"/>
      <c r="H61" s="34"/>
      <c r="I61" s="32"/>
      <c r="J61" s="86"/>
      <c r="K61" s="34"/>
      <c r="L61" s="35"/>
      <c r="M61" s="62"/>
      <c r="N61" s="75">
        <v>12</v>
      </c>
      <c r="O61" s="64"/>
      <c r="P61" s="64"/>
      <c r="R61" s="78"/>
      <c r="S61" s="77"/>
      <c r="T61" s="78"/>
      <c r="U61" s="77"/>
      <c r="W61" s="79"/>
      <c r="X61" s="79"/>
      <c r="Z61" s="79"/>
      <c r="AA61" s="79"/>
      <c r="AC61" s="79"/>
      <c r="AD61" s="79"/>
      <c r="AF61" s="77"/>
      <c r="AG61" s="77"/>
      <c r="AH61" s="77"/>
      <c r="AI61" s="79"/>
      <c r="AK61" s="79"/>
      <c r="AL61" s="79"/>
    </row>
    <row r="62" spans="1:38" x14ac:dyDescent="0.25">
      <c r="A62" s="89"/>
      <c r="B62" s="83"/>
      <c r="C62" s="61"/>
      <c r="D62" s="53"/>
      <c r="E62" s="42"/>
      <c r="F62" s="21"/>
      <c r="G62" s="85"/>
      <c r="H62" s="34"/>
      <c r="I62" s="32"/>
      <c r="J62" s="86"/>
      <c r="K62" s="34"/>
      <c r="L62" s="35"/>
      <c r="M62" s="62"/>
      <c r="N62" s="75">
        <v>12</v>
      </c>
      <c r="O62" s="64"/>
      <c r="P62" s="64"/>
      <c r="R62" s="78"/>
      <c r="S62" s="77"/>
      <c r="T62" s="78"/>
      <c r="U62" s="77"/>
      <c r="W62" s="79"/>
      <c r="X62" s="79"/>
      <c r="Z62" s="79"/>
      <c r="AA62" s="79"/>
      <c r="AC62" s="79"/>
      <c r="AD62" s="79"/>
      <c r="AF62" s="77"/>
      <c r="AG62" s="77"/>
      <c r="AH62" s="77"/>
      <c r="AI62" s="79"/>
      <c r="AK62" s="79"/>
      <c r="AL62" s="79"/>
    </row>
    <row r="63" spans="1:38" x14ac:dyDescent="0.25">
      <c r="A63" s="89"/>
      <c r="B63" s="83"/>
      <c r="C63" s="61"/>
      <c r="D63" s="53"/>
      <c r="E63" s="42"/>
      <c r="F63" s="21"/>
      <c r="G63" s="85"/>
      <c r="H63" s="34"/>
      <c r="I63" s="32"/>
      <c r="J63" s="86"/>
      <c r="K63" s="34"/>
      <c r="L63" s="35"/>
      <c r="M63" s="62"/>
      <c r="N63" s="75">
        <v>12</v>
      </c>
      <c r="O63" s="64"/>
      <c r="P63" s="64"/>
      <c r="R63" s="78"/>
      <c r="S63" s="77"/>
      <c r="T63" s="78"/>
      <c r="U63" s="77"/>
      <c r="W63" s="79"/>
      <c r="X63" s="79"/>
      <c r="Z63" s="79"/>
      <c r="AA63" s="79"/>
      <c r="AC63" s="79"/>
      <c r="AD63" s="79"/>
      <c r="AF63" s="77"/>
      <c r="AG63" s="77"/>
      <c r="AH63" s="77"/>
      <c r="AI63" s="79"/>
      <c r="AK63" s="79"/>
      <c r="AL63" s="79"/>
    </row>
    <row r="64" spans="1:38" x14ac:dyDescent="0.25">
      <c r="A64" s="89"/>
      <c r="B64" s="83"/>
      <c r="C64" s="61"/>
      <c r="D64" s="53"/>
      <c r="E64" s="42"/>
      <c r="F64" s="21"/>
      <c r="G64" s="85"/>
      <c r="H64" s="34"/>
      <c r="I64" s="32"/>
      <c r="J64" s="86"/>
      <c r="K64" s="34"/>
      <c r="L64" s="35"/>
      <c r="M64" s="62"/>
      <c r="N64" s="75">
        <v>12</v>
      </c>
      <c r="O64" s="64"/>
      <c r="P64" s="64"/>
      <c r="R64" s="78"/>
      <c r="S64" s="77"/>
      <c r="T64" s="78"/>
      <c r="U64" s="77"/>
      <c r="W64" s="79"/>
      <c r="X64" s="79"/>
      <c r="Z64" s="79"/>
      <c r="AA64" s="79"/>
      <c r="AC64" s="79"/>
      <c r="AD64" s="79"/>
      <c r="AF64" s="77"/>
      <c r="AG64" s="77"/>
      <c r="AH64" s="77"/>
      <c r="AI64" s="79"/>
      <c r="AK64" s="79"/>
      <c r="AL64" s="79"/>
    </row>
    <row r="65" spans="1:38" x14ac:dyDescent="0.25">
      <c r="A65" s="89"/>
      <c r="B65" s="83"/>
      <c r="C65" s="61"/>
      <c r="D65" s="53"/>
      <c r="E65" s="42"/>
      <c r="F65" s="21"/>
      <c r="G65" s="85"/>
      <c r="H65" s="34"/>
      <c r="I65" s="32"/>
      <c r="J65" s="86"/>
      <c r="K65" s="34"/>
      <c r="L65" s="35"/>
      <c r="M65" s="62"/>
      <c r="N65" s="75">
        <v>12</v>
      </c>
      <c r="O65" s="64"/>
      <c r="P65" s="64"/>
      <c r="R65" s="78"/>
      <c r="S65" s="77"/>
      <c r="T65" s="78"/>
      <c r="U65" s="77"/>
      <c r="W65" s="79"/>
      <c r="X65" s="79"/>
      <c r="Z65" s="79"/>
      <c r="AA65" s="79"/>
      <c r="AC65" s="79"/>
      <c r="AD65" s="79"/>
      <c r="AF65" s="77"/>
      <c r="AG65" s="77"/>
      <c r="AH65" s="77"/>
      <c r="AI65" s="79"/>
      <c r="AK65" s="79"/>
      <c r="AL65" s="79"/>
    </row>
    <row r="66" spans="1:38" x14ac:dyDescent="0.25">
      <c r="A66" s="89"/>
      <c r="B66" s="83"/>
      <c r="C66" s="61"/>
      <c r="D66" s="53"/>
      <c r="E66" s="42"/>
      <c r="F66" s="21"/>
      <c r="G66" s="85"/>
      <c r="H66" s="34"/>
      <c r="I66" s="32"/>
      <c r="J66" s="86"/>
      <c r="K66" s="34"/>
      <c r="L66" s="35"/>
      <c r="M66" s="62"/>
      <c r="N66" s="75">
        <v>12</v>
      </c>
      <c r="O66" s="64"/>
      <c r="P66" s="64"/>
      <c r="R66" s="78"/>
      <c r="S66" s="77"/>
      <c r="T66" s="78"/>
      <c r="U66" s="77"/>
      <c r="W66" s="79"/>
      <c r="X66" s="79"/>
      <c r="Z66" s="79"/>
      <c r="AA66" s="79"/>
      <c r="AC66" s="79"/>
      <c r="AD66" s="79"/>
      <c r="AF66" s="77"/>
      <c r="AG66" s="77"/>
      <c r="AH66" s="77"/>
      <c r="AI66" s="79"/>
      <c r="AK66" s="79"/>
      <c r="AL66" s="79"/>
    </row>
    <row r="67" spans="1:38" x14ac:dyDescent="0.25">
      <c r="A67" s="89"/>
      <c r="B67" s="83"/>
      <c r="C67" s="61"/>
      <c r="D67" s="53"/>
      <c r="E67" s="42"/>
      <c r="F67" s="21"/>
      <c r="G67" s="85"/>
      <c r="H67" s="34"/>
      <c r="I67" s="32"/>
      <c r="J67" s="86"/>
      <c r="K67" s="34"/>
      <c r="L67" s="35"/>
      <c r="M67" s="62"/>
      <c r="N67" s="75">
        <v>12</v>
      </c>
      <c r="O67" s="64"/>
      <c r="P67" s="64"/>
      <c r="R67" s="78"/>
      <c r="S67" s="77"/>
      <c r="T67" s="78"/>
      <c r="U67" s="77"/>
      <c r="W67" s="79"/>
      <c r="X67" s="79"/>
      <c r="Z67" s="79"/>
      <c r="AA67" s="79"/>
      <c r="AC67" s="79"/>
      <c r="AD67" s="79"/>
      <c r="AF67" s="77"/>
      <c r="AG67" s="77"/>
      <c r="AH67" s="77"/>
      <c r="AI67" s="79"/>
      <c r="AK67" s="79"/>
      <c r="AL67" s="79"/>
    </row>
    <row r="68" spans="1:38" x14ac:dyDescent="0.25">
      <c r="A68" s="89"/>
      <c r="B68" s="83"/>
      <c r="C68" s="61"/>
      <c r="D68" s="53"/>
      <c r="E68" s="42"/>
      <c r="F68" s="21"/>
      <c r="G68" s="85"/>
      <c r="H68" s="34"/>
      <c r="I68" s="32"/>
      <c r="J68" s="86"/>
      <c r="K68" s="34"/>
      <c r="L68" s="35"/>
      <c r="M68" s="62"/>
      <c r="N68" s="75">
        <v>12</v>
      </c>
      <c r="O68" s="64"/>
      <c r="P68" s="64"/>
      <c r="R68" s="78"/>
      <c r="S68" s="77"/>
      <c r="T68" s="78"/>
      <c r="U68" s="77"/>
      <c r="W68" s="79"/>
      <c r="X68" s="79"/>
      <c r="Z68" s="79"/>
      <c r="AA68" s="79"/>
      <c r="AC68" s="79"/>
      <c r="AD68" s="79"/>
      <c r="AF68" s="77"/>
      <c r="AG68" s="77"/>
      <c r="AH68" s="77"/>
      <c r="AI68" s="79"/>
      <c r="AK68" s="79"/>
      <c r="AL68" s="79"/>
    </row>
    <row r="69" spans="1:38" x14ac:dyDescent="0.25">
      <c r="A69" s="89"/>
      <c r="B69" s="83"/>
      <c r="C69" s="61"/>
      <c r="D69" s="53"/>
      <c r="E69" s="42"/>
      <c r="F69" s="21"/>
      <c r="G69" s="85"/>
      <c r="H69" s="34"/>
      <c r="I69" s="32"/>
      <c r="J69" s="86"/>
      <c r="K69" s="34"/>
      <c r="L69" s="35"/>
      <c r="M69" s="62"/>
      <c r="N69" s="75">
        <v>12</v>
      </c>
      <c r="O69" s="64"/>
      <c r="P69" s="64"/>
      <c r="R69" s="78"/>
      <c r="S69" s="77"/>
      <c r="T69" s="78"/>
      <c r="U69" s="77"/>
      <c r="W69" s="79"/>
      <c r="X69" s="79"/>
      <c r="Z69" s="79"/>
      <c r="AA69" s="79"/>
      <c r="AC69" s="79"/>
      <c r="AD69" s="79"/>
      <c r="AF69" s="77"/>
      <c r="AG69" s="77"/>
      <c r="AH69" s="77"/>
      <c r="AI69" s="79"/>
      <c r="AK69" s="79"/>
      <c r="AL69" s="79"/>
    </row>
    <row r="70" spans="1:38" x14ac:dyDescent="0.25">
      <c r="A70" s="89"/>
      <c r="B70" s="83"/>
      <c r="C70" s="61"/>
      <c r="D70" s="53"/>
      <c r="E70" s="42"/>
      <c r="F70" s="21"/>
      <c r="G70" s="85"/>
      <c r="H70" s="34"/>
      <c r="I70" s="32"/>
      <c r="J70" s="86"/>
      <c r="K70" s="34"/>
      <c r="L70" s="35"/>
      <c r="M70" s="62"/>
      <c r="N70" s="75">
        <v>12</v>
      </c>
      <c r="O70" s="64"/>
      <c r="P70" s="64"/>
      <c r="R70" s="78"/>
      <c r="S70" s="77"/>
      <c r="T70" s="78"/>
      <c r="U70" s="77"/>
      <c r="W70" s="79"/>
      <c r="X70" s="79"/>
      <c r="Z70" s="79"/>
      <c r="AA70" s="79"/>
      <c r="AC70" s="79"/>
      <c r="AD70" s="79"/>
      <c r="AF70" s="77"/>
      <c r="AG70" s="77"/>
      <c r="AH70" s="77"/>
      <c r="AI70" s="79"/>
      <c r="AK70" s="79"/>
      <c r="AL70" s="79"/>
    </row>
    <row r="71" spans="1:38" x14ac:dyDescent="0.25">
      <c r="A71" s="90"/>
      <c r="B71" s="87" t="s">
        <v>29</v>
      </c>
      <c r="C71" s="81" t="s">
        <v>263</v>
      </c>
      <c r="D71" s="80">
        <v>54048594</v>
      </c>
      <c r="E71" s="91" t="s">
        <v>264</v>
      </c>
      <c r="F71" s="92">
        <v>65</v>
      </c>
      <c r="G71" s="82">
        <v>65</v>
      </c>
      <c r="H71" s="80">
        <v>125</v>
      </c>
      <c r="I71" s="93" t="s">
        <v>242</v>
      </c>
      <c r="J71" s="53">
        <v>12.545</v>
      </c>
      <c r="K71" s="53">
        <v>11.244999999999999</v>
      </c>
      <c r="L71" s="53">
        <v>41.21</v>
      </c>
      <c r="M71" s="94">
        <v>65</v>
      </c>
      <c r="N71" s="75">
        <v>12</v>
      </c>
      <c r="O71" s="64"/>
      <c r="P71" s="64"/>
      <c r="R71" s="78"/>
      <c r="S71" s="77"/>
      <c r="T71" s="78"/>
      <c r="U71" s="77"/>
      <c r="W71" s="79"/>
      <c r="X71" s="79"/>
      <c r="Z71" s="79"/>
      <c r="AA71" s="79"/>
      <c r="AC71" s="79"/>
      <c r="AD71" s="79"/>
      <c r="AF71" s="77"/>
      <c r="AG71" s="77"/>
      <c r="AH71" s="77"/>
      <c r="AI71" s="79"/>
      <c r="AK71" s="79"/>
      <c r="AL71" s="79"/>
    </row>
    <row r="72" spans="1:38" ht="45" x14ac:dyDescent="0.25">
      <c r="A72" s="90"/>
      <c r="B72" s="88" t="s">
        <v>265</v>
      </c>
      <c r="C72" s="81" t="s">
        <v>266</v>
      </c>
      <c r="D72" s="80">
        <v>54048593</v>
      </c>
      <c r="E72" s="91" t="s">
        <v>267</v>
      </c>
      <c r="F72" s="92">
        <v>40</v>
      </c>
      <c r="G72" s="82">
        <v>40</v>
      </c>
      <c r="H72" s="80">
        <v>125</v>
      </c>
      <c r="I72" s="93" t="s">
        <v>242</v>
      </c>
      <c r="J72" s="53">
        <v>2</v>
      </c>
      <c r="K72" s="53">
        <v>2</v>
      </c>
      <c r="L72" s="53">
        <v>6</v>
      </c>
      <c r="M72" s="94">
        <v>10</v>
      </c>
      <c r="N72" s="75">
        <v>12</v>
      </c>
      <c r="O72" s="64"/>
      <c r="P72" s="64"/>
      <c r="R72" s="78"/>
      <c r="S72" s="77"/>
      <c r="T72" s="78"/>
      <c r="U72" s="77"/>
      <c r="W72" s="79"/>
      <c r="X72" s="79"/>
      <c r="Z72" s="79"/>
      <c r="AA72" s="79"/>
      <c r="AC72" s="79"/>
      <c r="AD72" s="79"/>
      <c r="AF72" s="77"/>
      <c r="AG72" s="77"/>
      <c r="AH72" s="77"/>
      <c r="AI72" s="79"/>
      <c r="AK72" s="79"/>
      <c r="AL72" s="79"/>
    </row>
    <row r="73" spans="1:38" x14ac:dyDescent="0.25">
      <c r="B73" s="2"/>
      <c r="M73" s="74">
        <f>SUM(M3:M59)</f>
        <v>3481.5</v>
      </c>
      <c r="O73" s="66" t="s">
        <v>243</v>
      </c>
      <c r="P73" s="67" t="e">
        <f>SUM(P3:P59)</f>
        <v>#REF!</v>
      </c>
      <c r="Q73" s="67">
        <f t="shared" ref="Q73:U73" si="9">SUM(Q3:Q59)</f>
        <v>0</v>
      </c>
      <c r="R73" s="67"/>
      <c r="S73" s="67" t="e">
        <f t="shared" si="9"/>
        <v>#REF!</v>
      </c>
      <c r="T73" s="67"/>
      <c r="U73" s="67" t="e">
        <f t="shared" si="9"/>
        <v>#REF!</v>
      </c>
      <c r="V73" s="67"/>
      <c r="W73" s="67"/>
      <c r="X73" s="67" t="e">
        <f t="shared" ref="X73" si="10">SUM(X3:X59)</f>
        <v>#REF!</v>
      </c>
      <c r="Z73" s="67"/>
      <c r="AA73" s="67">
        <f t="shared" ref="AA73" si="11">SUM(AA3:AA59)</f>
        <v>14134.890000000003</v>
      </c>
      <c r="AC73" s="67"/>
      <c r="AD73" s="67">
        <f t="shared" ref="AD73" si="12">SUM(AD3:AD59)</f>
        <v>8972.16</v>
      </c>
      <c r="AE73" s="67"/>
      <c r="AF73" s="67"/>
      <c r="AG73" s="67"/>
      <c r="AH73" s="67"/>
      <c r="AI73" s="67" t="e">
        <f t="shared" ref="AI73" si="13">SUM(AI3:AI59)</f>
        <v>#REF!</v>
      </c>
      <c r="AJ73" s="67"/>
      <c r="AK73" s="67" t="e">
        <f t="shared" ref="AK73" si="14">SUM(AK3:AK59)</f>
        <v>#REF!</v>
      </c>
      <c r="AL73" s="67" t="e">
        <f t="shared" ref="AL73" si="15">SUM(AL3:AL59)</f>
        <v>#REF!</v>
      </c>
    </row>
    <row r="75" spans="1:38" x14ac:dyDescent="0.25">
      <c r="I75" s="73" t="s">
        <v>258</v>
      </c>
      <c r="L75" s="123" t="e">
        <f>AK73</f>
        <v>#REF!</v>
      </c>
      <c r="M75" s="123"/>
      <c r="N75" s="1" t="s">
        <v>256</v>
      </c>
      <c r="AI75" s="65" t="e">
        <f>P73+S73+U73+X73+AA73+AD73+AI73</f>
        <v>#REF!</v>
      </c>
    </row>
    <row r="76" spans="1:38" x14ac:dyDescent="0.25">
      <c r="I76" s="73" t="s">
        <v>259</v>
      </c>
      <c r="L76" s="123" t="e">
        <f>L75*4</f>
        <v>#REF!</v>
      </c>
      <c r="M76" s="123"/>
      <c r="N76" s="1" t="s">
        <v>256</v>
      </c>
    </row>
    <row r="84" spans="4:4" x14ac:dyDescent="0.25">
      <c r="D84" s="1" t="s">
        <v>268</v>
      </c>
    </row>
  </sheetData>
  <mergeCells count="13">
    <mergeCell ref="A1:A2"/>
    <mergeCell ref="B1:E1"/>
    <mergeCell ref="F1:I1"/>
    <mergeCell ref="J1:M1"/>
    <mergeCell ref="AF1:AI1"/>
    <mergeCell ref="AK1:AL1"/>
    <mergeCell ref="L75:M75"/>
    <mergeCell ref="L76:M76"/>
    <mergeCell ref="N1:P1"/>
    <mergeCell ref="R1:U1"/>
    <mergeCell ref="W1:X1"/>
    <mergeCell ref="Z1:AA1"/>
    <mergeCell ref="AC1:AD1"/>
  </mergeCells>
  <pageMargins left="0.23622047244094491" right="0.23622047244094491" top="0.74803149606299213" bottom="0.74803149606299213" header="0.31496062992125984" footer="0.31496062992125984"/>
  <pageSetup paperSize="8" scale="45" fitToHeight="0" orientation="landscape" r:id="rId1"/>
  <headerFooter>
    <oddHeader>&amp;LGmina Żukowo&amp;CWykaz nr 14&amp;RZałącznik nr I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showGridLines="0" tabSelected="1" zoomScale="80" zoomScaleNormal="80" workbookViewId="0">
      <pane ySplit="1" topLeftCell="A38" activePane="bottomLeft" state="frozen"/>
      <selection pane="bottomLeft" activeCell="K78" sqref="K78"/>
    </sheetView>
  </sheetViews>
  <sheetFormatPr defaultRowHeight="15" x14ac:dyDescent="0.25"/>
  <cols>
    <col min="1" max="1" width="6.85546875" style="114" customWidth="1"/>
    <col min="2" max="2" width="25.5703125" style="119" hidden="1" customWidth="1"/>
    <col min="3" max="3" width="15.28515625" style="114" hidden="1" customWidth="1"/>
    <col min="4" max="4" width="19.7109375" style="114" hidden="1" customWidth="1"/>
    <col min="5" max="5" width="14.5703125" style="114" hidden="1" customWidth="1"/>
    <col min="6" max="6" width="15.140625" style="114" hidden="1" customWidth="1"/>
    <col min="7" max="7" width="27" style="114" hidden="1" customWidth="1"/>
    <col min="8" max="8" width="16.5703125" style="114" hidden="1" customWidth="1"/>
    <col min="9" max="9" width="22.28515625" style="114" hidden="1" customWidth="1"/>
    <col min="10" max="10" width="20.28515625" style="114" customWidth="1"/>
    <col min="11" max="11" width="27" style="114" customWidth="1"/>
    <col min="12" max="12" width="16.28515625" style="114" customWidth="1"/>
    <col min="13" max="13" width="25.7109375" style="114" customWidth="1"/>
    <col min="14" max="14" width="14.140625" style="114" customWidth="1"/>
    <col min="15" max="15" width="16" style="114" customWidth="1"/>
    <col min="16" max="16" width="16.28515625" style="114" customWidth="1"/>
    <col min="17" max="17" width="9.85546875" style="114" customWidth="1"/>
    <col min="18" max="18" width="10.85546875" style="114" customWidth="1"/>
    <col min="19" max="19" width="12.7109375" style="114" customWidth="1"/>
    <col min="20" max="20" width="12.42578125" style="114" customWidth="1"/>
    <col min="21" max="21" width="12.85546875" style="114" customWidth="1"/>
    <col min="22" max="22" width="20.28515625" style="114" customWidth="1"/>
    <col min="23" max="23" width="17.42578125" style="114" customWidth="1"/>
    <col min="24" max="24" width="16.42578125" style="114" customWidth="1"/>
    <col min="25" max="25" width="15.85546875" style="114" customWidth="1"/>
    <col min="26" max="26" width="44.42578125" style="114" customWidth="1"/>
    <col min="27" max="16384" width="9.140625" style="114"/>
  </cols>
  <sheetData>
    <row r="1" spans="1:26" ht="15" customHeight="1" x14ac:dyDescent="0.25">
      <c r="A1" s="127"/>
      <c r="B1" s="129" t="s">
        <v>178</v>
      </c>
      <c r="C1" s="130"/>
      <c r="D1" s="130"/>
      <c r="E1" s="130"/>
      <c r="F1" s="130"/>
      <c r="G1" s="129" t="s">
        <v>179</v>
      </c>
      <c r="H1" s="130"/>
      <c r="I1" s="131"/>
      <c r="J1" s="129" t="s">
        <v>132</v>
      </c>
      <c r="K1" s="130"/>
      <c r="L1" s="130"/>
      <c r="M1" s="136"/>
      <c r="N1" s="130" t="s">
        <v>139</v>
      </c>
      <c r="O1" s="130"/>
      <c r="P1" s="130"/>
      <c r="Q1" s="131"/>
      <c r="R1" s="129" t="s">
        <v>140</v>
      </c>
      <c r="S1" s="130"/>
      <c r="T1" s="130"/>
      <c r="U1" s="131"/>
      <c r="V1" s="133" t="s">
        <v>145</v>
      </c>
      <c r="W1" s="134"/>
      <c r="X1" s="134"/>
      <c r="Y1" s="134"/>
      <c r="Z1" s="135"/>
    </row>
    <row r="2" spans="1:26" ht="63" x14ac:dyDescent="0.25">
      <c r="A2" s="128"/>
      <c r="B2" s="3" t="s">
        <v>1</v>
      </c>
      <c r="C2" s="4" t="s">
        <v>2</v>
      </c>
      <c r="D2" s="4" t="s">
        <v>129</v>
      </c>
      <c r="E2" s="4" t="s">
        <v>3</v>
      </c>
      <c r="F2" s="5" t="s">
        <v>4</v>
      </c>
      <c r="G2" s="3" t="s">
        <v>128</v>
      </c>
      <c r="H2" s="4" t="s">
        <v>130</v>
      </c>
      <c r="I2" s="6" t="s">
        <v>131</v>
      </c>
      <c r="J2" s="3" t="s">
        <v>133</v>
      </c>
      <c r="K2" s="4" t="s">
        <v>129</v>
      </c>
      <c r="L2" s="4" t="s">
        <v>134</v>
      </c>
      <c r="M2" s="98" t="s">
        <v>298</v>
      </c>
      <c r="N2" s="95" t="s">
        <v>135</v>
      </c>
      <c r="O2" s="8" t="s">
        <v>136</v>
      </c>
      <c r="P2" s="9" t="s">
        <v>137</v>
      </c>
      <c r="Q2" s="6" t="s">
        <v>138</v>
      </c>
      <c r="R2" s="10" t="s">
        <v>141</v>
      </c>
      <c r="S2" s="11" t="s">
        <v>142</v>
      </c>
      <c r="T2" s="11" t="s">
        <v>143</v>
      </c>
      <c r="U2" s="12" t="s">
        <v>144</v>
      </c>
      <c r="V2" s="10" t="s">
        <v>146</v>
      </c>
      <c r="W2" s="11" t="s">
        <v>302</v>
      </c>
      <c r="X2" s="11" t="s">
        <v>147</v>
      </c>
      <c r="Y2" s="100" t="s">
        <v>148</v>
      </c>
      <c r="Z2" s="13" t="s">
        <v>301</v>
      </c>
    </row>
    <row r="3" spans="1:26" ht="30" x14ac:dyDescent="0.25">
      <c r="A3" s="44">
        <v>1</v>
      </c>
      <c r="B3" s="45" t="s">
        <v>26</v>
      </c>
      <c r="C3" s="46" t="s">
        <v>5</v>
      </c>
      <c r="D3" s="46" t="s">
        <v>27</v>
      </c>
      <c r="E3" s="47" t="s">
        <v>28</v>
      </c>
      <c r="F3" s="48">
        <v>220793020</v>
      </c>
      <c r="G3" s="56" t="s">
        <v>26</v>
      </c>
      <c r="H3" s="47" t="s">
        <v>5</v>
      </c>
      <c r="I3" s="50" t="s">
        <v>27</v>
      </c>
      <c r="J3" s="104" t="s">
        <v>5</v>
      </c>
      <c r="K3" s="105" t="s">
        <v>177</v>
      </c>
      <c r="L3" s="105" t="s">
        <v>151</v>
      </c>
      <c r="M3" s="106" t="s">
        <v>181</v>
      </c>
      <c r="N3" s="96">
        <v>11</v>
      </c>
      <c r="O3" s="19">
        <v>11</v>
      </c>
      <c r="P3" s="20" t="s">
        <v>8</v>
      </c>
      <c r="Q3" s="17" t="s">
        <v>15</v>
      </c>
      <c r="R3" s="21">
        <v>1</v>
      </c>
      <c r="S3" s="22">
        <v>2</v>
      </c>
      <c r="T3" s="22"/>
      <c r="U3" s="23">
        <f t="shared" ref="U3:U66" si="0">R3+S3+T3</f>
        <v>3</v>
      </c>
      <c r="V3" s="21" t="s">
        <v>271</v>
      </c>
      <c r="W3" s="99">
        <v>44926</v>
      </c>
      <c r="X3" s="14" t="s">
        <v>149</v>
      </c>
      <c r="Y3" s="101" t="s">
        <v>150</v>
      </c>
      <c r="Z3" s="15" t="s">
        <v>304</v>
      </c>
    </row>
    <row r="4" spans="1:26" ht="30" x14ac:dyDescent="0.25">
      <c r="A4" s="52">
        <v>2</v>
      </c>
      <c r="B4" s="45" t="s">
        <v>26</v>
      </c>
      <c r="C4" s="57" t="s">
        <v>5</v>
      </c>
      <c r="D4" s="57" t="s">
        <v>27</v>
      </c>
      <c r="E4" s="53" t="s">
        <v>28</v>
      </c>
      <c r="F4" s="54">
        <v>220793020</v>
      </c>
      <c r="G4" s="56" t="s">
        <v>26</v>
      </c>
      <c r="H4" s="57" t="s">
        <v>5</v>
      </c>
      <c r="I4" s="58" t="s">
        <v>27</v>
      </c>
      <c r="J4" s="27" t="s">
        <v>29</v>
      </c>
      <c r="K4" s="107" t="s">
        <v>30</v>
      </c>
      <c r="L4" s="29" t="s">
        <v>31</v>
      </c>
      <c r="M4" s="108" t="s">
        <v>182</v>
      </c>
      <c r="N4" s="97">
        <v>11</v>
      </c>
      <c r="O4" s="31">
        <v>11</v>
      </c>
      <c r="P4" s="29" t="s">
        <v>16</v>
      </c>
      <c r="Q4" s="30" t="s">
        <v>15</v>
      </c>
      <c r="R4" s="21">
        <v>1</v>
      </c>
      <c r="S4" s="22">
        <v>2</v>
      </c>
      <c r="T4" s="22"/>
      <c r="U4" s="23">
        <f t="shared" si="0"/>
        <v>3</v>
      </c>
      <c r="V4" s="21" t="s">
        <v>271</v>
      </c>
      <c r="W4" s="99">
        <v>44926</v>
      </c>
      <c r="X4" s="14" t="s">
        <v>149</v>
      </c>
      <c r="Y4" s="101" t="s">
        <v>150</v>
      </c>
      <c r="Z4" s="15" t="s">
        <v>304</v>
      </c>
    </row>
    <row r="5" spans="1:26" ht="30" x14ac:dyDescent="0.25">
      <c r="A5" s="52">
        <v>3</v>
      </c>
      <c r="B5" s="45" t="s">
        <v>26</v>
      </c>
      <c r="C5" s="57" t="s">
        <v>5</v>
      </c>
      <c r="D5" s="57" t="s">
        <v>27</v>
      </c>
      <c r="E5" s="53" t="s">
        <v>28</v>
      </c>
      <c r="F5" s="54">
        <v>220793020</v>
      </c>
      <c r="G5" s="56" t="s">
        <v>26</v>
      </c>
      <c r="H5" s="57" t="s">
        <v>5</v>
      </c>
      <c r="I5" s="58" t="s">
        <v>27</v>
      </c>
      <c r="J5" s="27" t="s">
        <v>29</v>
      </c>
      <c r="K5" s="107" t="s">
        <v>32</v>
      </c>
      <c r="L5" s="29" t="s">
        <v>33</v>
      </c>
      <c r="M5" s="108" t="s">
        <v>183</v>
      </c>
      <c r="N5" s="97">
        <v>4</v>
      </c>
      <c r="O5" s="31">
        <v>4</v>
      </c>
      <c r="P5" s="29" t="s">
        <v>6</v>
      </c>
      <c r="Q5" s="30" t="s">
        <v>15</v>
      </c>
      <c r="R5" s="21">
        <v>0.5</v>
      </c>
      <c r="S5" s="22">
        <v>1.5</v>
      </c>
      <c r="T5" s="22"/>
      <c r="U5" s="23">
        <f t="shared" si="0"/>
        <v>2</v>
      </c>
      <c r="V5" s="21" t="s">
        <v>271</v>
      </c>
      <c r="W5" s="99">
        <v>44926</v>
      </c>
      <c r="X5" s="14" t="s">
        <v>149</v>
      </c>
      <c r="Y5" s="101" t="s">
        <v>150</v>
      </c>
      <c r="Z5" s="15" t="s">
        <v>304</v>
      </c>
    </row>
    <row r="6" spans="1:26" x14ac:dyDescent="0.25">
      <c r="A6" s="44">
        <v>4</v>
      </c>
      <c r="B6" s="45" t="s">
        <v>26</v>
      </c>
      <c r="C6" s="57" t="s">
        <v>5</v>
      </c>
      <c r="D6" s="57" t="s">
        <v>27</v>
      </c>
      <c r="E6" s="53" t="s">
        <v>28</v>
      </c>
      <c r="F6" s="54">
        <v>220793020</v>
      </c>
      <c r="G6" s="56" t="s">
        <v>26</v>
      </c>
      <c r="H6" s="57" t="s">
        <v>5</v>
      </c>
      <c r="I6" s="58" t="s">
        <v>27</v>
      </c>
      <c r="J6" s="27" t="s">
        <v>29</v>
      </c>
      <c r="K6" s="107" t="s">
        <v>34</v>
      </c>
      <c r="L6" s="29" t="s">
        <v>35</v>
      </c>
      <c r="M6" s="108" t="s">
        <v>184</v>
      </c>
      <c r="N6" s="97">
        <v>2</v>
      </c>
      <c r="O6" s="31">
        <v>2</v>
      </c>
      <c r="P6" s="29" t="s">
        <v>6</v>
      </c>
      <c r="Q6" s="30" t="s">
        <v>15</v>
      </c>
      <c r="R6" s="21">
        <v>1</v>
      </c>
      <c r="S6" s="22">
        <v>1</v>
      </c>
      <c r="T6" s="22"/>
      <c r="U6" s="23">
        <f t="shared" si="0"/>
        <v>2</v>
      </c>
      <c r="V6" s="21" t="s">
        <v>271</v>
      </c>
      <c r="W6" s="99">
        <v>44926</v>
      </c>
      <c r="X6" s="14" t="s">
        <v>149</v>
      </c>
      <c r="Y6" s="101" t="s">
        <v>150</v>
      </c>
      <c r="Z6" s="15" t="s">
        <v>304</v>
      </c>
    </row>
    <row r="7" spans="1:26" x14ac:dyDescent="0.25">
      <c r="A7" s="52">
        <v>5</v>
      </c>
      <c r="B7" s="45" t="s">
        <v>26</v>
      </c>
      <c r="C7" s="57" t="s">
        <v>5</v>
      </c>
      <c r="D7" s="57" t="s">
        <v>27</v>
      </c>
      <c r="E7" s="53" t="s">
        <v>28</v>
      </c>
      <c r="F7" s="54">
        <v>220793020</v>
      </c>
      <c r="G7" s="56" t="s">
        <v>26</v>
      </c>
      <c r="H7" s="57" t="s">
        <v>5</v>
      </c>
      <c r="I7" s="58" t="s">
        <v>27</v>
      </c>
      <c r="J7" s="27" t="s">
        <v>36</v>
      </c>
      <c r="K7" s="107" t="s">
        <v>37</v>
      </c>
      <c r="L7" s="29" t="s">
        <v>152</v>
      </c>
      <c r="M7" s="108" t="s">
        <v>185</v>
      </c>
      <c r="N7" s="97">
        <v>17</v>
      </c>
      <c r="O7" s="31">
        <v>17</v>
      </c>
      <c r="P7" s="29" t="s">
        <v>14</v>
      </c>
      <c r="Q7" s="30" t="s">
        <v>15</v>
      </c>
      <c r="R7" s="21">
        <v>2</v>
      </c>
      <c r="S7" s="22">
        <v>3</v>
      </c>
      <c r="T7" s="22"/>
      <c r="U7" s="23">
        <f t="shared" si="0"/>
        <v>5</v>
      </c>
      <c r="V7" s="21" t="s">
        <v>271</v>
      </c>
      <c r="W7" s="99">
        <v>44926</v>
      </c>
      <c r="X7" s="14" t="s">
        <v>149</v>
      </c>
      <c r="Y7" s="101" t="s">
        <v>150</v>
      </c>
      <c r="Z7" s="15" t="s">
        <v>304</v>
      </c>
    </row>
    <row r="8" spans="1:26" x14ac:dyDescent="0.25">
      <c r="A8" s="52">
        <v>6</v>
      </c>
      <c r="B8" s="45" t="s">
        <v>26</v>
      </c>
      <c r="C8" s="57" t="s">
        <v>5</v>
      </c>
      <c r="D8" s="57" t="s">
        <v>27</v>
      </c>
      <c r="E8" s="53" t="s">
        <v>28</v>
      </c>
      <c r="F8" s="54">
        <v>220793020</v>
      </c>
      <c r="G8" s="56" t="s">
        <v>26</v>
      </c>
      <c r="H8" s="57" t="s">
        <v>5</v>
      </c>
      <c r="I8" s="58" t="s">
        <v>27</v>
      </c>
      <c r="J8" s="27" t="s">
        <v>38</v>
      </c>
      <c r="K8" s="107" t="s">
        <v>39</v>
      </c>
      <c r="L8" s="29" t="s">
        <v>153</v>
      </c>
      <c r="M8" s="108" t="s">
        <v>186</v>
      </c>
      <c r="N8" s="97">
        <v>26</v>
      </c>
      <c r="O8" s="31">
        <v>26</v>
      </c>
      <c r="P8" s="29" t="s">
        <v>13</v>
      </c>
      <c r="Q8" s="30" t="s">
        <v>15</v>
      </c>
      <c r="R8" s="21">
        <v>2.1</v>
      </c>
      <c r="S8" s="22">
        <v>3.9</v>
      </c>
      <c r="T8" s="22"/>
      <c r="U8" s="23">
        <f t="shared" si="0"/>
        <v>6</v>
      </c>
      <c r="V8" s="21" t="s">
        <v>271</v>
      </c>
      <c r="W8" s="99">
        <v>44926</v>
      </c>
      <c r="X8" s="14" t="s">
        <v>149</v>
      </c>
      <c r="Y8" s="101" t="s">
        <v>150</v>
      </c>
      <c r="Z8" s="15" t="s">
        <v>304</v>
      </c>
    </row>
    <row r="9" spans="1:26" x14ac:dyDescent="0.25">
      <c r="A9" s="44">
        <v>7</v>
      </c>
      <c r="B9" s="45" t="s">
        <v>26</v>
      </c>
      <c r="C9" s="57" t="s">
        <v>5</v>
      </c>
      <c r="D9" s="57" t="s">
        <v>27</v>
      </c>
      <c r="E9" s="53" t="s">
        <v>28</v>
      </c>
      <c r="F9" s="54">
        <v>220793020</v>
      </c>
      <c r="G9" s="56" t="s">
        <v>26</v>
      </c>
      <c r="H9" s="57" t="s">
        <v>5</v>
      </c>
      <c r="I9" s="58" t="s">
        <v>27</v>
      </c>
      <c r="J9" s="27" t="s">
        <v>40</v>
      </c>
      <c r="K9" s="107" t="s">
        <v>41</v>
      </c>
      <c r="L9" s="29" t="s">
        <v>42</v>
      </c>
      <c r="M9" s="108" t="s">
        <v>187</v>
      </c>
      <c r="N9" s="97">
        <v>11</v>
      </c>
      <c r="O9" s="31">
        <v>11</v>
      </c>
      <c r="P9" s="29" t="s">
        <v>8</v>
      </c>
      <c r="Q9" s="30" t="s">
        <v>15</v>
      </c>
      <c r="R9" s="21">
        <v>1.5</v>
      </c>
      <c r="S9" s="22">
        <v>2.5</v>
      </c>
      <c r="T9" s="22"/>
      <c r="U9" s="23">
        <f t="shared" si="0"/>
        <v>4</v>
      </c>
      <c r="V9" s="21" t="s">
        <v>271</v>
      </c>
      <c r="W9" s="99">
        <v>44926</v>
      </c>
      <c r="X9" s="14" t="s">
        <v>149</v>
      </c>
      <c r="Y9" s="101" t="s">
        <v>150</v>
      </c>
      <c r="Z9" s="15" t="s">
        <v>304</v>
      </c>
    </row>
    <row r="10" spans="1:26" x14ac:dyDescent="0.25">
      <c r="A10" s="52">
        <v>8</v>
      </c>
      <c r="B10" s="45" t="s">
        <v>26</v>
      </c>
      <c r="C10" s="57" t="s">
        <v>5</v>
      </c>
      <c r="D10" s="57" t="s">
        <v>27</v>
      </c>
      <c r="E10" s="53" t="s">
        <v>28</v>
      </c>
      <c r="F10" s="54">
        <v>220793020</v>
      </c>
      <c r="G10" s="56" t="s">
        <v>26</v>
      </c>
      <c r="H10" s="57" t="s">
        <v>5</v>
      </c>
      <c r="I10" s="58" t="s">
        <v>27</v>
      </c>
      <c r="J10" s="27" t="s">
        <v>43</v>
      </c>
      <c r="K10" s="107" t="s">
        <v>44</v>
      </c>
      <c r="L10" s="29" t="s">
        <v>45</v>
      </c>
      <c r="M10" s="108" t="s">
        <v>188</v>
      </c>
      <c r="N10" s="97">
        <v>11</v>
      </c>
      <c r="O10" s="31">
        <v>11</v>
      </c>
      <c r="P10" s="29" t="s">
        <v>8</v>
      </c>
      <c r="Q10" s="30" t="s">
        <v>15</v>
      </c>
      <c r="R10" s="21">
        <v>2.5</v>
      </c>
      <c r="S10" s="22">
        <v>4.5</v>
      </c>
      <c r="T10" s="22"/>
      <c r="U10" s="23">
        <f t="shared" si="0"/>
        <v>7</v>
      </c>
      <c r="V10" s="21" t="s">
        <v>271</v>
      </c>
      <c r="W10" s="99">
        <v>44926</v>
      </c>
      <c r="X10" s="14" t="s">
        <v>149</v>
      </c>
      <c r="Y10" s="101" t="s">
        <v>150</v>
      </c>
      <c r="Z10" s="15" t="s">
        <v>304</v>
      </c>
    </row>
    <row r="11" spans="1:26" x14ac:dyDescent="0.25">
      <c r="A11" s="52">
        <v>9</v>
      </c>
      <c r="B11" s="45" t="s">
        <v>26</v>
      </c>
      <c r="C11" s="57" t="s">
        <v>5</v>
      </c>
      <c r="D11" s="57" t="s">
        <v>27</v>
      </c>
      <c r="E11" s="53" t="s">
        <v>28</v>
      </c>
      <c r="F11" s="54">
        <v>220793020</v>
      </c>
      <c r="G11" s="56" t="s">
        <v>26</v>
      </c>
      <c r="H11" s="57" t="s">
        <v>5</v>
      </c>
      <c r="I11" s="58" t="s">
        <v>27</v>
      </c>
      <c r="J11" s="27" t="s">
        <v>46</v>
      </c>
      <c r="K11" s="107" t="s">
        <v>47</v>
      </c>
      <c r="L11" s="29" t="s">
        <v>48</v>
      </c>
      <c r="M11" s="108" t="s">
        <v>189</v>
      </c>
      <c r="N11" s="97">
        <v>2</v>
      </c>
      <c r="O11" s="31">
        <v>2</v>
      </c>
      <c r="P11" s="29" t="s">
        <v>6</v>
      </c>
      <c r="Q11" s="30" t="s">
        <v>15</v>
      </c>
      <c r="R11" s="21">
        <v>1.5</v>
      </c>
      <c r="S11" s="22">
        <v>2.5</v>
      </c>
      <c r="T11" s="22"/>
      <c r="U11" s="23">
        <f t="shared" si="0"/>
        <v>4</v>
      </c>
      <c r="V11" s="21" t="s">
        <v>271</v>
      </c>
      <c r="W11" s="99">
        <v>44926</v>
      </c>
      <c r="X11" s="14" t="s">
        <v>149</v>
      </c>
      <c r="Y11" s="101" t="s">
        <v>150</v>
      </c>
      <c r="Z11" s="15" t="s">
        <v>304</v>
      </c>
    </row>
    <row r="12" spans="1:26" x14ac:dyDescent="0.25">
      <c r="A12" s="44">
        <v>10</v>
      </c>
      <c r="B12" s="45" t="s">
        <v>26</v>
      </c>
      <c r="C12" s="57" t="s">
        <v>5</v>
      </c>
      <c r="D12" s="57" t="s">
        <v>27</v>
      </c>
      <c r="E12" s="53" t="s">
        <v>28</v>
      </c>
      <c r="F12" s="54">
        <v>220793020</v>
      </c>
      <c r="G12" s="56" t="s">
        <v>26</v>
      </c>
      <c r="H12" s="57" t="s">
        <v>5</v>
      </c>
      <c r="I12" s="58" t="s">
        <v>27</v>
      </c>
      <c r="J12" s="27" t="s">
        <v>49</v>
      </c>
      <c r="K12" s="107" t="s">
        <v>50</v>
      </c>
      <c r="L12" s="29" t="s">
        <v>154</v>
      </c>
      <c r="M12" s="108" t="s">
        <v>190</v>
      </c>
      <c r="N12" s="97">
        <v>11</v>
      </c>
      <c r="O12" s="31">
        <v>11</v>
      </c>
      <c r="P12" s="29" t="s">
        <v>16</v>
      </c>
      <c r="Q12" s="30" t="s">
        <v>15</v>
      </c>
      <c r="R12" s="21">
        <v>5.5</v>
      </c>
      <c r="S12" s="22">
        <v>8.5</v>
      </c>
      <c r="T12" s="22"/>
      <c r="U12" s="23">
        <f t="shared" si="0"/>
        <v>14</v>
      </c>
      <c r="V12" s="21" t="s">
        <v>271</v>
      </c>
      <c r="W12" s="99">
        <v>44926</v>
      </c>
      <c r="X12" s="14" t="s">
        <v>149</v>
      </c>
      <c r="Y12" s="101" t="s">
        <v>150</v>
      </c>
      <c r="Z12" s="15" t="s">
        <v>304</v>
      </c>
    </row>
    <row r="13" spans="1:26" x14ac:dyDescent="0.25">
      <c r="A13" s="52">
        <v>11</v>
      </c>
      <c r="B13" s="45" t="s">
        <v>26</v>
      </c>
      <c r="C13" s="57" t="s">
        <v>5</v>
      </c>
      <c r="D13" s="57" t="s">
        <v>27</v>
      </c>
      <c r="E13" s="53" t="s">
        <v>28</v>
      </c>
      <c r="F13" s="54">
        <v>220793020</v>
      </c>
      <c r="G13" s="56" t="s">
        <v>26</v>
      </c>
      <c r="H13" s="57" t="s">
        <v>5</v>
      </c>
      <c r="I13" s="58" t="s">
        <v>27</v>
      </c>
      <c r="J13" s="27" t="s">
        <v>51</v>
      </c>
      <c r="K13" s="107" t="s">
        <v>23</v>
      </c>
      <c r="L13" s="29" t="s">
        <v>155</v>
      </c>
      <c r="M13" s="108" t="s">
        <v>191</v>
      </c>
      <c r="N13" s="97">
        <v>40</v>
      </c>
      <c r="O13" s="31">
        <v>40</v>
      </c>
      <c r="P13" s="29" t="s">
        <v>7</v>
      </c>
      <c r="Q13" s="30" t="s">
        <v>15</v>
      </c>
      <c r="R13" s="21">
        <v>19.5</v>
      </c>
      <c r="S13" s="22">
        <v>37.5</v>
      </c>
      <c r="T13" s="22"/>
      <c r="U13" s="23">
        <f t="shared" si="0"/>
        <v>57</v>
      </c>
      <c r="V13" s="21" t="s">
        <v>271</v>
      </c>
      <c r="W13" s="99">
        <v>44926</v>
      </c>
      <c r="X13" s="14" t="s">
        <v>149</v>
      </c>
      <c r="Y13" s="101" t="s">
        <v>150</v>
      </c>
      <c r="Z13" s="15" t="s">
        <v>304</v>
      </c>
    </row>
    <row r="14" spans="1:26" ht="30" x14ac:dyDescent="0.25">
      <c r="A14" s="52">
        <v>12</v>
      </c>
      <c r="B14" s="45" t="s">
        <v>26</v>
      </c>
      <c r="C14" s="57" t="s">
        <v>5</v>
      </c>
      <c r="D14" s="57" t="s">
        <v>27</v>
      </c>
      <c r="E14" s="53" t="s">
        <v>28</v>
      </c>
      <c r="F14" s="54">
        <v>220793020</v>
      </c>
      <c r="G14" s="56" t="s">
        <v>26</v>
      </c>
      <c r="H14" s="57" t="s">
        <v>5</v>
      </c>
      <c r="I14" s="58" t="s">
        <v>27</v>
      </c>
      <c r="J14" s="27" t="s">
        <v>51</v>
      </c>
      <c r="K14" s="107" t="s">
        <v>52</v>
      </c>
      <c r="L14" s="29">
        <v>91610716</v>
      </c>
      <c r="M14" s="108" t="s">
        <v>192</v>
      </c>
      <c r="N14" s="97">
        <v>6</v>
      </c>
      <c r="O14" s="31">
        <v>6</v>
      </c>
      <c r="P14" s="29" t="s">
        <v>6</v>
      </c>
      <c r="Q14" s="30" t="s">
        <v>15</v>
      </c>
      <c r="R14" s="21">
        <v>3</v>
      </c>
      <c r="S14" s="22">
        <v>7</v>
      </c>
      <c r="T14" s="22"/>
      <c r="U14" s="23">
        <f t="shared" si="0"/>
        <v>10</v>
      </c>
      <c r="V14" s="21" t="s">
        <v>271</v>
      </c>
      <c r="W14" s="99">
        <v>44926</v>
      </c>
      <c r="X14" s="14" t="s">
        <v>149</v>
      </c>
      <c r="Y14" s="101" t="s">
        <v>150</v>
      </c>
      <c r="Z14" s="15" t="s">
        <v>304</v>
      </c>
    </row>
    <row r="15" spans="1:26" x14ac:dyDescent="0.25">
      <c r="A15" s="44">
        <v>13</v>
      </c>
      <c r="B15" s="45" t="s">
        <v>26</v>
      </c>
      <c r="C15" s="57" t="s">
        <v>5</v>
      </c>
      <c r="D15" s="57" t="s">
        <v>27</v>
      </c>
      <c r="E15" s="53" t="s">
        <v>28</v>
      </c>
      <c r="F15" s="54">
        <v>220793020</v>
      </c>
      <c r="G15" s="56" t="s">
        <v>26</v>
      </c>
      <c r="H15" s="57" t="s">
        <v>5</v>
      </c>
      <c r="I15" s="58" t="s">
        <v>27</v>
      </c>
      <c r="J15" s="27" t="s">
        <v>53</v>
      </c>
      <c r="K15" s="107" t="s">
        <v>54</v>
      </c>
      <c r="L15" s="29" t="s">
        <v>156</v>
      </c>
      <c r="M15" s="108" t="s">
        <v>193</v>
      </c>
      <c r="N15" s="97">
        <v>32</v>
      </c>
      <c r="O15" s="31">
        <v>32</v>
      </c>
      <c r="P15" s="29" t="s">
        <v>7</v>
      </c>
      <c r="Q15" s="30" t="s">
        <v>15</v>
      </c>
      <c r="R15" s="21">
        <v>3.2</v>
      </c>
      <c r="S15" s="22">
        <v>6.8</v>
      </c>
      <c r="T15" s="22"/>
      <c r="U15" s="23">
        <f t="shared" si="0"/>
        <v>10</v>
      </c>
      <c r="V15" s="21" t="s">
        <v>271</v>
      </c>
      <c r="W15" s="99">
        <v>44926</v>
      </c>
      <c r="X15" s="14" t="s">
        <v>149</v>
      </c>
      <c r="Y15" s="101" t="s">
        <v>150</v>
      </c>
      <c r="Z15" s="15" t="s">
        <v>304</v>
      </c>
    </row>
    <row r="16" spans="1:26" x14ac:dyDescent="0.25">
      <c r="A16" s="52">
        <v>14</v>
      </c>
      <c r="B16" s="45" t="s">
        <v>26</v>
      </c>
      <c r="C16" s="57" t="s">
        <v>5</v>
      </c>
      <c r="D16" s="57" t="s">
        <v>27</v>
      </c>
      <c r="E16" s="53" t="s">
        <v>28</v>
      </c>
      <c r="F16" s="54">
        <v>220793020</v>
      </c>
      <c r="G16" s="56" t="s">
        <v>26</v>
      </c>
      <c r="H16" s="57" t="s">
        <v>5</v>
      </c>
      <c r="I16" s="58" t="s">
        <v>27</v>
      </c>
      <c r="J16" s="27" t="s">
        <v>53</v>
      </c>
      <c r="K16" s="107" t="s">
        <v>55</v>
      </c>
      <c r="L16" s="29" t="s">
        <v>157</v>
      </c>
      <c r="M16" s="108" t="s">
        <v>194</v>
      </c>
      <c r="N16" s="97">
        <v>32</v>
      </c>
      <c r="O16" s="31">
        <v>32</v>
      </c>
      <c r="P16" s="29" t="s">
        <v>7</v>
      </c>
      <c r="Q16" s="30" t="s">
        <v>15</v>
      </c>
      <c r="R16" s="21">
        <v>5.44</v>
      </c>
      <c r="S16" s="22">
        <v>10.56</v>
      </c>
      <c r="T16" s="22"/>
      <c r="U16" s="23">
        <f t="shared" si="0"/>
        <v>16</v>
      </c>
      <c r="V16" s="21" t="s">
        <v>271</v>
      </c>
      <c r="W16" s="99">
        <v>44926</v>
      </c>
      <c r="X16" s="14" t="s">
        <v>149</v>
      </c>
      <c r="Y16" s="101" t="s">
        <v>150</v>
      </c>
      <c r="Z16" s="15" t="s">
        <v>304</v>
      </c>
    </row>
    <row r="17" spans="1:26" x14ac:dyDescent="0.25">
      <c r="A17" s="52">
        <v>15</v>
      </c>
      <c r="B17" s="45" t="s">
        <v>26</v>
      </c>
      <c r="C17" s="57" t="s">
        <v>5</v>
      </c>
      <c r="D17" s="57" t="s">
        <v>27</v>
      </c>
      <c r="E17" s="53" t="s">
        <v>28</v>
      </c>
      <c r="F17" s="54">
        <v>220793020</v>
      </c>
      <c r="G17" s="56" t="s">
        <v>26</v>
      </c>
      <c r="H17" s="57" t="s">
        <v>5</v>
      </c>
      <c r="I17" s="58" t="s">
        <v>27</v>
      </c>
      <c r="J17" s="27" t="s">
        <v>56</v>
      </c>
      <c r="K17" s="107" t="s">
        <v>57</v>
      </c>
      <c r="L17" s="29" t="s">
        <v>158</v>
      </c>
      <c r="M17" s="108" t="s">
        <v>195</v>
      </c>
      <c r="N17" s="97">
        <v>13</v>
      </c>
      <c r="O17" s="31">
        <v>13</v>
      </c>
      <c r="P17" s="29" t="s">
        <v>16</v>
      </c>
      <c r="Q17" s="30" t="s">
        <v>15</v>
      </c>
      <c r="R17" s="21">
        <v>3.04</v>
      </c>
      <c r="S17" s="22">
        <v>4.96</v>
      </c>
      <c r="T17" s="22"/>
      <c r="U17" s="23">
        <f t="shared" si="0"/>
        <v>8</v>
      </c>
      <c r="V17" s="21" t="s">
        <v>271</v>
      </c>
      <c r="W17" s="99">
        <v>44926</v>
      </c>
      <c r="X17" s="14" t="s">
        <v>149</v>
      </c>
      <c r="Y17" s="101" t="s">
        <v>150</v>
      </c>
      <c r="Z17" s="15" t="s">
        <v>304</v>
      </c>
    </row>
    <row r="18" spans="1:26" x14ac:dyDescent="0.25">
      <c r="A18" s="44">
        <v>16</v>
      </c>
      <c r="B18" s="45" t="s">
        <v>26</v>
      </c>
      <c r="C18" s="57" t="s">
        <v>5</v>
      </c>
      <c r="D18" s="57" t="s">
        <v>27</v>
      </c>
      <c r="E18" s="53" t="s">
        <v>28</v>
      </c>
      <c r="F18" s="54">
        <v>220793020</v>
      </c>
      <c r="G18" s="56" t="s">
        <v>26</v>
      </c>
      <c r="H18" s="57" t="s">
        <v>5</v>
      </c>
      <c r="I18" s="58" t="s">
        <v>27</v>
      </c>
      <c r="J18" s="27" t="s">
        <v>58</v>
      </c>
      <c r="K18" s="107" t="s">
        <v>59</v>
      </c>
      <c r="L18" s="29" t="s">
        <v>159</v>
      </c>
      <c r="M18" s="108" t="s">
        <v>196</v>
      </c>
      <c r="N18" s="97">
        <v>22</v>
      </c>
      <c r="O18" s="31">
        <v>22</v>
      </c>
      <c r="P18" s="29" t="s">
        <v>10</v>
      </c>
      <c r="Q18" s="30" t="s">
        <v>15</v>
      </c>
      <c r="R18" s="21">
        <v>4.18</v>
      </c>
      <c r="S18" s="22">
        <v>6.82</v>
      </c>
      <c r="T18" s="22"/>
      <c r="U18" s="23">
        <f t="shared" si="0"/>
        <v>11</v>
      </c>
      <c r="V18" s="21" t="s">
        <v>271</v>
      </c>
      <c r="W18" s="99">
        <v>44926</v>
      </c>
      <c r="X18" s="14" t="s">
        <v>149</v>
      </c>
      <c r="Y18" s="101" t="s">
        <v>150</v>
      </c>
      <c r="Z18" s="15" t="s">
        <v>304</v>
      </c>
    </row>
    <row r="19" spans="1:26" x14ac:dyDescent="0.25">
      <c r="A19" s="52">
        <v>17</v>
      </c>
      <c r="B19" s="45" t="s">
        <v>26</v>
      </c>
      <c r="C19" s="57" t="s">
        <v>5</v>
      </c>
      <c r="D19" s="57" t="s">
        <v>27</v>
      </c>
      <c r="E19" s="53" t="s">
        <v>28</v>
      </c>
      <c r="F19" s="54">
        <v>220793020</v>
      </c>
      <c r="G19" s="56" t="s">
        <v>26</v>
      </c>
      <c r="H19" s="57" t="s">
        <v>5</v>
      </c>
      <c r="I19" s="58" t="s">
        <v>27</v>
      </c>
      <c r="J19" s="27" t="s">
        <v>43</v>
      </c>
      <c r="K19" s="107" t="s">
        <v>60</v>
      </c>
      <c r="L19" s="29">
        <v>50002588</v>
      </c>
      <c r="M19" s="108" t="s">
        <v>197</v>
      </c>
      <c r="N19" s="97">
        <v>53</v>
      </c>
      <c r="O19" s="31">
        <v>53</v>
      </c>
      <c r="P19" s="29" t="s">
        <v>18</v>
      </c>
      <c r="Q19" s="30" t="s">
        <v>11</v>
      </c>
      <c r="R19" s="21">
        <v>28.71</v>
      </c>
      <c r="S19" s="22">
        <v>24.215</v>
      </c>
      <c r="T19" s="22">
        <v>92.1</v>
      </c>
      <c r="U19" s="23">
        <f t="shared" si="0"/>
        <v>145.02499999999998</v>
      </c>
      <c r="V19" s="21" t="s">
        <v>271</v>
      </c>
      <c r="W19" s="99">
        <v>44926</v>
      </c>
      <c r="X19" s="14" t="s">
        <v>149</v>
      </c>
      <c r="Y19" s="101" t="s">
        <v>150</v>
      </c>
      <c r="Z19" s="15" t="s">
        <v>304</v>
      </c>
    </row>
    <row r="20" spans="1:26" x14ac:dyDescent="0.25">
      <c r="A20" s="52">
        <v>18</v>
      </c>
      <c r="B20" s="45" t="s">
        <v>26</v>
      </c>
      <c r="C20" s="57" t="s">
        <v>5</v>
      </c>
      <c r="D20" s="57" t="s">
        <v>27</v>
      </c>
      <c r="E20" s="53" t="s">
        <v>28</v>
      </c>
      <c r="F20" s="54">
        <v>220793020</v>
      </c>
      <c r="G20" s="56" t="s">
        <v>26</v>
      </c>
      <c r="H20" s="57" t="s">
        <v>5</v>
      </c>
      <c r="I20" s="58" t="s">
        <v>27</v>
      </c>
      <c r="J20" s="27" t="s">
        <v>51</v>
      </c>
      <c r="K20" s="107" t="s">
        <v>61</v>
      </c>
      <c r="L20" s="29" t="s">
        <v>62</v>
      </c>
      <c r="M20" s="108" t="s">
        <v>198</v>
      </c>
      <c r="N20" s="97">
        <v>17</v>
      </c>
      <c r="O20" s="31">
        <v>17</v>
      </c>
      <c r="P20" s="29" t="s">
        <v>8</v>
      </c>
      <c r="Q20" s="30" t="s">
        <v>15</v>
      </c>
      <c r="R20" s="21">
        <v>2.1</v>
      </c>
      <c r="S20" s="22">
        <v>3.9</v>
      </c>
      <c r="T20" s="22"/>
      <c r="U20" s="23">
        <f t="shared" si="0"/>
        <v>6</v>
      </c>
      <c r="V20" s="21" t="s">
        <v>271</v>
      </c>
      <c r="W20" s="99">
        <v>44926</v>
      </c>
      <c r="X20" s="14" t="s">
        <v>149</v>
      </c>
      <c r="Y20" s="101" t="s">
        <v>150</v>
      </c>
      <c r="Z20" s="15" t="s">
        <v>304</v>
      </c>
    </row>
    <row r="21" spans="1:26" x14ac:dyDescent="0.25">
      <c r="A21" s="44">
        <v>19</v>
      </c>
      <c r="B21" s="45" t="s">
        <v>26</v>
      </c>
      <c r="C21" s="57" t="s">
        <v>5</v>
      </c>
      <c r="D21" s="57" t="s">
        <v>27</v>
      </c>
      <c r="E21" s="53" t="s">
        <v>28</v>
      </c>
      <c r="F21" s="54">
        <v>220793020</v>
      </c>
      <c r="G21" s="56" t="s">
        <v>26</v>
      </c>
      <c r="H21" s="57" t="s">
        <v>5</v>
      </c>
      <c r="I21" s="58" t="s">
        <v>27</v>
      </c>
      <c r="J21" s="27" t="s">
        <v>63</v>
      </c>
      <c r="K21" s="107" t="s">
        <v>64</v>
      </c>
      <c r="L21" s="29">
        <v>54390998</v>
      </c>
      <c r="M21" s="108" t="s">
        <v>199</v>
      </c>
      <c r="N21" s="97">
        <v>67</v>
      </c>
      <c r="O21" s="31">
        <v>67</v>
      </c>
      <c r="P21" s="29" t="s">
        <v>25</v>
      </c>
      <c r="Q21" s="30" t="s">
        <v>11</v>
      </c>
      <c r="R21" s="21">
        <v>72.875</v>
      </c>
      <c r="S21" s="22">
        <v>41.8</v>
      </c>
      <c r="T21" s="22">
        <v>160.30000000000001</v>
      </c>
      <c r="U21" s="23">
        <f t="shared" si="0"/>
        <v>274.97500000000002</v>
      </c>
      <c r="V21" s="21" t="s">
        <v>271</v>
      </c>
      <c r="W21" s="99">
        <v>44926</v>
      </c>
      <c r="X21" s="14" t="s">
        <v>149</v>
      </c>
      <c r="Y21" s="101" t="s">
        <v>150</v>
      </c>
      <c r="Z21" s="15" t="s">
        <v>304</v>
      </c>
    </row>
    <row r="22" spans="1:26" x14ac:dyDescent="0.25">
      <c r="A22" s="52">
        <v>20</v>
      </c>
      <c r="B22" s="45" t="s">
        <v>26</v>
      </c>
      <c r="C22" s="57" t="s">
        <v>5</v>
      </c>
      <c r="D22" s="57" t="s">
        <v>27</v>
      </c>
      <c r="E22" s="53" t="s">
        <v>28</v>
      </c>
      <c r="F22" s="54">
        <v>220793020</v>
      </c>
      <c r="G22" s="56" t="s">
        <v>26</v>
      </c>
      <c r="H22" s="57" t="s">
        <v>5</v>
      </c>
      <c r="I22" s="58" t="s">
        <v>27</v>
      </c>
      <c r="J22" s="27" t="s">
        <v>65</v>
      </c>
      <c r="K22" s="107" t="s">
        <v>66</v>
      </c>
      <c r="L22" s="29" t="s">
        <v>160</v>
      </c>
      <c r="M22" s="108" t="s">
        <v>200</v>
      </c>
      <c r="N22" s="97">
        <v>20</v>
      </c>
      <c r="O22" s="31">
        <v>20</v>
      </c>
      <c r="P22" s="29" t="s">
        <v>14</v>
      </c>
      <c r="Q22" s="30" t="s">
        <v>15</v>
      </c>
      <c r="R22" s="21">
        <v>63</v>
      </c>
      <c r="S22" s="22">
        <v>117</v>
      </c>
      <c r="T22" s="22"/>
      <c r="U22" s="23">
        <f t="shared" si="0"/>
        <v>180</v>
      </c>
      <c r="V22" s="21" t="s">
        <v>271</v>
      </c>
      <c r="W22" s="99">
        <v>44926</v>
      </c>
      <c r="X22" s="14" t="s">
        <v>149</v>
      </c>
      <c r="Y22" s="101" t="s">
        <v>150</v>
      </c>
      <c r="Z22" s="15" t="s">
        <v>304</v>
      </c>
    </row>
    <row r="23" spans="1:26" x14ac:dyDescent="0.25">
      <c r="A23" s="52">
        <v>21</v>
      </c>
      <c r="B23" s="45" t="s">
        <v>26</v>
      </c>
      <c r="C23" s="57" t="s">
        <v>5</v>
      </c>
      <c r="D23" s="57" t="s">
        <v>27</v>
      </c>
      <c r="E23" s="53" t="s">
        <v>28</v>
      </c>
      <c r="F23" s="54">
        <v>220793020</v>
      </c>
      <c r="G23" s="56" t="s">
        <v>26</v>
      </c>
      <c r="H23" s="57" t="s">
        <v>5</v>
      </c>
      <c r="I23" s="58" t="s">
        <v>27</v>
      </c>
      <c r="J23" s="27" t="s">
        <v>67</v>
      </c>
      <c r="K23" s="107" t="s">
        <v>68</v>
      </c>
      <c r="L23" s="29" t="s">
        <v>161</v>
      </c>
      <c r="M23" s="108" t="s">
        <v>201</v>
      </c>
      <c r="N23" s="97">
        <v>32</v>
      </c>
      <c r="O23" s="31">
        <v>32</v>
      </c>
      <c r="P23" s="29" t="s">
        <v>7</v>
      </c>
      <c r="Q23" s="30" t="s">
        <v>15</v>
      </c>
      <c r="R23" s="21">
        <v>30</v>
      </c>
      <c r="S23" s="22">
        <v>60</v>
      </c>
      <c r="T23" s="22"/>
      <c r="U23" s="23">
        <f t="shared" si="0"/>
        <v>90</v>
      </c>
      <c r="V23" s="21" t="s">
        <v>271</v>
      </c>
      <c r="W23" s="99">
        <v>44926</v>
      </c>
      <c r="X23" s="14" t="s">
        <v>149</v>
      </c>
      <c r="Y23" s="101" t="s">
        <v>150</v>
      </c>
      <c r="Z23" s="15" t="s">
        <v>304</v>
      </c>
    </row>
    <row r="24" spans="1:26" x14ac:dyDescent="0.25">
      <c r="A24" s="44">
        <v>22</v>
      </c>
      <c r="B24" s="45" t="s">
        <v>26</v>
      </c>
      <c r="C24" s="57" t="s">
        <v>5</v>
      </c>
      <c r="D24" s="57" t="s">
        <v>27</v>
      </c>
      <c r="E24" s="53" t="s">
        <v>28</v>
      </c>
      <c r="F24" s="54">
        <v>220793020</v>
      </c>
      <c r="G24" s="56" t="s">
        <v>26</v>
      </c>
      <c r="H24" s="57" t="s">
        <v>5</v>
      </c>
      <c r="I24" s="58" t="s">
        <v>27</v>
      </c>
      <c r="J24" s="27" t="s">
        <v>69</v>
      </c>
      <c r="K24" s="107" t="s">
        <v>70</v>
      </c>
      <c r="L24" s="29" t="s">
        <v>162</v>
      </c>
      <c r="M24" s="108" t="s">
        <v>202</v>
      </c>
      <c r="N24" s="97">
        <v>21</v>
      </c>
      <c r="O24" s="31">
        <v>21</v>
      </c>
      <c r="P24" s="29" t="s">
        <v>20</v>
      </c>
      <c r="Q24" s="30" t="s">
        <v>15</v>
      </c>
      <c r="R24" s="21">
        <v>24</v>
      </c>
      <c r="S24" s="22">
        <v>36</v>
      </c>
      <c r="T24" s="22"/>
      <c r="U24" s="23">
        <f t="shared" si="0"/>
        <v>60</v>
      </c>
      <c r="V24" s="21" t="s">
        <v>271</v>
      </c>
      <c r="W24" s="99">
        <v>44926</v>
      </c>
      <c r="X24" s="14" t="s">
        <v>149</v>
      </c>
      <c r="Y24" s="101" t="s">
        <v>150</v>
      </c>
      <c r="Z24" s="15" t="s">
        <v>304</v>
      </c>
    </row>
    <row r="25" spans="1:26" x14ac:dyDescent="0.25">
      <c r="A25" s="52">
        <v>23</v>
      </c>
      <c r="B25" s="45" t="s">
        <v>26</v>
      </c>
      <c r="C25" s="57" t="s">
        <v>5</v>
      </c>
      <c r="D25" s="57" t="s">
        <v>27</v>
      </c>
      <c r="E25" s="53" t="s">
        <v>28</v>
      </c>
      <c r="F25" s="54">
        <v>220793020</v>
      </c>
      <c r="G25" s="56" t="s">
        <v>26</v>
      </c>
      <c r="H25" s="57" t="s">
        <v>5</v>
      </c>
      <c r="I25" s="58" t="s">
        <v>27</v>
      </c>
      <c r="J25" s="27" t="s">
        <v>71</v>
      </c>
      <c r="K25" s="107" t="s">
        <v>72</v>
      </c>
      <c r="L25" s="29" t="s">
        <v>73</v>
      </c>
      <c r="M25" s="108" t="s">
        <v>203</v>
      </c>
      <c r="N25" s="97">
        <v>5.5</v>
      </c>
      <c r="O25" s="31">
        <v>5.5</v>
      </c>
      <c r="P25" s="29" t="s">
        <v>16</v>
      </c>
      <c r="Q25" s="30" t="s">
        <v>15</v>
      </c>
      <c r="R25" s="21">
        <v>10</v>
      </c>
      <c r="S25" s="22">
        <v>20</v>
      </c>
      <c r="T25" s="22"/>
      <c r="U25" s="23">
        <f t="shared" si="0"/>
        <v>30</v>
      </c>
      <c r="V25" s="21" t="s">
        <v>271</v>
      </c>
      <c r="W25" s="99">
        <v>44926</v>
      </c>
      <c r="X25" s="14" t="s">
        <v>149</v>
      </c>
      <c r="Y25" s="101" t="s">
        <v>150</v>
      </c>
      <c r="Z25" s="15" t="s">
        <v>304</v>
      </c>
    </row>
    <row r="26" spans="1:26" x14ac:dyDescent="0.25">
      <c r="A26" s="52">
        <v>24</v>
      </c>
      <c r="B26" s="45" t="s">
        <v>26</v>
      </c>
      <c r="C26" s="57" t="s">
        <v>5</v>
      </c>
      <c r="D26" s="57" t="s">
        <v>27</v>
      </c>
      <c r="E26" s="53" t="s">
        <v>28</v>
      </c>
      <c r="F26" s="54">
        <v>220793020</v>
      </c>
      <c r="G26" s="56" t="s">
        <v>26</v>
      </c>
      <c r="H26" s="57" t="s">
        <v>5</v>
      </c>
      <c r="I26" s="58" t="s">
        <v>27</v>
      </c>
      <c r="J26" s="27" t="s">
        <v>74</v>
      </c>
      <c r="K26" s="107" t="s">
        <v>75</v>
      </c>
      <c r="L26" s="29" t="s">
        <v>76</v>
      </c>
      <c r="M26" s="108" t="s">
        <v>204</v>
      </c>
      <c r="N26" s="97">
        <v>8</v>
      </c>
      <c r="O26" s="31">
        <v>8</v>
      </c>
      <c r="P26" s="29" t="s">
        <v>14</v>
      </c>
      <c r="Q26" s="30" t="s">
        <v>15</v>
      </c>
      <c r="R26" s="21">
        <v>12.6</v>
      </c>
      <c r="S26" s="22">
        <v>22.4</v>
      </c>
      <c r="T26" s="22"/>
      <c r="U26" s="23">
        <f t="shared" si="0"/>
        <v>35</v>
      </c>
      <c r="V26" s="21" t="s">
        <v>271</v>
      </c>
      <c r="W26" s="99">
        <v>44926</v>
      </c>
      <c r="X26" s="14" t="s">
        <v>149</v>
      </c>
      <c r="Y26" s="101" t="s">
        <v>150</v>
      </c>
      <c r="Z26" s="15" t="s">
        <v>304</v>
      </c>
    </row>
    <row r="27" spans="1:26" x14ac:dyDescent="0.25">
      <c r="A27" s="44">
        <v>25</v>
      </c>
      <c r="B27" s="45" t="s">
        <v>26</v>
      </c>
      <c r="C27" s="57" t="s">
        <v>5</v>
      </c>
      <c r="D27" s="57" t="s">
        <v>27</v>
      </c>
      <c r="E27" s="53" t="s">
        <v>28</v>
      </c>
      <c r="F27" s="54">
        <v>220793020</v>
      </c>
      <c r="G27" s="56" t="s">
        <v>26</v>
      </c>
      <c r="H27" s="57" t="s">
        <v>5</v>
      </c>
      <c r="I27" s="58" t="s">
        <v>27</v>
      </c>
      <c r="J27" s="27" t="s">
        <v>77</v>
      </c>
      <c r="K27" s="107" t="s">
        <v>78</v>
      </c>
      <c r="L27" s="29" t="s">
        <v>79</v>
      </c>
      <c r="M27" s="108" t="s">
        <v>205</v>
      </c>
      <c r="N27" s="97">
        <v>15</v>
      </c>
      <c r="O27" s="31">
        <v>15</v>
      </c>
      <c r="P27" s="29" t="s">
        <v>16</v>
      </c>
      <c r="Q27" s="30" t="s">
        <v>15</v>
      </c>
      <c r="R27" s="21">
        <v>22</v>
      </c>
      <c r="S27" s="22">
        <v>43</v>
      </c>
      <c r="T27" s="22"/>
      <c r="U27" s="23">
        <f t="shared" si="0"/>
        <v>65</v>
      </c>
      <c r="V27" s="21" t="s">
        <v>271</v>
      </c>
      <c r="W27" s="99">
        <v>44926</v>
      </c>
      <c r="X27" s="14" t="s">
        <v>149</v>
      </c>
      <c r="Y27" s="101" t="s">
        <v>150</v>
      </c>
      <c r="Z27" s="15" t="s">
        <v>304</v>
      </c>
    </row>
    <row r="28" spans="1:26" x14ac:dyDescent="0.25">
      <c r="A28" s="52">
        <v>26</v>
      </c>
      <c r="B28" s="45" t="s">
        <v>26</v>
      </c>
      <c r="C28" s="57" t="s">
        <v>5</v>
      </c>
      <c r="D28" s="57" t="s">
        <v>27</v>
      </c>
      <c r="E28" s="53" t="s">
        <v>28</v>
      </c>
      <c r="F28" s="54">
        <v>220793020</v>
      </c>
      <c r="G28" s="56" t="s">
        <v>26</v>
      </c>
      <c r="H28" s="57" t="s">
        <v>5</v>
      </c>
      <c r="I28" s="58" t="s">
        <v>27</v>
      </c>
      <c r="J28" s="27" t="s">
        <v>80</v>
      </c>
      <c r="K28" s="107" t="s">
        <v>81</v>
      </c>
      <c r="L28" s="29">
        <v>88071289</v>
      </c>
      <c r="M28" s="108" t="s">
        <v>206</v>
      </c>
      <c r="N28" s="97">
        <v>15</v>
      </c>
      <c r="O28" s="31">
        <v>15</v>
      </c>
      <c r="P28" s="29" t="s">
        <v>16</v>
      </c>
      <c r="Q28" s="30" t="s">
        <v>15</v>
      </c>
      <c r="R28" s="21">
        <v>18.149999999999999</v>
      </c>
      <c r="S28" s="22">
        <v>14.85</v>
      </c>
      <c r="T28" s="22"/>
      <c r="U28" s="23">
        <f t="shared" si="0"/>
        <v>33</v>
      </c>
      <c r="V28" s="21" t="s">
        <v>271</v>
      </c>
      <c r="W28" s="99">
        <v>44926</v>
      </c>
      <c r="X28" s="14" t="s">
        <v>149</v>
      </c>
      <c r="Y28" s="101" t="s">
        <v>150</v>
      </c>
      <c r="Z28" s="15" t="s">
        <v>304</v>
      </c>
    </row>
    <row r="29" spans="1:26" x14ac:dyDescent="0.25">
      <c r="A29" s="52">
        <v>27</v>
      </c>
      <c r="B29" s="45" t="s">
        <v>26</v>
      </c>
      <c r="C29" s="57" t="s">
        <v>5</v>
      </c>
      <c r="D29" s="57" t="s">
        <v>27</v>
      </c>
      <c r="E29" s="53" t="s">
        <v>28</v>
      </c>
      <c r="F29" s="54">
        <v>220793020</v>
      </c>
      <c r="G29" s="56" t="s">
        <v>26</v>
      </c>
      <c r="H29" s="57" t="s">
        <v>5</v>
      </c>
      <c r="I29" s="58" t="s">
        <v>27</v>
      </c>
      <c r="J29" s="27" t="s">
        <v>82</v>
      </c>
      <c r="K29" s="107" t="s">
        <v>83</v>
      </c>
      <c r="L29" s="29" t="s">
        <v>163</v>
      </c>
      <c r="M29" s="108" t="s">
        <v>207</v>
      </c>
      <c r="N29" s="97">
        <v>29</v>
      </c>
      <c r="O29" s="31">
        <v>29</v>
      </c>
      <c r="P29" s="29" t="s">
        <v>13</v>
      </c>
      <c r="Q29" s="30" t="s">
        <v>15</v>
      </c>
      <c r="R29" s="21">
        <v>50</v>
      </c>
      <c r="S29" s="22">
        <v>85</v>
      </c>
      <c r="T29" s="22"/>
      <c r="U29" s="23">
        <f t="shared" si="0"/>
        <v>135</v>
      </c>
      <c r="V29" s="21" t="s">
        <v>271</v>
      </c>
      <c r="W29" s="99">
        <v>44926</v>
      </c>
      <c r="X29" s="14" t="s">
        <v>149</v>
      </c>
      <c r="Y29" s="101" t="s">
        <v>150</v>
      </c>
      <c r="Z29" s="15" t="s">
        <v>304</v>
      </c>
    </row>
    <row r="30" spans="1:26" x14ac:dyDescent="0.25">
      <c r="A30" s="44">
        <v>28</v>
      </c>
      <c r="B30" s="45" t="s">
        <v>26</v>
      </c>
      <c r="C30" s="57" t="s">
        <v>5</v>
      </c>
      <c r="D30" s="57" t="s">
        <v>27</v>
      </c>
      <c r="E30" s="53" t="s">
        <v>28</v>
      </c>
      <c r="F30" s="54">
        <v>220793020</v>
      </c>
      <c r="G30" s="56" t="s">
        <v>26</v>
      </c>
      <c r="H30" s="57" t="s">
        <v>5</v>
      </c>
      <c r="I30" s="58" t="s">
        <v>27</v>
      </c>
      <c r="J30" s="27" t="s">
        <v>84</v>
      </c>
      <c r="K30" s="107" t="s">
        <v>85</v>
      </c>
      <c r="L30" s="29">
        <v>50643258</v>
      </c>
      <c r="M30" s="108" t="s">
        <v>208</v>
      </c>
      <c r="N30" s="97">
        <v>67</v>
      </c>
      <c r="O30" s="31">
        <v>67</v>
      </c>
      <c r="P30" s="29" t="s">
        <v>20</v>
      </c>
      <c r="Q30" s="30" t="s">
        <v>86</v>
      </c>
      <c r="R30" s="21">
        <v>340</v>
      </c>
      <c r="S30" s="22"/>
      <c r="T30" s="22"/>
      <c r="U30" s="23">
        <f t="shared" si="0"/>
        <v>340</v>
      </c>
      <c r="V30" s="21" t="s">
        <v>271</v>
      </c>
      <c r="W30" s="99">
        <v>44926</v>
      </c>
      <c r="X30" s="14" t="s">
        <v>149</v>
      </c>
      <c r="Y30" s="101" t="s">
        <v>150</v>
      </c>
      <c r="Z30" s="15" t="s">
        <v>304</v>
      </c>
    </row>
    <row r="31" spans="1:26" x14ac:dyDescent="0.25">
      <c r="A31" s="52">
        <v>29</v>
      </c>
      <c r="B31" s="45" t="s">
        <v>26</v>
      </c>
      <c r="C31" s="57" t="s">
        <v>5</v>
      </c>
      <c r="D31" s="57" t="s">
        <v>27</v>
      </c>
      <c r="E31" s="53" t="s">
        <v>28</v>
      </c>
      <c r="F31" s="54">
        <v>220793020</v>
      </c>
      <c r="G31" s="56" t="s">
        <v>26</v>
      </c>
      <c r="H31" s="57" t="s">
        <v>5</v>
      </c>
      <c r="I31" s="58" t="s">
        <v>27</v>
      </c>
      <c r="J31" s="27" t="s">
        <v>87</v>
      </c>
      <c r="K31" s="107" t="s">
        <v>88</v>
      </c>
      <c r="L31" s="29">
        <v>58009060</v>
      </c>
      <c r="M31" s="108" t="s">
        <v>209</v>
      </c>
      <c r="N31" s="97">
        <v>60</v>
      </c>
      <c r="O31" s="31">
        <v>60</v>
      </c>
      <c r="P31" s="29" t="s">
        <v>16</v>
      </c>
      <c r="Q31" s="30" t="s">
        <v>11</v>
      </c>
      <c r="R31" s="21">
        <v>78.12</v>
      </c>
      <c r="S31" s="22">
        <v>67.680000000000007</v>
      </c>
      <c r="T31" s="22">
        <v>214.2</v>
      </c>
      <c r="U31" s="23">
        <f t="shared" si="0"/>
        <v>360</v>
      </c>
      <c r="V31" s="21" t="s">
        <v>271</v>
      </c>
      <c r="W31" s="99">
        <v>44926</v>
      </c>
      <c r="X31" s="14" t="s">
        <v>149</v>
      </c>
      <c r="Y31" s="101" t="s">
        <v>150</v>
      </c>
      <c r="Z31" s="15" t="s">
        <v>304</v>
      </c>
    </row>
    <row r="32" spans="1:26" x14ac:dyDescent="0.25">
      <c r="A32" s="52">
        <v>30</v>
      </c>
      <c r="B32" s="45" t="s">
        <v>26</v>
      </c>
      <c r="C32" s="57" t="s">
        <v>5</v>
      </c>
      <c r="D32" s="57" t="s">
        <v>27</v>
      </c>
      <c r="E32" s="53" t="s">
        <v>28</v>
      </c>
      <c r="F32" s="54">
        <v>220793020</v>
      </c>
      <c r="G32" s="56" t="s">
        <v>26</v>
      </c>
      <c r="H32" s="57" t="s">
        <v>5</v>
      </c>
      <c r="I32" s="58" t="s">
        <v>27</v>
      </c>
      <c r="J32" s="27" t="s">
        <v>89</v>
      </c>
      <c r="K32" s="107" t="s">
        <v>90</v>
      </c>
      <c r="L32" s="29">
        <v>54049670</v>
      </c>
      <c r="M32" s="108" t="s">
        <v>210</v>
      </c>
      <c r="N32" s="97">
        <v>60</v>
      </c>
      <c r="O32" s="31">
        <v>60</v>
      </c>
      <c r="P32" s="29" t="s">
        <v>20</v>
      </c>
      <c r="Q32" s="30" t="s">
        <v>11</v>
      </c>
      <c r="R32" s="21">
        <v>46.46</v>
      </c>
      <c r="S32" s="22">
        <v>41.17</v>
      </c>
      <c r="T32" s="22">
        <v>142.37</v>
      </c>
      <c r="U32" s="23">
        <f t="shared" si="0"/>
        <v>230</v>
      </c>
      <c r="V32" s="21" t="s">
        <v>271</v>
      </c>
      <c r="W32" s="99">
        <v>44926</v>
      </c>
      <c r="X32" s="14" t="s">
        <v>149</v>
      </c>
      <c r="Y32" s="101" t="s">
        <v>150</v>
      </c>
      <c r="Z32" s="15" t="s">
        <v>304</v>
      </c>
    </row>
    <row r="33" spans="1:26" x14ac:dyDescent="0.25">
      <c r="A33" s="44">
        <v>31</v>
      </c>
      <c r="B33" s="45" t="s">
        <v>26</v>
      </c>
      <c r="C33" s="57" t="s">
        <v>5</v>
      </c>
      <c r="D33" s="57" t="s">
        <v>27</v>
      </c>
      <c r="E33" s="53" t="s">
        <v>28</v>
      </c>
      <c r="F33" s="54">
        <v>220793020</v>
      </c>
      <c r="G33" s="56" t="s">
        <v>26</v>
      </c>
      <c r="H33" s="57" t="s">
        <v>5</v>
      </c>
      <c r="I33" s="58" t="s">
        <v>27</v>
      </c>
      <c r="J33" s="27" t="s">
        <v>91</v>
      </c>
      <c r="K33" s="107" t="s">
        <v>92</v>
      </c>
      <c r="L33" s="109">
        <v>54390994</v>
      </c>
      <c r="M33" s="108" t="s">
        <v>211</v>
      </c>
      <c r="N33" s="97">
        <v>80</v>
      </c>
      <c r="O33" s="31">
        <v>80</v>
      </c>
      <c r="P33" s="29" t="s">
        <v>93</v>
      </c>
      <c r="Q33" s="30" t="s">
        <v>11</v>
      </c>
      <c r="R33" s="21">
        <v>69.16</v>
      </c>
      <c r="S33" s="22">
        <v>63.84</v>
      </c>
      <c r="T33" s="22">
        <v>247</v>
      </c>
      <c r="U33" s="23">
        <f t="shared" si="0"/>
        <v>380</v>
      </c>
      <c r="V33" s="21" t="s">
        <v>271</v>
      </c>
      <c r="W33" s="99">
        <v>44926</v>
      </c>
      <c r="X33" s="14" t="s">
        <v>149</v>
      </c>
      <c r="Y33" s="101" t="s">
        <v>150</v>
      </c>
      <c r="Z33" s="15" t="s">
        <v>304</v>
      </c>
    </row>
    <row r="34" spans="1:26" x14ac:dyDescent="0.25">
      <c r="A34" s="52">
        <v>32</v>
      </c>
      <c r="B34" s="45" t="s">
        <v>26</v>
      </c>
      <c r="C34" s="57" t="s">
        <v>5</v>
      </c>
      <c r="D34" s="57" t="s">
        <v>27</v>
      </c>
      <c r="E34" s="53" t="s">
        <v>28</v>
      </c>
      <c r="F34" s="54">
        <v>220793020</v>
      </c>
      <c r="G34" s="56" t="s">
        <v>26</v>
      </c>
      <c r="H34" s="57" t="s">
        <v>5</v>
      </c>
      <c r="I34" s="58" t="s">
        <v>27</v>
      </c>
      <c r="J34" s="27" t="s">
        <v>94</v>
      </c>
      <c r="K34" s="107" t="s">
        <v>95</v>
      </c>
      <c r="L34" s="110" t="s">
        <v>164</v>
      </c>
      <c r="M34" s="108" t="s">
        <v>212</v>
      </c>
      <c r="N34" s="97">
        <v>10.5</v>
      </c>
      <c r="O34" s="31">
        <v>10.5</v>
      </c>
      <c r="P34" s="29" t="s">
        <v>8</v>
      </c>
      <c r="Q34" s="30" t="s">
        <v>15</v>
      </c>
      <c r="R34" s="21">
        <v>1</v>
      </c>
      <c r="S34" s="22">
        <v>2</v>
      </c>
      <c r="T34" s="22"/>
      <c r="U34" s="23">
        <f t="shared" si="0"/>
        <v>3</v>
      </c>
      <c r="V34" s="21" t="s">
        <v>271</v>
      </c>
      <c r="W34" s="99">
        <v>44926</v>
      </c>
      <c r="X34" s="14" t="s">
        <v>149</v>
      </c>
      <c r="Y34" s="101" t="s">
        <v>150</v>
      </c>
      <c r="Z34" s="15" t="s">
        <v>304</v>
      </c>
    </row>
    <row r="35" spans="1:26" x14ac:dyDescent="0.25">
      <c r="A35" s="52">
        <v>33</v>
      </c>
      <c r="B35" s="45" t="s">
        <v>26</v>
      </c>
      <c r="C35" s="57" t="s">
        <v>5</v>
      </c>
      <c r="D35" s="57" t="s">
        <v>27</v>
      </c>
      <c r="E35" s="53" t="s">
        <v>28</v>
      </c>
      <c r="F35" s="54">
        <v>220793020</v>
      </c>
      <c r="G35" s="56" t="s">
        <v>26</v>
      </c>
      <c r="H35" s="57" t="s">
        <v>5</v>
      </c>
      <c r="I35" s="58" t="s">
        <v>27</v>
      </c>
      <c r="J35" s="27" t="s">
        <v>96</v>
      </c>
      <c r="K35" s="107" t="s">
        <v>27</v>
      </c>
      <c r="L35" s="29">
        <v>30044267</v>
      </c>
      <c r="M35" s="108" t="s">
        <v>213</v>
      </c>
      <c r="N35" s="97">
        <v>32.5</v>
      </c>
      <c r="O35" s="31">
        <v>32.5</v>
      </c>
      <c r="P35" s="29" t="s">
        <v>7</v>
      </c>
      <c r="Q35" s="30" t="s">
        <v>15</v>
      </c>
      <c r="R35" s="21">
        <v>6.6</v>
      </c>
      <c r="S35" s="22">
        <v>15.4</v>
      </c>
      <c r="T35" s="22"/>
      <c r="U35" s="23">
        <f t="shared" si="0"/>
        <v>22</v>
      </c>
      <c r="V35" s="21" t="s">
        <v>271</v>
      </c>
      <c r="W35" s="99">
        <v>44926</v>
      </c>
      <c r="X35" s="14" t="s">
        <v>149</v>
      </c>
      <c r="Y35" s="101" t="s">
        <v>150</v>
      </c>
      <c r="Z35" s="15" t="s">
        <v>304</v>
      </c>
    </row>
    <row r="36" spans="1:26" x14ac:dyDescent="0.25">
      <c r="A36" s="44">
        <v>34</v>
      </c>
      <c r="B36" s="45" t="s">
        <v>26</v>
      </c>
      <c r="C36" s="57" t="s">
        <v>5</v>
      </c>
      <c r="D36" s="57" t="s">
        <v>27</v>
      </c>
      <c r="E36" s="53" t="s">
        <v>28</v>
      </c>
      <c r="F36" s="54">
        <v>220793020</v>
      </c>
      <c r="G36" s="56" t="s">
        <v>26</v>
      </c>
      <c r="H36" s="57" t="s">
        <v>5</v>
      </c>
      <c r="I36" s="58" t="s">
        <v>27</v>
      </c>
      <c r="J36" s="27" t="s">
        <v>100</v>
      </c>
      <c r="K36" s="107" t="s">
        <v>101</v>
      </c>
      <c r="L36" s="29">
        <v>94104325</v>
      </c>
      <c r="M36" s="108" t="s">
        <v>214</v>
      </c>
      <c r="N36" s="97">
        <v>10.5</v>
      </c>
      <c r="O36" s="31">
        <v>10.5</v>
      </c>
      <c r="P36" s="29" t="s">
        <v>8</v>
      </c>
      <c r="Q36" s="30" t="s">
        <v>15</v>
      </c>
      <c r="R36" s="21">
        <v>0.5</v>
      </c>
      <c r="S36" s="22">
        <v>0.5</v>
      </c>
      <c r="T36" s="22"/>
      <c r="U36" s="23">
        <f t="shared" si="0"/>
        <v>1</v>
      </c>
      <c r="V36" s="21" t="s">
        <v>271</v>
      </c>
      <c r="W36" s="99">
        <v>44926</v>
      </c>
      <c r="X36" s="14" t="s">
        <v>149</v>
      </c>
      <c r="Y36" s="101" t="s">
        <v>150</v>
      </c>
      <c r="Z36" s="15" t="s">
        <v>304</v>
      </c>
    </row>
    <row r="37" spans="1:26" x14ac:dyDescent="0.25">
      <c r="A37" s="52">
        <v>35</v>
      </c>
      <c r="B37" s="45" t="s">
        <v>26</v>
      </c>
      <c r="C37" s="57" t="s">
        <v>5</v>
      </c>
      <c r="D37" s="57" t="s">
        <v>27</v>
      </c>
      <c r="E37" s="53" t="s">
        <v>28</v>
      </c>
      <c r="F37" s="54">
        <v>220793020</v>
      </c>
      <c r="G37" s="56" t="s">
        <v>26</v>
      </c>
      <c r="H37" s="57" t="s">
        <v>5</v>
      </c>
      <c r="I37" s="58" t="s">
        <v>27</v>
      </c>
      <c r="J37" s="27" t="s">
        <v>102</v>
      </c>
      <c r="K37" s="107" t="s">
        <v>103</v>
      </c>
      <c r="L37" s="29">
        <v>94104138</v>
      </c>
      <c r="M37" s="108" t="s">
        <v>215</v>
      </c>
      <c r="N37" s="97">
        <v>10.5</v>
      </c>
      <c r="O37" s="31">
        <v>10.5</v>
      </c>
      <c r="P37" s="29" t="s">
        <v>8</v>
      </c>
      <c r="Q37" s="30" t="s">
        <v>15</v>
      </c>
      <c r="R37" s="21">
        <v>2</v>
      </c>
      <c r="S37" s="22">
        <v>4</v>
      </c>
      <c r="T37" s="22"/>
      <c r="U37" s="23">
        <f t="shared" si="0"/>
        <v>6</v>
      </c>
      <c r="V37" s="21" t="s">
        <v>271</v>
      </c>
      <c r="W37" s="99">
        <v>44926</v>
      </c>
      <c r="X37" s="14" t="s">
        <v>149</v>
      </c>
      <c r="Y37" s="101" t="s">
        <v>150</v>
      </c>
      <c r="Z37" s="15" t="s">
        <v>304</v>
      </c>
    </row>
    <row r="38" spans="1:26" x14ac:dyDescent="0.25">
      <c r="A38" s="52">
        <v>36</v>
      </c>
      <c r="B38" s="45" t="s">
        <v>26</v>
      </c>
      <c r="C38" s="57" t="s">
        <v>5</v>
      </c>
      <c r="D38" s="57" t="s">
        <v>27</v>
      </c>
      <c r="E38" s="53" t="s">
        <v>28</v>
      </c>
      <c r="F38" s="54">
        <v>220793020</v>
      </c>
      <c r="G38" s="56" t="s">
        <v>26</v>
      </c>
      <c r="H38" s="57" t="s">
        <v>5</v>
      </c>
      <c r="I38" s="58" t="s">
        <v>27</v>
      </c>
      <c r="J38" s="27" t="s">
        <v>104</v>
      </c>
      <c r="K38" s="107" t="s">
        <v>105</v>
      </c>
      <c r="L38" s="29" t="s">
        <v>165</v>
      </c>
      <c r="M38" s="108" t="s">
        <v>216</v>
      </c>
      <c r="N38" s="97">
        <v>10.5</v>
      </c>
      <c r="O38" s="31">
        <v>10.5</v>
      </c>
      <c r="P38" s="29" t="s">
        <v>106</v>
      </c>
      <c r="Q38" s="30" t="s">
        <v>15</v>
      </c>
      <c r="R38" s="21">
        <v>5</v>
      </c>
      <c r="S38" s="22">
        <v>10</v>
      </c>
      <c r="T38" s="22"/>
      <c r="U38" s="23">
        <f t="shared" si="0"/>
        <v>15</v>
      </c>
      <c r="V38" s="21" t="s">
        <v>271</v>
      </c>
      <c r="W38" s="99">
        <v>44926</v>
      </c>
      <c r="X38" s="14" t="s">
        <v>149</v>
      </c>
      <c r="Y38" s="101" t="s">
        <v>150</v>
      </c>
      <c r="Z38" s="15" t="s">
        <v>304</v>
      </c>
    </row>
    <row r="39" spans="1:26" x14ac:dyDescent="0.25">
      <c r="A39" s="44">
        <v>37</v>
      </c>
      <c r="B39" s="45" t="s">
        <v>26</v>
      </c>
      <c r="C39" s="57" t="s">
        <v>5</v>
      </c>
      <c r="D39" s="57" t="s">
        <v>27</v>
      </c>
      <c r="E39" s="53" t="s">
        <v>28</v>
      </c>
      <c r="F39" s="54">
        <v>220793020</v>
      </c>
      <c r="G39" s="56" t="s">
        <v>26</v>
      </c>
      <c r="H39" s="57" t="s">
        <v>5</v>
      </c>
      <c r="I39" s="58" t="s">
        <v>27</v>
      </c>
      <c r="J39" s="27" t="s">
        <v>107</v>
      </c>
      <c r="K39" s="107" t="s">
        <v>108</v>
      </c>
      <c r="L39" s="29">
        <v>72381494</v>
      </c>
      <c r="M39" s="108" t="s">
        <v>217</v>
      </c>
      <c r="N39" s="97">
        <v>11</v>
      </c>
      <c r="O39" s="31">
        <v>11</v>
      </c>
      <c r="P39" s="29" t="s">
        <v>8</v>
      </c>
      <c r="Q39" s="30" t="s">
        <v>17</v>
      </c>
      <c r="R39" s="21">
        <v>3</v>
      </c>
      <c r="S39" s="22"/>
      <c r="T39" s="22"/>
      <c r="U39" s="23">
        <f t="shared" si="0"/>
        <v>3</v>
      </c>
      <c r="V39" s="21" t="s">
        <v>271</v>
      </c>
      <c r="W39" s="99">
        <v>44926</v>
      </c>
      <c r="X39" s="14" t="s">
        <v>149</v>
      </c>
      <c r="Y39" s="101" t="s">
        <v>150</v>
      </c>
      <c r="Z39" s="15" t="s">
        <v>304</v>
      </c>
    </row>
    <row r="40" spans="1:26" x14ac:dyDescent="0.25">
      <c r="A40" s="52">
        <v>38</v>
      </c>
      <c r="B40" s="45" t="s">
        <v>26</v>
      </c>
      <c r="C40" s="57" t="s">
        <v>5</v>
      </c>
      <c r="D40" s="57" t="s">
        <v>27</v>
      </c>
      <c r="E40" s="53" t="s">
        <v>28</v>
      </c>
      <c r="F40" s="54">
        <v>220793020</v>
      </c>
      <c r="G40" s="56" t="s">
        <v>26</v>
      </c>
      <c r="H40" s="57" t="s">
        <v>5</v>
      </c>
      <c r="I40" s="58" t="s">
        <v>27</v>
      </c>
      <c r="J40" s="27" t="s">
        <v>109</v>
      </c>
      <c r="K40" s="107" t="s">
        <v>110</v>
      </c>
      <c r="L40" s="29">
        <v>43135598</v>
      </c>
      <c r="M40" s="108" t="s">
        <v>218</v>
      </c>
      <c r="N40" s="97">
        <v>40</v>
      </c>
      <c r="O40" s="31">
        <v>40</v>
      </c>
      <c r="P40" s="29" t="s">
        <v>24</v>
      </c>
      <c r="Q40" s="30" t="s">
        <v>11</v>
      </c>
      <c r="R40" s="21">
        <v>30.08</v>
      </c>
      <c r="S40" s="22">
        <v>26.24</v>
      </c>
      <c r="T40" s="22">
        <v>103.68</v>
      </c>
      <c r="U40" s="23">
        <f t="shared" si="0"/>
        <v>160</v>
      </c>
      <c r="V40" s="21" t="s">
        <v>271</v>
      </c>
      <c r="W40" s="99">
        <v>44926</v>
      </c>
      <c r="X40" s="14" t="s">
        <v>149</v>
      </c>
      <c r="Y40" s="101" t="s">
        <v>150</v>
      </c>
      <c r="Z40" s="15" t="s">
        <v>304</v>
      </c>
    </row>
    <row r="41" spans="1:26" x14ac:dyDescent="0.25">
      <c r="A41" s="52">
        <v>39</v>
      </c>
      <c r="B41" s="45" t="s">
        <v>26</v>
      </c>
      <c r="C41" s="57" t="s">
        <v>5</v>
      </c>
      <c r="D41" s="57" t="s">
        <v>27</v>
      </c>
      <c r="E41" s="53" t="s">
        <v>28</v>
      </c>
      <c r="F41" s="54">
        <v>220793020</v>
      </c>
      <c r="G41" s="56" t="s">
        <v>26</v>
      </c>
      <c r="H41" s="57" t="s">
        <v>5</v>
      </c>
      <c r="I41" s="58" t="s">
        <v>27</v>
      </c>
      <c r="J41" s="27" t="s">
        <v>109</v>
      </c>
      <c r="K41" s="107" t="s">
        <v>111</v>
      </c>
      <c r="L41" s="29">
        <v>96916780</v>
      </c>
      <c r="M41" s="108" t="s">
        <v>219</v>
      </c>
      <c r="N41" s="97">
        <v>13</v>
      </c>
      <c r="O41" s="31">
        <v>13</v>
      </c>
      <c r="P41" s="29" t="s">
        <v>22</v>
      </c>
      <c r="Q41" s="30" t="s">
        <v>15</v>
      </c>
      <c r="R41" s="21">
        <v>1</v>
      </c>
      <c r="S41" s="22">
        <v>2</v>
      </c>
      <c r="T41" s="22"/>
      <c r="U41" s="23">
        <f t="shared" si="0"/>
        <v>3</v>
      </c>
      <c r="V41" s="21" t="s">
        <v>271</v>
      </c>
      <c r="W41" s="99">
        <v>44926</v>
      </c>
      <c r="X41" s="14" t="s">
        <v>149</v>
      </c>
      <c r="Y41" s="101" t="s">
        <v>150</v>
      </c>
      <c r="Z41" s="15" t="s">
        <v>304</v>
      </c>
    </row>
    <row r="42" spans="1:26" x14ac:dyDescent="0.25">
      <c r="A42" s="44">
        <v>40</v>
      </c>
      <c r="B42" s="45" t="s">
        <v>26</v>
      </c>
      <c r="C42" s="57" t="s">
        <v>5</v>
      </c>
      <c r="D42" s="57" t="s">
        <v>27</v>
      </c>
      <c r="E42" s="53" t="s">
        <v>28</v>
      </c>
      <c r="F42" s="54">
        <v>220793020</v>
      </c>
      <c r="G42" s="56" t="s">
        <v>26</v>
      </c>
      <c r="H42" s="57" t="s">
        <v>5</v>
      </c>
      <c r="I42" s="58" t="s">
        <v>27</v>
      </c>
      <c r="J42" s="27" t="s">
        <v>109</v>
      </c>
      <c r="K42" s="107" t="s">
        <v>98</v>
      </c>
      <c r="L42" s="29">
        <v>30058908</v>
      </c>
      <c r="M42" s="108" t="s">
        <v>220</v>
      </c>
      <c r="N42" s="97">
        <v>17</v>
      </c>
      <c r="O42" s="31">
        <v>17</v>
      </c>
      <c r="P42" s="29" t="s">
        <v>14</v>
      </c>
      <c r="Q42" s="30" t="s">
        <v>15</v>
      </c>
      <c r="R42" s="21">
        <v>2</v>
      </c>
      <c r="S42" s="22">
        <v>4</v>
      </c>
      <c r="T42" s="22"/>
      <c r="U42" s="23">
        <f t="shared" si="0"/>
        <v>6</v>
      </c>
      <c r="V42" s="21" t="s">
        <v>271</v>
      </c>
      <c r="W42" s="99">
        <v>44926</v>
      </c>
      <c r="X42" s="14" t="s">
        <v>149</v>
      </c>
      <c r="Y42" s="101" t="s">
        <v>150</v>
      </c>
      <c r="Z42" s="15" t="s">
        <v>304</v>
      </c>
    </row>
    <row r="43" spans="1:26" x14ac:dyDescent="0.25">
      <c r="A43" s="52">
        <v>41</v>
      </c>
      <c r="B43" s="45" t="s">
        <v>26</v>
      </c>
      <c r="C43" s="57" t="s">
        <v>5</v>
      </c>
      <c r="D43" s="57" t="s">
        <v>27</v>
      </c>
      <c r="E43" s="53" t="s">
        <v>28</v>
      </c>
      <c r="F43" s="54">
        <v>220793020</v>
      </c>
      <c r="G43" s="56" t="s">
        <v>26</v>
      </c>
      <c r="H43" s="57" t="s">
        <v>5</v>
      </c>
      <c r="I43" s="58" t="s">
        <v>27</v>
      </c>
      <c r="J43" s="27" t="s">
        <v>112</v>
      </c>
      <c r="K43" s="107" t="s">
        <v>113</v>
      </c>
      <c r="L43" s="29">
        <v>30044186</v>
      </c>
      <c r="M43" s="108" t="s">
        <v>221</v>
      </c>
      <c r="N43" s="97">
        <v>17</v>
      </c>
      <c r="O43" s="31">
        <v>17</v>
      </c>
      <c r="P43" s="29" t="s">
        <v>14</v>
      </c>
      <c r="Q43" s="30" t="s">
        <v>15</v>
      </c>
      <c r="R43" s="21">
        <v>1</v>
      </c>
      <c r="S43" s="22">
        <v>2</v>
      </c>
      <c r="T43" s="22"/>
      <c r="U43" s="23">
        <f t="shared" si="0"/>
        <v>3</v>
      </c>
      <c r="V43" s="21" t="s">
        <v>271</v>
      </c>
      <c r="W43" s="99">
        <v>44926</v>
      </c>
      <c r="X43" s="14" t="s">
        <v>149</v>
      </c>
      <c r="Y43" s="101" t="s">
        <v>150</v>
      </c>
      <c r="Z43" s="15" t="s">
        <v>304</v>
      </c>
    </row>
    <row r="44" spans="1:26" x14ac:dyDescent="0.25">
      <c r="A44" s="52">
        <v>42</v>
      </c>
      <c r="B44" s="45" t="s">
        <v>26</v>
      </c>
      <c r="C44" s="57" t="s">
        <v>5</v>
      </c>
      <c r="D44" s="57" t="s">
        <v>27</v>
      </c>
      <c r="E44" s="53" t="s">
        <v>28</v>
      </c>
      <c r="F44" s="54">
        <v>220793020</v>
      </c>
      <c r="G44" s="56" t="s">
        <v>26</v>
      </c>
      <c r="H44" s="57" t="s">
        <v>5</v>
      </c>
      <c r="I44" s="58" t="s">
        <v>27</v>
      </c>
      <c r="J44" s="27" t="s">
        <v>114</v>
      </c>
      <c r="K44" s="107" t="s">
        <v>115</v>
      </c>
      <c r="L44" s="29">
        <v>72330813</v>
      </c>
      <c r="M44" s="108" t="s">
        <v>222</v>
      </c>
      <c r="N44" s="97">
        <v>10</v>
      </c>
      <c r="O44" s="31">
        <v>10</v>
      </c>
      <c r="P44" s="29" t="s">
        <v>8</v>
      </c>
      <c r="Q44" s="30" t="s">
        <v>15</v>
      </c>
      <c r="R44" s="21">
        <v>2</v>
      </c>
      <c r="S44" s="22">
        <v>4</v>
      </c>
      <c r="T44" s="22"/>
      <c r="U44" s="23">
        <f t="shared" si="0"/>
        <v>6</v>
      </c>
      <c r="V44" s="21" t="s">
        <v>271</v>
      </c>
      <c r="W44" s="99">
        <v>44926</v>
      </c>
      <c r="X44" s="14" t="s">
        <v>149</v>
      </c>
      <c r="Y44" s="101" t="s">
        <v>150</v>
      </c>
      <c r="Z44" s="15" t="s">
        <v>304</v>
      </c>
    </row>
    <row r="45" spans="1:26" x14ac:dyDescent="0.25">
      <c r="A45" s="44">
        <v>43</v>
      </c>
      <c r="B45" s="45" t="s">
        <v>26</v>
      </c>
      <c r="C45" s="57" t="s">
        <v>5</v>
      </c>
      <c r="D45" s="57" t="s">
        <v>27</v>
      </c>
      <c r="E45" s="53" t="s">
        <v>28</v>
      </c>
      <c r="F45" s="54">
        <v>220793020</v>
      </c>
      <c r="G45" s="56" t="s">
        <v>26</v>
      </c>
      <c r="H45" s="57" t="s">
        <v>5</v>
      </c>
      <c r="I45" s="58" t="s">
        <v>27</v>
      </c>
      <c r="J45" s="27" t="s">
        <v>116</v>
      </c>
      <c r="K45" s="107" t="s">
        <v>166</v>
      </c>
      <c r="L45" s="29">
        <v>30041385</v>
      </c>
      <c r="M45" s="108" t="s">
        <v>223</v>
      </c>
      <c r="N45" s="97">
        <v>17</v>
      </c>
      <c r="O45" s="31">
        <v>17</v>
      </c>
      <c r="P45" s="29" t="s">
        <v>14</v>
      </c>
      <c r="Q45" s="30" t="s">
        <v>15</v>
      </c>
      <c r="R45" s="21">
        <v>1</v>
      </c>
      <c r="S45" s="22">
        <v>2</v>
      </c>
      <c r="T45" s="22"/>
      <c r="U45" s="23">
        <f t="shared" si="0"/>
        <v>3</v>
      </c>
      <c r="V45" s="21" t="s">
        <v>271</v>
      </c>
      <c r="W45" s="99">
        <v>44926</v>
      </c>
      <c r="X45" s="14" t="s">
        <v>149</v>
      </c>
      <c r="Y45" s="101" t="s">
        <v>150</v>
      </c>
      <c r="Z45" s="15" t="s">
        <v>304</v>
      </c>
    </row>
    <row r="46" spans="1:26" x14ac:dyDescent="0.25">
      <c r="A46" s="52">
        <v>44</v>
      </c>
      <c r="B46" s="45" t="s">
        <v>26</v>
      </c>
      <c r="C46" s="57" t="s">
        <v>5</v>
      </c>
      <c r="D46" s="57" t="s">
        <v>27</v>
      </c>
      <c r="E46" s="53" t="s">
        <v>28</v>
      </c>
      <c r="F46" s="54">
        <v>220793020</v>
      </c>
      <c r="G46" s="56" t="s">
        <v>26</v>
      </c>
      <c r="H46" s="57" t="s">
        <v>5</v>
      </c>
      <c r="I46" s="58" t="s">
        <v>27</v>
      </c>
      <c r="J46" s="27" t="s">
        <v>117</v>
      </c>
      <c r="K46" s="107" t="s">
        <v>118</v>
      </c>
      <c r="L46" s="29">
        <v>96916831</v>
      </c>
      <c r="M46" s="108" t="s">
        <v>224</v>
      </c>
      <c r="N46" s="97">
        <v>13</v>
      </c>
      <c r="O46" s="31">
        <v>13</v>
      </c>
      <c r="P46" s="29" t="s">
        <v>22</v>
      </c>
      <c r="Q46" s="30" t="s">
        <v>15</v>
      </c>
      <c r="R46" s="21">
        <v>3.5</v>
      </c>
      <c r="S46" s="22">
        <v>6.5</v>
      </c>
      <c r="T46" s="22"/>
      <c r="U46" s="23">
        <f t="shared" si="0"/>
        <v>10</v>
      </c>
      <c r="V46" s="21" t="s">
        <v>271</v>
      </c>
      <c r="W46" s="99">
        <v>44926</v>
      </c>
      <c r="X46" s="14" t="s">
        <v>149</v>
      </c>
      <c r="Y46" s="101" t="s">
        <v>150</v>
      </c>
      <c r="Z46" s="15" t="s">
        <v>304</v>
      </c>
    </row>
    <row r="47" spans="1:26" x14ac:dyDescent="0.25">
      <c r="A47" s="52">
        <v>45</v>
      </c>
      <c r="B47" s="45" t="s">
        <v>26</v>
      </c>
      <c r="C47" s="57" t="s">
        <v>5</v>
      </c>
      <c r="D47" s="57" t="s">
        <v>27</v>
      </c>
      <c r="E47" s="53" t="s">
        <v>28</v>
      </c>
      <c r="F47" s="54">
        <v>220793020</v>
      </c>
      <c r="G47" s="56" t="s">
        <v>26</v>
      </c>
      <c r="H47" s="57" t="s">
        <v>5</v>
      </c>
      <c r="I47" s="58" t="s">
        <v>27</v>
      </c>
      <c r="J47" s="27" t="s">
        <v>119</v>
      </c>
      <c r="K47" s="107" t="s">
        <v>120</v>
      </c>
      <c r="L47" s="29">
        <v>30044238</v>
      </c>
      <c r="M47" s="108" t="s">
        <v>225</v>
      </c>
      <c r="N47" s="97">
        <v>17</v>
      </c>
      <c r="O47" s="31">
        <v>17</v>
      </c>
      <c r="P47" s="29" t="s">
        <v>14</v>
      </c>
      <c r="Q47" s="30" t="s">
        <v>15</v>
      </c>
      <c r="R47" s="21">
        <v>5</v>
      </c>
      <c r="S47" s="22">
        <v>10</v>
      </c>
      <c r="T47" s="22"/>
      <c r="U47" s="23">
        <f t="shared" si="0"/>
        <v>15</v>
      </c>
      <c r="V47" s="21" t="s">
        <v>271</v>
      </c>
      <c r="W47" s="99">
        <v>44926</v>
      </c>
      <c r="X47" s="14" t="s">
        <v>149</v>
      </c>
      <c r="Y47" s="101" t="s">
        <v>150</v>
      </c>
      <c r="Z47" s="15" t="s">
        <v>304</v>
      </c>
    </row>
    <row r="48" spans="1:26" x14ac:dyDescent="0.25">
      <c r="A48" s="44">
        <v>46</v>
      </c>
      <c r="B48" s="45" t="s">
        <v>26</v>
      </c>
      <c r="C48" s="57" t="s">
        <v>5</v>
      </c>
      <c r="D48" s="57" t="s">
        <v>27</v>
      </c>
      <c r="E48" s="53" t="s">
        <v>28</v>
      </c>
      <c r="F48" s="54">
        <v>220793020</v>
      </c>
      <c r="G48" s="56" t="s">
        <v>26</v>
      </c>
      <c r="H48" s="57" t="s">
        <v>5</v>
      </c>
      <c r="I48" s="58" t="s">
        <v>27</v>
      </c>
      <c r="J48" s="27" t="s">
        <v>121</v>
      </c>
      <c r="K48" s="107" t="s">
        <v>122</v>
      </c>
      <c r="L48" s="29">
        <v>30066527</v>
      </c>
      <c r="M48" s="108" t="s">
        <v>226</v>
      </c>
      <c r="N48" s="97">
        <v>33</v>
      </c>
      <c r="O48" s="31">
        <v>33</v>
      </c>
      <c r="P48" s="29" t="s">
        <v>22</v>
      </c>
      <c r="Q48" s="30" t="s">
        <v>15</v>
      </c>
      <c r="R48" s="21">
        <v>3.15</v>
      </c>
      <c r="S48" s="22">
        <v>5.85</v>
      </c>
      <c r="T48" s="22"/>
      <c r="U48" s="23">
        <f t="shared" si="0"/>
        <v>9</v>
      </c>
      <c r="V48" s="21" t="s">
        <v>271</v>
      </c>
      <c r="W48" s="99">
        <v>44926</v>
      </c>
      <c r="X48" s="14" t="s">
        <v>149</v>
      </c>
      <c r="Y48" s="101" t="s">
        <v>150</v>
      </c>
      <c r="Z48" s="15" t="s">
        <v>304</v>
      </c>
    </row>
    <row r="49" spans="1:26" x14ac:dyDescent="0.25">
      <c r="A49" s="52">
        <v>47</v>
      </c>
      <c r="B49" s="45" t="s">
        <v>26</v>
      </c>
      <c r="C49" s="57" t="s">
        <v>5</v>
      </c>
      <c r="D49" s="57" t="s">
        <v>27</v>
      </c>
      <c r="E49" s="53" t="s">
        <v>28</v>
      </c>
      <c r="F49" s="54">
        <v>220793020</v>
      </c>
      <c r="G49" s="56" t="s">
        <v>26</v>
      </c>
      <c r="H49" s="57" t="s">
        <v>5</v>
      </c>
      <c r="I49" s="58" t="s">
        <v>27</v>
      </c>
      <c r="J49" s="27" t="s">
        <v>123</v>
      </c>
      <c r="K49" s="107" t="s">
        <v>167</v>
      </c>
      <c r="L49" s="29">
        <v>94758519</v>
      </c>
      <c r="M49" s="108" t="s">
        <v>227</v>
      </c>
      <c r="N49" s="97">
        <v>13</v>
      </c>
      <c r="O49" s="31">
        <v>13</v>
      </c>
      <c r="P49" s="29" t="s">
        <v>22</v>
      </c>
      <c r="Q49" s="30" t="s">
        <v>15</v>
      </c>
      <c r="R49" s="21">
        <v>2.25</v>
      </c>
      <c r="S49" s="22">
        <v>4.55</v>
      </c>
      <c r="T49" s="22"/>
      <c r="U49" s="23">
        <f t="shared" si="0"/>
        <v>6.8</v>
      </c>
      <c r="V49" s="21" t="s">
        <v>271</v>
      </c>
      <c r="W49" s="99">
        <v>44926</v>
      </c>
      <c r="X49" s="14" t="s">
        <v>149</v>
      </c>
      <c r="Y49" s="101" t="s">
        <v>150</v>
      </c>
      <c r="Z49" s="15" t="s">
        <v>304</v>
      </c>
    </row>
    <row r="50" spans="1:26" x14ac:dyDescent="0.25">
      <c r="A50" s="52">
        <v>48</v>
      </c>
      <c r="B50" s="45" t="s">
        <v>26</v>
      </c>
      <c r="C50" s="57" t="s">
        <v>5</v>
      </c>
      <c r="D50" s="57" t="s">
        <v>27</v>
      </c>
      <c r="E50" s="53" t="s">
        <v>28</v>
      </c>
      <c r="F50" s="54">
        <v>220793020</v>
      </c>
      <c r="G50" s="56" t="s">
        <v>26</v>
      </c>
      <c r="H50" s="57" t="s">
        <v>5</v>
      </c>
      <c r="I50" s="58" t="s">
        <v>27</v>
      </c>
      <c r="J50" s="27" t="s">
        <v>124</v>
      </c>
      <c r="K50" s="107" t="s">
        <v>125</v>
      </c>
      <c r="L50" s="29">
        <v>94602854</v>
      </c>
      <c r="M50" s="115" t="s">
        <v>228</v>
      </c>
      <c r="N50" s="97">
        <v>7</v>
      </c>
      <c r="O50" s="31">
        <v>7</v>
      </c>
      <c r="P50" s="29" t="s">
        <v>6</v>
      </c>
      <c r="Q50" s="30" t="s">
        <v>15</v>
      </c>
      <c r="R50" s="21">
        <v>3</v>
      </c>
      <c r="S50" s="22">
        <v>5</v>
      </c>
      <c r="T50" s="22"/>
      <c r="U50" s="23">
        <f t="shared" si="0"/>
        <v>8</v>
      </c>
      <c r="V50" s="21" t="s">
        <v>271</v>
      </c>
      <c r="W50" s="99">
        <v>44926</v>
      </c>
      <c r="X50" s="14" t="s">
        <v>149</v>
      </c>
      <c r="Y50" s="101" t="s">
        <v>150</v>
      </c>
      <c r="Z50" s="15" t="s">
        <v>304</v>
      </c>
    </row>
    <row r="51" spans="1:26" x14ac:dyDescent="0.25">
      <c r="A51" s="44">
        <v>49</v>
      </c>
      <c r="B51" s="45" t="s">
        <v>26</v>
      </c>
      <c r="C51" s="57" t="s">
        <v>5</v>
      </c>
      <c r="D51" s="57" t="s">
        <v>27</v>
      </c>
      <c r="E51" s="53" t="s">
        <v>28</v>
      </c>
      <c r="F51" s="54">
        <v>220793020</v>
      </c>
      <c r="G51" s="56" t="s">
        <v>26</v>
      </c>
      <c r="H51" s="57" t="s">
        <v>5</v>
      </c>
      <c r="I51" s="58" t="s">
        <v>27</v>
      </c>
      <c r="J51" s="27" t="s">
        <v>126</v>
      </c>
      <c r="K51" s="107" t="s">
        <v>127</v>
      </c>
      <c r="L51" s="29">
        <v>96157415</v>
      </c>
      <c r="M51" s="111" t="s">
        <v>229</v>
      </c>
      <c r="N51" s="97">
        <v>14</v>
      </c>
      <c r="O51" s="31">
        <v>14</v>
      </c>
      <c r="P51" s="29" t="s">
        <v>22</v>
      </c>
      <c r="Q51" s="30" t="s">
        <v>17</v>
      </c>
      <c r="R51" s="21">
        <v>6</v>
      </c>
      <c r="S51" s="22"/>
      <c r="T51" s="22"/>
      <c r="U51" s="23">
        <f t="shared" si="0"/>
        <v>6</v>
      </c>
      <c r="V51" s="21" t="s">
        <v>271</v>
      </c>
      <c r="W51" s="99">
        <v>44926</v>
      </c>
      <c r="X51" s="14" t="s">
        <v>149</v>
      </c>
      <c r="Y51" s="101" t="s">
        <v>150</v>
      </c>
      <c r="Z51" s="15" t="s">
        <v>304</v>
      </c>
    </row>
    <row r="52" spans="1:26" x14ac:dyDescent="0.25">
      <c r="A52" s="52">
        <v>50</v>
      </c>
      <c r="B52" s="45" t="s">
        <v>26</v>
      </c>
      <c r="C52" s="57" t="s">
        <v>5</v>
      </c>
      <c r="D52" s="57" t="s">
        <v>27</v>
      </c>
      <c r="E52" s="53" t="s">
        <v>28</v>
      </c>
      <c r="F52" s="54">
        <v>220793020</v>
      </c>
      <c r="G52" s="56" t="s">
        <v>26</v>
      </c>
      <c r="H52" s="57" t="s">
        <v>5</v>
      </c>
      <c r="I52" s="58" t="s">
        <v>27</v>
      </c>
      <c r="J52" s="27" t="s">
        <v>9</v>
      </c>
      <c r="K52" s="116" t="s">
        <v>168</v>
      </c>
      <c r="L52" s="22">
        <v>30066562</v>
      </c>
      <c r="M52" s="111" t="s">
        <v>230</v>
      </c>
      <c r="N52" s="84">
        <v>17</v>
      </c>
      <c r="O52" s="22">
        <v>17</v>
      </c>
      <c r="P52" s="22" t="s">
        <v>14</v>
      </c>
      <c r="Q52" s="28" t="s">
        <v>15</v>
      </c>
      <c r="R52" s="21">
        <v>15</v>
      </c>
      <c r="S52" s="22">
        <v>25</v>
      </c>
      <c r="T52" s="117"/>
      <c r="U52" s="23">
        <f t="shared" si="0"/>
        <v>40</v>
      </c>
      <c r="V52" s="21" t="s">
        <v>271</v>
      </c>
      <c r="W52" s="99">
        <v>44926</v>
      </c>
      <c r="X52" s="14" t="s">
        <v>149</v>
      </c>
      <c r="Y52" s="102" t="s">
        <v>150</v>
      </c>
      <c r="Z52" s="15" t="s">
        <v>304</v>
      </c>
    </row>
    <row r="53" spans="1:26" ht="30" x14ac:dyDescent="0.25">
      <c r="A53" s="52">
        <v>51</v>
      </c>
      <c r="B53" s="45" t="s">
        <v>26</v>
      </c>
      <c r="C53" s="57" t="s">
        <v>5</v>
      </c>
      <c r="D53" s="57" t="s">
        <v>27</v>
      </c>
      <c r="E53" s="53" t="s">
        <v>28</v>
      </c>
      <c r="F53" s="54">
        <v>220793020</v>
      </c>
      <c r="G53" s="56" t="s">
        <v>26</v>
      </c>
      <c r="H53" s="57" t="s">
        <v>5</v>
      </c>
      <c r="I53" s="58" t="s">
        <v>27</v>
      </c>
      <c r="J53" s="27" t="s">
        <v>19</v>
      </c>
      <c r="K53" s="116" t="s">
        <v>180</v>
      </c>
      <c r="L53" s="22">
        <v>54048587</v>
      </c>
      <c r="M53" s="111" t="s">
        <v>231</v>
      </c>
      <c r="N53" s="84">
        <v>74</v>
      </c>
      <c r="O53" s="22">
        <v>74</v>
      </c>
      <c r="P53" s="22" t="s">
        <v>93</v>
      </c>
      <c r="Q53" s="28" t="s">
        <v>11</v>
      </c>
      <c r="R53" s="21">
        <v>76</v>
      </c>
      <c r="S53" s="22">
        <v>76</v>
      </c>
      <c r="T53" s="22">
        <v>228</v>
      </c>
      <c r="U53" s="23">
        <f t="shared" si="0"/>
        <v>380</v>
      </c>
      <c r="V53" s="21" t="s">
        <v>271</v>
      </c>
      <c r="W53" s="99">
        <v>44926</v>
      </c>
      <c r="X53" s="14" t="s">
        <v>149</v>
      </c>
      <c r="Y53" s="102" t="s">
        <v>150</v>
      </c>
      <c r="Z53" s="15" t="s">
        <v>304</v>
      </c>
    </row>
    <row r="54" spans="1:26" ht="30" x14ac:dyDescent="0.25">
      <c r="A54" s="44">
        <v>52</v>
      </c>
      <c r="B54" s="45" t="s">
        <v>26</v>
      </c>
      <c r="C54" s="57" t="s">
        <v>5</v>
      </c>
      <c r="D54" s="57" t="s">
        <v>27</v>
      </c>
      <c r="E54" s="53" t="s">
        <v>28</v>
      </c>
      <c r="F54" s="54">
        <v>220793020</v>
      </c>
      <c r="G54" s="56" t="s">
        <v>26</v>
      </c>
      <c r="H54" s="57" t="s">
        <v>5</v>
      </c>
      <c r="I54" s="58" t="s">
        <v>27</v>
      </c>
      <c r="J54" s="27" t="s">
        <v>99</v>
      </c>
      <c r="K54" s="116" t="s">
        <v>170</v>
      </c>
      <c r="L54" s="22">
        <v>90818282</v>
      </c>
      <c r="M54" s="111" t="s">
        <v>232</v>
      </c>
      <c r="N54" s="84">
        <v>7</v>
      </c>
      <c r="O54" s="22">
        <v>7</v>
      </c>
      <c r="P54" s="22" t="s">
        <v>6</v>
      </c>
      <c r="Q54" s="28" t="s">
        <v>21</v>
      </c>
      <c r="R54" s="21">
        <v>6</v>
      </c>
      <c r="S54" s="22"/>
      <c r="T54" s="117"/>
      <c r="U54" s="23">
        <f t="shared" si="0"/>
        <v>6</v>
      </c>
      <c r="V54" s="21" t="s">
        <v>271</v>
      </c>
      <c r="W54" s="99">
        <v>44926</v>
      </c>
      <c r="X54" s="14" t="s">
        <v>149</v>
      </c>
      <c r="Y54" s="102" t="s">
        <v>150</v>
      </c>
      <c r="Z54" s="15" t="s">
        <v>304</v>
      </c>
    </row>
    <row r="55" spans="1:26" x14ac:dyDescent="0.25">
      <c r="A55" s="52">
        <v>53</v>
      </c>
      <c r="B55" s="45" t="s">
        <v>26</v>
      </c>
      <c r="C55" s="57" t="s">
        <v>5</v>
      </c>
      <c r="D55" s="57" t="s">
        <v>27</v>
      </c>
      <c r="E55" s="53" t="s">
        <v>28</v>
      </c>
      <c r="F55" s="54">
        <v>220793020</v>
      </c>
      <c r="G55" s="56" t="s">
        <v>26</v>
      </c>
      <c r="H55" s="57" t="s">
        <v>5</v>
      </c>
      <c r="I55" s="58" t="s">
        <v>27</v>
      </c>
      <c r="J55" s="27" t="s">
        <v>97</v>
      </c>
      <c r="K55" s="116" t="s">
        <v>171</v>
      </c>
      <c r="L55" s="22">
        <v>96202006</v>
      </c>
      <c r="M55" s="111" t="s">
        <v>233</v>
      </c>
      <c r="N55" s="84">
        <v>13</v>
      </c>
      <c r="O55" s="22">
        <v>13</v>
      </c>
      <c r="P55" s="22" t="s">
        <v>22</v>
      </c>
      <c r="Q55" s="28" t="s">
        <v>15</v>
      </c>
      <c r="R55" s="21">
        <v>2</v>
      </c>
      <c r="S55" s="22">
        <v>4</v>
      </c>
      <c r="T55" s="117"/>
      <c r="U55" s="23">
        <f t="shared" si="0"/>
        <v>6</v>
      </c>
      <c r="V55" s="21" t="s">
        <v>271</v>
      </c>
      <c r="W55" s="99">
        <v>44926</v>
      </c>
      <c r="X55" s="14" t="s">
        <v>149</v>
      </c>
      <c r="Y55" s="102" t="s">
        <v>150</v>
      </c>
      <c r="Z55" s="15" t="s">
        <v>304</v>
      </c>
    </row>
    <row r="56" spans="1:26" x14ac:dyDescent="0.25">
      <c r="A56" s="52">
        <v>54</v>
      </c>
      <c r="B56" s="45" t="s">
        <v>26</v>
      </c>
      <c r="C56" s="57" t="s">
        <v>5</v>
      </c>
      <c r="D56" s="57" t="s">
        <v>27</v>
      </c>
      <c r="E56" s="53" t="s">
        <v>28</v>
      </c>
      <c r="F56" s="54">
        <v>220793020</v>
      </c>
      <c r="G56" s="56" t="s">
        <v>26</v>
      </c>
      <c r="H56" s="57" t="s">
        <v>5</v>
      </c>
      <c r="I56" s="58" t="s">
        <v>27</v>
      </c>
      <c r="J56" s="27" t="s">
        <v>12</v>
      </c>
      <c r="K56" s="116" t="s">
        <v>172</v>
      </c>
      <c r="L56" s="22">
        <v>30088618</v>
      </c>
      <c r="M56" s="111" t="s">
        <v>234</v>
      </c>
      <c r="N56" s="84">
        <v>21</v>
      </c>
      <c r="O56" s="22">
        <v>21</v>
      </c>
      <c r="P56" s="22" t="s">
        <v>20</v>
      </c>
      <c r="Q56" s="28" t="s">
        <v>15</v>
      </c>
      <c r="R56" s="21">
        <v>15</v>
      </c>
      <c r="S56" s="22">
        <v>25</v>
      </c>
      <c r="T56" s="117"/>
      <c r="U56" s="23">
        <f t="shared" si="0"/>
        <v>40</v>
      </c>
      <c r="V56" s="21" t="s">
        <v>271</v>
      </c>
      <c r="W56" s="99">
        <v>44926</v>
      </c>
      <c r="X56" s="14" t="s">
        <v>149</v>
      </c>
      <c r="Y56" s="102" t="s">
        <v>150</v>
      </c>
      <c r="Z56" s="15" t="s">
        <v>304</v>
      </c>
    </row>
    <row r="57" spans="1:26" x14ac:dyDescent="0.25">
      <c r="A57" s="44">
        <v>55</v>
      </c>
      <c r="B57" s="45" t="s">
        <v>26</v>
      </c>
      <c r="C57" s="57" t="s">
        <v>5</v>
      </c>
      <c r="D57" s="57" t="s">
        <v>27</v>
      </c>
      <c r="E57" s="53" t="s">
        <v>28</v>
      </c>
      <c r="F57" s="54">
        <v>220793020</v>
      </c>
      <c r="G57" s="56" t="s">
        <v>26</v>
      </c>
      <c r="H57" s="57" t="s">
        <v>5</v>
      </c>
      <c r="I57" s="58" t="s">
        <v>27</v>
      </c>
      <c r="J57" s="27" t="s">
        <v>99</v>
      </c>
      <c r="K57" s="116" t="s">
        <v>173</v>
      </c>
      <c r="L57" s="22">
        <v>30192738</v>
      </c>
      <c r="M57" s="111" t="s">
        <v>235</v>
      </c>
      <c r="N57" s="84">
        <v>12.5</v>
      </c>
      <c r="O57" s="22">
        <v>12.5</v>
      </c>
      <c r="P57" s="22" t="s">
        <v>22</v>
      </c>
      <c r="Q57" s="28" t="s">
        <v>17</v>
      </c>
      <c r="R57" s="21">
        <v>6</v>
      </c>
      <c r="S57" s="22"/>
      <c r="T57" s="117"/>
      <c r="U57" s="23">
        <f t="shared" si="0"/>
        <v>6</v>
      </c>
      <c r="V57" s="21" t="s">
        <v>271</v>
      </c>
      <c r="W57" s="99">
        <v>44926</v>
      </c>
      <c r="X57" s="14" t="s">
        <v>149</v>
      </c>
      <c r="Y57" s="102" t="s">
        <v>150</v>
      </c>
      <c r="Z57" s="15" t="s">
        <v>304</v>
      </c>
    </row>
    <row r="58" spans="1:26" x14ac:dyDescent="0.25">
      <c r="A58" s="52">
        <v>56</v>
      </c>
      <c r="B58" s="45" t="s">
        <v>26</v>
      </c>
      <c r="C58" s="57" t="s">
        <v>5</v>
      </c>
      <c r="D58" s="57" t="s">
        <v>27</v>
      </c>
      <c r="E58" s="53" t="s">
        <v>28</v>
      </c>
      <c r="F58" s="54">
        <v>220793020</v>
      </c>
      <c r="G58" s="56" t="s">
        <v>26</v>
      </c>
      <c r="H58" s="57" t="s">
        <v>5</v>
      </c>
      <c r="I58" s="58" t="s">
        <v>27</v>
      </c>
      <c r="J58" s="27" t="s">
        <v>99</v>
      </c>
      <c r="K58" s="116" t="s">
        <v>174</v>
      </c>
      <c r="L58" s="22">
        <v>91026093</v>
      </c>
      <c r="M58" s="111" t="s">
        <v>236</v>
      </c>
      <c r="N58" s="84">
        <v>10.5</v>
      </c>
      <c r="O58" s="22">
        <v>10.5</v>
      </c>
      <c r="P58" s="22" t="s">
        <v>8</v>
      </c>
      <c r="Q58" s="28" t="s">
        <v>17</v>
      </c>
      <c r="R58" s="21">
        <v>10</v>
      </c>
      <c r="S58" s="22"/>
      <c r="T58" s="117"/>
      <c r="U58" s="23">
        <f t="shared" si="0"/>
        <v>10</v>
      </c>
      <c r="V58" s="21" t="s">
        <v>271</v>
      </c>
      <c r="W58" s="99">
        <v>44926</v>
      </c>
      <c r="X58" s="14" t="s">
        <v>149</v>
      </c>
      <c r="Y58" s="102" t="s">
        <v>150</v>
      </c>
      <c r="Z58" s="15" t="s">
        <v>304</v>
      </c>
    </row>
    <row r="59" spans="1:26" x14ac:dyDescent="0.25">
      <c r="A59" s="52">
        <v>57</v>
      </c>
      <c r="B59" s="45" t="s">
        <v>26</v>
      </c>
      <c r="C59" s="57" t="s">
        <v>5</v>
      </c>
      <c r="D59" s="57" t="s">
        <v>27</v>
      </c>
      <c r="E59" s="53" t="s">
        <v>28</v>
      </c>
      <c r="F59" s="54">
        <v>220793020</v>
      </c>
      <c r="G59" s="56" t="s">
        <v>26</v>
      </c>
      <c r="H59" s="57" t="s">
        <v>5</v>
      </c>
      <c r="I59" s="58" t="s">
        <v>27</v>
      </c>
      <c r="J59" s="27" t="s">
        <v>175</v>
      </c>
      <c r="K59" s="116" t="s">
        <v>176</v>
      </c>
      <c r="L59" s="22">
        <v>30197747</v>
      </c>
      <c r="M59" s="111" t="s">
        <v>237</v>
      </c>
      <c r="N59" s="84">
        <v>40</v>
      </c>
      <c r="O59" s="22">
        <v>40</v>
      </c>
      <c r="P59" s="22" t="s">
        <v>7</v>
      </c>
      <c r="Q59" s="28" t="s">
        <v>15</v>
      </c>
      <c r="R59" s="21">
        <v>56</v>
      </c>
      <c r="S59" s="22">
        <v>104</v>
      </c>
      <c r="T59" s="117"/>
      <c r="U59" s="23">
        <f t="shared" si="0"/>
        <v>160</v>
      </c>
      <c r="V59" s="21" t="s">
        <v>271</v>
      </c>
      <c r="W59" s="99">
        <v>44926</v>
      </c>
      <c r="X59" s="14" t="s">
        <v>149</v>
      </c>
      <c r="Y59" s="102" t="s">
        <v>150</v>
      </c>
      <c r="Z59" s="15" t="s">
        <v>304</v>
      </c>
    </row>
    <row r="60" spans="1:26" x14ac:dyDescent="0.25">
      <c r="A60" s="44">
        <v>58</v>
      </c>
      <c r="B60" s="45"/>
      <c r="C60" s="57"/>
      <c r="D60" s="57"/>
      <c r="E60" s="53"/>
      <c r="F60" s="54"/>
      <c r="G60" s="56"/>
      <c r="H60" s="57"/>
      <c r="I60" s="58"/>
      <c r="J60" s="118" t="s">
        <v>269</v>
      </c>
      <c r="K60" s="116" t="s">
        <v>283</v>
      </c>
      <c r="L60" s="22">
        <v>30253787</v>
      </c>
      <c r="M60" s="111" t="s">
        <v>272</v>
      </c>
      <c r="N60" s="84">
        <v>17</v>
      </c>
      <c r="O60" s="22">
        <v>17</v>
      </c>
      <c r="P60" s="22" t="s">
        <v>299</v>
      </c>
      <c r="Q60" s="28" t="s">
        <v>15</v>
      </c>
      <c r="R60" s="21">
        <v>2</v>
      </c>
      <c r="S60" s="22">
        <v>2</v>
      </c>
      <c r="T60" s="117"/>
      <c r="U60" s="23">
        <f t="shared" si="0"/>
        <v>4</v>
      </c>
      <c r="V60" s="21" t="s">
        <v>169</v>
      </c>
      <c r="W60" s="99">
        <v>44926</v>
      </c>
      <c r="X60" s="103" t="s">
        <v>149</v>
      </c>
      <c r="Y60" s="102" t="s">
        <v>150</v>
      </c>
      <c r="Z60" s="15" t="s">
        <v>303</v>
      </c>
    </row>
    <row r="61" spans="1:26" x14ac:dyDescent="0.25">
      <c r="A61" s="52">
        <v>59</v>
      </c>
      <c r="B61" s="45"/>
      <c r="C61" s="57"/>
      <c r="D61" s="57"/>
      <c r="E61" s="53"/>
      <c r="F61" s="54"/>
      <c r="G61" s="56"/>
      <c r="H61" s="57"/>
      <c r="I61" s="58"/>
      <c r="J61" s="112" t="s">
        <v>270</v>
      </c>
      <c r="K61" s="116" t="s">
        <v>98</v>
      </c>
      <c r="L61" s="22">
        <v>30119325</v>
      </c>
      <c r="M61" s="111" t="s">
        <v>273</v>
      </c>
      <c r="N61" s="84">
        <v>10.5</v>
      </c>
      <c r="O61" s="22">
        <v>10.5</v>
      </c>
      <c r="P61" s="22" t="s">
        <v>8</v>
      </c>
      <c r="Q61" s="28" t="s">
        <v>15</v>
      </c>
      <c r="R61" s="21">
        <v>6</v>
      </c>
      <c r="S61" s="22">
        <v>6</v>
      </c>
      <c r="T61" s="117"/>
      <c r="U61" s="23">
        <f t="shared" si="0"/>
        <v>12</v>
      </c>
      <c r="V61" s="21" t="s">
        <v>169</v>
      </c>
      <c r="W61" s="99">
        <v>44926</v>
      </c>
      <c r="X61" s="103" t="s">
        <v>149</v>
      </c>
      <c r="Y61" s="102" t="s">
        <v>150</v>
      </c>
      <c r="Z61" s="15" t="s">
        <v>303</v>
      </c>
    </row>
    <row r="62" spans="1:26" x14ac:dyDescent="0.25">
      <c r="A62" s="52">
        <v>60</v>
      </c>
      <c r="B62" s="45"/>
      <c r="C62" s="57"/>
      <c r="D62" s="57"/>
      <c r="E62" s="53"/>
      <c r="F62" s="54"/>
      <c r="G62" s="56"/>
      <c r="H62" s="57"/>
      <c r="I62" s="58"/>
      <c r="J62" s="112" t="s">
        <v>285</v>
      </c>
      <c r="K62" s="116" t="s">
        <v>284</v>
      </c>
      <c r="L62" s="22">
        <v>91715136</v>
      </c>
      <c r="M62" s="111" t="s">
        <v>274</v>
      </c>
      <c r="N62" s="84">
        <v>7</v>
      </c>
      <c r="O62" s="22">
        <v>7</v>
      </c>
      <c r="P62" s="22" t="s">
        <v>6</v>
      </c>
      <c r="Q62" s="28" t="s">
        <v>15</v>
      </c>
      <c r="R62" s="21">
        <v>5</v>
      </c>
      <c r="S62" s="22">
        <v>5</v>
      </c>
      <c r="T62" s="117"/>
      <c r="U62" s="23">
        <f t="shared" si="0"/>
        <v>10</v>
      </c>
      <c r="V62" s="21" t="s">
        <v>169</v>
      </c>
      <c r="W62" s="99">
        <v>44926</v>
      </c>
      <c r="X62" s="103" t="s">
        <v>149</v>
      </c>
      <c r="Y62" s="102" t="s">
        <v>150</v>
      </c>
      <c r="Z62" s="15" t="s">
        <v>303</v>
      </c>
    </row>
    <row r="63" spans="1:26" x14ac:dyDescent="0.25">
      <c r="A63" s="44">
        <v>61</v>
      </c>
      <c r="B63" s="45"/>
      <c r="C63" s="57"/>
      <c r="D63" s="57"/>
      <c r="E63" s="53"/>
      <c r="F63" s="54"/>
      <c r="G63" s="56"/>
      <c r="H63" s="57"/>
      <c r="I63" s="58"/>
      <c r="J63" s="112" t="s">
        <v>287</v>
      </c>
      <c r="K63" s="116" t="s">
        <v>286</v>
      </c>
      <c r="L63" s="22">
        <v>30243191</v>
      </c>
      <c r="M63" s="111" t="s">
        <v>275</v>
      </c>
      <c r="N63" s="84">
        <v>12.5</v>
      </c>
      <c r="O63" s="22">
        <v>12.5</v>
      </c>
      <c r="P63" s="22" t="s">
        <v>22</v>
      </c>
      <c r="Q63" s="28" t="s">
        <v>15</v>
      </c>
      <c r="R63" s="21">
        <v>7</v>
      </c>
      <c r="S63" s="22">
        <v>6</v>
      </c>
      <c r="T63" s="117"/>
      <c r="U63" s="23">
        <f t="shared" si="0"/>
        <v>13</v>
      </c>
      <c r="V63" s="21" t="s">
        <v>169</v>
      </c>
      <c r="W63" s="99">
        <v>44926</v>
      </c>
      <c r="X63" s="103" t="s">
        <v>149</v>
      </c>
      <c r="Y63" s="102" t="s">
        <v>150</v>
      </c>
      <c r="Z63" s="15" t="s">
        <v>303</v>
      </c>
    </row>
    <row r="64" spans="1:26" x14ac:dyDescent="0.25">
      <c r="A64" s="52">
        <v>62</v>
      </c>
      <c r="B64" s="45"/>
      <c r="C64" s="57"/>
      <c r="D64" s="57"/>
      <c r="E64" s="53"/>
      <c r="F64" s="54"/>
      <c r="G64" s="56"/>
      <c r="H64" s="57"/>
      <c r="I64" s="58"/>
      <c r="J64" s="112" t="s">
        <v>300</v>
      </c>
      <c r="K64" s="116" t="s">
        <v>276</v>
      </c>
      <c r="L64" s="22">
        <v>30058925</v>
      </c>
      <c r="M64" s="111" t="s">
        <v>277</v>
      </c>
      <c r="N64" s="84">
        <v>18</v>
      </c>
      <c r="O64" s="22">
        <v>18</v>
      </c>
      <c r="P64" s="22" t="s">
        <v>14</v>
      </c>
      <c r="Q64" s="28" t="s">
        <v>17</v>
      </c>
      <c r="R64" s="21">
        <v>10</v>
      </c>
      <c r="S64" s="22"/>
      <c r="T64" s="117"/>
      <c r="U64" s="23">
        <f t="shared" si="0"/>
        <v>10</v>
      </c>
      <c r="V64" s="21" t="s">
        <v>271</v>
      </c>
      <c r="W64" s="99">
        <v>44926</v>
      </c>
      <c r="X64" s="103" t="s">
        <v>149</v>
      </c>
      <c r="Y64" s="102" t="s">
        <v>150</v>
      </c>
      <c r="Z64" s="15" t="s">
        <v>304</v>
      </c>
    </row>
    <row r="65" spans="1:26" x14ac:dyDescent="0.25">
      <c r="A65" s="52">
        <v>63</v>
      </c>
      <c r="B65" s="45"/>
      <c r="C65" s="57"/>
      <c r="D65" s="57"/>
      <c r="E65" s="53"/>
      <c r="F65" s="54"/>
      <c r="G65" s="56"/>
      <c r="H65" s="57"/>
      <c r="I65" s="58"/>
      <c r="J65" s="112" t="s">
        <v>288</v>
      </c>
      <c r="K65" s="116" t="s">
        <v>289</v>
      </c>
      <c r="L65" s="22" t="s">
        <v>165</v>
      </c>
      <c r="M65" s="111" t="s">
        <v>290</v>
      </c>
      <c r="N65" s="84">
        <v>10.5</v>
      </c>
      <c r="O65" s="22">
        <v>10.5</v>
      </c>
      <c r="P65" s="22" t="s">
        <v>8</v>
      </c>
      <c r="Q65" s="28" t="s">
        <v>15</v>
      </c>
      <c r="R65" s="21">
        <v>4</v>
      </c>
      <c r="S65" s="22">
        <v>4</v>
      </c>
      <c r="T65" s="117"/>
      <c r="U65" s="23">
        <f t="shared" si="0"/>
        <v>8</v>
      </c>
      <c r="V65" s="21" t="s">
        <v>271</v>
      </c>
      <c r="W65" s="99">
        <v>44926</v>
      </c>
      <c r="X65" s="103" t="s">
        <v>149</v>
      </c>
      <c r="Y65" s="102" t="s">
        <v>150</v>
      </c>
      <c r="Z65" s="15" t="s">
        <v>304</v>
      </c>
    </row>
    <row r="66" spans="1:26" ht="30" x14ac:dyDescent="0.25">
      <c r="A66" s="44">
        <v>64</v>
      </c>
      <c r="B66" s="45"/>
      <c r="C66" s="57"/>
      <c r="D66" s="57"/>
      <c r="E66" s="53"/>
      <c r="F66" s="54"/>
      <c r="G66" s="56"/>
      <c r="H66" s="57"/>
      <c r="I66" s="58"/>
      <c r="J66" s="113" t="s">
        <v>291</v>
      </c>
      <c r="K66" s="116" t="s">
        <v>292</v>
      </c>
      <c r="L66" s="22" t="s">
        <v>165</v>
      </c>
      <c r="M66" s="111" t="s">
        <v>278</v>
      </c>
      <c r="N66" s="84">
        <v>51</v>
      </c>
      <c r="O66" s="22">
        <v>51</v>
      </c>
      <c r="P66" s="22" t="s">
        <v>24</v>
      </c>
      <c r="Q66" s="28" t="s">
        <v>11</v>
      </c>
      <c r="R66" s="21">
        <v>5</v>
      </c>
      <c r="S66" s="22">
        <v>5</v>
      </c>
      <c r="T66" s="117"/>
      <c r="U66" s="23">
        <f t="shared" si="0"/>
        <v>10</v>
      </c>
      <c r="V66" s="21" t="s">
        <v>271</v>
      </c>
      <c r="W66" s="99">
        <v>44926</v>
      </c>
      <c r="X66" s="103" t="s">
        <v>149</v>
      </c>
      <c r="Y66" s="102" t="s">
        <v>150</v>
      </c>
      <c r="Z66" s="15" t="s">
        <v>304</v>
      </c>
    </row>
    <row r="67" spans="1:26" x14ac:dyDescent="0.25">
      <c r="A67" s="52">
        <v>65</v>
      </c>
      <c r="B67" s="45"/>
      <c r="C67" s="57"/>
      <c r="D67" s="57"/>
      <c r="E67" s="53"/>
      <c r="F67" s="54"/>
      <c r="G67" s="56"/>
      <c r="H67" s="57"/>
      <c r="I67" s="58"/>
      <c r="J67" s="112" t="s">
        <v>293</v>
      </c>
      <c r="K67" s="116" t="s">
        <v>294</v>
      </c>
      <c r="L67" s="22" t="s">
        <v>165</v>
      </c>
      <c r="M67" s="111" t="s">
        <v>279</v>
      </c>
      <c r="N67" s="84">
        <v>16.5</v>
      </c>
      <c r="O67" s="22">
        <v>16.5</v>
      </c>
      <c r="P67" s="22" t="s">
        <v>14</v>
      </c>
      <c r="Q67" s="28" t="s">
        <v>15</v>
      </c>
      <c r="R67" s="21">
        <v>5</v>
      </c>
      <c r="S67" s="22">
        <v>5</v>
      </c>
      <c r="T67" s="117"/>
      <c r="U67" s="23">
        <f t="shared" ref="U67:U69" si="1">R67+S67+T67</f>
        <v>10</v>
      </c>
      <c r="V67" s="21" t="s">
        <v>271</v>
      </c>
      <c r="W67" s="99">
        <v>44926</v>
      </c>
      <c r="X67" s="103" t="s">
        <v>149</v>
      </c>
      <c r="Y67" s="102" t="s">
        <v>150</v>
      </c>
      <c r="Z67" s="15" t="s">
        <v>304</v>
      </c>
    </row>
    <row r="68" spans="1:26" x14ac:dyDescent="0.25">
      <c r="A68" s="52">
        <v>66</v>
      </c>
      <c r="B68" s="45"/>
      <c r="C68" s="57"/>
      <c r="D68" s="57"/>
      <c r="E68" s="53"/>
      <c r="F68" s="54"/>
      <c r="G68" s="56"/>
      <c r="H68" s="57"/>
      <c r="I68" s="58"/>
      <c r="J68" s="112" t="s">
        <v>287</v>
      </c>
      <c r="K68" s="116" t="s">
        <v>295</v>
      </c>
      <c r="L68" s="22" t="s">
        <v>165</v>
      </c>
      <c r="M68" s="111" t="s">
        <v>280</v>
      </c>
      <c r="N68" s="84">
        <v>16.5</v>
      </c>
      <c r="O68" s="22">
        <v>16.5</v>
      </c>
      <c r="P68" s="22" t="s">
        <v>14</v>
      </c>
      <c r="Q68" s="28" t="s">
        <v>15</v>
      </c>
      <c r="R68" s="21">
        <v>4</v>
      </c>
      <c r="S68" s="22"/>
      <c r="T68" s="117"/>
      <c r="U68" s="23">
        <f t="shared" si="1"/>
        <v>4</v>
      </c>
      <c r="V68" s="21" t="s">
        <v>271</v>
      </c>
      <c r="W68" s="99">
        <v>44926</v>
      </c>
      <c r="X68" s="103" t="s">
        <v>149</v>
      </c>
      <c r="Y68" s="102" t="s">
        <v>150</v>
      </c>
      <c r="Z68" s="15" t="s">
        <v>304</v>
      </c>
    </row>
    <row r="69" spans="1:26" ht="30" x14ac:dyDescent="0.25">
      <c r="A69" s="44">
        <v>67</v>
      </c>
      <c r="B69" s="45"/>
      <c r="C69" s="57"/>
      <c r="D69" s="57"/>
      <c r="E69" s="53"/>
      <c r="F69" s="54"/>
      <c r="G69" s="56"/>
      <c r="H69" s="57"/>
      <c r="I69" s="58"/>
      <c r="J69" s="112" t="s">
        <v>287</v>
      </c>
      <c r="K69" s="116" t="s">
        <v>296</v>
      </c>
      <c r="L69" s="22" t="s">
        <v>165</v>
      </c>
      <c r="M69" s="111" t="s">
        <v>281</v>
      </c>
      <c r="N69" s="84">
        <v>10.5</v>
      </c>
      <c r="O69" s="22">
        <v>10.5</v>
      </c>
      <c r="P69" s="22" t="s">
        <v>8</v>
      </c>
      <c r="Q69" s="28" t="s">
        <v>15</v>
      </c>
      <c r="R69" s="21">
        <v>4</v>
      </c>
      <c r="S69" s="22">
        <v>4</v>
      </c>
      <c r="T69" s="117"/>
      <c r="U69" s="23">
        <f t="shared" si="1"/>
        <v>8</v>
      </c>
      <c r="V69" s="21" t="s">
        <v>271</v>
      </c>
      <c r="W69" s="99">
        <v>44926</v>
      </c>
      <c r="X69" s="103" t="s">
        <v>149</v>
      </c>
      <c r="Y69" s="102" t="s">
        <v>150</v>
      </c>
      <c r="Z69" s="15" t="s">
        <v>304</v>
      </c>
    </row>
    <row r="70" spans="1:26" x14ac:dyDescent="0.25">
      <c r="A70" s="52">
        <v>68</v>
      </c>
      <c r="B70" s="45"/>
      <c r="C70" s="57"/>
      <c r="D70" s="57"/>
      <c r="E70" s="53"/>
      <c r="F70" s="54"/>
      <c r="G70" s="56"/>
      <c r="H70" s="57"/>
      <c r="I70" s="58"/>
      <c r="J70" s="112" t="s">
        <v>293</v>
      </c>
      <c r="K70" s="116" t="s">
        <v>297</v>
      </c>
      <c r="L70" s="22" t="s">
        <v>165</v>
      </c>
      <c r="M70" s="111" t="s">
        <v>282</v>
      </c>
      <c r="N70" s="84">
        <v>32.5</v>
      </c>
      <c r="O70" s="102">
        <v>32.5</v>
      </c>
      <c r="P70" s="22" t="s">
        <v>7</v>
      </c>
      <c r="Q70" s="28" t="s">
        <v>15</v>
      </c>
      <c r="R70" s="21">
        <v>4</v>
      </c>
      <c r="S70" s="22">
        <v>4</v>
      </c>
      <c r="T70" s="117"/>
      <c r="U70" s="23">
        <f>R70+S70+T70</f>
        <v>8</v>
      </c>
      <c r="V70" s="21" t="s">
        <v>271</v>
      </c>
      <c r="W70" s="99">
        <v>44926</v>
      </c>
      <c r="X70" s="103" t="s">
        <v>149</v>
      </c>
      <c r="Y70" s="102" t="s">
        <v>150</v>
      </c>
      <c r="Z70" s="15" t="s">
        <v>304</v>
      </c>
    </row>
    <row r="71" spans="1:26" x14ac:dyDescent="0.25">
      <c r="N71" s="137" t="s">
        <v>305</v>
      </c>
      <c r="O71" s="137"/>
      <c r="P71" s="137"/>
      <c r="Q71" s="137"/>
      <c r="R71" s="138">
        <f t="shared" ref="R71:T71" si="2">SUM(R3:R70)</f>
        <v>1244.2150000000001</v>
      </c>
      <c r="S71" s="138">
        <f t="shared" si="2"/>
        <v>1124.9349999999999</v>
      </c>
      <c r="T71" s="138">
        <f t="shared" si="2"/>
        <v>1187.6500000000001</v>
      </c>
      <c r="U71" s="138">
        <f>SUM(U3:U70)</f>
        <v>3556.8</v>
      </c>
    </row>
    <row r="72" spans="1:26" x14ac:dyDescent="0.25">
      <c r="S72" s="120"/>
    </row>
  </sheetData>
  <mergeCells count="8">
    <mergeCell ref="N71:Q71"/>
    <mergeCell ref="R1:U1"/>
    <mergeCell ref="V1:Z1"/>
    <mergeCell ref="A1:A2"/>
    <mergeCell ref="B1:F1"/>
    <mergeCell ref="G1:I1"/>
    <mergeCell ref="J1:M1"/>
    <mergeCell ref="N1:Q1"/>
  </mergeCells>
  <phoneticPr fontId="15" type="noConversion"/>
  <pageMargins left="0.23622047244094491" right="0.23622047244094491" top="0.74803149606299213" bottom="0.74803149606299213" header="0.31496062992125984" footer="0.31496062992125984"/>
  <pageSetup paperSize="8" scale="73" fitToHeight="0" orientation="landscape" r:id="rId1"/>
  <headerFooter>
    <oddHeader>&amp;LGmina Żukowo&amp;CWykaz nr 14&amp;RZałącznik nr I do Umowy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Szacunkowa wartość</vt:lpstr>
      <vt:lpstr>Wykaz 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Pałka</dc:creator>
  <cp:lastModifiedBy>k.keller</cp:lastModifiedBy>
  <cp:lastPrinted>2022-09-30T10:51:21Z</cp:lastPrinted>
  <dcterms:created xsi:type="dcterms:W3CDTF">2021-03-16T12:24:12Z</dcterms:created>
  <dcterms:modified xsi:type="dcterms:W3CDTF">2022-10-06T06:42:28Z</dcterms:modified>
</cp:coreProperties>
</file>