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filterPrivacy="1" defaultThemeVersion="124226"/>
  <xr:revisionPtr revIDLastSave="0" documentId="13_ncr:1_{DBFB0C37-8AC6-40D9-84AC-6200C04BB1AE}" xr6:coauthVersionLast="47" xr6:coauthVersionMax="47" xr10:uidLastSave="{00000000-0000-0000-0000-000000000000}"/>
  <bookViews>
    <workbookView xWindow="-120" yWindow="-120" windowWidth="29040" windowHeight="17640" tabRatio="830" activeTab="4" xr2:uid="{00000000-000D-0000-FFFF-FFFF00000000}"/>
  </bookViews>
  <sheets>
    <sheet name="zestawienie" sheetId="25" r:id="rId1"/>
    <sheet name="I.WO Kontraktu" sheetId="95" r:id="rId2"/>
    <sheet name="II.WO Robót" sheetId="70" r:id="rId3"/>
    <sheet name="III. Prace przyg. i Zieleń " sheetId="79" r:id="rId4"/>
    <sheet name="IV. Układ drogowy" sheetId="77" r:id="rId5"/>
    <sheet name="V. Kan. deszcz., sant, wodoc  " sheetId="78" r:id="rId6"/>
    <sheet name="VI. Zbiormik retencyjny" sheetId="94" r:id="rId7"/>
    <sheet name="VII. Gazociąg" sheetId="88" r:id="rId8"/>
    <sheet name="VIII. KT" sheetId="90" r:id="rId9"/>
    <sheet name="IX. Oświetlenie+kolizje" sheetId="91" r:id="rId10"/>
  </sheets>
  <definedNames>
    <definedName name="_Toc443992364" localSheetId="3">'III. Prace przyg. i Zieleń '!#REF!</definedName>
    <definedName name="_Toc443992364" localSheetId="4">'IV. Układ drogowy'!#REF!</definedName>
    <definedName name="_Toc443992364" localSheetId="9">'IX. Oświetlenie+kolizje'!#REF!</definedName>
    <definedName name="_Toc443992364" localSheetId="5">'V. Kan. deszcz., sant, wodoc  '!#REF!</definedName>
    <definedName name="_Toc443992364" localSheetId="6">'VI. Zbiormik retencyjny'!#REF!</definedName>
    <definedName name="_Toc443992364" localSheetId="7">'VII. Gazociąg'!#REF!</definedName>
    <definedName name="_Toc443992364" localSheetId="8">'VIII. KT'!#REF!</definedName>
    <definedName name="Ark" localSheetId="3">#REF!</definedName>
    <definedName name="Ark" localSheetId="4">#REF!</definedName>
    <definedName name="Ark" localSheetId="9">#REF!</definedName>
    <definedName name="Ark" localSheetId="5">#REF!</definedName>
    <definedName name="Ark" localSheetId="6">#REF!</definedName>
    <definedName name="Ark" localSheetId="7">#REF!</definedName>
    <definedName name="Ark" localSheetId="8">#REF!</definedName>
    <definedName name="Ark">#REF!</definedName>
    <definedName name="Arkusz2" localSheetId="3">#REF!</definedName>
    <definedName name="Arkusz2" localSheetId="4">#REF!</definedName>
    <definedName name="Arkusz2" localSheetId="9">#REF!</definedName>
    <definedName name="Arkusz2" localSheetId="5">#REF!</definedName>
    <definedName name="Arkusz2" localSheetId="6">#REF!</definedName>
    <definedName name="Arkusz2" localSheetId="7">#REF!</definedName>
    <definedName name="Arkusz2" localSheetId="8">#REF!</definedName>
    <definedName name="Arkusz2">#REF!</definedName>
    <definedName name="_xlnm.Database" localSheetId="3">#REF!</definedName>
    <definedName name="_xlnm.Database" localSheetId="4">#REF!</definedName>
    <definedName name="_xlnm.Database" localSheetId="9">#REF!</definedName>
    <definedName name="_xlnm.Database" localSheetId="5">#REF!</definedName>
    <definedName name="_xlnm.Database" localSheetId="6">#REF!</definedName>
    <definedName name="_xlnm.Database" localSheetId="7">#REF!</definedName>
    <definedName name="_xlnm.Database" localSheetId="8">#REF!</definedName>
    <definedName name="_xlnm.Database">#REF!</definedName>
    <definedName name="IX.WyspaSommera">#REF!</definedName>
    <definedName name="_xlnm.Print_Area" localSheetId="1">'I.WO Kontraktu'!$A$1:$H$7</definedName>
    <definedName name="_xlnm.Print_Area" localSheetId="2">'II.WO Robót'!$A$1:$H$12</definedName>
    <definedName name="_xlnm.Print_Area" localSheetId="3">'III. Prace przyg. i Zieleń '!$A$1:$G$26</definedName>
    <definedName name="_xlnm.Print_Area" localSheetId="4">'IV. Układ drogowy'!$A$1:$G$5</definedName>
    <definedName name="_xlnm.Print_Area" localSheetId="9">'IX. Oświetlenie+kolizje'!$A$1:$G$3</definedName>
    <definedName name="_xlnm.Print_Area" localSheetId="5">'V. Kan. deszcz., sant, wodoc  '!$A$4:$G$27</definedName>
    <definedName name="_xlnm.Print_Area" localSheetId="6">'VI. Zbiormik retencyjny'!$A$4:$G$12</definedName>
    <definedName name="_xlnm.Print_Area" localSheetId="7">'VII. Gazociąg'!$A$4:$G$13</definedName>
    <definedName name="_xlnm.Print_Area" localSheetId="8">'VIII. KT'!$A$1:$G$3</definedName>
    <definedName name="_xlnm.Print_Area" localSheetId="0">zestawienie!$A$1:$D$22</definedName>
    <definedName name="rrrr" localSheetId="3">#REF!</definedName>
    <definedName name="rrrr" localSheetId="9">#REF!</definedName>
    <definedName name="rrrr" localSheetId="8">#REF!</definedName>
    <definedName name="rrrr">#REF!</definedName>
    <definedName name="V.OstrogiCzescIIIodc.5" localSheetId="3">#REF!</definedName>
    <definedName name="V.OstrogiCzescIIIodc.5" localSheetId="4">#REF!</definedName>
    <definedName name="V.OstrogiCzescIIIodc.5" localSheetId="9">#REF!</definedName>
    <definedName name="V.OstrogiCzescIIIodc.5" localSheetId="5">#REF!</definedName>
    <definedName name="V.OstrogiCzescIIIodc.5" localSheetId="6">#REF!</definedName>
    <definedName name="V.OstrogiCzescIIIodc.5" localSheetId="7">#REF!</definedName>
    <definedName name="V.OstrogiCzescIIIodc.5" localSheetId="8">#REF!</definedName>
    <definedName name="V.OstrogiCzescIIIodc.5">#REF!</definedName>
    <definedName name="V.OstrogiCzęśćIIIodc.5" localSheetId="3">#REF!</definedName>
    <definedName name="V.OstrogiCzęśćIIIodc.5" localSheetId="4">#REF!</definedName>
    <definedName name="V.OstrogiCzęśćIIIodc.5" localSheetId="9">#REF!</definedName>
    <definedName name="V.OstrogiCzęśćIIIodc.5" localSheetId="5">#REF!</definedName>
    <definedName name="V.OstrogiCzęśćIIIodc.5" localSheetId="6">#REF!</definedName>
    <definedName name="V.OstrogiCzęśćIIIodc.5" localSheetId="7">#REF!</definedName>
    <definedName name="V.OstrogiCzęśćIIIodc.5" localSheetId="8">#REF!</definedName>
    <definedName name="V.OstrogiCzęśćIIIodc.5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69" i="77" l="1"/>
  <c r="G91" i="77"/>
  <c r="G92" i="77"/>
  <c r="G93" i="77"/>
  <c r="G58" i="77"/>
  <c r="G24" i="79"/>
  <c r="G23" i="79"/>
  <c r="G15" i="79"/>
  <c r="H5" i="95"/>
  <c r="H6" i="95" s="1"/>
  <c r="D6" i="25" s="1"/>
  <c r="A1" i="95"/>
  <c r="D13" i="25"/>
  <c r="D12" i="25"/>
  <c r="D11" i="25"/>
  <c r="G37" i="91" l="1"/>
  <c r="G36" i="91"/>
  <c r="G30" i="91"/>
  <c r="G29" i="91"/>
  <c r="G28" i="91"/>
  <c r="G9" i="90" l="1"/>
  <c r="G32" i="78"/>
  <c r="G19" i="79"/>
  <c r="G18" i="79"/>
  <c r="G11" i="94"/>
  <c r="G10" i="94"/>
  <c r="G9" i="94"/>
  <c r="G8" i="94"/>
  <c r="G7" i="94"/>
  <c r="G6" i="94"/>
  <c r="A1" i="94"/>
  <c r="G30" i="78"/>
  <c r="G31" i="78"/>
  <c r="G33" i="78"/>
  <c r="G34" i="78"/>
  <c r="G35" i="78"/>
  <c r="G39" i="78"/>
  <c r="G22" i="78"/>
  <c r="G21" i="78"/>
  <c r="G20" i="78"/>
  <c r="G19" i="78"/>
  <c r="G18" i="78"/>
  <c r="G17" i="78"/>
  <c r="G15" i="78"/>
  <c r="G86" i="77"/>
  <c r="G80" i="77"/>
  <c r="H5" i="70"/>
  <c r="H6" i="70"/>
  <c r="H7" i="70"/>
  <c r="H8" i="70"/>
  <c r="G56" i="77"/>
  <c r="G36" i="78" l="1"/>
  <c r="G40" i="78"/>
  <c r="G12" i="94"/>
  <c r="G42" i="77" l="1"/>
  <c r="G43" i="77"/>
  <c r="G44" i="77"/>
  <c r="G48" i="77"/>
  <c r="G49" i="77"/>
  <c r="G37" i="77"/>
  <c r="G38" i="77" s="1"/>
  <c r="G28" i="77"/>
  <c r="G27" i="77"/>
  <c r="G24" i="77"/>
  <c r="G42" i="91" l="1"/>
  <c r="G43" i="91"/>
  <c r="G44" i="91"/>
  <c r="G45" i="91"/>
  <c r="G46" i="91"/>
  <c r="G47" i="91"/>
  <c r="G48" i="91"/>
  <c r="G49" i="91"/>
  <c r="G41" i="91"/>
  <c r="G25" i="91"/>
  <c r="G26" i="91"/>
  <c r="G27" i="91"/>
  <c r="G31" i="91"/>
  <c r="G32" i="91"/>
  <c r="G33" i="91"/>
  <c r="G34" i="91"/>
  <c r="G35" i="91"/>
  <c r="G38" i="91"/>
  <c r="G39" i="91"/>
  <c r="G21" i="91"/>
  <c r="G22" i="91"/>
  <c r="G24" i="91"/>
  <c r="G19" i="91" l="1"/>
  <c r="G15" i="91"/>
  <c r="G14" i="91"/>
  <c r="G13" i="91"/>
  <c r="G12" i="91"/>
  <c r="G11" i="91"/>
  <c r="G10" i="91"/>
  <c r="G9" i="91"/>
  <c r="G8" i="91"/>
  <c r="G7" i="91"/>
  <c r="A1" i="91"/>
  <c r="G11" i="90"/>
  <c r="G10" i="90"/>
  <c r="G8" i="90"/>
  <c r="G7" i="90"/>
  <c r="G6" i="90"/>
  <c r="A1" i="90"/>
  <c r="G11" i="88"/>
  <c r="G12" i="88"/>
  <c r="G10" i="88"/>
  <c r="G9" i="88"/>
  <c r="G8" i="88"/>
  <c r="G7" i="88"/>
  <c r="G6" i="88"/>
  <c r="G7" i="78"/>
  <c r="G8" i="78"/>
  <c r="G9" i="78"/>
  <c r="G10" i="78"/>
  <c r="G11" i="78"/>
  <c r="G13" i="78"/>
  <c r="G14" i="78"/>
  <c r="G16" i="78"/>
  <c r="G24" i="78"/>
  <c r="G25" i="78"/>
  <c r="G26" i="78"/>
  <c r="A1" i="88"/>
  <c r="G27" i="78" l="1"/>
  <c r="G41" i="78" s="1"/>
  <c r="D10" i="25" s="1"/>
  <c r="G16" i="91"/>
  <c r="G50" i="91"/>
  <c r="G12" i="90"/>
  <c r="G13" i="88"/>
  <c r="G51" i="91" l="1"/>
  <c r="D14" i="25" s="1"/>
  <c r="G7" i="79"/>
  <c r="G89" i="77" l="1"/>
  <c r="G88" i="77"/>
  <c r="G75" i="77"/>
  <c r="G76" i="77"/>
  <c r="G77" i="77"/>
  <c r="G20" i="77" l="1"/>
  <c r="G15" i="77"/>
  <c r="G16" i="77"/>
  <c r="G17" i="77"/>
  <c r="G11" i="77"/>
  <c r="G12" i="77"/>
  <c r="G19" i="77"/>
  <c r="G14" i="77"/>
  <c r="G13" i="77"/>
  <c r="G29" i="77"/>
  <c r="G26" i="77"/>
  <c r="G25" i="77"/>
  <c r="G23" i="77"/>
  <c r="G10" i="79" l="1"/>
  <c r="G9" i="79"/>
  <c r="G11" i="79"/>
  <c r="G21" i="79" l="1"/>
  <c r="G12" i="79"/>
  <c r="G13" i="79"/>
  <c r="A1" i="79" l="1"/>
  <c r="H10" i="70"/>
  <c r="H9" i="70"/>
  <c r="G79" i="77" l="1"/>
  <c r="G81" i="77"/>
  <c r="G82" i="77"/>
  <c r="G83" i="77"/>
  <c r="G84" i="77"/>
  <c r="G85" i="77"/>
  <c r="G87" i="77"/>
  <c r="G98" i="77"/>
  <c r="G99" i="77"/>
  <c r="G22" i="77"/>
  <c r="G21" i="77"/>
  <c r="G8" i="79" l="1"/>
  <c r="G14" i="79"/>
  <c r="G17" i="79"/>
  <c r="G20" i="79"/>
  <c r="G22" i="79"/>
  <c r="G94" i="77" l="1"/>
  <c r="G8" i="77" l="1"/>
  <c r="G9" i="77"/>
  <c r="G10" i="77"/>
  <c r="G18" i="77"/>
  <c r="G32" i="77"/>
  <c r="G34" i="77"/>
  <c r="G40" i="77"/>
  <c r="G41" i="77"/>
  <c r="G45" i="77"/>
  <c r="G46" i="77"/>
  <c r="G47" i="77"/>
  <c r="G50" i="77"/>
  <c r="G54" i="77"/>
  <c r="G59" i="77"/>
  <c r="G61" i="77"/>
  <c r="G63" i="77"/>
  <c r="G64" i="77"/>
  <c r="G68" i="77"/>
  <c r="G70" i="77"/>
  <c r="G74" i="77"/>
  <c r="G95" i="77" s="1"/>
  <c r="G97" i="77"/>
  <c r="G100" i="77"/>
  <c r="G103" i="77"/>
  <c r="A1" i="77"/>
  <c r="G30" i="77" l="1"/>
  <c r="G104" i="77"/>
  <c r="G71" i="77"/>
  <c r="G101" i="77"/>
  <c r="G65" i="77"/>
  <c r="G51" i="77"/>
  <c r="G35" i="77"/>
  <c r="G105" i="77" l="1"/>
  <c r="D8" i="25"/>
  <c r="D9" i="25" l="1"/>
  <c r="A1" i="78"/>
  <c r="A1" i="70"/>
  <c r="H11" i="70" l="1"/>
  <c r="D7" i="25" s="1"/>
  <c r="D15" i="25" s="1"/>
  <c r="D17" i="25" l="1"/>
  <c r="A51" i="25" l="1"/>
</calcChain>
</file>

<file path=xl/sharedStrings.xml><?xml version="1.0" encoding="utf-8"?>
<sst xmlns="http://schemas.openxmlformats.org/spreadsheetml/2006/main" count="918" uniqueCount="522">
  <si>
    <t>Zestawienie Ogóne</t>
  </si>
  <si>
    <t>Lp</t>
  </si>
  <si>
    <t>Wyszczególnienie</t>
  </si>
  <si>
    <t>Arkusz</t>
  </si>
  <si>
    <t>I</t>
  </si>
  <si>
    <t>II</t>
  </si>
  <si>
    <t>III</t>
  </si>
  <si>
    <t>V</t>
  </si>
  <si>
    <t>VI</t>
  </si>
  <si>
    <t>VII</t>
  </si>
  <si>
    <t>VIII</t>
  </si>
  <si>
    <t>Uwaga:</t>
  </si>
  <si>
    <t>*) Wartość  podawać w PLN z dokładnością do dwóch miejsc po przecinku</t>
  </si>
  <si>
    <t>Poz.</t>
  </si>
  <si>
    <t>(PLN)</t>
  </si>
  <si>
    <t>I.1</t>
  </si>
  <si>
    <t>ryczałt</t>
  </si>
  <si>
    <t>Wartość należy podać z dokładnością do dwóch miejsc po przecinku</t>
  </si>
  <si>
    <t>Nr Specyfikacji Technicznej</t>
  </si>
  <si>
    <t xml:space="preserve">Nazwa i opis pozycji przedmiaru                              </t>
  </si>
  <si>
    <t xml:space="preserve">Jednostki miary                                </t>
  </si>
  <si>
    <t xml:space="preserve">nazwa         </t>
  </si>
  <si>
    <r>
      <t xml:space="preserve">ilość              </t>
    </r>
    <r>
      <rPr>
        <i/>
        <sz val="8"/>
        <rFont val="Arial Narrow"/>
        <family val="2"/>
      </rPr>
      <t xml:space="preserve"> </t>
    </r>
  </si>
  <si>
    <t/>
  </si>
  <si>
    <t>szt</t>
  </si>
  <si>
    <t>m</t>
  </si>
  <si>
    <t>kpl.</t>
  </si>
  <si>
    <t>ROBOTY PRZYGOTOWACZE</t>
  </si>
  <si>
    <t>kpl</t>
  </si>
  <si>
    <t>szt.</t>
  </si>
  <si>
    <t>Razem  Roboty przygotowawcze:</t>
  </si>
  <si>
    <t>Razem  Roboty ziemne:</t>
  </si>
  <si>
    <t>Razem Pobudowy:</t>
  </si>
  <si>
    <t>Razem Nawierzchnie:</t>
  </si>
  <si>
    <t>ROBOTY WYKOŃCZENIOWE</t>
  </si>
  <si>
    <t>Razem Roboty wykończeniowe:</t>
  </si>
  <si>
    <t>Oznakowanie poziome</t>
  </si>
  <si>
    <t>Oznakowanie pionowe</t>
  </si>
  <si>
    <t>ELEMENTY ULIC</t>
  </si>
  <si>
    <t>Razem Elementy ulic:</t>
  </si>
  <si>
    <t>IV.1.1</t>
  </si>
  <si>
    <t>IV.1.2</t>
  </si>
  <si>
    <t>IV.1.3</t>
  </si>
  <si>
    <t>IV.1.4</t>
  </si>
  <si>
    <t>IV.1.5</t>
  </si>
  <si>
    <t>IV.1.6</t>
  </si>
  <si>
    <t>IV.1.7</t>
  </si>
  <si>
    <t>IV.1.8</t>
  </si>
  <si>
    <t>IV.1.10</t>
  </si>
  <si>
    <t>IV.2</t>
  </si>
  <si>
    <t>IV.2.1</t>
  </si>
  <si>
    <t>IV.2.2</t>
  </si>
  <si>
    <r>
      <t xml:space="preserve">ilość              </t>
    </r>
    <r>
      <rPr>
        <i/>
        <sz val="8"/>
        <rFont val="Arial CE"/>
        <charset val="238"/>
      </rPr>
      <t xml:space="preserve"> </t>
    </r>
  </si>
  <si>
    <t>VI.1</t>
  </si>
  <si>
    <t>VII.1</t>
  </si>
  <si>
    <t>D.01.02.04</t>
  </si>
  <si>
    <t>m2</t>
  </si>
  <si>
    <t>D.02.01.01</t>
  </si>
  <si>
    <t>D.02.03.01</t>
  </si>
  <si>
    <t>D.06.01.01</t>
  </si>
  <si>
    <t>D.07.01.01</t>
  </si>
  <si>
    <t>D.07.02.01</t>
  </si>
  <si>
    <t>D.08.01.01</t>
  </si>
  <si>
    <t>D.10.00.00</t>
  </si>
  <si>
    <t>INNE ROBOTY</t>
  </si>
  <si>
    <t xml:space="preserve">Razem Inne Roboty: </t>
  </si>
  <si>
    <t>Badania, sprawdzenia i pomiary</t>
  </si>
  <si>
    <t>IV.1.11</t>
  </si>
  <si>
    <t>IV.1.12</t>
  </si>
  <si>
    <t>D 01.03.04</t>
  </si>
  <si>
    <t>Sprawdzenia, badania i pomiary</t>
  </si>
  <si>
    <t>Kamerowanie kanaizacji</t>
  </si>
  <si>
    <t>TOM I BRANŻA DROGOWA, TOM VI WZMOCNIENIE NAWIERZCHNI</t>
  </si>
  <si>
    <t>Próby szczelności, badania zagęszczenia</t>
  </si>
  <si>
    <t>VI.2</t>
  </si>
  <si>
    <t>VI.3</t>
  </si>
  <si>
    <t>VI.4</t>
  </si>
  <si>
    <t>VI.5</t>
  </si>
  <si>
    <r>
      <t xml:space="preserve">ilość              </t>
    </r>
    <r>
      <rPr>
        <i/>
        <sz val="11"/>
        <rFont val="Arial Narrow"/>
        <family val="2"/>
        <charset val="238"/>
      </rPr>
      <t xml:space="preserve"> </t>
    </r>
  </si>
  <si>
    <r>
      <t>m</t>
    </r>
    <r>
      <rPr>
        <vertAlign val="superscript"/>
        <sz val="11"/>
        <rFont val="Arial Narrow"/>
        <family val="2"/>
        <charset val="238"/>
      </rPr>
      <t>3</t>
    </r>
  </si>
  <si>
    <r>
      <t>m</t>
    </r>
    <r>
      <rPr>
        <vertAlign val="superscript"/>
        <sz val="11"/>
        <rFont val="Arial Narrow"/>
        <family val="2"/>
        <charset val="238"/>
      </rPr>
      <t>2</t>
    </r>
  </si>
  <si>
    <t>D.07.06.02</t>
  </si>
  <si>
    <t xml:space="preserve">Urządzenia zabezpieczające </t>
  </si>
  <si>
    <t>Razem OZNAKOWANIE DRÓG I URZĄDZENIA BEZPIECZEŃSTWA RUCHU i  URZĄDZENIA ZABEZPIECZAJĄCE:</t>
  </si>
  <si>
    <t>Wartość                  [PLN]*)</t>
  </si>
  <si>
    <t xml:space="preserve">RAZEM                                                                                                                                          Cena Oferty bez VAT </t>
  </si>
  <si>
    <t>Należny podatek VAT</t>
  </si>
  <si>
    <t xml:space="preserve">      Cena Oferty z VAT </t>
  </si>
  <si>
    <t>D-01.02.01      D-00.00.00      pkt 1.1.15</t>
  </si>
  <si>
    <t xml:space="preserve">D-09.01.01 
</t>
  </si>
  <si>
    <t xml:space="preserve">D-09.01.01 </t>
  </si>
  <si>
    <t>Sadzenie i pielęgnacja trawy ozdobnej wraz z zakupem materiałów, transportem, robotami przygotowawczymi, porządkowymi, ziemnymi i zabiegami agrotechnicznymi - wydmuchrzyca piaskowa</t>
  </si>
  <si>
    <t>Wykopy oraz przekopy z wywozem nadmiaru gruntu i utylizacją (pozycja zawiera również obmiar dot. wykonania koryta)</t>
  </si>
  <si>
    <t>IV.3</t>
  </si>
  <si>
    <t>IV.3.1</t>
  </si>
  <si>
    <t>D.04.04.02</t>
  </si>
  <si>
    <t>D.04.05.00</t>
  </si>
  <si>
    <t>D.04.06.01</t>
  </si>
  <si>
    <t>D.04.07.01</t>
  </si>
  <si>
    <t>IV.1.9</t>
  </si>
  <si>
    <t>D.05.03.01</t>
  </si>
  <si>
    <t>D.05.03.05b</t>
  </si>
  <si>
    <t>D.05.03.13</t>
  </si>
  <si>
    <t xml:space="preserve">Nawierzchnia z betonu asfaltowego - warstwa wiążąca </t>
  </si>
  <si>
    <t>Nawierzchnia z kostki brukowej betonowej</t>
  </si>
  <si>
    <t>D.05.03.23</t>
  </si>
  <si>
    <t xml:space="preserve">Humusowanie skarp i wykonanie trawników    </t>
  </si>
  <si>
    <t>D.06.03.01</t>
  </si>
  <si>
    <t>D.07.06.01</t>
  </si>
  <si>
    <t xml:space="preserve">Wartość bez VAT                </t>
  </si>
  <si>
    <t xml:space="preserve">Wartość bez VAT                 </t>
  </si>
  <si>
    <t>D.08.03.01</t>
  </si>
  <si>
    <t>D.10.01.01</t>
  </si>
  <si>
    <t>VII.2</t>
  </si>
  <si>
    <t>VII.3</t>
  </si>
  <si>
    <t>VII.4</t>
  </si>
  <si>
    <t>VII.5</t>
  </si>
  <si>
    <t>VII.6</t>
  </si>
  <si>
    <t>ha</t>
  </si>
  <si>
    <t>km</t>
  </si>
  <si>
    <t>D-M-00.00.00</t>
  </si>
  <si>
    <t xml:space="preserve">Cena jednostkowa  bez VAT  </t>
  </si>
  <si>
    <t>ilość</t>
  </si>
  <si>
    <t xml:space="preserve">Tablice informacyjne o dofinansowaniu projektu przez UE </t>
  </si>
  <si>
    <t>Tablice pamiątkowe</t>
  </si>
  <si>
    <t xml:space="preserve">Cena jednostkowa bez VAT                   </t>
  </si>
  <si>
    <t>D-01.02.01      D-M-00.00.00      pkt 1.1.15</t>
  </si>
  <si>
    <t>Usunięcie drzew i krzewów</t>
  </si>
  <si>
    <t>Usunięcie drzew o średnicy  16÷25cm wraz z karczowaniem</t>
  </si>
  <si>
    <t>Usunięcie drzew o średnicy  46÷55cm wraz z karczowaniem</t>
  </si>
  <si>
    <t>Usunięcie drzew o średnicy  56÷65cm wraz z karczowaniem</t>
  </si>
  <si>
    <t>Usunięcie drzew o średnicy  &gt;65cm wraz z karczowaniem</t>
  </si>
  <si>
    <t>Zieleń</t>
  </si>
  <si>
    <t xml:space="preserve">Sadzenie i pielęgnacja drzew liściastych wraz z zakupem materiałów, transportem, robotami przygotowawczymi, porządkowymi, ziemnymi i zabiegami agrotechnicznymi - Lipa drobnolistna </t>
  </si>
  <si>
    <t>Razem usunięcie drzew i krzewów:</t>
  </si>
  <si>
    <t>Sadzenie i pielęgnacja drzew liściastych wraz z zakupem materiałów, transportem, robotami przygotowawczymi, porządkowymi, ziemnymi i zabiegami agrotechnicznymi - Robinia Małgorzaty</t>
  </si>
  <si>
    <t>Razem zieleń:</t>
  </si>
  <si>
    <t>Usunięcie drzew o średnicy  do 15cm wraz z karczowaniem</t>
  </si>
  <si>
    <t>Usunięcie drzew o średnicy  26÷35cm wraz z karczowaniem</t>
  </si>
  <si>
    <t>Usunięcie drzew o średnicy  36÷45cm wraz z karczowaniem</t>
  </si>
  <si>
    <t>III.1</t>
  </si>
  <si>
    <t xml:space="preserve">Odtworzenie trasy i punktów wysokościowych </t>
  </si>
  <si>
    <t>Usunięcie krzewów , karczowanie sadów, usunięcie żywopłotów</t>
  </si>
  <si>
    <t xml:space="preserve">Usunięcie warstwy ziemi urodzajnej (humus), warstwa gr. 30cm   </t>
  </si>
  <si>
    <t>D.01.01.01</t>
  </si>
  <si>
    <t>D.01.02.02</t>
  </si>
  <si>
    <t xml:space="preserve">Rozebranie słupków do znaków wraz z demontazem tablic znaków drogowych </t>
  </si>
  <si>
    <t>Demontaz bariery stalowej</t>
  </si>
  <si>
    <t>Demontaz wiaty autobusowej</t>
  </si>
  <si>
    <t>Rozebranie nawierzchni z płyt betonowych typu "trylinka" wraz z wywozem na odl. do 15km (materiał zakwalifikowany jako użyteczny)</t>
  </si>
  <si>
    <t>Rozebranie nawierzchni z płyt betonowych typu "trylinka" z wywozem  i utylizacją</t>
  </si>
  <si>
    <t>Rozebranie nawierzchni z płyt chodnikowych, betonowych z wywozem  i utylizacją</t>
  </si>
  <si>
    <t>Rozebranie nawierzchni z brukowej kostki betonowej wraz z wywozem na odl. do 15km (materiał zakwalifikowany jako użyteczny)</t>
  </si>
  <si>
    <t>Rozebranie nawierzchni z brukowej kostki betonowej wraz z wywozem  i utylizacją</t>
  </si>
  <si>
    <t>Rozebranie nawierzchni z  kostki granitowej wraz z wywozem na odl. do 15km (materiał zakwalifikowany jako użyteczny)</t>
  </si>
  <si>
    <t>Rozebranie nawierzchni z  kostki granitowej wraz wraz z wywozem  i utylizacją</t>
  </si>
  <si>
    <t>Rozebranie nawierzchni bitumicznej - warstwa średniej grubosci 20cm wraz z wywozem i utylizacją</t>
  </si>
  <si>
    <t>Rozebranie podbudowy z kruszywa łamanego  warstwa średniej grubości 20cm wraz z wywozem i utylizacją</t>
  </si>
  <si>
    <t>Rozebranie podbudowy z kruszywa łamanego  warstwa średniej grubości 30cm wraz z wywozem i utylizacją</t>
  </si>
  <si>
    <t>Rozebranie podbudowy z kruszywa łamanego  warstwa średniej grubości 40cm wraz z wywozem i utylizacją</t>
  </si>
  <si>
    <t>Rozebranie obrzeży betonowych 8x30 z ławą betonowa wraz z wywozem  i utylizacją</t>
  </si>
  <si>
    <t>Rozebranie krawężników betonowych drogowych na ławie betonowej wraz z wywozem  i utylizacją</t>
  </si>
  <si>
    <t>Wykopy oraz przekopy z z przeznaczeniem do wbudowania w nasyp (pozycja zawiera również obmiar dot. wykonania koryta)</t>
  </si>
  <si>
    <t>Wykonanie nasypów gruntem z wykopów z formowaniem i zagęszczeniem</t>
  </si>
  <si>
    <t>III.2</t>
  </si>
  <si>
    <t xml:space="preserve">PODBUDOWY
</t>
  </si>
  <si>
    <t>Warstwa mrozoochronna z mieszanki niezwiązanej lub gruntu niewysadzinowego (naturalnego lub antropogenicznego) CBR≥20% - warstwa grubości 15 cm</t>
  </si>
  <si>
    <t>Oczyszczenie i skropienie warstw konstrukcyjnych niebitumicznych</t>
  </si>
  <si>
    <t>D.04.03.01</t>
  </si>
  <si>
    <t>Oczyszczenie i skropienie warstw konstrukcyjnych bitumicznych</t>
  </si>
  <si>
    <t>Podbudowa z mieszanki niezwiązanej C50/30 o uziarnieniu 0/31,5mm - warstwa grubości 10 cm</t>
  </si>
  <si>
    <t>Ulepszone podłoże z gruntu stabilizowanego spoiwem hydraulicznym - warstwa gr. 25 cm</t>
  </si>
  <si>
    <t>Podbudowa z betonu C16/20 - warstwa gr. 21 cm</t>
  </si>
  <si>
    <t>Podbudowa zasadnicza z betonu asfaltowego AC22P - warstwa gr. 10 cm</t>
  </si>
  <si>
    <t xml:space="preserve">NAWIERZCHNIE
 </t>
  </si>
  <si>
    <t>III.4</t>
  </si>
  <si>
    <t>Nawierzchnia z kostki kamiennej</t>
  </si>
  <si>
    <t>Nawierzchnia z kostki kamiennej 15/17cm na podsypce cementowo-piaskowej</t>
  </si>
  <si>
    <t xml:space="preserve">Nawierzchnia z mieszanki mineralnej grysowo - mastyksowej SMA      </t>
  </si>
  <si>
    <t>Warstwa ścieralna z mieszanki mineralnej grysowo-mastyksowej SMA 11S - grubość warstwy 4 cm</t>
  </si>
  <si>
    <t>Nawierzchnia z brukowej kostki betonowej gr 8 cm, szarej układanej na podsypce cementowo-piaskowej gr 3 cm</t>
  </si>
  <si>
    <t>III.5</t>
  </si>
  <si>
    <t>Humusowanie skarp z obsianiem trawą - warstwa humusu gr. 15cm</t>
  </si>
  <si>
    <t>Nawierzchnia pobocza z kruszywa łamanego - warstwa  grubości 20 cm</t>
  </si>
  <si>
    <t>Humusowanie z obsianiem - warstwa humusu gr. 20cm</t>
  </si>
  <si>
    <t>OZNAKOWANIE DRÓG I URZĄDZENIA BEZPIECZEŃSTWA RUCHU i  URZĄDZENIA ZABEZPIECZAJĄCE</t>
  </si>
  <si>
    <t>III.6</t>
  </si>
  <si>
    <t>Oznakowanie poziome materiałami grubowarstwowymi - linie ciągłe</t>
  </si>
  <si>
    <r>
      <t>m</t>
    </r>
    <r>
      <rPr>
        <vertAlign val="superscript"/>
        <sz val="11"/>
        <rFont val="Arial Narrow"/>
        <family val="2"/>
        <charset val="238"/>
      </rPr>
      <t>3</t>
    </r>
    <r>
      <rPr>
        <sz val="11"/>
        <color theme="1"/>
        <rFont val="Calibri"/>
        <family val="2"/>
        <charset val="238"/>
        <scheme val="minor"/>
      </rPr>
      <t/>
    </r>
  </si>
  <si>
    <r>
      <t>m</t>
    </r>
    <r>
      <rPr>
        <vertAlign val="superscript"/>
        <sz val="11"/>
        <rFont val="Arial Narrow"/>
        <family val="2"/>
        <charset val="238"/>
      </rPr>
      <t>4</t>
    </r>
    <r>
      <rPr>
        <sz val="11"/>
        <color theme="1"/>
        <rFont val="Calibri"/>
        <family val="2"/>
        <charset val="238"/>
        <scheme val="minor"/>
      </rPr>
      <t/>
    </r>
  </si>
  <si>
    <r>
      <t>m</t>
    </r>
    <r>
      <rPr>
        <vertAlign val="superscript"/>
        <sz val="11"/>
        <rFont val="Arial Narrow"/>
        <family val="2"/>
        <charset val="238"/>
      </rPr>
      <t>5</t>
    </r>
    <r>
      <rPr>
        <sz val="11"/>
        <color theme="1"/>
        <rFont val="Calibri"/>
        <family val="2"/>
        <charset val="238"/>
        <scheme val="minor"/>
      </rPr>
      <t/>
    </r>
  </si>
  <si>
    <t>Oznakowanie poziome materiałami grubowarstwowymi - linie przerywane</t>
  </si>
  <si>
    <t>Oznakowanie poziome materiałami grubowarstwowymi - linie na skrzyżowaniach i przejściach</t>
  </si>
  <si>
    <t>Oznakowanie poziome materiałami grubowarstwowymi - strzałki i inne symbole</t>
  </si>
  <si>
    <t xml:space="preserve">Słupki do znaków dorogwych </t>
  </si>
  <si>
    <t>Tarcze znaków ostrzegawczych "A"</t>
  </si>
  <si>
    <t>Tarcze znaków zakazu "B"</t>
  </si>
  <si>
    <t>Tarcze znaków nakazu "C"</t>
  </si>
  <si>
    <t>Tarcze znaków informacyjnych "D"</t>
  </si>
  <si>
    <t>Tablice znaków na przejazdach kolejowych</t>
  </si>
  <si>
    <t>Tablice znaków uzupełniających "F"</t>
  </si>
  <si>
    <t>Tabliczki do znaków "T"</t>
  </si>
  <si>
    <t>Pylon U-5a</t>
  </si>
  <si>
    <t>Wygrodzenie U-11a</t>
  </si>
  <si>
    <t>III.7</t>
  </si>
  <si>
    <t>Obrzeża betonowe</t>
  </si>
  <si>
    <t>Krawężnik betonowy 20x30x100cm (w odsłonięciu 12 cm) na ławie betonowej z oporem z betonu C12/15</t>
  </si>
  <si>
    <t>Krawężnik betonowy 20x30x100cm (w odsłonięciu 4cm) na ławie betonowej z oporem z betonu C12/15</t>
  </si>
  <si>
    <t>Krawężnik betonowy 20x30x100cm (w odsłonięciu 0cm) na ławie betonowej z oporem z betonu C12/15</t>
  </si>
  <si>
    <t>III.8</t>
  </si>
  <si>
    <t>Murek oporowy z prefabrykowanych elementów betonowych - palisada</t>
  </si>
  <si>
    <t>IV.1</t>
  </si>
  <si>
    <t>Kanał z rur PP SN8 o średnicy Dn315mm</t>
  </si>
  <si>
    <t>Kanał z rur PP SN8 o średnicy Dn200mm</t>
  </si>
  <si>
    <t>D.01.03.01</t>
  </si>
  <si>
    <t>Kanał z rur PP SN8 o średnicy Dn400mm</t>
  </si>
  <si>
    <t xml:space="preserve">Studnie betonowe, wpusty deszczowe wraz z robotami ziemnymi,wywozem, utylizacją podsypką,obsypką, zagęszczeniem, uszczelnieniem,  przejściami rur, odwodnieniem i umocnieniem wykopu </t>
  </si>
  <si>
    <t xml:space="preserve">Studnie rewizyjne z kręgów betonowych o śr. 1000 mm </t>
  </si>
  <si>
    <t xml:space="preserve">Studnie rewizyjne z kręgów betonowych o śr. 1200 mm  </t>
  </si>
  <si>
    <t xml:space="preserve">Studzienki deszczowe z wpustami żeliwnymi </t>
  </si>
  <si>
    <t>Likwidacja istniejącej kanalizacji deszczowej</t>
  </si>
  <si>
    <t>Demontaz wpustów deszczowych</t>
  </si>
  <si>
    <t>Demontaż studni kanalizacji deszczowej</t>
  </si>
  <si>
    <t>KANALIZACJA DESZCZOWA</t>
  </si>
  <si>
    <t>ROBOTY ZIEMNE</t>
  </si>
  <si>
    <t>Razem Kanalizacja deszczowa:</t>
  </si>
  <si>
    <t>IV.2.3</t>
  </si>
  <si>
    <t>D.01.03.07</t>
  </si>
  <si>
    <t>Razem Kanalizacja sanitarna:</t>
  </si>
  <si>
    <t>PRZEBUDOWA WODOCIĄGU</t>
  </si>
  <si>
    <t>D.01.03.05</t>
  </si>
  <si>
    <t>Razem Przebudowa wodociągu:</t>
  </si>
  <si>
    <t>Przebudowa sieci gazowej wraz z robotami ziemnymi,wywozem, utylizacją, podsypką,obsypką, zagęszczeniem, odwodnieniem wykopu, umocnienie wykopu, zagęszczeniem nasypów, połączeniem rur, łuki, kształtki</t>
  </si>
  <si>
    <t xml:space="preserve">Oznakowanie przebiegu trasy gazociągu taśma ostrzegawczą </t>
  </si>
  <si>
    <t>Oznakowanie przebiegu gazociągu słupkami z tabliczką informacyjną</t>
  </si>
  <si>
    <t>Metoda hermetyczna przełączenia gazociagu</t>
  </si>
  <si>
    <t>Likwidacja istniejącej sieci gazowej wraz z wywozem i utylizacją</t>
  </si>
  <si>
    <t>V.1</t>
  </si>
  <si>
    <t>V.2</t>
  </si>
  <si>
    <t>V.3</t>
  </si>
  <si>
    <t>D.01.03.06</t>
  </si>
  <si>
    <t>Budowa kanału technologicznego - Budowa studni kablowych SKR-2 z pokrywą z zabezpieczeniem mechaniczno-ryglowym</t>
  </si>
  <si>
    <t>Budowa kanalizacji kablowej KTp1                                                                      - 1x RO (fi110)                                                                                                                - 1x RO (fi125)                                                                                                       - 3x RS (HDPE 40/3,7) + 1xWMR (fi 40 - wiązka 7 mikrorur)</t>
  </si>
  <si>
    <t>Budowa kanalizacji kablowej KTu1                                                                      - 1x RO (fi110)                                                                                                               - 3x RS (HDPE 40/3,7)                                                                                                       - 1x WMR (fi 40 - wiązka 7 mikrorur)</t>
  </si>
  <si>
    <t>Budowa rur ochronnych 125/108</t>
  </si>
  <si>
    <t>LIKWIDACJA KOLIZJI SIECI ENEA OPERATOR Sp. z o.o.</t>
  </si>
  <si>
    <t>VIII.1</t>
  </si>
  <si>
    <t>ST-E.01</t>
  </si>
  <si>
    <t>Rury ochronne z PCW o śr. do 140 mm w wykopie - SRS-160</t>
  </si>
  <si>
    <t>Rury ochronne z PCW o średnicy do 110 mm w wykopie - SRS-110</t>
  </si>
  <si>
    <t>Rury ochronne z PCW o śr. do 140 mm w wykopie - rury dwudzielne A160-PS zakładane na istniejących kablach R*1,5</t>
  </si>
  <si>
    <t>Rury ochronne z PCW o średnicy do 110 mm w wykopie --rury dwudzielne A110-PS zakładane na istniejących kablach R*1,5</t>
  </si>
  <si>
    <t>Głowice kablowe - zarobienie na sucho końca kabla 4-żyłowego o przekroju do 400 mm2 na napięcie do 1 kV o izolacji i powłoce z tworzyw sztucznych</t>
  </si>
  <si>
    <t>Badanie odcinków linii kablowych do 1 kV</t>
  </si>
  <si>
    <t>odc.</t>
  </si>
  <si>
    <t>Razem  LIKWIDACJA KOLIZJI SIECI ENEA OPERATOR Sp. z o.o.:</t>
  </si>
  <si>
    <t>BUDOWA OŚWIETLENIA DROGOWEGO</t>
  </si>
  <si>
    <t>Prace demontażowe wraz z robotami ziemnymi, wywozem i utylizacją</t>
  </si>
  <si>
    <t>Demontaż istniejących kabli oświetleniowych -R*0,8</t>
  </si>
  <si>
    <t>Demontaż istniejących słupów -R*0,8</t>
  </si>
  <si>
    <t>Demontaż istniejących szafek oświetleniowych SO-41 -R*0,8</t>
  </si>
  <si>
    <t>Roboty kablowe wraz z robotami ziemnymi, podsypką, obsypką, zagęszczeniem nasypów</t>
  </si>
  <si>
    <t>Likwidacja kolizji sieci energetycznych wraz z robotami ziemnymi,wywozem, utylizacją, podsypką, obsypką, zagęszczeniem nasypów</t>
  </si>
  <si>
    <t>Rury ochronne z PCW o średnicy do 110 mm w wykopie</t>
  </si>
  <si>
    <t>Kable wielożyłowe o masie do 1.0 kg/m na napięcie znamionowe poniżej 110 kV w rowach kablowych - YAKY 4x35</t>
  </si>
  <si>
    <t>Kable wielożyłowe o masie do 1.0 kg/m na napięcie znamionowe poniżej 110 kV w rurach pustakach lub kanałach zamkniętych - YAKY 4x35</t>
  </si>
  <si>
    <t>Kable wielożyłowe o masie do 1.0 kg/m na napięcie znamionowe poniżej 110 kV w rowach kablowych - YAKY 4x50</t>
  </si>
  <si>
    <t xml:space="preserve">Uziom rurowy lub ze stali profilowej - dł. uziemiacza do 3m </t>
  </si>
  <si>
    <t>Łączenie przewodów uziemiających przez spawanie w wykopie - bednarka 120 mm2</t>
  </si>
  <si>
    <t>Podłączenie przewodów pojedynczych pod zaciski lub bolce; przekrój żyły do 50 mm2 - przewód LgYżo 1x25</t>
  </si>
  <si>
    <t>Głowice kablowe - zarobienie na sucho końca kabla 4-żyłowego o przekroju do 50 mm2 na napięcie do 1 kV o izolacji i powłoce z tworzyw sztucznych</t>
  </si>
  <si>
    <t>Zewnętrzny sprzęt oświetleniowy</t>
  </si>
  <si>
    <t>Wciąganie przewodów do słupa - YDYżo 5x1,5</t>
  </si>
  <si>
    <t>Montaż opraw do lamp sodowych (1 lampa w oprawie) na wysięgniku - Oprawa oświetlenia drogowego wraz z podłączeniem</t>
  </si>
  <si>
    <t>Razem  BUDOWA OŚWIETLENIA DROGOWEGO:</t>
  </si>
  <si>
    <t>Słup oświetleniowy aluminiowy w kolorze szampańskim  h=9m, z wysięgnikiem 2,5m, z robotami ziemnymi, posadowieniem i fundamentem</t>
  </si>
  <si>
    <t>Słup oświetleniowy aluminiowy w kolorze szampańskim  h=9m, z wysięgnikiem 2,0m, z robotami ziemnymi, posadowieniem i fundamentem</t>
  </si>
  <si>
    <t>Słup oświetleniowy aluminiowy w kolorze szampańskim  h=9m, z wysięgnikiem 1,5m, z robotami ziemnymi, posadowieniem i fundamentem</t>
  </si>
  <si>
    <t>Słup oświetleniowy aluminiowy w kolorze szampańskim  h=9m, z wysięgnikiem 0,5m, z robotami ziemnymi, posadowieniem i fundamentem</t>
  </si>
  <si>
    <t>Słup oświetleniowy aluminiowy w kolorze szampańskim  h=9m, z dwoma (2) wysięgnikami po 1,5m, z robotami ziemnymi, posadowieniem i fundamentem</t>
  </si>
  <si>
    <t>Szafka oświetleniowa wraz z robotami ziemnymi, fundamentem, wyposażeniem i podłączeniem kabli -szafka oświetleniowa w zamian za istn. SO-41</t>
  </si>
  <si>
    <t>VIII.2</t>
  </si>
  <si>
    <t>VIII.3</t>
  </si>
  <si>
    <t>VIII.4</t>
  </si>
  <si>
    <t>VIII.5</t>
  </si>
  <si>
    <t>VIII.6</t>
  </si>
  <si>
    <t>IV</t>
  </si>
  <si>
    <t>Kanalizacja deszczowa wraz z robotami ziemnymi,wywozem, utylizacją, podsypką, obsypką, zagęszczeniem, oznakowaniem, odwodnieniem wykopu, umocnienie wykopu,zagęszczeniem nasypów</t>
  </si>
  <si>
    <t>Przedmiar Robót
Część 4
Zadanie 1: „Przebudowa drogi powiatowej (ul. Barlickiego) pomiędzy skrzyżowaniami z ul. Wolińską i  Dworcową - odcinek od przejazdu kolejowego PKP km LK401 98+630 (km ul. Barlickiego od km 0+470,71 do skrzyżowania z ul. Wolińską)”</t>
  </si>
  <si>
    <t>Demontaż luster drogowych</t>
  </si>
  <si>
    <t>Demontaż słupków prowadzących</t>
  </si>
  <si>
    <t>Demontaż pylonów ostrzegawczych</t>
  </si>
  <si>
    <t>Demontaż wygrodzeń dla pieszych</t>
  </si>
  <si>
    <t>ODWODNIENIE KORPUSU DROGOWEGO</t>
  </si>
  <si>
    <t>III.3</t>
  </si>
  <si>
    <t>D.03.03.01</t>
  </si>
  <si>
    <t>Sączek podłużny</t>
  </si>
  <si>
    <t>Razem  Odwodnienie korpusu drogowego:</t>
  </si>
  <si>
    <t>Podbudowa z mieszanki niezwiązanej C90/3 o uziarnieniu 0/31,5mm -    warstwa grubości 20 cm</t>
  </si>
  <si>
    <t>Ulepszone podłoże z gruntu stabilizowanego spoiwem hydraulicznym - warstwa gr. 20 cm</t>
  </si>
  <si>
    <t>Warstwa wiążąca z mieszanki z betonu asfaltowego AC16W - 
  warstwa gr. 6 cm</t>
  </si>
  <si>
    <t>III.9</t>
  </si>
  <si>
    <t>Bariera energochłonna N2W3</t>
  </si>
  <si>
    <t>D.07.05.01</t>
  </si>
  <si>
    <t>Ogrodzenie zbiornika retencyjnego</t>
  </si>
  <si>
    <t>Brama wjazdowa do zbiornika</t>
  </si>
  <si>
    <t>Podbudowa pomocnicza z mieszanki niezwiązanej z kruszywem C50/30 - warstwa gr. 15 cm</t>
  </si>
  <si>
    <t>Nawierzchnia z betonu asfaltowego - warstwa ścieralna</t>
  </si>
  <si>
    <t>Warstwa ścieralna z betonu asfaltowego AC5S - warstwa  grubości 3 cm</t>
  </si>
  <si>
    <t>Warstwa profilująca z mieszanki z betonu asfaltowego   AC8S - warstwa gr. 3 cm</t>
  </si>
  <si>
    <t>D.05.03.05a</t>
  </si>
  <si>
    <t>Konstrukcje wsporcze (wysięgniki)</t>
  </si>
  <si>
    <t>Tablice kierunku i miejscowości "E"</t>
  </si>
  <si>
    <t xml:space="preserve">Studnie rewizyjne z kręgów betonowych o śr. 1500 mm  </t>
  </si>
  <si>
    <t>Studnie chłonne z kręgów d=1500mm</t>
  </si>
  <si>
    <t>Separatory</t>
  </si>
  <si>
    <t>Osadniki Dn1000mm</t>
  </si>
  <si>
    <t>Osadniki Dn1200mm</t>
  </si>
  <si>
    <t>Prefabrykowane wyloty przykanalików  do rowu Dn200mm</t>
  </si>
  <si>
    <t>Prefabrykowane wyloty kanałów do rowu  Dn400mm z klapą zwrotną Dn400</t>
  </si>
  <si>
    <t>IV.1.13</t>
  </si>
  <si>
    <t>IV.1.14</t>
  </si>
  <si>
    <t>IV.1.15</t>
  </si>
  <si>
    <t>IV.1.16</t>
  </si>
  <si>
    <t>IV.1.17</t>
  </si>
  <si>
    <t>IV.1.18</t>
  </si>
  <si>
    <t>Zbiornik oraz urządzenia infiltracyjne</t>
  </si>
  <si>
    <t>m3</t>
  </si>
  <si>
    <t>Wykopy z wywozem nadmiaru gruntu i utylizacją</t>
  </si>
  <si>
    <t>Plantowanie skarp i dna zbiornika</t>
  </si>
  <si>
    <t>Podsypka piaskowa gr. 5 cm</t>
  </si>
  <si>
    <t>Warstwa filtracyjna z kruszywa o średnicy 2-8mm</t>
  </si>
  <si>
    <t>Warstwa geowłókniny filtracyjnej 250g/m2</t>
  </si>
  <si>
    <t>D.03.05.01</t>
  </si>
  <si>
    <t>Geokrata wysokości 150mm wypełniona humusem z obsiewem mieszanką traw, kotwiona szpilkami dł. 540cm</t>
  </si>
  <si>
    <t>Sadzenie i pielęgnacja drzew liściastych wraz z zakupem materiałów, transportem, robotami przygotowawczymi, porządkowymi, ziemnymi i zabiegami agrotechnicznymi - porzeczka alpejska</t>
  </si>
  <si>
    <t>Sadzenie i pielęgnacja drzew liściastych wraz z zakupem materiałów, transportem, robotami przygotowawczymi, porządkowymi, ziemnymi i zabiegami agrotechnicznymi - ognik szkarłatny</t>
  </si>
  <si>
    <t>Przebudowa sieci wodociagowej wraz z robotami ziemnymi,wywozem, utylizacją, podsypką,obsypką, zagęszczeniem, odwodnieniem wykopu, umocnienie wykopu, zagęszczeniem nasypów, połączeniem rur</t>
  </si>
  <si>
    <t>Zabezpieczenie istniejącej sieci wodociągowej rurą ochronną PE SDR17 Dz355x21,1mm</t>
  </si>
  <si>
    <t>PRZEBUDOWA KANALIZACJI SANITARNEJ</t>
  </si>
  <si>
    <t>Przebudowa kanalizacji sanitarnej wraz z robotami ziemnymi,wywozem, utylizacją, podsypką,obsypką, zagęszczeniem,oznakowaniem, odwodnieniem wykopu, umocnienie wykopu, zagęszczeniem nasypów</t>
  </si>
  <si>
    <t>Kanał z rur PE100 SDR17 Dz110x6,6mm</t>
  </si>
  <si>
    <t>Rura ochronna PE100 RC SDR17 Dz200x11,9mm</t>
  </si>
  <si>
    <t>Zabezpieczenie istniejącej sieci kanalziacji tłocznej rurą ochronną PE100 RC SDR17 Dz200x11,9mm</t>
  </si>
  <si>
    <t>Demontaże wraz z wywozem i utylizacją /wraz z wywozem na odl. do 15km (materiał zakwalifikowany jako użyteczny)</t>
  </si>
  <si>
    <t>VI.6</t>
  </si>
  <si>
    <t>Przewody z rur PE100 SDR17,6 Dn125mm</t>
  </si>
  <si>
    <t>Rura osłonowa PE100 RC SDR17,6 Dn200x11,4mm</t>
  </si>
  <si>
    <t>Kanał Technologiczny wraz z robotami ziemnymi,wywozem, utylizacją, zagęszczeniem, oznakowaniem, odwodnieniem wykopu, umocnienie wykopu</t>
  </si>
  <si>
    <t xml:space="preserve">Budowa przewiertu z rur HDPEp315/28,6 </t>
  </si>
  <si>
    <t>Demontaż istniejącego kabla HAKnFtA 3x120, -R*0,8 wraz z wywozem i utylizacją</t>
  </si>
  <si>
    <t>Kable jednożyłowe o masie do 2.0 kg/m na napięcie znamionowe poniżej 110 kV w rowach kablowych -NA2XS(F)2Y 1x150/25</t>
  </si>
  <si>
    <t>Kable jednożyłowe o masie do 2.0 kg/m na napięcie znamionowe poniżej 110 kV w tunelach - NA2XS(F)2Y 1x150/25</t>
  </si>
  <si>
    <t>Łączenie w rowach kabli wielożyłowych o izolacji papierowej i powłoce ołowianej (Al do 150 mm2) na napięcie do 20 kV z kablami 1-żyłowymi z zastosowaniem muf przelotowych i muf z taśm izolacyjnych</t>
  </si>
  <si>
    <t>Demontaż istniejących latarń oświoetleniowych -R*0,8</t>
  </si>
  <si>
    <t>Kable wielożyłowe o masie do 3.0 kg/m na napięcie znamionowe poniżej 110 kV w rowach kablowych  YAKY 4x150</t>
  </si>
  <si>
    <t>Kable wielożyłowe o masie do 3.0 kg/m na napięcie znamionowe poniżej 110 kV w rurach pustakach lub kanałach zamkniętych  YAKY 4x150</t>
  </si>
  <si>
    <t>Układanie bednarki w rowach kablowych - Płaskownik Fe/Zn 30x4</t>
  </si>
  <si>
    <t>Mufy przelotowe z rur termokurczliwych na kablach wielożyłowych z żyłami Al o przekroju do 240 mm2 na napięcie do 1 kV o izolacji i powłoce z tworzyw sztucznych</t>
  </si>
  <si>
    <t>Słup oświetleniowy aluminiowy w kolorze szampańskim  h=9m, z wysięgnikiem 0,5m oraz dodatkowym wysięgnikiem łukowatym na wys. 0,5m, z robotami ziemnymi, posadowieniem i fundamentem</t>
  </si>
  <si>
    <t>I. Wymagania ogólne Kontraktu</t>
  </si>
  <si>
    <t>Pozyskanie wymaganych Kontraktem ubezpieczeń, gwarancji i zabezpieczeń</t>
  </si>
  <si>
    <t>Razem I. Wymagania Ogólne Kontraktu</t>
  </si>
  <si>
    <t>II. Wymagania ogólne dla Robót</t>
  </si>
  <si>
    <t>III. Prace przygotowawcze i Zieleń Drogowa</t>
  </si>
  <si>
    <t>IV. Układ drogowy</t>
  </si>
  <si>
    <t>V. Kanalizacja deszczowa, kanalizacja sanitarna, przebudowa wodociągu</t>
  </si>
  <si>
    <t>VI. Zbiornik retencyjny</t>
  </si>
  <si>
    <t>VII. Przebudowa gazociągu</t>
  </si>
  <si>
    <t>VIII.  Kanał Technologiczny</t>
  </si>
  <si>
    <t>IX</t>
  </si>
  <si>
    <t>II.1</t>
  </si>
  <si>
    <t>II.2</t>
  </si>
  <si>
    <t>II.3</t>
  </si>
  <si>
    <t>II.4</t>
  </si>
  <si>
    <t>II.5</t>
  </si>
  <si>
    <t>II.6</t>
  </si>
  <si>
    <t>Razem II. Wymagania Ogólne dla Robót</t>
  </si>
  <si>
    <t>III. ROBOTY PRZYGOTOWACZE i ZIELEŃ DROGOWA</t>
  </si>
  <si>
    <t>III.10</t>
  </si>
  <si>
    <t>III.11</t>
  </si>
  <si>
    <t>III.12</t>
  </si>
  <si>
    <t>III.13</t>
  </si>
  <si>
    <t>III.14</t>
  </si>
  <si>
    <t>Razem III. ROBOTY PRZYGOTOWACZE i ZIELEŃ DROGOWA:</t>
  </si>
  <si>
    <t>IV.1.19</t>
  </si>
  <si>
    <t>IV.1.20</t>
  </si>
  <si>
    <t>IV.1.21</t>
  </si>
  <si>
    <t>IV.1.22</t>
  </si>
  <si>
    <t>IV.4</t>
  </si>
  <si>
    <t>IV.4.1</t>
  </si>
  <si>
    <t>IV.4.3</t>
  </si>
  <si>
    <t>IV.4.4</t>
  </si>
  <si>
    <t>IV.4.5</t>
  </si>
  <si>
    <t>IV.4.6</t>
  </si>
  <si>
    <t>IV.4.7</t>
  </si>
  <si>
    <t>IV.4.8</t>
  </si>
  <si>
    <t>IV.4.9</t>
  </si>
  <si>
    <t>IV.4.10</t>
  </si>
  <si>
    <t>IV.4.11</t>
  </si>
  <si>
    <t>IV.4.12</t>
  </si>
  <si>
    <t>IV.5</t>
  </si>
  <si>
    <t>IV.5.1</t>
  </si>
  <si>
    <t>IV.5.2</t>
  </si>
  <si>
    <t>IV.5.3</t>
  </si>
  <si>
    <t>IV.5.4</t>
  </si>
  <si>
    <t>IV.5.5</t>
  </si>
  <si>
    <t>IV.5.6</t>
  </si>
  <si>
    <t>IV.5.7</t>
  </si>
  <si>
    <t>IV.6</t>
  </si>
  <si>
    <t>IV.6.1</t>
  </si>
  <si>
    <t>IV.6.2</t>
  </si>
  <si>
    <t>IV.6.3</t>
  </si>
  <si>
    <t>IV.7</t>
  </si>
  <si>
    <t>IV.7.1</t>
  </si>
  <si>
    <t>IV.7.2</t>
  </si>
  <si>
    <t>IV.7.3</t>
  </si>
  <si>
    <t>IV.7.4</t>
  </si>
  <si>
    <t>IV.7.5</t>
  </si>
  <si>
    <t>IV.7.6</t>
  </si>
  <si>
    <t>IV.7.7</t>
  </si>
  <si>
    <t>IV.7.8</t>
  </si>
  <si>
    <t>IV.7.9</t>
  </si>
  <si>
    <t>IV.7.10</t>
  </si>
  <si>
    <t>IV.7.11</t>
  </si>
  <si>
    <t>IV.7.12</t>
  </si>
  <si>
    <t>IV.7.13</t>
  </si>
  <si>
    <t>IV.7.14</t>
  </si>
  <si>
    <t>IV.7.15</t>
  </si>
  <si>
    <t>IV.7.16</t>
  </si>
  <si>
    <t>IV.7.17</t>
  </si>
  <si>
    <t>IV.7.18</t>
  </si>
  <si>
    <t>IV.7.19</t>
  </si>
  <si>
    <t>IV.8</t>
  </si>
  <si>
    <t>IV.8.1</t>
  </si>
  <si>
    <t>IV.8.2</t>
  </si>
  <si>
    <t>IV.8.3</t>
  </si>
  <si>
    <t>IV.8.4</t>
  </si>
  <si>
    <t>IV.9</t>
  </si>
  <si>
    <t xml:space="preserve">Razem IV. Układ drogowy  </t>
  </si>
  <si>
    <t>V. Kanalizacja deszczowa</t>
  </si>
  <si>
    <t>V.1.1</t>
  </si>
  <si>
    <t>V.1.2</t>
  </si>
  <si>
    <t>V.1.3</t>
  </si>
  <si>
    <t>V.1.4</t>
  </si>
  <si>
    <t>V.1.5</t>
  </si>
  <si>
    <t>V.1.6</t>
  </si>
  <si>
    <t>V.1.7</t>
  </si>
  <si>
    <t>V.1.8</t>
  </si>
  <si>
    <t>V.1.9</t>
  </si>
  <si>
    <t>V.1.10</t>
  </si>
  <si>
    <t>V.1.11</t>
  </si>
  <si>
    <t>V.1.12</t>
  </si>
  <si>
    <t>V.1.13</t>
  </si>
  <si>
    <t>V.1.14</t>
  </si>
  <si>
    <t>V.1.15</t>
  </si>
  <si>
    <t>V.1.16</t>
  </si>
  <si>
    <t>V.1.17</t>
  </si>
  <si>
    <t>V.1.18</t>
  </si>
  <si>
    <t>V.2.1</t>
  </si>
  <si>
    <t>V.2.2</t>
  </si>
  <si>
    <t>V.2.3</t>
  </si>
  <si>
    <t>V.2.4</t>
  </si>
  <si>
    <t>V.2.5</t>
  </si>
  <si>
    <t>Likwidacja istniejącej kanalizacji sanitarnej wraz z wywozem i utylizacxją</t>
  </si>
  <si>
    <t>V.3.1</t>
  </si>
  <si>
    <t>Razem V. Kanalizacja deszczowa, kanalizacja sanitarna, przebudowa wodociągu:</t>
  </si>
  <si>
    <t>VII.7</t>
  </si>
  <si>
    <t>VIII. Kanał Technologiczny</t>
  </si>
  <si>
    <t>Razem  VIII. KANAŁ TECHNOLOGICZNY:</t>
  </si>
  <si>
    <t>IX. Przebudowa oraz budowa sieci oświetleniowej oraz likwidacja kolizji sieci energetycznych ENEA</t>
  </si>
  <si>
    <t>IX.1</t>
  </si>
  <si>
    <t>IX.2</t>
  </si>
  <si>
    <t>IX.3</t>
  </si>
  <si>
    <t>IX.4</t>
  </si>
  <si>
    <t>IX.5</t>
  </si>
  <si>
    <t>IX.6</t>
  </si>
  <si>
    <t>IX.7</t>
  </si>
  <si>
    <t>IX.8</t>
  </si>
  <si>
    <t>IX.9</t>
  </si>
  <si>
    <t>IX.10</t>
  </si>
  <si>
    <t>IX.11</t>
  </si>
  <si>
    <t>IX.12</t>
  </si>
  <si>
    <t>IX.13</t>
  </si>
  <si>
    <t>IX.14</t>
  </si>
  <si>
    <t>IX.15</t>
  </si>
  <si>
    <t>IX.16</t>
  </si>
  <si>
    <t>IX.17</t>
  </si>
  <si>
    <t>IX.18</t>
  </si>
  <si>
    <t>IX.19</t>
  </si>
  <si>
    <t>IX.20</t>
  </si>
  <si>
    <t>IX.21</t>
  </si>
  <si>
    <t>IX.22</t>
  </si>
  <si>
    <t>IX.23</t>
  </si>
  <si>
    <t>IX.24</t>
  </si>
  <si>
    <t>IX.25</t>
  </si>
  <si>
    <t>IX.26</t>
  </si>
  <si>
    <t>IX.27</t>
  </si>
  <si>
    <t>IX.28</t>
  </si>
  <si>
    <t>IX.29</t>
  </si>
  <si>
    <t>IX.30</t>
  </si>
  <si>
    <t>IX.31</t>
  </si>
  <si>
    <t>IX.32</t>
  </si>
  <si>
    <t>IX.33</t>
  </si>
  <si>
    <t>IX.34</t>
  </si>
  <si>
    <t>IX.35</t>
  </si>
  <si>
    <t>IX.36</t>
  </si>
  <si>
    <t>IX.37</t>
  </si>
  <si>
    <t>IX.38</t>
  </si>
  <si>
    <t>Razem  IX. Przebudowa oraz budowa sieci oświetleniowej oraz likwidacja kolizji sieci energetycznych ENEA:</t>
  </si>
  <si>
    <t xml:space="preserve">Projekt tymczasowej organizacji ruchu wraz z uzyskaniem wszystkich niezbędnych uzgodnień oraz wszelkie dalsze aktualizacje i zatwierdzenia </t>
  </si>
  <si>
    <t>Aktualizacja projektu stałej organizacji ruchu po zmianach wprowadzonych na etapie budowy wraz z uzyskaniem wszystkich niezbędnych uzgodnień</t>
  </si>
  <si>
    <t>Dokumentacja powykonawcza wraz z inwentaryzacją geodezyjna powykonawcza wraz z uzyskaniem mapy inwentaryzacyjnej potwierdzającej przyjęcie do zasobu</t>
  </si>
  <si>
    <t>Sporządzenie szacunków brakarskich</t>
  </si>
  <si>
    <t>IX. Oświetlenie drogowe oraz przebudowa kolizji energet.</t>
  </si>
  <si>
    <t>IV.9.1</t>
  </si>
  <si>
    <t>Razem VII. Przebudowa gazociągu:</t>
  </si>
  <si>
    <t>Razem VI. Zbiornik retencyjny:</t>
  </si>
  <si>
    <r>
      <t>m</t>
    </r>
    <r>
      <rPr>
        <vertAlign val="superscript"/>
        <sz val="11"/>
        <color rgb="FFFF0000"/>
        <rFont val="Arial Narrow"/>
        <family val="2"/>
        <charset val="238"/>
      </rPr>
      <t>2</t>
    </r>
  </si>
  <si>
    <t>Warstwa mrozoochronna z mieszanki niezwiązanej lub gruntu niewysadzinowego (naturalnego lub antropogenicznego) o CBR&gt;=35%; warstwa mrozoochronna pełni funkcję warstwy odsączającej o k10≥8m/dobę o gr. 28 cm (G2, G3, G4)</t>
  </si>
  <si>
    <t>Sadzenie i pielęgnacja drzew liściastych wraz z zakupem materiałów, transportem, robotami przygotowawczymi, porządkowymi, ziemnymi i zabiegami agrotechnicznymi - pęcherznica kalinolistna</t>
  </si>
  <si>
    <r>
      <t>Nawierzchnia z brukowej kostki betonowej gr 8 cm,</t>
    </r>
    <r>
      <rPr>
        <sz val="10"/>
        <color rgb="FFFF0000"/>
        <rFont val="Arial Narrow"/>
        <family val="2"/>
        <charset val="238"/>
      </rPr>
      <t xml:space="preserve"> czerwonej</t>
    </r>
    <r>
      <rPr>
        <sz val="10"/>
        <rFont val="Arial Narrow"/>
        <family val="2"/>
        <charset val="238"/>
      </rPr>
      <t xml:space="preserve"> układanej na podsypce cementowo-piaskowej  gr. 3 cm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</si>
</sst>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z_ł_-;\-* #,##0.00\ _z_ł_-;_-* &quot;-&quot;??\ _z_ł_-;_-@_-"/>
    <numFmt numFmtId="165" formatCode="#,##0.0000"/>
  </numFmts>
  <fonts count="51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b/>
      <i/>
      <sz val="12"/>
      <name val="Arial CE"/>
      <charset val="238"/>
    </font>
    <font>
      <sz val="8"/>
      <name val="Arial CE"/>
      <charset val="238"/>
    </font>
    <font>
      <i/>
      <sz val="8"/>
      <name val="Arial CE"/>
      <charset val="238"/>
    </font>
    <font>
      <b/>
      <sz val="9"/>
      <name val="Arial CE"/>
      <charset val="238"/>
    </font>
    <font>
      <i/>
      <sz val="10"/>
      <name val="Arial CE"/>
      <charset val="238"/>
    </font>
    <font>
      <sz val="8"/>
      <name val="Arial CE"/>
      <family val="2"/>
      <charset val="238"/>
    </font>
    <font>
      <sz val="10"/>
      <name val="Arial Narrow"/>
      <family val="2"/>
      <charset val="238"/>
    </font>
    <font>
      <b/>
      <sz val="12"/>
      <name val="Arial Narrow"/>
      <family val="2"/>
      <charset val="238"/>
    </font>
    <font>
      <sz val="12"/>
      <name val="Arial Narrow"/>
      <family val="2"/>
      <charset val="238"/>
    </font>
    <font>
      <sz val="8"/>
      <color rgb="FFFF0000"/>
      <name val="Arial CE"/>
      <family val="2"/>
      <charset val="238"/>
    </font>
    <font>
      <sz val="9"/>
      <color rgb="FFFF0000"/>
      <name val="Arial Narrow"/>
      <family val="2"/>
      <charset val="238"/>
    </font>
    <font>
      <b/>
      <sz val="12"/>
      <color rgb="FFFF0000"/>
      <name val="Arial Narrow"/>
      <family val="2"/>
      <charset val="238"/>
    </font>
    <font>
      <sz val="10"/>
      <color rgb="FFFF0000"/>
      <name val="Arial CE"/>
      <charset val="238"/>
    </font>
    <font>
      <sz val="6"/>
      <name val="Arial CE"/>
      <charset val="238"/>
    </font>
    <font>
      <b/>
      <sz val="8"/>
      <name val="Arial CE"/>
      <charset val="238"/>
    </font>
    <font>
      <sz val="10"/>
      <name val="Arial Narrow"/>
      <family val="2"/>
    </font>
    <font>
      <sz val="10"/>
      <name val="Arial"/>
      <family val="2"/>
      <charset val="238"/>
    </font>
    <font>
      <b/>
      <sz val="11"/>
      <name val="Arial"/>
      <family val="2"/>
    </font>
    <font>
      <b/>
      <sz val="12"/>
      <name val="Arial CE"/>
      <family val="2"/>
      <charset val="238"/>
    </font>
    <font>
      <sz val="10"/>
      <color rgb="FFFF0000"/>
      <name val="Arial Narrow"/>
      <family val="2"/>
      <charset val="238"/>
    </font>
    <font>
      <sz val="11"/>
      <color theme="1"/>
      <name val="Calibri"/>
      <family val="2"/>
    </font>
    <font>
      <b/>
      <sz val="10"/>
      <name val="Arial Narrow"/>
      <family val="2"/>
      <charset val="238"/>
    </font>
    <font>
      <sz val="10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6"/>
      <name val="Arial Narrow"/>
      <family val="2"/>
    </font>
    <font>
      <i/>
      <sz val="8"/>
      <name val="Arial Narrow"/>
      <family val="2"/>
    </font>
    <font>
      <b/>
      <sz val="9"/>
      <color rgb="FFFF0000"/>
      <name val="Arial CE"/>
      <charset val="238"/>
    </font>
    <font>
      <sz val="11"/>
      <name val="Arial Narrow"/>
      <family val="2"/>
      <charset val="238"/>
    </font>
    <font>
      <b/>
      <sz val="11"/>
      <name val="Arial Narrow"/>
      <family val="2"/>
      <charset val="238"/>
    </font>
    <font>
      <i/>
      <sz val="11"/>
      <name val="Arial Narrow"/>
      <family val="2"/>
      <charset val="238"/>
    </font>
    <font>
      <vertAlign val="superscript"/>
      <sz val="11"/>
      <name val="Arial Narrow"/>
      <family val="2"/>
      <charset val="238"/>
    </font>
    <font>
      <b/>
      <sz val="10"/>
      <color theme="3"/>
      <name val="Arial CE"/>
      <charset val="238"/>
    </font>
    <font>
      <b/>
      <sz val="10"/>
      <color theme="1"/>
      <name val="Arial CE"/>
      <charset val="238"/>
    </font>
    <font>
      <b/>
      <sz val="11"/>
      <name val="Arial CE"/>
      <charset val="238"/>
    </font>
    <font>
      <b/>
      <i/>
      <sz val="11"/>
      <name val="Arial Narrow"/>
      <family val="2"/>
      <charset val="238"/>
    </font>
    <font>
      <i/>
      <sz val="11"/>
      <name val="Arial CE"/>
      <charset val="238"/>
    </font>
    <font>
      <sz val="11"/>
      <name val="Arial CE"/>
      <charset val="238"/>
    </font>
    <font>
      <sz val="10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i/>
      <sz val="8"/>
      <name val="Arial Narrow"/>
      <family val="2"/>
      <charset val="238"/>
    </font>
    <font>
      <sz val="8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sz val="10"/>
      <name val="Arial CE"/>
      <charset val="238"/>
    </font>
    <font>
      <sz val="9"/>
      <color theme="1"/>
      <name val="Calibri"/>
      <family val="2"/>
      <charset val="238"/>
      <scheme val="minor"/>
    </font>
    <font>
      <sz val="11"/>
      <color rgb="FFFF0000"/>
      <name val="Arial Narrow"/>
      <family val="2"/>
      <charset val="238"/>
    </font>
    <font>
      <vertAlign val="superscript"/>
      <sz val="11"/>
      <color rgb="FFFF0000"/>
      <name val="Arial Narrow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0" fillId="0" borderId="0"/>
    <xf numFmtId="0" fontId="24" fillId="0" borderId="0"/>
    <xf numFmtId="0" fontId="24" fillId="0" borderId="0"/>
    <xf numFmtId="164" fontId="24" fillId="0" borderId="0" applyFont="0" applyFill="0" applyBorder="0" applyAlignment="0" applyProtection="0"/>
    <xf numFmtId="0" fontId="26" fillId="0" borderId="0"/>
  </cellStyleXfs>
  <cellXfs count="365">
    <xf numFmtId="0" fontId="0" fillId="0" borderId="0" xfId="0"/>
    <xf numFmtId="0" fontId="0" fillId="0" borderId="0" xfId="0" applyAlignment="1"/>
    <xf numFmtId="0" fontId="7" fillId="0" borderId="0" xfId="0" applyFont="1"/>
    <xf numFmtId="0" fontId="0" fillId="0" borderId="0" xfId="0" applyAlignment="1">
      <alignment horizontal="center"/>
    </xf>
    <xf numFmtId="1" fontId="4" fillId="0" borderId="0" xfId="0" applyNumberFormat="1" applyFont="1" applyBorder="1" applyAlignment="1">
      <alignment vertical="top" wrapText="1"/>
    </xf>
    <xf numFmtId="0" fontId="8" fillId="0" borderId="0" xfId="0" applyFont="1"/>
    <xf numFmtId="4" fontId="9" fillId="2" borderId="3" xfId="0" applyNumberFormat="1" applyFont="1" applyFill="1" applyBorder="1" applyAlignment="1">
      <alignment horizontal="center" vertical="center" wrapText="1"/>
    </xf>
    <xf numFmtId="4" fontId="9" fillId="2" borderId="4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0" fillId="0" borderId="0" xfId="0" applyBorder="1"/>
    <xf numFmtId="0" fontId="7" fillId="0" borderId="0" xfId="0" applyFont="1" applyBorder="1"/>
    <xf numFmtId="0" fontId="10" fillId="0" borderId="0" xfId="0" applyFont="1" applyFill="1" applyAlignment="1">
      <alignment vertical="center"/>
    </xf>
    <xf numFmtId="2" fontId="10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vertical="center"/>
    </xf>
    <xf numFmtId="10" fontId="10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10" fontId="12" fillId="0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10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4" fontId="9" fillId="2" borderId="1" xfId="0" applyNumberFormat="1" applyFont="1" applyFill="1" applyBorder="1" applyAlignment="1">
      <alignment horizontal="center" vertical="center" wrapText="1"/>
    </xf>
    <xf numFmtId="4" fontId="9" fillId="2" borderId="8" xfId="0" applyNumberFormat="1" applyFont="1" applyFill="1" applyBorder="1" applyAlignment="1">
      <alignment horizontal="center" vertical="center" wrapText="1"/>
    </xf>
    <xf numFmtId="1" fontId="10" fillId="0" borderId="5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right" vertical="center" wrapText="1"/>
    </xf>
    <xf numFmtId="4" fontId="13" fillId="0" borderId="0" xfId="0" applyNumberFormat="1" applyFont="1" applyFill="1" applyBorder="1" applyAlignment="1">
      <alignment horizontal="right" vertical="center" wrapText="1"/>
    </xf>
    <xf numFmtId="2" fontId="14" fillId="0" borderId="0" xfId="0" applyNumberFormat="1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right" vertical="center"/>
    </xf>
    <xf numFmtId="0" fontId="0" fillId="0" borderId="0" xfId="0" applyFill="1" applyBorder="1"/>
    <xf numFmtId="0" fontId="0" fillId="0" borderId="0" xfId="0" applyFill="1"/>
    <xf numFmtId="0" fontId="0" fillId="0" borderId="26" xfId="0" applyBorder="1" applyAlignment="1"/>
    <xf numFmtId="0" fontId="0" fillId="0" borderId="26" xfId="0" applyBorder="1"/>
    <xf numFmtId="0" fontId="8" fillId="0" borderId="26" xfId="0" applyFont="1" applyBorder="1"/>
    <xf numFmtId="0" fontId="3" fillId="0" borderId="26" xfId="0" applyFont="1" applyBorder="1"/>
    <xf numFmtId="0" fontId="0" fillId="0" borderId="0" xfId="0" applyBorder="1" applyAlignment="1"/>
    <xf numFmtId="0" fontId="3" fillId="0" borderId="0" xfId="0" applyFont="1" applyBorder="1"/>
    <xf numFmtId="0" fontId="0" fillId="0" borderId="0" xfId="0" applyFont="1"/>
    <xf numFmtId="2" fontId="11" fillId="0" borderId="8" xfId="0" applyNumberFormat="1" applyFont="1" applyFill="1" applyBorder="1" applyAlignment="1">
      <alignment horizontal="right" vertical="center" wrapText="1"/>
    </xf>
    <xf numFmtId="4" fontId="3" fillId="0" borderId="28" xfId="0" applyNumberFormat="1" applyFont="1" applyFill="1" applyBorder="1" applyAlignment="1">
      <alignment horizontal="right" vertical="center"/>
    </xf>
    <xf numFmtId="4" fontId="3" fillId="0" borderId="29" xfId="0" applyNumberFormat="1" applyFont="1" applyFill="1" applyBorder="1" applyAlignment="1">
      <alignment horizontal="right" vertical="center"/>
    </xf>
    <xf numFmtId="2" fontId="0" fillId="0" borderId="0" xfId="0" applyNumberFormat="1"/>
    <xf numFmtId="0" fontId="10" fillId="0" borderId="1" xfId="5" applyFont="1" applyFill="1" applyBorder="1" applyAlignment="1" applyProtection="1">
      <alignment horizontal="center" vertical="center" wrapText="1"/>
    </xf>
    <xf numFmtId="0" fontId="26" fillId="0" borderId="0" xfId="0" applyFont="1" applyBorder="1" applyAlignment="1"/>
    <xf numFmtId="0" fontId="19" fillId="0" borderId="0" xfId="0" applyFont="1"/>
    <xf numFmtId="2" fontId="19" fillId="0" borderId="0" xfId="0" applyNumberFormat="1" applyFont="1"/>
    <xf numFmtId="4" fontId="28" fillId="2" borderId="1" xfId="0" applyNumberFormat="1" applyFont="1" applyFill="1" applyBorder="1" applyAlignment="1">
      <alignment horizontal="center" vertical="center" wrapText="1"/>
    </xf>
    <xf numFmtId="4" fontId="28" fillId="2" borderId="9" xfId="0" applyNumberFormat="1" applyFont="1" applyFill="1" applyBorder="1" applyAlignment="1">
      <alignment horizontal="center" vertical="center" wrapText="1"/>
    </xf>
    <xf numFmtId="0" fontId="0" fillId="0" borderId="0" xfId="0" applyFont="1" applyBorder="1"/>
    <xf numFmtId="49" fontId="25" fillId="0" borderId="5" xfId="5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/>
    <xf numFmtId="49" fontId="25" fillId="0" borderId="5" xfId="2" applyNumberFormat="1" applyFont="1" applyFill="1" applyBorder="1" applyAlignment="1">
      <alignment horizontal="left" vertical="top" wrapText="1"/>
    </xf>
    <xf numFmtId="0" fontId="10" fillId="0" borderId="0" xfId="0" applyFont="1" applyAlignment="1">
      <alignment vertical="top"/>
    </xf>
    <xf numFmtId="0" fontId="10" fillId="0" borderId="5" xfId="5" applyFont="1" applyFill="1" applyBorder="1" applyAlignment="1" applyProtection="1">
      <alignment horizontal="center" vertical="center" wrapText="1"/>
      <protection locked="0"/>
    </xf>
    <xf numFmtId="2" fontId="11" fillId="0" borderId="8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 wrapText="1"/>
    </xf>
    <xf numFmtId="2" fontId="10" fillId="0" borderId="8" xfId="0" applyNumberFormat="1" applyFont="1" applyFill="1" applyBorder="1" applyAlignment="1">
      <alignment vertical="center"/>
    </xf>
    <xf numFmtId="0" fontId="10" fillId="0" borderId="9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wrapText="1"/>
    </xf>
    <xf numFmtId="0" fontId="23" fillId="0" borderId="0" xfId="0" applyFont="1"/>
    <xf numFmtId="0" fontId="7" fillId="5" borderId="0" xfId="0" applyFont="1" applyFill="1"/>
    <xf numFmtId="0" fontId="31" fillId="0" borderId="0" xfId="0" applyFont="1"/>
    <xf numFmtId="0" fontId="10" fillId="0" borderId="9" xfId="0" applyFont="1" applyBorder="1" applyAlignment="1">
      <alignment horizontal="left" vertical="center" wrapText="1"/>
    </xf>
    <xf numFmtId="49" fontId="10" fillId="0" borderId="5" xfId="5" applyNumberFormat="1" applyFont="1" applyFill="1" applyBorder="1" applyAlignment="1" applyProtection="1">
      <alignment horizontal="center" vertical="center" wrapText="1"/>
      <protection locked="0"/>
    </xf>
    <xf numFmtId="4" fontId="32" fillId="2" borderId="1" xfId="0" applyNumberFormat="1" applyFont="1" applyFill="1" applyBorder="1" applyAlignment="1">
      <alignment horizontal="center" vertical="center" wrapText="1"/>
    </xf>
    <xf numFmtId="4" fontId="32" fillId="2" borderId="8" xfId="0" applyNumberFormat="1" applyFont="1" applyFill="1" applyBorder="1" applyAlignment="1">
      <alignment horizontal="center" vertical="center" wrapText="1"/>
    </xf>
    <xf numFmtId="0" fontId="33" fillId="0" borderId="1" xfId="2" applyFont="1" applyFill="1" applyBorder="1" applyAlignment="1">
      <alignment horizontal="left" vertical="top" wrapText="1"/>
    </xf>
    <xf numFmtId="0" fontId="33" fillId="0" borderId="1" xfId="2" applyFont="1" applyFill="1" applyBorder="1" applyAlignment="1">
      <alignment horizontal="left" vertical="top"/>
    </xf>
    <xf numFmtId="4" fontId="33" fillId="0" borderId="1" xfId="2" applyNumberFormat="1" applyFont="1" applyFill="1" applyBorder="1" applyAlignment="1">
      <alignment vertical="center"/>
    </xf>
    <xf numFmtId="4" fontId="32" fillId="0" borderId="1" xfId="0" applyNumberFormat="1" applyFont="1" applyFill="1" applyBorder="1" applyAlignment="1">
      <alignment horizontal="left" vertical="top"/>
    </xf>
    <xf numFmtId="4" fontId="32" fillId="0" borderId="1" xfId="2" applyNumberFormat="1" applyFont="1" applyFill="1" applyBorder="1" applyAlignment="1">
      <alignment vertical="center"/>
    </xf>
    <xf numFmtId="2" fontId="32" fillId="0" borderId="8" xfId="0" applyNumberFormat="1" applyFont="1" applyFill="1" applyBorder="1" applyAlignment="1">
      <alignment vertical="top"/>
    </xf>
    <xf numFmtId="2" fontId="33" fillId="0" borderId="8" xfId="0" applyNumberFormat="1" applyFont="1" applyFill="1" applyBorder="1" applyAlignment="1">
      <alignment vertical="top"/>
    </xf>
    <xf numFmtId="2" fontId="33" fillId="0" borderId="34" xfId="0" applyNumberFormat="1" applyFont="1" applyFill="1" applyBorder="1" applyAlignment="1">
      <alignment vertical="top"/>
    </xf>
    <xf numFmtId="2" fontId="32" fillId="0" borderId="34" xfId="0" applyNumberFormat="1" applyFont="1" applyFill="1" applyBorder="1" applyAlignment="1">
      <alignment vertical="top"/>
    </xf>
    <xf numFmtId="0" fontId="32" fillId="0" borderId="0" xfId="0" applyFont="1"/>
    <xf numFmtId="0" fontId="32" fillId="0" borderId="0" xfId="0" applyFont="1" applyAlignment="1">
      <alignment vertical="top"/>
    </xf>
    <xf numFmtId="0" fontId="36" fillId="0" borderId="0" xfId="0" applyFont="1"/>
    <xf numFmtId="0" fontId="32" fillId="2" borderId="1" xfId="0" applyFont="1" applyFill="1" applyBorder="1" applyAlignment="1">
      <alignment horizontal="center" vertical="center" wrapText="1"/>
    </xf>
    <xf numFmtId="4" fontId="3" fillId="0" borderId="36" xfId="0" applyNumberFormat="1" applyFont="1" applyBorder="1" applyAlignment="1">
      <alignment horizontal="right" vertical="center"/>
    </xf>
    <xf numFmtId="4" fontId="22" fillId="0" borderId="14" xfId="0" applyNumberFormat="1" applyFont="1" applyBorder="1" applyAlignment="1">
      <alignment vertical="center"/>
    </xf>
    <xf numFmtId="0" fontId="10" fillId="0" borderId="1" xfId="2" applyFont="1" applyFill="1" applyBorder="1" applyAlignment="1">
      <alignment horizontal="left" vertical="top" wrapText="1"/>
    </xf>
    <xf numFmtId="0" fontId="10" fillId="0" borderId="27" xfId="2" applyFont="1" applyFill="1" applyBorder="1" applyAlignment="1">
      <alignment horizontal="left" vertical="top" wrapText="1"/>
    </xf>
    <xf numFmtId="0" fontId="19" fillId="0" borderId="0" xfId="0" applyFont="1" applyFill="1"/>
    <xf numFmtId="49" fontId="25" fillId="0" borderId="9" xfId="0" applyNumberFormat="1" applyFont="1" applyFill="1" applyBorder="1" applyAlignment="1">
      <alignment horizontal="center" vertical="center"/>
    </xf>
    <xf numFmtId="49" fontId="10" fillId="0" borderId="5" xfId="2" applyNumberFormat="1" applyFont="1" applyFill="1" applyBorder="1" applyAlignment="1">
      <alignment horizontal="left" vertical="top" wrapText="1"/>
    </xf>
    <xf numFmtId="49" fontId="10" fillId="0" borderId="9" xfId="0" applyNumberFormat="1" applyFont="1" applyFill="1" applyBorder="1" applyAlignment="1">
      <alignment horizontal="center" vertical="center"/>
    </xf>
    <xf numFmtId="0" fontId="10" fillId="0" borderId="0" xfId="0" applyFont="1" applyFill="1"/>
    <xf numFmtId="0" fontId="25" fillId="0" borderId="1" xfId="2" applyFont="1" applyFill="1" applyBorder="1" applyAlignment="1">
      <alignment horizontal="left" vertical="top" wrapText="1"/>
    </xf>
    <xf numFmtId="49" fontId="10" fillId="0" borderId="1" xfId="0" applyNumberFormat="1" applyFont="1" applyFill="1" applyBorder="1" applyAlignment="1">
      <alignment horizontal="center" vertical="center"/>
    </xf>
    <xf numFmtId="49" fontId="25" fillId="0" borderId="1" xfId="0" applyNumberFormat="1" applyFont="1" applyFill="1" applyBorder="1" applyAlignment="1">
      <alignment horizontal="center" vertical="center"/>
    </xf>
    <xf numFmtId="49" fontId="10" fillId="0" borderId="27" xfId="0" applyNumberFormat="1" applyFont="1" applyFill="1" applyBorder="1" applyAlignment="1">
      <alignment horizontal="center" vertical="center"/>
    </xf>
    <xf numFmtId="4" fontId="32" fillId="0" borderId="0" xfId="0" applyNumberFormat="1" applyFont="1" applyAlignment="1">
      <alignment vertical="center"/>
    </xf>
    <xf numFmtId="4" fontId="10" fillId="0" borderId="0" xfId="0" applyNumberFormat="1" applyFont="1" applyAlignment="1">
      <alignment vertical="center"/>
    </xf>
    <xf numFmtId="49" fontId="25" fillId="0" borderId="32" xfId="2" applyNumberFormat="1" applyFont="1" applyFill="1" applyBorder="1" applyAlignment="1">
      <alignment horizontal="left" vertical="top" wrapText="1"/>
    </xf>
    <xf numFmtId="49" fontId="10" fillId="0" borderId="32" xfId="2" applyNumberFormat="1" applyFont="1" applyFill="1" applyBorder="1" applyAlignment="1">
      <alignment horizontal="left" vertical="top" wrapText="1"/>
    </xf>
    <xf numFmtId="0" fontId="0" fillId="0" borderId="0" xfId="0" applyFont="1" applyFill="1"/>
    <xf numFmtId="0" fontId="0" fillId="0" borderId="0" xfId="0" applyFill="1" applyAlignment="1">
      <alignment vertical="top"/>
    </xf>
    <xf numFmtId="49" fontId="33" fillId="0" borderId="1" xfId="2" applyNumberFormat="1" applyFont="1" applyFill="1" applyBorder="1" applyAlignment="1">
      <alignment horizontal="left" vertical="top" wrapText="1"/>
    </xf>
    <xf numFmtId="0" fontId="41" fillId="0" borderId="1" xfId="0" applyFont="1" applyFill="1" applyBorder="1" applyAlignment="1">
      <alignment horizontal="left" vertical="top"/>
    </xf>
    <xf numFmtId="4" fontId="32" fillId="0" borderId="1" xfId="0" applyNumberFormat="1" applyFont="1" applyFill="1" applyBorder="1" applyAlignment="1">
      <alignment horizontal="right" vertical="center"/>
    </xf>
    <xf numFmtId="0" fontId="41" fillId="0" borderId="0" xfId="0" applyFont="1" applyFill="1" applyAlignment="1">
      <alignment vertical="top"/>
    </xf>
    <xf numFmtId="0" fontId="41" fillId="0" borderId="0" xfId="0" applyFont="1"/>
    <xf numFmtId="0" fontId="41" fillId="0" borderId="0" xfId="0" applyFont="1" applyFill="1"/>
    <xf numFmtId="0" fontId="10" fillId="0" borderId="1" xfId="0" applyFont="1" applyFill="1" applyBorder="1" applyAlignment="1">
      <alignment horizontal="center" vertical="top"/>
    </xf>
    <xf numFmtId="2" fontId="33" fillId="0" borderId="1" xfId="0" applyNumberFormat="1" applyFont="1" applyFill="1" applyBorder="1" applyAlignment="1">
      <alignment vertical="center"/>
    </xf>
    <xf numFmtId="0" fontId="41" fillId="0" borderId="0" xfId="0" applyFont="1" applyAlignment="1">
      <alignment horizontal="center"/>
    </xf>
    <xf numFmtId="0" fontId="0" fillId="0" borderId="0" xfId="0" applyFont="1" applyFill="1" applyAlignment="1">
      <alignment vertical="top"/>
    </xf>
    <xf numFmtId="4" fontId="9" fillId="2" borderId="41" xfId="0" applyNumberFormat="1" applyFont="1" applyFill="1" applyBorder="1" applyAlignment="1">
      <alignment horizontal="center" vertical="center" wrapText="1"/>
    </xf>
    <xf numFmtId="4" fontId="9" fillId="2" borderId="22" xfId="0" applyNumberFormat="1" applyFont="1" applyFill="1" applyBorder="1" applyAlignment="1">
      <alignment horizontal="center" vertical="center" wrapText="1"/>
    </xf>
    <xf numFmtId="4" fontId="10" fillId="0" borderId="22" xfId="0" applyNumberFormat="1" applyFont="1" applyFill="1" applyBorder="1" applyAlignment="1">
      <alignment horizontal="right" vertical="center"/>
    </xf>
    <xf numFmtId="4" fontId="19" fillId="0" borderId="0" xfId="0" applyNumberFormat="1" applyFont="1"/>
    <xf numFmtId="2" fontId="10" fillId="0" borderId="0" xfId="0" applyNumberFormat="1" applyFont="1"/>
    <xf numFmtId="0" fontId="5" fillId="2" borderId="1" xfId="0" applyFont="1" applyFill="1" applyBorder="1" applyAlignment="1">
      <alignment horizontal="center" vertical="center" wrapText="1"/>
    </xf>
    <xf numFmtId="49" fontId="42" fillId="0" borderId="1" xfId="0" applyNumberFormat="1" applyFont="1" applyFill="1" applyBorder="1" applyAlignment="1">
      <alignment horizontal="center" vertical="center"/>
    </xf>
    <xf numFmtId="49" fontId="42" fillId="0" borderId="9" xfId="0" applyNumberFormat="1" applyFont="1" applyFill="1" applyBorder="1" applyAlignment="1">
      <alignment horizontal="center" vertical="center"/>
    </xf>
    <xf numFmtId="0" fontId="42" fillId="0" borderId="1" xfId="5" applyFont="1" applyFill="1" applyBorder="1" applyAlignment="1" applyProtection="1">
      <alignment horizontal="center" vertical="center" wrapText="1"/>
    </xf>
    <xf numFmtId="2" fontId="42" fillId="0" borderId="8" xfId="0" applyNumberFormat="1" applyFont="1" applyFill="1" applyBorder="1" applyAlignment="1">
      <alignment vertical="center"/>
    </xf>
    <xf numFmtId="0" fontId="42" fillId="0" borderId="1" xfId="0" applyFont="1" applyFill="1" applyBorder="1" applyAlignment="1">
      <alignment vertical="center" wrapText="1"/>
    </xf>
    <xf numFmtId="49" fontId="48" fillId="0" borderId="1" xfId="0" applyNumberFormat="1" applyFont="1" applyBorder="1" applyAlignment="1">
      <alignment vertical="center" wrapText="1"/>
    </xf>
    <xf numFmtId="0" fontId="2" fillId="0" borderId="31" xfId="0" applyFont="1" applyBorder="1"/>
    <xf numFmtId="0" fontId="10" fillId="0" borderId="5" xfId="5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>
      <alignment horizontal="left" vertical="center" wrapText="1"/>
    </xf>
    <xf numFmtId="0" fontId="10" fillId="0" borderId="1" xfId="5" applyFont="1" applyBorder="1" applyAlignment="1">
      <alignment horizontal="center" vertical="center" wrapText="1"/>
    </xf>
    <xf numFmtId="2" fontId="10" fillId="0" borderId="8" xfId="0" applyNumberFormat="1" applyFont="1" applyBorder="1" applyAlignment="1">
      <alignment vertical="center"/>
    </xf>
    <xf numFmtId="0" fontId="10" fillId="0" borderId="1" xfId="5" applyFont="1" applyFill="1" applyBorder="1" applyAlignment="1">
      <alignment horizontal="center" vertical="center" wrapText="1"/>
    </xf>
    <xf numFmtId="4" fontId="10" fillId="0" borderId="1" xfId="5" applyNumberFormat="1" applyFont="1" applyFill="1" applyBorder="1" applyAlignment="1">
      <alignment horizontal="center" vertical="center" wrapText="1"/>
    </xf>
    <xf numFmtId="2" fontId="33" fillId="0" borderId="8" xfId="0" applyNumberFormat="1" applyFont="1" applyFill="1" applyBorder="1" applyAlignment="1">
      <alignment vertical="center"/>
    </xf>
    <xf numFmtId="4" fontId="10" fillId="0" borderId="1" xfId="5" applyNumberFormat="1" applyFont="1" applyFill="1" applyBorder="1" applyAlignment="1" applyProtection="1">
      <alignment horizontal="center" vertical="center" wrapText="1"/>
    </xf>
    <xf numFmtId="4" fontId="10" fillId="0" borderId="8" xfId="0" applyNumberFormat="1" applyFont="1" applyFill="1" applyBorder="1" applyAlignment="1">
      <alignment vertical="center"/>
    </xf>
    <xf numFmtId="4" fontId="10" fillId="0" borderId="9" xfId="0" applyNumberFormat="1" applyFont="1" applyFill="1" applyBorder="1" applyAlignment="1">
      <alignment vertical="center" wrapText="1"/>
    </xf>
    <xf numFmtId="4" fontId="42" fillId="0" borderId="1" xfId="0" applyNumberFormat="1" applyFont="1" applyFill="1" applyBorder="1" applyAlignment="1">
      <alignment vertical="center" wrapText="1"/>
    </xf>
    <xf numFmtId="4" fontId="42" fillId="0" borderId="1" xfId="5" applyNumberFormat="1" applyFont="1" applyFill="1" applyBorder="1" applyAlignment="1" applyProtection="1">
      <alignment horizontal="center" vertical="center" wrapText="1"/>
    </xf>
    <xf numFmtId="0" fontId="10" fillId="0" borderId="25" xfId="5" applyFont="1" applyFill="1" applyBorder="1" applyAlignment="1" applyProtection="1">
      <alignment horizontal="center" vertical="center" wrapText="1"/>
      <protection locked="0"/>
    </xf>
    <xf numFmtId="0" fontId="10" fillId="0" borderId="1" xfId="5" applyFont="1" applyFill="1" applyBorder="1" applyAlignment="1" applyProtection="1">
      <alignment horizontal="center" vertical="center" wrapText="1"/>
      <protection locked="0"/>
    </xf>
    <xf numFmtId="49" fontId="10" fillId="0" borderId="5" xfId="1" applyNumberFormat="1" applyFont="1" applyFill="1" applyBorder="1" applyAlignment="1">
      <alignment horizontal="center" vertical="center"/>
    </xf>
    <xf numFmtId="0" fontId="10" fillId="0" borderId="1" xfId="1" applyFont="1" applyBorder="1" applyAlignment="1">
      <alignment vertical="top" wrapText="1"/>
    </xf>
    <xf numFmtId="2" fontId="47" fillId="0" borderId="1" xfId="0" applyNumberFormat="1" applyFont="1" applyBorder="1" applyAlignment="1">
      <alignment horizontal="center"/>
    </xf>
    <xf numFmtId="2" fontId="10" fillId="0" borderId="1" xfId="0" applyNumberFormat="1" applyFont="1" applyFill="1" applyBorder="1" applyAlignment="1">
      <alignment vertical="center"/>
    </xf>
    <xf numFmtId="0" fontId="25" fillId="5" borderId="1" xfId="0" applyFont="1" applyFill="1" applyBorder="1" applyAlignment="1">
      <alignment horizontal="left" vertical="center" wrapText="1"/>
    </xf>
    <xf numFmtId="4" fontId="42" fillId="0" borderId="1" xfId="0" applyNumberFormat="1" applyFont="1" applyFill="1" applyBorder="1" applyAlignment="1">
      <alignment horizontal="center" vertical="center"/>
    </xf>
    <xf numFmtId="2" fontId="25" fillId="0" borderId="1" xfId="0" applyNumberFormat="1" applyFont="1" applyFill="1" applyBorder="1" applyAlignment="1">
      <alignment vertical="center"/>
    </xf>
    <xf numFmtId="0" fontId="0" fillId="0" borderId="0" xfId="0" applyFont="1" applyFill="1" applyBorder="1"/>
    <xf numFmtId="49" fontId="32" fillId="0" borderId="25" xfId="1" applyNumberFormat="1" applyFont="1" applyFill="1" applyBorder="1" applyAlignment="1">
      <alignment horizontal="center" vertical="center"/>
    </xf>
    <xf numFmtId="49" fontId="10" fillId="0" borderId="25" xfId="5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left" vertical="center" wrapText="1"/>
    </xf>
    <xf numFmtId="0" fontId="11" fillId="0" borderId="23" xfId="0" applyFont="1" applyFill="1" applyBorder="1" applyAlignment="1">
      <alignment horizontal="left" vertical="center" wrapText="1"/>
    </xf>
    <xf numFmtId="0" fontId="41" fillId="0" borderId="0" xfId="0" applyFont="1" applyFill="1" applyAlignment="1">
      <alignment horizontal="center"/>
    </xf>
    <xf numFmtId="0" fontId="10" fillId="0" borderId="9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46" fillId="0" borderId="1" xfId="0" applyFont="1" applyFill="1" applyBorder="1" applyAlignment="1">
      <alignment horizontal="left" vertical="center" wrapText="1"/>
    </xf>
    <xf numFmtId="0" fontId="2" fillId="0" borderId="31" xfId="0" applyFont="1" applyFill="1" applyBorder="1"/>
    <xf numFmtId="4" fontId="10" fillId="0" borderId="9" xfId="0" applyNumberFormat="1" applyFont="1" applyFill="1" applyBorder="1" applyAlignment="1">
      <alignment horizontal="left" vertical="center" wrapText="1"/>
    </xf>
    <xf numFmtId="4" fontId="11" fillId="0" borderId="1" xfId="0" applyNumberFormat="1" applyFont="1" applyFill="1" applyBorder="1" applyAlignment="1">
      <alignment horizontal="left" vertical="center" wrapText="1"/>
    </xf>
    <xf numFmtId="0" fontId="32" fillId="0" borderId="8" xfId="0" applyFont="1" applyFill="1" applyBorder="1" applyAlignment="1">
      <alignment vertical="top"/>
    </xf>
    <xf numFmtId="0" fontId="33" fillId="0" borderId="1" xfId="0" applyFont="1" applyFill="1" applyBorder="1" applyAlignment="1">
      <alignment horizontal="left" vertical="top" wrapText="1"/>
    </xf>
    <xf numFmtId="0" fontId="43" fillId="0" borderId="1" xfId="0" applyFont="1" applyFill="1" applyBorder="1" applyAlignment="1">
      <alignment vertical="center" wrapText="1"/>
    </xf>
    <xf numFmtId="0" fontId="32" fillId="0" borderId="1" xfId="0" applyFont="1" applyFill="1" applyBorder="1" applyAlignment="1">
      <alignment horizontal="center" vertical="center"/>
    </xf>
    <xf numFmtId="4" fontId="32" fillId="0" borderId="1" xfId="0" applyNumberFormat="1" applyFont="1" applyFill="1" applyBorder="1" applyAlignment="1">
      <alignment vertical="center"/>
    </xf>
    <xf numFmtId="0" fontId="33" fillId="0" borderId="1" xfId="0" applyFont="1" applyFill="1" applyBorder="1" applyAlignment="1">
      <alignment vertical="center" wrapText="1"/>
    </xf>
    <xf numFmtId="2" fontId="32" fillId="0" borderId="8" xfId="0" applyNumberFormat="1" applyFont="1" applyFill="1" applyBorder="1" applyAlignment="1">
      <alignment horizontal="left" vertical="top"/>
    </xf>
    <xf numFmtId="0" fontId="33" fillId="0" borderId="8" xfId="0" applyFont="1" applyFill="1" applyBorder="1" applyAlignment="1">
      <alignment horizontal="left" vertical="top" wrapText="1"/>
    </xf>
    <xf numFmtId="0" fontId="33" fillId="0" borderId="9" xfId="0" applyFont="1" applyFill="1" applyBorder="1" applyAlignment="1">
      <alignment vertical="center" wrapText="1"/>
    </xf>
    <xf numFmtId="4" fontId="32" fillId="0" borderId="33" xfId="0" applyNumberFormat="1" applyFont="1" applyFill="1" applyBorder="1" applyAlignment="1">
      <alignment vertical="center"/>
    </xf>
    <xf numFmtId="4" fontId="10" fillId="0" borderId="1" xfId="2" applyNumberFormat="1" applyFont="1" applyFill="1" applyBorder="1" applyAlignment="1">
      <alignment vertical="top"/>
    </xf>
    <xf numFmtId="4" fontId="10" fillId="0" borderId="1" xfId="0" applyNumberFormat="1" applyFont="1" applyFill="1" applyBorder="1" applyAlignment="1">
      <alignment horizontal="left" vertical="top"/>
    </xf>
    <xf numFmtId="0" fontId="33" fillId="0" borderId="1" xfId="0" applyFont="1" applyFill="1" applyBorder="1" applyAlignment="1">
      <alignment horizontal="center" vertical="center"/>
    </xf>
    <xf numFmtId="4" fontId="33" fillId="0" borderId="1" xfId="0" applyNumberFormat="1" applyFont="1" applyFill="1" applyBorder="1" applyAlignment="1">
      <alignment vertical="center"/>
    </xf>
    <xf numFmtId="4" fontId="32" fillId="0" borderId="27" xfId="0" applyNumberFormat="1" applyFont="1" applyFill="1" applyBorder="1" applyAlignment="1">
      <alignment horizontal="left" vertical="top"/>
    </xf>
    <xf numFmtId="2" fontId="33" fillId="0" borderId="7" xfId="0" applyNumberFormat="1" applyFont="1" applyFill="1" applyBorder="1" applyAlignment="1">
      <alignment vertical="top"/>
    </xf>
    <xf numFmtId="0" fontId="5" fillId="2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left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Fill="1"/>
    <xf numFmtId="4" fontId="0" fillId="0" borderId="0" xfId="0" applyNumberFormat="1"/>
    <xf numFmtId="4" fontId="3" fillId="0" borderId="44" xfId="0" applyNumberFormat="1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left" vertical="top" wrapText="1"/>
    </xf>
    <xf numFmtId="49" fontId="48" fillId="0" borderId="1" xfId="0" applyNumberFormat="1" applyFont="1" applyFill="1" applyBorder="1" applyAlignment="1">
      <alignment vertical="center" wrapText="1"/>
    </xf>
    <xf numFmtId="4" fontId="10" fillId="0" borderId="22" xfId="5" applyNumberFormat="1" applyFont="1" applyFill="1" applyBorder="1" applyAlignment="1" applyProtection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/>
    </xf>
    <xf numFmtId="4" fontId="32" fillId="0" borderId="22" xfId="0" applyNumberFormat="1" applyFont="1" applyFill="1" applyBorder="1" applyAlignment="1">
      <alignment vertical="center"/>
    </xf>
    <xf numFmtId="4" fontId="43" fillId="0" borderId="22" xfId="0" applyNumberFormat="1" applyFont="1" applyFill="1" applyBorder="1" applyAlignment="1">
      <alignment vertical="center"/>
    </xf>
    <xf numFmtId="0" fontId="23" fillId="0" borderId="1" xfId="0" applyFont="1" applyFill="1" applyBorder="1" applyAlignment="1">
      <alignment horizontal="left" vertical="center" wrapText="1"/>
    </xf>
    <xf numFmtId="4" fontId="49" fillId="0" borderId="22" xfId="0" applyNumberFormat="1" applyFont="1" applyFill="1" applyBorder="1" applyAlignment="1">
      <alignment vertical="center"/>
    </xf>
    <xf numFmtId="4" fontId="49" fillId="0" borderId="33" xfId="0" applyNumberFormat="1" applyFont="1" applyFill="1" applyBorder="1" applyAlignment="1">
      <alignment vertical="center" wrapText="1"/>
    </xf>
    <xf numFmtId="4" fontId="32" fillId="0" borderId="33" xfId="0" applyNumberFormat="1" applyFont="1" applyFill="1" applyBorder="1" applyAlignment="1">
      <alignment vertical="center" wrapText="1"/>
    </xf>
    <xf numFmtId="165" fontId="32" fillId="0" borderId="1" xfId="2" applyNumberFormat="1" applyFont="1" applyFill="1" applyBorder="1" applyAlignment="1">
      <alignment vertical="center"/>
    </xf>
    <xf numFmtId="4" fontId="32" fillId="0" borderId="22" xfId="0" applyNumberFormat="1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21" fillId="2" borderId="28" xfId="0" applyFont="1" applyFill="1" applyBorder="1" applyAlignment="1">
      <alignment horizontal="center" vertical="top" wrapText="1"/>
    </xf>
    <xf numFmtId="0" fontId="21" fillId="2" borderId="29" xfId="0" applyFont="1" applyFill="1" applyBorder="1" applyAlignment="1">
      <alignment horizontal="center" vertical="top" wrapText="1"/>
    </xf>
    <xf numFmtId="0" fontId="21" fillId="2" borderId="45" xfId="0" applyFont="1" applyFill="1" applyBorder="1" applyAlignment="1">
      <alignment horizontal="center" vertical="top" wrapText="1"/>
    </xf>
    <xf numFmtId="0" fontId="3" fillId="0" borderId="46" xfId="0" applyFont="1" applyFill="1" applyBorder="1" applyAlignment="1">
      <alignment horizontal="center" vertical="center"/>
    </xf>
    <xf numFmtId="1" fontId="3" fillId="0" borderId="28" xfId="0" applyNumberFormat="1" applyFont="1" applyFill="1" applyBorder="1" applyAlignment="1">
      <alignment vertical="center" wrapText="1"/>
    </xf>
    <xf numFmtId="1" fontId="3" fillId="0" borderId="44" xfId="0" applyNumberFormat="1" applyFont="1" applyFill="1" applyBorder="1" applyAlignment="1">
      <alignment vertical="center" wrapText="1"/>
    </xf>
    <xf numFmtId="1" fontId="3" fillId="0" borderId="29" xfId="0" applyNumberFormat="1" applyFont="1" applyFill="1" applyBorder="1" applyAlignment="1">
      <alignment vertical="center" wrapText="1"/>
    </xf>
    <xf numFmtId="49" fontId="3" fillId="0" borderId="29" xfId="0" applyNumberFormat="1" applyFont="1" applyFill="1" applyBorder="1" applyAlignment="1">
      <alignment vertical="center" wrapText="1"/>
    </xf>
    <xf numFmtId="49" fontId="3" fillId="0" borderId="45" xfId="0" applyNumberFormat="1" applyFont="1" applyFill="1" applyBorder="1" applyAlignment="1">
      <alignment vertical="center" wrapText="1"/>
    </xf>
    <xf numFmtId="0" fontId="10" fillId="5" borderId="0" xfId="0" applyFont="1" applyFill="1"/>
    <xf numFmtId="2" fontId="10" fillId="5" borderId="0" xfId="0" applyNumberFormat="1" applyFont="1" applyFill="1"/>
    <xf numFmtId="49" fontId="25" fillId="0" borderId="1" xfId="2" applyNumberFormat="1" applyFont="1" applyBorder="1" applyAlignment="1">
      <alignment horizontal="left" vertical="top" wrapText="1"/>
    </xf>
    <xf numFmtId="0" fontId="25" fillId="0" borderId="1" xfId="2" applyFont="1" applyBorder="1" applyAlignment="1">
      <alignment horizontal="left" vertical="top" wrapText="1"/>
    </xf>
    <xf numFmtId="0" fontId="25" fillId="0" borderId="1" xfId="2" applyFont="1" applyBorder="1" applyAlignment="1">
      <alignment horizontal="center" vertical="top"/>
    </xf>
    <xf numFmtId="4" fontId="25" fillId="0" borderId="21" xfId="2" applyNumberFormat="1" applyFont="1" applyBorder="1" applyAlignment="1">
      <alignment horizontal="center" vertical="top"/>
    </xf>
    <xf numFmtId="0" fontId="25" fillId="5" borderId="1" xfId="0" applyFont="1" applyFill="1" applyBorder="1" applyAlignment="1">
      <alignment horizontal="left" vertical="top" wrapText="1"/>
    </xf>
    <xf numFmtId="49" fontId="10" fillId="0" borderId="1" xfId="2" applyNumberFormat="1" applyFont="1" applyBorder="1" applyAlignment="1">
      <alignment horizontal="left" vertical="top" wrapText="1"/>
    </xf>
    <xf numFmtId="4" fontId="10" fillId="0" borderId="9" xfId="0" applyNumberFormat="1" applyFont="1" applyFill="1" applyBorder="1" applyAlignment="1">
      <alignment horizontal="center" vertical="center"/>
    </xf>
    <xf numFmtId="4" fontId="10" fillId="0" borderId="1" xfId="2" applyNumberFormat="1" applyFont="1" applyFill="1" applyBorder="1" applyAlignment="1">
      <alignment horizontal="right" vertical="top"/>
    </xf>
    <xf numFmtId="0" fontId="25" fillId="0" borderId="1" xfId="0" applyFont="1" applyFill="1" applyBorder="1" applyAlignment="1">
      <alignment horizontal="left" vertical="top" wrapText="1"/>
    </xf>
    <xf numFmtId="165" fontId="10" fillId="0" borderId="9" xfId="0" applyNumberFormat="1" applyFont="1" applyFill="1" applyBorder="1" applyAlignment="1">
      <alignment horizontal="center" vertical="center"/>
    </xf>
    <xf numFmtId="2" fontId="23" fillId="0" borderId="0" xfId="0" applyNumberFormat="1" applyFont="1"/>
    <xf numFmtId="0" fontId="10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/>
    </xf>
    <xf numFmtId="2" fontId="11" fillId="5" borderId="1" xfId="0" applyNumberFormat="1" applyFont="1" applyFill="1" applyBorder="1" applyAlignment="1">
      <alignment vertical="center"/>
    </xf>
    <xf numFmtId="4" fontId="10" fillId="0" borderId="0" xfId="0" applyNumberFormat="1" applyFont="1"/>
    <xf numFmtId="4" fontId="25" fillId="0" borderId="1" xfId="2" applyNumberFormat="1" applyFont="1" applyFill="1" applyBorder="1" applyAlignment="1">
      <alignment horizontal="right" vertical="top"/>
    </xf>
    <xf numFmtId="0" fontId="23" fillId="0" borderId="1" xfId="2" applyFont="1" applyFill="1" applyBorder="1" applyAlignment="1">
      <alignment horizontal="left" vertical="top" wrapText="1"/>
    </xf>
    <xf numFmtId="0" fontId="23" fillId="0" borderId="1" xfId="5" applyFont="1" applyFill="1" applyBorder="1" applyAlignment="1">
      <alignment horizontal="center" vertical="center" wrapText="1"/>
    </xf>
    <xf numFmtId="1" fontId="23" fillId="0" borderId="5" xfId="0" applyNumberFormat="1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5" borderId="1" xfId="0" applyFont="1" applyFill="1" applyBorder="1" applyAlignment="1">
      <alignment vertical="center" wrapText="1"/>
    </xf>
    <xf numFmtId="4" fontId="23" fillId="0" borderId="22" xfId="0" applyNumberFormat="1" applyFont="1" applyFill="1" applyBorder="1" applyAlignment="1">
      <alignment horizontal="right" vertical="center"/>
    </xf>
    <xf numFmtId="2" fontId="23" fillId="0" borderId="8" xfId="0" applyNumberFormat="1" applyFont="1" applyFill="1" applyBorder="1" applyAlignment="1">
      <alignment vertical="center"/>
    </xf>
    <xf numFmtId="10" fontId="23" fillId="0" borderId="0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4" fontId="23" fillId="0" borderId="1" xfId="0" applyNumberFormat="1" applyFont="1" applyFill="1" applyBorder="1" applyAlignment="1">
      <alignment horizontal="right" vertical="center"/>
    </xf>
    <xf numFmtId="49" fontId="23" fillId="0" borderId="5" xfId="2" applyNumberFormat="1" applyFont="1" applyFill="1" applyBorder="1" applyAlignment="1">
      <alignment horizontal="left" vertical="top" wrapText="1"/>
    </xf>
    <xf numFmtId="4" fontId="49" fillId="0" borderId="1" xfId="0" applyNumberFormat="1" applyFont="1" applyFill="1" applyBorder="1" applyAlignment="1">
      <alignment horizontal="left" vertical="top"/>
    </xf>
    <xf numFmtId="2" fontId="49" fillId="0" borderId="8" xfId="0" applyNumberFormat="1" applyFont="1" applyFill="1" applyBorder="1" applyAlignment="1">
      <alignment vertical="top"/>
    </xf>
    <xf numFmtId="0" fontId="23" fillId="0" borderId="0" xfId="0" applyFont="1" applyFill="1"/>
    <xf numFmtId="0" fontId="23" fillId="0" borderId="1" xfId="0" applyFont="1" applyBorder="1" applyAlignment="1">
      <alignment horizontal="left" vertical="center" wrapText="1"/>
    </xf>
    <xf numFmtId="0" fontId="23" fillId="0" borderId="1" xfId="5" applyFont="1" applyBorder="1" applyAlignment="1">
      <alignment horizontal="center" vertical="center" wrapText="1"/>
    </xf>
    <xf numFmtId="4" fontId="49" fillId="0" borderId="1" xfId="0" applyNumberFormat="1" applyFont="1" applyFill="1" applyBorder="1" applyAlignment="1">
      <alignment vertical="center"/>
    </xf>
    <xf numFmtId="0" fontId="26" fillId="0" borderId="0" xfId="0" applyFont="1" applyFill="1" applyBorder="1" applyAlignment="1">
      <alignment wrapText="1"/>
    </xf>
    <xf numFmtId="1" fontId="44" fillId="5" borderId="19" xfId="0" applyNumberFormat="1" applyFont="1" applyFill="1" applyBorder="1" applyAlignment="1">
      <alignment horizontal="left" vertical="center" wrapText="1"/>
    </xf>
    <xf numFmtId="1" fontId="44" fillId="5" borderId="18" xfId="0" applyNumberFormat="1" applyFont="1" applyFill="1" applyBorder="1" applyAlignment="1">
      <alignment horizontal="left" vertical="center" wrapText="1"/>
    </xf>
    <xf numFmtId="1" fontId="44" fillId="5" borderId="11" xfId="0" applyNumberFormat="1" applyFont="1" applyFill="1" applyBorder="1" applyAlignment="1">
      <alignment horizontal="left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1" fontId="4" fillId="0" borderId="6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0" fontId="37" fillId="3" borderId="13" xfId="0" applyFont="1" applyFill="1" applyBorder="1" applyAlignment="1">
      <alignment horizontal="center" vertical="center" wrapText="1"/>
    </xf>
    <xf numFmtId="0" fontId="37" fillId="3" borderId="30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49" fontId="3" fillId="0" borderId="2" xfId="0" applyNumberFormat="1" applyFont="1" applyBorder="1" applyAlignment="1">
      <alignment horizontal="right" vertical="center" wrapText="1"/>
    </xf>
    <xf numFmtId="49" fontId="3" fillId="0" borderId="6" xfId="0" applyNumberFormat="1" applyFont="1" applyBorder="1" applyAlignment="1">
      <alignment horizontal="right" vertical="center" wrapText="1"/>
    </xf>
    <xf numFmtId="49" fontId="3" fillId="0" borderId="10" xfId="0" applyNumberFormat="1" applyFont="1" applyBorder="1" applyAlignment="1">
      <alignment horizontal="right" vertical="center" wrapText="1"/>
    </xf>
    <xf numFmtId="1" fontId="38" fillId="0" borderId="37" xfId="0" applyNumberFormat="1" applyFont="1" applyBorder="1" applyAlignment="1">
      <alignment horizontal="right" vertical="center" wrapText="1"/>
    </xf>
    <xf numFmtId="1" fontId="38" fillId="0" borderId="38" xfId="0" applyNumberFormat="1" applyFont="1" applyBorder="1" applyAlignment="1">
      <alignment horizontal="right" vertical="center" wrapText="1"/>
    </xf>
    <xf numFmtId="1" fontId="38" fillId="0" borderId="39" xfId="0" applyNumberFormat="1" applyFont="1" applyBorder="1" applyAlignment="1">
      <alignment horizontal="right" vertical="center" wrapText="1"/>
    </xf>
    <xf numFmtId="0" fontId="11" fillId="0" borderId="25" xfId="0" applyFont="1" applyFill="1" applyBorder="1" applyAlignment="1">
      <alignment horizontal="right" vertical="center" wrapText="1"/>
    </xf>
    <xf numFmtId="0" fontId="11" fillId="0" borderId="21" xfId="0" applyFont="1" applyFill="1" applyBorder="1" applyAlignment="1">
      <alignment horizontal="right" vertical="center" wrapText="1"/>
    </xf>
    <xf numFmtId="0" fontId="11" fillId="0" borderId="23" xfId="0" applyFont="1" applyFill="1" applyBorder="1" applyAlignment="1">
      <alignment horizontal="right" vertical="center" wrapText="1"/>
    </xf>
    <xf numFmtId="0" fontId="39" fillId="4" borderId="25" xfId="0" applyFont="1" applyFill="1" applyBorder="1" applyAlignment="1">
      <alignment horizontal="left" vertical="center" wrapText="1"/>
    </xf>
    <xf numFmtId="0" fontId="39" fillId="4" borderId="21" xfId="0" applyFont="1" applyFill="1" applyBorder="1" applyAlignment="1">
      <alignment horizontal="left" vertical="center" wrapText="1"/>
    </xf>
    <xf numFmtId="0" fontId="39" fillId="4" borderId="24" xfId="0" applyFont="1" applyFill="1" applyBorder="1" applyAlignment="1">
      <alignment horizontal="left" vertical="center" wrapText="1"/>
    </xf>
    <xf numFmtId="0" fontId="10" fillId="0" borderId="22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1" fontId="44" fillId="5" borderId="40" xfId="0" applyNumberFormat="1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41" xfId="0" applyFont="1" applyFill="1" applyBorder="1" applyAlignment="1">
      <alignment horizontal="center" vertical="center" wrapText="1"/>
    </xf>
    <xf numFmtId="0" fontId="5" fillId="2" borderId="43" xfId="0" applyFont="1" applyFill="1" applyBorder="1" applyAlignment="1">
      <alignment horizontal="center" vertical="center" wrapText="1"/>
    </xf>
    <xf numFmtId="0" fontId="5" fillId="2" borderId="42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23" fillId="0" borderId="22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/>
    </xf>
    <xf numFmtId="1" fontId="11" fillId="5" borderId="1" xfId="0" applyNumberFormat="1" applyFont="1" applyFill="1" applyBorder="1" applyAlignment="1">
      <alignment horizontal="right" vertical="center" wrapText="1"/>
    </xf>
    <xf numFmtId="1" fontId="11" fillId="5" borderId="9" xfId="0" applyNumberFormat="1" applyFont="1" applyFill="1" applyBorder="1" applyAlignment="1">
      <alignment horizontal="right" vertical="center" wrapText="1"/>
    </xf>
    <xf numFmtId="1" fontId="45" fillId="5" borderId="27" xfId="0" applyNumberFormat="1" applyFont="1" applyFill="1" applyBorder="1" applyAlignment="1">
      <alignment horizontal="left" vertical="center" wrapText="1"/>
    </xf>
    <xf numFmtId="0" fontId="28" fillId="2" borderId="9" xfId="0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1" fontId="27" fillId="5" borderId="22" xfId="0" applyNumberFormat="1" applyFont="1" applyFill="1" applyBorder="1" applyAlignment="1">
      <alignment horizontal="left" vertical="center" wrapText="1"/>
    </xf>
    <xf numFmtId="1" fontId="27" fillId="5" borderId="21" xfId="0" applyNumberFormat="1" applyFont="1" applyFill="1" applyBorder="1" applyAlignment="1">
      <alignment horizontal="left" vertical="center" wrapText="1"/>
    </xf>
    <xf numFmtId="1" fontId="27" fillId="5" borderId="23" xfId="0" applyNumberFormat="1" applyFont="1" applyFill="1" applyBorder="1" applyAlignment="1">
      <alignment horizontal="left" vertical="center" wrapText="1"/>
    </xf>
    <xf numFmtId="0" fontId="39" fillId="4" borderId="22" xfId="2" applyFont="1" applyFill="1" applyBorder="1" applyAlignment="1">
      <alignment horizontal="left" vertical="top" wrapText="1"/>
    </xf>
    <xf numFmtId="0" fontId="39" fillId="4" borderId="21" xfId="2" applyFont="1" applyFill="1" applyBorder="1" applyAlignment="1">
      <alignment horizontal="left" vertical="top" wrapText="1"/>
    </xf>
    <xf numFmtId="0" fontId="39" fillId="4" borderId="23" xfId="2" applyFont="1" applyFill="1" applyBorder="1" applyAlignment="1">
      <alignment horizontal="left" vertical="top" wrapText="1"/>
    </xf>
    <xf numFmtId="0" fontId="25" fillId="0" borderId="22" xfId="0" applyFont="1" applyFill="1" applyBorder="1" applyAlignment="1">
      <alignment horizontal="right" vertical="center" wrapText="1"/>
    </xf>
    <xf numFmtId="0" fontId="25" fillId="0" borderId="21" xfId="0" applyFont="1" applyFill="1" applyBorder="1" applyAlignment="1">
      <alignment horizontal="right" vertical="center" wrapText="1"/>
    </xf>
    <xf numFmtId="0" fontId="25" fillId="0" borderId="23" xfId="0" applyFont="1" applyFill="1" applyBorder="1" applyAlignment="1">
      <alignment horizontal="right" vertical="center" wrapText="1"/>
    </xf>
    <xf numFmtId="0" fontId="33" fillId="2" borderId="5" xfId="0" applyFont="1" applyFill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33" fillId="0" borderId="8" xfId="0" applyFont="1" applyBorder="1" applyAlignment="1">
      <alignment horizontal="center" vertical="center" wrapText="1"/>
    </xf>
    <xf numFmtId="49" fontId="33" fillId="0" borderId="20" xfId="2" applyNumberFormat="1" applyFont="1" applyFill="1" applyBorder="1" applyAlignment="1">
      <alignment horizontal="right" vertical="top" wrapText="1"/>
    </xf>
    <xf numFmtId="0" fontId="33" fillId="0" borderId="9" xfId="0" applyFont="1" applyFill="1" applyBorder="1" applyAlignment="1">
      <alignment horizontal="right" vertical="top" wrapText="1"/>
    </xf>
    <xf numFmtId="0" fontId="33" fillId="0" borderId="1" xfId="0" applyFont="1" applyFill="1" applyBorder="1" applyAlignment="1">
      <alignment horizontal="right" vertical="top" wrapText="1"/>
    </xf>
    <xf numFmtId="0" fontId="33" fillId="0" borderId="15" xfId="0" applyFont="1" applyFill="1" applyBorder="1" applyAlignment="1">
      <alignment horizontal="right" vertical="center" wrapText="1"/>
    </xf>
    <xf numFmtId="0" fontId="33" fillId="0" borderId="17" xfId="0" applyFont="1" applyFill="1" applyBorder="1" applyAlignment="1">
      <alignment horizontal="right" vertical="center" wrapText="1"/>
    </xf>
    <xf numFmtId="0" fontId="33" fillId="0" borderId="35" xfId="0" applyFont="1" applyFill="1" applyBorder="1" applyAlignment="1">
      <alignment horizontal="right" vertical="center" wrapText="1"/>
    </xf>
    <xf numFmtId="0" fontId="33" fillId="0" borderId="1" xfId="0" applyFont="1" applyFill="1" applyBorder="1" applyAlignment="1">
      <alignment horizontal="right" vertical="center" wrapText="1"/>
    </xf>
    <xf numFmtId="49" fontId="33" fillId="0" borderId="5" xfId="2" applyNumberFormat="1" applyFont="1" applyFill="1" applyBorder="1" applyAlignment="1">
      <alignment horizontal="right" vertical="top" wrapText="1"/>
    </xf>
    <xf numFmtId="0" fontId="33" fillId="0" borderId="22" xfId="2" applyFont="1" applyFill="1" applyBorder="1" applyAlignment="1">
      <alignment horizontal="left" vertical="top" wrapText="1"/>
    </xf>
    <xf numFmtId="0" fontId="33" fillId="0" borderId="21" xfId="2" applyFont="1" applyFill="1" applyBorder="1" applyAlignment="1">
      <alignment horizontal="left" vertical="top" wrapText="1"/>
    </xf>
    <xf numFmtId="0" fontId="33" fillId="0" borderId="24" xfId="2" applyFont="1" applyFill="1" applyBorder="1" applyAlignment="1">
      <alignment horizontal="left" vertical="top" wrapText="1"/>
    </xf>
    <xf numFmtId="0" fontId="33" fillId="0" borderId="23" xfId="2" applyFont="1" applyFill="1" applyBorder="1" applyAlignment="1">
      <alignment horizontal="left" vertical="top" wrapText="1"/>
    </xf>
    <xf numFmtId="49" fontId="33" fillId="0" borderId="25" xfId="2" applyNumberFormat="1" applyFont="1" applyFill="1" applyBorder="1" applyAlignment="1">
      <alignment horizontal="right" vertical="top" wrapText="1"/>
    </xf>
    <xf numFmtId="49" fontId="33" fillId="0" borderId="21" xfId="2" applyNumberFormat="1" applyFont="1" applyFill="1" applyBorder="1" applyAlignment="1">
      <alignment horizontal="right" vertical="top" wrapText="1"/>
    </xf>
    <xf numFmtId="49" fontId="33" fillId="0" borderId="23" xfId="2" applyNumberFormat="1" applyFont="1" applyFill="1" applyBorder="1" applyAlignment="1">
      <alignment horizontal="right" vertical="top" wrapText="1"/>
    </xf>
    <xf numFmtId="1" fontId="45" fillId="5" borderId="12" xfId="0" applyNumberFormat="1" applyFont="1" applyFill="1" applyBorder="1" applyAlignment="1">
      <alignment horizontal="left" vertical="center" wrapText="1"/>
    </xf>
    <xf numFmtId="1" fontId="45" fillId="5" borderId="3" xfId="0" applyNumberFormat="1" applyFont="1" applyFill="1" applyBorder="1" applyAlignment="1">
      <alignment horizontal="left" vertical="center" wrapText="1"/>
    </xf>
    <xf numFmtId="1" fontId="45" fillId="5" borderId="4" xfId="0" applyNumberFormat="1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 wrapText="1"/>
    </xf>
    <xf numFmtId="1" fontId="33" fillId="5" borderId="25" xfId="0" applyNumberFormat="1" applyFont="1" applyFill="1" applyBorder="1" applyAlignment="1">
      <alignment horizontal="left" vertical="center" wrapText="1"/>
    </xf>
    <xf numFmtId="1" fontId="33" fillId="5" borderId="21" xfId="0" applyNumberFormat="1" applyFont="1" applyFill="1" applyBorder="1" applyAlignment="1">
      <alignment horizontal="left" vertical="center" wrapText="1"/>
    </xf>
    <xf numFmtId="1" fontId="33" fillId="5" borderId="24" xfId="0" applyNumberFormat="1" applyFont="1" applyFill="1" applyBorder="1" applyAlignment="1">
      <alignment horizontal="left" vertical="center" wrapText="1"/>
    </xf>
    <xf numFmtId="49" fontId="39" fillId="4" borderId="22" xfId="2" applyNumberFormat="1" applyFont="1" applyFill="1" applyBorder="1" applyAlignment="1">
      <alignment horizontal="left" vertical="top" wrapText="1"/>
    </xf>
    <xf numFmtId="0" fontId="40" fillId="4" borderId="21" xfId="0" applyFont="1" applyFill="1" applyBorder="1" applyAlignment="1">
      <alignment horizontal="left" vertical="top"/>
    </xf>
    <xf numFmtId="0" fontId="40" fillId="4" borderId="23" xfId="0" applyFont="1" applyFill="1" applyBorder="1" applyAlignment="1">
      <alignment horizontal="left" vertical="top"/>
    </xf>
    <xf numFmtId="1" fontId="18" fillId="5" borderId="19" xfId="0" applyNumberFormat="1" applyFont="1" applyFill="1" applyBorder="1" applyAlignment="1">
      <alignment horizontal="left" vertical="center" wrapText="1"/>
    </xf>
    <xf numFmtId="1" fontId="18" fillId="5" borderId="18" xfId="0" applyNumberFormat="1" applyFont="1" applyFill="1" applyBorder="1" applyAlignment="1">
      <alignment horizontal="left" vertical="center" wrapText="1"/>
    </xf>
    <xf numFmtId="1" fontId="18" fillId="5" borderId="11" xfId="0" applyNumberFormat="1" applyFont="1" applyFill="1" applyBorder="1" applyAlignment="1">
      <alignment horizontal="left" vertical="center" wrapText="1"/>
    </xf>
    <xf numFmtId="0" fontId="17" fillId="2" borderId="16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33" fillId="0" borderId="25" xfId="0" applyFont="1" applyFill="1" applyBorder="1" applyAlignment="1">
      <alignment horizontal="right" vertical="center" wrapText="1"/>
    </xf>
    <xf numFmtId="0" fontId="33" fillId="0" borderId="21" xfId="0" applyFont="1" applyFill="1" applyBorder="1" applyAlignment="1">
      <alignment horizontal="right" vertical="center" wrapText="1"/>
    </xf>
    <xf numFmtId="0" fontId="33" fillId="0" borderId="23" xfId="0" applyFont="1" applyFill="1" applyBorder="1" applyAlignment="1">
      <alignment horizontal="right" vertical="center" wrapText="1"/>
    </xf>
    <xf numFmtId="0" fontId="25" fillId="0" borderId="22" xfId="0" applyFont="1" applyFill="1" applyBorder="1" applyAlignment="1">
      <alignment horizontal="left" vertical="center" wrapText="1"/>
    </xf>
    <xf numFmtId="0" fontId="25" fillId="0" borderId="21" xfId="0" applyFont="1" applyFill="1" applyBorder="1" applyAlignment="1">
      <alignment horizontal="left" vertical="center" wrapText="1"/>
    </xf>
    <xf numFmtId="0" fontId="25" fillId="0" borderId="24" xfId="0" applyFont="1" applyFill="1" applyBorder="1" applyAlignment="1">
      <alignment horizontal="left" vertical="center" wrapText="1"/>
    </xf>
    <xf numFmtId="0" fontId="25" fillId="0" borderId="22" xfId="2" applyFont="1" applyFill="1" applyBorder="1" applyAlignment="1">
      <alignment horizontal="left" vertical="top" wrapText="1"/>
    </xf>
    <xf numFmtId="0" fontId="25" fillId="0" borderId="21" xfId="2" applyFont="1" applyFill="1" applyBorder="1" applyAlignment="1">
      <alignment horizontal="left" vertical="top" wrapText="1"/>
    </xf>
    <xf numFmtId="0" fontId="25" fillId="0" borderId="23" xfId="2" applyFont="1" applyFill="1" applyBorder="1" applyAlignment="1">
      <alignment horizontal="left" vertical="top" wrapText="1"/>
    </xf>
    <xf numFmtId="0" fontId="25" fillId="0" borderId="22" xfId="0" applyFont="1" applyBorder="1" applyAlignment="1">
      <alignment horizontal="left" vertical="center" wrapText="1"/>
    </xf>
    <xf numFmtId="0" fontId="25" fillId="0" borderId="21" xfId="0" applyFont="1" applyBorder="1" applyAlignment="1">
      <alignment horizontal="left" vertical="center" wrapText="1"/>
    </xf>
    <xf numFmtId="0" fontId="25" fillId="0" borderId="24" xfId="0" applyFont="1" applyBorder="1" applyAlignment="1">
      <alignment horizontal="left" vertical="center" wrapText="1"/>
    </xf>
    <xf numFmtId="0" fontId="41" fillId="0" borderId="21" xfId="0" applyFont="1" applyFill="1" applyBorder="1" applyAlignment="1">
      <alignment horizontal="right" vertical="center"/>
    </xf>
    <xf numFmtId="0" fontId="41" fillId="0" borderId="23" xfId="0" applyFont="1" applyFill="1" applyBorder="1" applyAlignment="1">
      <alignment horizontal="right" vertical="center"/>
    </xf>
    <xf numFmtId="49" fontId="33" fillId="0" borderId="25" xfId="1" applyNumberFormat="1" applyFont="1" applyBorder="1" applyAlignment="1">
      <alignment horizontal="right" vertical="center"/>
    </xf>
    <xf numFmtId="0" fontId="38" fillId="0" borderId="21" xfId="0" applyFont="1" applyBorder="1" applyAlignment="1">
      <alignment horizontal="right"/>
    </xf>
    <xf numFmtId="0" fontId="38" fillId="0" borderId="23" xfId="0" applyFont="1" applyBorder="1" applyAlignment="1">
      <alignment horizontal="right"/>
    </xf>
    <xf numFmtId="0" fontId="5" fillId="0" borderId="1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33" fillId="0" borderId="22" xfId="1" applyFont="1" applyFill="1" applyBorder="1" applyAlignment="1">
      <alignment horizontal="left" vertical="top" wrapText="1"/>
    </xf>
    <xf numFmtId="0" fontId="33" fillId="0" borderId="21" xfId="1" applyFont="1" applyFill="1" applyBorder="1" applyAlignment="1">
      <alignment horizontal="left" vertical="top" wrapText="1"/>
    </xf>
    <xf numFmtId="0" fontId="33" fillId="0" borderId="23" xfId="1" applyFont="1" applyFill="1" applyBorder="1" applyAlignment="1">
      <alignment horizontal="left" vertical="top" wrapText="1"/>
    </xf>
    <xf numFmtId="0" fontId="33" fillId="0" borderId="25" xfId="1" applyFont="1" applyFill="1" applyBorder="1" applyAlignment="1">
      <alignment horizontal="left" vertical="top" wrapText="1"/>
    </xf>
    <xf numFmtId="0" fontId="17" fillId="0" borderId="16" xfId="0" applyFont="1" applyFill="1" applyBorder="1" applyAlignment="1">
      <alignment horizontal="center" vertical="top" wrapText="1"/>
    </xf>
    <xf numFmtId="0" fontId="17" fillId="0" borderId="9" xfId="0" applyFont="1" applyFill="1" applyBorder="1" applyAlignment="1">
      <alignment horizontal="center" vertical="top" wrapText="1"/>
    </xf>
    <xf numFmtId="49" fontId="33" fillId="0" borderId="25" xfId="1" applyNumberFormat="1" applyFont="1" applyFill="1" applyBorder="1" applyAlignment="1">
      <alignment horizontal="right" vertical="center"/>
    </xf>
    <xf numFmtId="0" fontId="38" fillId="0" borderId="21" xfId="0" applyFont="1" applyFill="1" applyBorder="1" applyAlignment="1">
      <alignment horizontal="right"/>
    </xf>
    <xf numFmtId="0" fontId="38" fillId="0" borderId="23" xfId="0" applyFont="1" applyFill="1" applyBorder="1" applyAlignment="1">
      <alignment horizontal="right"/>
    </xf>
    <xf numFmtId="0" fontId="25" fillId="0" borderId="1" xfId="0" applyFont="1" applyBorder="1" applyAlignment="1">
      <alignment vertical="center"/>
    </xf>
    <xf numFmtId="0" fontId="33" fillId="0" borderId="22" xfId="1" applyFont="1" applyBorder="1" applyAlignment="1">
      <alignment horizontal="left" vertical="top" wrapText="1"/>
    </xf>
    <xf numFmtId="0" fontId="33" fillId="0" borderId="21" xfId="1" applyFont="1" applyBorder="1" applyAlignment="1">
      <alignment horizontal="left" vertical="top" wrapText="1"/>
    </xf>
    <xf numFmtId="0" fontId="33" fillId="0" borderId="23" xfId="1" applyFont="1" applyBorder="1" applyAlignment="1">
      <alignment horizontal="left" vertical="top" wrapText="1"/>
    </xf>
  </cellXfs>
  <cellStyles count="6">
    <cellStyle name="Dziesiętny 2" xfId="4" xr:uid="{00000000-0005-0000-0000-000000000000}"/>
    <cellStyle name="Normal" xfId="2" xr:uid="{00000000-0005-0000-0000-000001000000}"/>
    <cellStyle name="Normalny" xfId="0" builtinId="0"/>
    <cellStyle name="Normalny 2" xfId="1" xr:uid="{00000000-0005-0000-0000-000003000000}"/>
    <cellStyle name="Normalny 3" xfId="3" xr:uid="{00000000-0005-0000-0000-000004000000}"/>
    <cellStyle name="Normalny_Wzór tabeli" xfId="5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1"/>
  <sheetViews>
    <sheetView zoomScale="120" zoomScaleNormal="120" zoomScaleSheetLayoutView="94" workbookViewId="0">
      <selection activeCell="D15" sqref="D15"/>
    </sheetView>
  </sheetViews>
  <sheetFormatPr defaultRowHeight="12.75" x14ac:dyDescent="0.2"/>
  <cols>
    <col min="1" max="1" width="5" style="1" customWidth="1"/>
    <col min="2" max="2" width="62" customWidth="1"/>
    <col min="3" max="3" width="17" style="5" customWidth="1"/>
    <col min="4" max="4" width="19.28515625" style="8" customWidth="1"/>
    <col min="5" max="5" width="9.140625" style="9"/>
  </cols>
  <sheetData>
    <row r="1" spans="1:8" ht="26.25" customHeight="1" thickBot="1" x14ac:dyDescent="0.25"/>
    <row r="2" spans="1:8" ht="57" customHeight="1" thickBot="1" x14ac:dyDescent="0.25">
      <c r="A2" s="237" t="s">
        <v>288</v>
      </c>
      <c r="B2" s="238"/>
      <c r="C2" s="238"/>
      <c r="D2" s="239"/>
      <c r="E2"/>
    </row>
    <row r="3" spans="1:8" ht="31.5" customHeight="1" thickBot="1" x14ac:dyDescent="0.25">
      <c r="A3" s="240" t="s">
        <v>0</v>
      </c>
      <c r="B3" s="241"/>
      <c r="C3" s="241"/>
      <c r="D3" s="242"/>
      <c r="E3" s="4"/>
      <c r="F3" s="1"/>
      <c r="G3" s="1"/>
      <c r="H3" s="1"/>
    </row>
    <row r="4" spans="1:8" s="2" customFormat="1" ht="25.9" customHeight="1" x14ac:dyDescent="0.2">
      <c r="A4" s="243" t="s">
        <v>1</v>
      </c>
      <c r="B4" s="245" t="s">
        <v>2</v>
      </c>
      <c r="C4" s="245" t="s">
        <v>3</v>
      </c>
      <c r="D4" s="247" t="s">
        <v>84</v>
      </c>
      <c r="E4" s="10"/>
      <c r="G4" s="61"/>
    </row>
    <row r="5" spans="1:8" s="2" customFormat="1" ht="22.5" customHeight="1" thickBot="1" x14ac:dyDescent="0.25">
      <c r="A5" s="244"/>
      <c r="B5" s="246"/>
      <c r="C5" s="249"/>
      <c r="D5" s="248"/>
      <c r="E5" s="10"/>
      <c r="F5" s="62"/>
    </row>
    <row r="6" spans="1:8" ht="24.75" customHeight="1" thickBot="1" x14ac:dyDescent="0.25">
      <c r="A6" s="194">
        <v>1</v>
      </c>
      <c r="B6" s="195" t="s">
        <v>360</v>
      </c>
      <c r="C6" s="191" t="s">
        <v>4</v>
      </c>
      <c r="D6" s="39">
        <f>'I.WO Kontraktu'!H6</f>
        <v>0</v>
      </c>
    </row>
    <row r="7" spans="1:8" ht="24.75" customHeight="1" thickBot="1" x14ac:dyDescent="0.25">
      <c r="A7" s="194">
        <v>2</v>
      </c>
      <c r="B7" s="196" t="s">
        <v>363</v>
      </c>
      <c r="C7" s="192" t="s">
        <v>5</v>
      </c>
      <c r="D7" s="177">
        <f>'II.WO Robót'!H11</f>
        <v>0</v>
      </c>
    </row>
    <row r="8" spans="1:8" ht="21.75" customHeight="1" thickBot="1" x14ac:dyDescent="0.25">
      <c r="A8" s="194">
        <v>3</v>
      </c>
      <c r="B8" s="197" t="s">
        <v>364</v>
      </c>
      <c r="C8" s="192" t="s">
        <v>6</v>
      </c>
      <c r="D8" s="40">
        <f>'III. Prace przyg. i Zieleń '!G24</f>
        <v>0</v>
      </c>
    </row>
    <row r="9" spans="1:8" ht="21.75" customHeight="1" thickBot="1" x14ac:dyDescent="0.25">
      <c r="A9" s="194">
        <v>4</v>
      </c>
      <c r="B9" s="198" t="s">
        <v>365</v>
      </c>
      <c r="C9" s="192" t="s">
        <v>286</v>
      </c>
      <c r="D9" s="40">
        <f>'IV. Układ drogowy'!G105</f>
        <v>0</v>
      </c>
    </row>
    <row r="10" spans="1:8" ht="30" customHeight="1" thickBot="1" x14ac:dyDescent="0.25">
      <c r="A10" s="194">
        <v>5</v>
      </c>
      <c r="B10" s="198" t="s">
        <v>366</v>
      </c>
      <c r="C10" s="192" t="s">
        <v>7</v>
      </c>
      <c r="D10" s="40">
        <f>'V. Kan. deszcz., sant, wodoc  '!G41</f>
        <v>0</v>
      </c>
    </row>
    <row r="11" spans="1:8" ht="21.75" customHeight="1" thickBot="1" x14ac:dyDescent="0.25">
      <c r="A11" s="194">
        <v>6</v>
      </c>
      <c r="B11" s="198" t="s">
        <v>367</v>
      </c>
      <c r="C11" s="192" t="s">
        <v>8</v>
      </c>
      <c r="D11" s="40">
        <f>'VI. Zbiormik retencyjny'!G12</f>
        <v>0</v>
      </c>
    </row>
    <row r="12" spans="1:8" ht="21.75" customHeight="1" thickBot="1" x14ac:dyDescent="0.25">
      <c r="A12" s="194">
        <v>7</v>
      </c>
      <c r="B12" s="198" t="s">
        <v>368</v>
      </c>
      <c r="C12" s="192" t="s">
        <v>9</v>
      </c>
      <c r="D12" s="40">
        <f>'VII. Gazociąg'!G13</f>
        <v>0</v>
      </c>
    </row>
    <row r="13" spans="1:8" ht="21.75" customHeight="1" thickBot="1" x14ac:dyDescent="0.25">
      <c r="A13" s="194">
        <v>8</v>
      </c>
      <c r="B13" s="198" t="s">
        <v>369</v>
      </c>
      <c r="C13" s="192" t="s">
        <v>10</v>
      </c>
      <c r="D13" s="40">
        <f>'VIII. KT'!G12</f>
        <v>0</v>
      </c>
    </row>
    <row r="14" spans="1:8" ht="26.25" customHeight="1" thickBot="1" x14ac:dyDescent="0.25">
      <c r="A14" s="194">
        <v>9</v>
      </c>
      <c r="B14" s="199" t="s">
        <v>514</v>
      </c>
      <c r="C14" s="193" t="s">
        <v>370</v>
      </c>
      <c r="D14" s="40">
        <f>'IX. Oświetlenie+kolizje'!G51</f>
        <v>0</v>
      </c>
    </row>
    <row r="15" spans="1:8" s="30" customFormat="1" ht="40.5" customHeight="1" thickBot="1" x14ac:dyDescent="0.25">
      <c r="A15" s="250" t="s">
        <v>85</v>
      </c>
      <c r="B15" s="251"/>
      <c r="C15" s="252"/>
      <c r="D15" s="80">
        <f>SUM(D6:D14)</f>
        <v>0</v>
      </c>
      <c r="E15" s="29"/>
    </row>
    <row r="16" spans="1:8" s="30" customFormat="1" ht="27.75" customHeight="1" thickBot="1" x14ac:dyDescent="0.25">
      <c r="A16" s="250" t="s">
        <v>86</v>
      </c>
      <c r="B16" s="251"/>
      <c r="C16" s="252"/>
      <c r="D16" s="80">
        <v>0</v>
      </c>
      <c r="E16" s="29"/>
    </row>
    <row r="17" spans="1:5" s="30" customFormat="1" ht="32.25" customHeight="1" thickBot="1" x14ac:dyDescent="0.25">
      <c r="A17" s="253" t="s">
        <v>87</v>
      </c>
      <c r="B17" s="254"/>
      <c r="C17" s="255"/>
      <c r="D17" s="81">
        <f>SUM(D15:D16)</f>
        <v>0</v>
      </c>
      <c r="E17" s="29"/>
    </row>
    <row r="18" spans="1:5" ht="24.6" customHeight="1" x14ac:dyDescent="0.2">
      <c r="A18" s="31"/>
      <c r="B18" s="32"/>
      <c r="C18" s="33"/>
      <c r="D18" s="34"/>
    </row>
    <row r="19" spans="1:5" ht="17.45" customHeight="1" x14ac:dyDescent="0.2">
      <c r="A19" s="35"/>
      <c r="B19" s="43" t="s">
        <v>11</v>
      </c>
      <c r="C19" s="43"/>
      <c r="D19" s="36"/>
    </row>
    <row r="20" spans="1:5" ht="27.75" customHeight="1" x14ac:dyDescent="0.2">
      <c r="A20" s="35"/>
      <c r="B20" s="236" t="s">
        <v>12</v>
      </c>
      <c r="C20" s="236"/>
      <c r="D20" s="36"/>
    </row>
    <row r="51" spans="1:1" x14ac:dyDescent="0.2">
      <c r="A51" s="1">
        <f>A50+1</f>
        <v>1</v>
      </c>
    </row>
  </sheetData>
  <mergeCells count="10">
    <mergeCell ref="B20:C20"/>
    <mergeCell ref="A2:D2"/>
    <mergeCell ref="A3:D3"/>
    <mergeCell ref="A4:A5"/>
    <mergeCell ref="B4:B5"/>
    <mergeCell ref="D4:D5"/>
    <mergeCell ref="C4:C5"/>
    <mergeCell ref="A15:C15"/>
    <mergeCell ref="A16:C16"/>
    <mergeCell ref="A17:C17"/>
  </mergeCells>
  <phoneticPr fontId="0" type="noConversion"/>
  <pageMargins left="0.98425196850393704" right="0.39370078740157483" top="0.78740157480314965" bottom="0.98425196850393704" header="0.31496062992125984" footer="0.51181102362204722"/>
  <pageSetup paperSize="9" scale="86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B37965-CEE7-4300-95F8-5AF0CB634D33}">
  <sheetPr>
    <pageSetUpPr fitToPage="1"/>
  </sheetPr>
  <dimension ref="A1:O59"/>
  <sheetViews>
    <sheetView topLeftCell="A40" zoomScale="120" zoomScaleNormal="120" zoomScaleSheetLayoutView="100" workbookViewId="0">
      <selection activeCell="A17" sqref="A17:G17"/>
    </sheetView>
  </sheetViews>
  <sheetFormatPr defaultRowHeight="43.5" customHeight="1" x14ac:dyDescent="0.2"/>
  <cols>
    <col min="1" max="1" width="6.42578125" style="30" customWidth="1"/>
    <col min="2" max="2" width="10.85546875" style="98" customWidth="1"/>
    <col min="3" max="3" width="58.140625" style="37" customWidth="1"/>
    <col min="4" max="4" width="7.7109375" style="3" customWidth="1"/>
    <col min="5" max="5" width="9.140625" customWidth="1"/>
    <col min="6" max="6" width="11.42578125" customWidth="1"/>
    <col min="7" max="7" width="12.85546875" customWidth="1"/>
    <col min="9" max="9" width="9.85546875" style="41" bestFit="1" customWidth="1"/>
    <col min="15" max="15" width="34.28515625" customWidth="1"/>
  </cols>
  <sheetData>
    <row r="1" spans="1:15" ht="72" customHeight="1" thickBot="1" x14ac:dyDescent="0.25">
      <c r="A1" s="326" t="str">
        <f>zestawienie!A2</f>
        <v>Przedmiar Robót
Część 4
Zadanie 1: „Przebudowa drogi powiatowej (ul. Barlickiego) pomiędzy skrzyżowaniami z ul. Wolińską i  Dworcową - odcinek od przejazdu kolejowego PKP km LK401 98+630 (km ul. Barlickiego od km 0+470,71 do skrzyżowania z ul. Wolińską)”</v>
      </c>
      <c r="B1" s="327"/>
      <c r="C1" s="327"/>
      <c r="D1" s="327"/>
      <c r="E1" s="327"/>
      <c r="F1" s="327"/>
      <c r="G1" s="328"/>
    </row>
    <row r="2" spans="1:15" ht="37.5" customHeight="1" x14ac:dyDescent="0.2">
      <c r="A2" s="348" t="s">
        <v>13</v>
      </c>
      <c r="B2" s="356" t="s">
        <v>18</v>
      </c>
      <c r="C2" s="270" t="s">
        <v>19</v>
      </c>
      <c r="D2" s="270" t="s">
        <v>20</v>
      </c>
      <c r="E2" s="270"/>
      <c r="F2" s="6" t="s">
        <v>125</v>
      </c>
      <c r="G2" s="7" t="s">
        <v>109</v>
      </c>
    </row>
    <row r="3" spans="1:15" ht="27" customHeight="1" x14ac:dyDescent="0.2">
      <c r="A3" s="349"/>
      <c r="B3" s="357"/>
      <c r="C3" s="271"/>
      <c r="D3" s="114" t="s">
        <v>21</v>
      </c>
      <c r="E3" s="114" t="s">
        <v>52</v>
      </c>
      <c r="F3" s="21" t="s">
        <v>14</v>
      </c>
      <c r="G3" s="22" t="s">
        <v>14</v>
      </c>
    </row>
    <row r="4" spans="1:15" ht="26.25" customHeight="1" x14ac:dyDescent="0.2">
      <c r="A4" s="323" t="s">
        <v>470</v>
      </c>
      <c r="B4" s="324"/>
      <c r="C4" s="324"/>
      <c r="D4" s="324"/>
      <c r="E4" s="324"/>
      <c r="F4" s="324"/>
      <c r="G4" s="325"/>
    </row>
    <row r="5" spans="1:15" ht="27.75" customHeight="1" x14ac:dyDescent="0.2">
      <c r="A5" s="361" t="s">
        <v>245</v>
      </c>
      <c r="B5" s="361"/>
      <c r="C5" s="361"/>
      <c r="D5" s="361"/>
      <c r="E5" s="361"/>
      <c r="F5" s="361"/>
      <c r="G5" s="361"/>
    </row>
    <row r="6" spans="1:15" ht="34.5" customHeight="1" x14ac:dyDescent="0.2">
      <c r="A6" s="99"/>
      <c r="B6" s="100"/>
      <c r="C6" s="362" t="s">
        <v>262</v>
      </c>
      <c r="D6" s="363"/>
      <c r="E6" s="363"/>
      <c r="F6" s="363"/>
      <c r="G6" s="364"/>
    </row>
    <row r="7" spans="1:15" ht="24.75" customHeight="1" x14ac:dyDescent="0.2">
      <c r="A7" s="145" t="s">
        <v>471</v>
      </c>
      <c r="B7" s="135" t="s">
        <v>247</v>
      </c>
      <c r="C7" s="146" t="s">
        <v>350</v>
      </c>
      <c r="D7" s="117" t="s">
        <v>25</v>
      </c>
      <c r="E7" s="127">
        <v>95</v>
      </c>
      <c r="F7" s="100"/>
      <c r="G7" s="139">
        <f t="shared" ref="G7:G15" si="0">ROUND(E7*F7,2)</f>
        <v>0</v>
      </c>
      <c r="O7" s="120"/>
    </row>
    <row r="8" spans="1:15" ht="23.25" customHeight="1" x14ac:dyDescent="0.2">
      <c r="A8" s="145" t="s">
        <v>472</v>
      </c>
      <c r="B8" s="135" t="s">
        <v>247</v>
      </c>
      <c r="C8" s="146" t="s">
        <v>248</v>
      </c>
      <c r="D8" s="117" t="s">
        <v>25</v>
      </c>
      <c r="E8" s="127">
        <v>225</v>
      </c>
      <c r="F8" s="100"/>
      <c r="G8" s="139">
        <f t="shared" si="0"/>
        <v>0</v>
      </c>
    </row>
    <row r="9" spans="1:15" ht="29.25" customHeight="1" x14ac:dyDescent="0.2">
      <c r="A9" s="145" t="s">
        <v>473</v>
      </c>
      <c r="B9" s="135" t="s">
        <v>247</v>
      </c>
      <c r="C9" s="146" t="s">
        <v>249</v>
      </c>
      <c r="D9" s="117" t="s">
        <v>25</v>
      </c>
      <c r="E9" s="127">
        <v>41</v>
      </c>
      <c r="F9" s="100"/>
      <c r="G9" s="139">
        <f t="shared" si="0"/>
        <v>0</v>
      </c>
    </row>
    <row r="10" spans="1:15" ht="33" customHeight="1" x14ac:dyDescent="0.2">
      <c r="A10" s="145" t="s">
        <v>474</v>
      </c>
      <c r="B10" s="135" t="s">
        <v>247</v>
      </c>
      <c r="C10" s="146" t="s">
        <v>250</v>
      </c>
      <c r="D10" s="117" t="s">
        <v>25</v>
      </c>
      <c r="E10" s="127">
        <v>220</v>
      </c>
      <c r="F10" s="100"/>
      <c r="G10" s="139">
        <f t="shared" si="0"/>
        <v>0</v>
      </c>
    </row>
    <row r="11" spans="1:15" ht="37.5" customHeight="1" x14ac:dyDescent="0.2">
      <c r="A11" s="145" t="s">
        <v>475</v>
      </c>
      <c r="B11" s="135" t="s">
        <v>247</v>
      </c>
      <c r="C11" s="146" t="s">
        <v>251</v>
      </c>
      <c r="D11" s="117" t="s">
        <v>25</v>
      </c>
      <c r="E11" s="127">
        <v>41</v>
      </c>
      <c r="F11" s="100"/>
      <c r="G11" s="139">
        <f t="shared" si="0"/>
        <v>0</v>
      </c>
    </row>
    <row r="12" spans="1:15" ht="33" customHeight="1" x14ac:dyDescent="0.2">
      <c r="A12" s="145" t="s">
        <v>476</v>
      </c>
      <c r="B12" s="135" t="s">
        <v>247</v>
      </c>
      <c r="C12" s="146" t="s">
        <v>351</v>
      </c>
      <c r="D12" s="117" t="s">
        <v>25</v>
      </c>
      <c r="E12" s="127">
        <v>50</v>
      </c>
      <c r="F12" s="100"/>
      <c r="G12" s="139">
        <f t="shared" si="0"/>
        <v>0</v>
      </c>
    </row>
    <row r="13" spans="1:15" ht="32.25" customHeight="1" x14ac:dyDescent="0.2">
      <c r="A13" s="145" t="s">
        <v>477</v>
      </c>
      <c r="B13" s="135" t="s">
        <v>247</v>
      </c>
      <c r="C13" s="146" t="s">
        <v>352</v>
      </c>
      <c r="D13" s="117" t="s">
        <v>25</v>
      </c>
      <c r="E13" s="127">
        <v>230</v>
      </c>
      <c r="F13" s="100"/>
      <c r="G13" s="139">
        <f t="shared" si="0"/>
        <v>0</v>
      </c>
    </row>
    <row r="14" spans="1:15" ht="41.25" customHeight="1" x14ac:dyDescent="0.2">
      <c r="A14" s="145" t="s">
        <v>478</v>
      </c>
      <c r="B14" s="135" t="s">
        <v>247</v>
      </c>
      <c r="C14" s="146" t="s">
        <v>353</v>
      </c>
      <c r="D14" s="117" t="s">
        <v>29</v>
      </c>
      <c r="E14" s="127">
        <v>4</v>
      </c>
      <c r="F14" s="100"/>
      <c r="G14" s="139">
        <f t="shared" si="0"/>
        <v>0</v>
      </c>
    </row>
    <row r="15" spans="1:15" ht="28.5" customHeight="1" x14ac:dyDescent="0.2">
      <c r="A15" s="145" t="s">
        <v>479</v>
      </c>
      <c r="B15" s="135" t="s">
        <v>247</v>
      </c>
      <c r="C15" s="146" t="s">
        <v>253</v>
      </c>
      <c r="D15" s="117" t="s">
        <v>254</v>
      </c>
      <c r="E15" s="127">
        <v>2</v>
      </c>
      <c r="F15" s="100"/>
      <c r="G15" s="139">
        <f t="shared" si="0"/>
        <v>0</v>
      </c>
    </row>
    <row r="16" spans="1:15" ht="36.75" customHeight="1" x14ac:dyDescent="0.25">
      <c r="A16" s="358" t="s">
        <v>255</v>
      </c>
      <c r="B16" s="359"/>
      <c r="C16" s="359"/>
      <c r="D16" s="359"/>
      <c r="E16" s="359"/>
      <c r="F16" s="360"/>
      <c r="G16" s="142">
        <f>SUM(G7:G15)</f>
        <v>0</v>
      </c>
    </row>
    <row r="17" spans="1:9" ht="27.75" customHeight="1" x14ac:dyDescent="0.2">
      <c r="A17" s="355" t="s">
        <v>256</v>
      </c>
      <c r="B17" s="353"/>
      <c r="C17" s="353"/>
      <c r="D17" s="353"/>
      <c r="E17" s="353"/>
      <c r="F17" s="353"/>
      <c r="G17" s="354"/>
    </row>
    <row r="18" spans="1:9" ht="28.5" customHeight="1" x14ac:dyDescent="0.2">
      <c r="A18" s="144"/>
      <c r="B18" s="105"/>
      <c r="C18" s="352" t="s">
        <v>257</v>
      </c>
      <c r="D18" s="353"/>
      <c r="E18" s="353"/>
      <c r="F18" s="353"/>
      <c r="G18" s="354"/>
    </row>
    <row r="19" spans="1:9" ht="26.25" customHeight="1" x14ac:dyDescent="0.2">
      <c r="A19" s="145" t="s">
        <v>480</v>
      </c>
      <c r="B19" s="135" t="s">
        <v>247</v>
      </c>
      <c r="C19" s="146" t="s">
        <v>258</v>
      </c>
      <c r="D19" s="117" t="s">
        <v>25</v>
      </c>
      <c r="E19" s="127">
        <v>1350</v>
      </c>
      <c r="F19" s="101"/>
      <c r="G19" s="139">
        <f t="shared" ref="G19:G22" si="1">ROUND(E19*F19,2)</f>
        <v>0</v>
      </c>
    </row>
    <row r="20" spans="1:9" ht="26.25" customHeight="1" x14ac:dyDescent="0.2">
      <c r="A20" s="145" t="s">
        <v>481</v>
      </c>
      <c r="B20" s="135" t="s">
        <v>247</v>
      </c>
      <c r="C20" s="146" t="s">
        <v>354</v>
      </c>
      <c r="D20" s="117" t="s">
        <v>29</v>
      </c>
      <c r="E20" s="127">
        <v>45</v>
      </c>
      <c r="F20" s="101"/>
      <c r="G20" s="139"/>
    </row>
    <row r="21" spans="1:9" ht="28.5" customHeight="1" x14ac:dyDescent="0.2">
      <c r="A21" s="145" t="s">
        <v>482</v>
      </c>
      <c r="B21" s="135" t="s">
        <v>247</v>
      </c>
      <c r="C21" s="146" t="s">
        <v>259</v>
      </c>
      <c r="D21" s="117" t="s">
        <v>29</v>
      </c>
      <c r="E21" s="127">
        <v>45</v>
      </c>
      <c r="F21" s="101"/>
      <c r="G21" s="139">
        <f t="shared" si="1"/>
        <v>0</v>
      </c>
    </row>
    <row r="22" spans="1:9" ht="29.25" customHeight="1" x14ac:dyDescent="0.2">
      <c r="A22" s="145" t="s">
        <v>483</v>
      </c>
      <c r="B22" s="135" t="s">
        <v>247</v>
      </c>
      <c r="C22" s="146" t="s">
        <v>260</v>
      </c>
      <c r="D22" s="117" t="s">
        <v>29</v>
      </c>
      <c r="E22" s="127">
        <v>1</v>
      </c>
      <c r="F22" s="101"/>
      <c r="G22" s="139">
        <f t="shared" si="1"/>
        <v>0</v>
      </c>
    </row>
    <row r="23" spans="1:9" ht="36.75" customHeight="1" x14ac:dyDescent="0.2">
      <c r="A23" s="144"/>
      <c r="B23" s="105"/>
      <c r="C23" s="352" t="s">
        <v>261</v>
      </c>
      <c r="D23" s="353"/>
      <c r="E23" s="353"/>
      <c r="F23" s="353"/>
      <c r="G23" s="354"/>
    </row>
    <row r="24" spans="1:9" ht="27" customHeight="1" x14ac:dyDescent="0.2">
      <c r="A24" s="145" t="s">
        <v>484</v>
      </c>
      <c r="B24" s="135" t="s">
        <v>247</v>
      </c>
      <c r="C24" s="146" t="s">
        <v>263</v>
      </c>
      <c r="D24" s="117" t="s">
        <v>25</v>
      </c>
      <c r="E24" s="127">
        <v>641</v>
      </c>
      <c r="F24" s="147"/>
      <c r="G24" s="139">
        <f t="shared" ref="G24:G39" si="2">ROUND(E24*F24,2)</f>
        <v>0</v>
      </c>
      <c r="I24"/>
    </row>
    <row r="25" spans="1:9" ht="34.5" customHeight="1" x14ac:dyDescent="0.2">
      <c r="A25" s="145" t="s">
        <v>485</v>
      </c>
      <c r="B25" s="135" t="s">
        <v>247</v>
      </c>
      <c r="C25" s="179" t="s">
        <v>355</v>
      </c>
      <c r="D25" s="117" t="s">
        <v>25</v>
      </c>
      <c r="E25" s="127">
        <v>3328</v>
      </c>
      <c r="F25" s="147"/>
      <c r="G25" s="139">
        <f t="shared" si="2"/>
        <v>0</v>
      </c>
      <c r="I25"/>
    </row>
    <row r="26" spans="1:9" ht="34.5" customHeight="1" x14ac:dyDescent="0.2">
      <c r="A26" s="145" t="s">
        <v>486</v>
      </c>
      <c r="B26" s="135" t="s">
        <v>247</v>
      </c>
      <c r="C26" s="179" t="s">
        <v>355</v>
      </c>
      <c r="D26" s="117" t="s">
        <v>25</v>
      </c>
      <c r="E26" s="127">
        <v>22</v>
      </c>
      <c r="F26" s="147"/>
      <c r="G26" s="139">
        <f t="shared" si="2"/>
        <v>0</v>
      </c>
      <c r="I26"/>
    </row>
    <row r="27" spans="1:9" ht="34.5" customHeight="1" x14ac:dyDescent="0.2">
      <c r="A27" s="145" t="s">
        <v>487</v>
      </c>
      <c r="B27" s="135" t="s">
        <v>247</v>
      </c>
      <c r="C27" s="179" t="s">
        <v>356</v>
      </c>
      <c r="D27" s="117" t="s">
        <v>25</v>
      </c>
      <c r="E27" s="127">
        <v>13</v>
      </c>
      <c r="F27" s="147"/>
      <c r="G27" s="139">
        <f t="shared" si="2"/>
        <v>0</v>
      </c>
      <c r="I27"/>
    </row>
    <row r="28" spans="1:9" ht="34.5" customHeight="1" x14ac:dyDescent="0.2">
      <c r="A28" s="145" t="s">
        <v>488</v>
      </c>
      <c r="B28" s="135" t="s">
        <v>247</v>
      </c>
      <c r="C28" s="179" t="s">
        <v>264</v>
      </c>
      <c r="D28" s="117" t="s">
        <v>25</v>
      </c>
      <c r="E28" s="127">
        <v>2054</v>
      </c>
      <c r="F28" s="147"/>
      <c r="G28" s="139">
        <f t="shared" si="2"/>
        <v>0</v>
      </c>
      <c r="I28"/>
    </row>
    <row r="29" spans="1:9" ht="34.5" customHeight="1" x14ac:dyDescent="0.2">
      <c r="A29" s="145" t="s">
        <v>489</v>
      </c>
      <c r="B29" s="135" t="s">
        <v>247</v>
      </c>
      <c r="C29" s="120" t="s">
        <v>265</v>
      </c>
      <c r="D29" s="117" t="s">
        <v>25</v>
      </c>
      <c r="E29" s="127">
        <v>296</v>
      </c>
      <c r="F29" s="147"/>
      <c r="G29" s="139">
        <f t="shared" si="2"/>
        <v>0</v>
      </c>
      <c r="I29"/>
    </row>
    <row r="30" spans="1:9" ht="34.5" customHeight="1" x14ac:dyDescent="0.2">
      <c r="A30" s="145" t="s">
        <v>490</v>
      </c>
      <c r="B30" s="135" t="s">
        <v>247</v>
      </c>
      <c r="C30" s="120" t="s">
        <v>266</v>
      </c>
      <c r="D30" s="117" t="s">
        <v>25</v>
      </c>
      <c r="E30" s="127">
        <v>5</v>
      </c>
      <c r="F30" s="147"/>
      <c r="G30" s="139">
        <f t="shared" si="2"/>
        <v>0</v>
      </c>
      <c r="I30"/>
    </row>
    <row r="31" spans="1:9" ht="24" customHeight="1" x14ac:dyDescent="0.2">
      <c r="A31" s="145" t="s">
        <v>491</v>
      </c>
      <c r="B31" s="135" t="s">
        <v>247</v>
      </c>
      <c r="C31" s="146" t="s">
        <v>267</v>
      </c>
      <c r="D31" s="126" t="s">
        <v>29</v>
      </c>
      <c r="E31" s="127">
        <v>12</v>
      </c>
      <c r="F31" s="147"/>
      <c r="G31" s="139">
        <f t="shared" si="2"/>
        <v>0</v>
      </c>
      <c r="I31"/>
    </row>
    <row r="32" spans="1:9" ht="34.5" customHeight="1" x14ac:dyDescent="0.2">
      <c r="A32" s="145" t="s">
        <v>492</v>
      </c>
      <c r="B32" s="135" t="s">
        <v>247</v>
      </c>
      <c r="C32" s="146" t="s">
        <v>357</v>
      </c>
      <c r="D32" s="126" t="s">
        <v>25</v>
      </c>
      <c r="E32" s="127">
        <v>2100</v>
      </c>
      <c r="F32" s="147"/>
      <c r="G32" s="139">
        <f t="shared" si="2"/>
        <v>0</v>
      </c>
      <c r="I32"/>
    </row>
    <row r="33" spans="1:9" ht="34.5" customHeight="1" x14ac:dyDescent="0.2">
      <c r="A33" s="145" t="s">
        <v>493</v>
      </c>
      <c r="B33" s="135" t="s">
        <v>247</v>
      </c>
      <c r="C33" s="146" t="s">
        <v>268</v>
      </c>
      <c r="D33" s="126" t="s">
        <v>29</v>
      </c>
      <c r="E33" s="127">
        <v>69</v>
      </c>
      <c r="F33" s="147"/>
      <c r="G33" s="139">
        <f t="shared" si="2"/>
        <v>0</v>
      </c>
      <c r="I33"/>
    </row>
    <row r="34" spans="1:9" ht="34.5" customHeight="1" x14ac:dyDescent="0.2">
      <c r="A34" s="145" t="s">
        <v>494</v>
      </c>
      <c r="B34" s="135" t="s">
        <v>247</v>
      </c>
      <c r="C34" s="146" t="s">
        <v>269</v>
      </c>
      <c r="D34" s="126" t="s">
        <v>29</v>
      </c>
      <c r="E34" s="127">
        <v>69</v>
      </c>
      <c r="F34" s="147"/>
      <c r="G34" s="139">
        <f t="shared" si="2"/>
        <v>0</v>
      </c>
      <c r="I34"/>
    </row>
    <row r="35" spans="1:9" ht="34.5" customHeight="1" x14ac:dyDescent="0.2">
      <c r="A35" s="145" t="s">
        <v>495</v>
      </c>
      <c r="B35" s="135" t="s">
        <v>247</v>
      </c>
      <c r="C35" s="146" t="s">
        <v>270</v>
      </c>
      <c r="D35" s="126" t="s">
        <v>29</v>
      </c>
      <c r="E35" s="127">
        <v>146</v>
      </c>
      <c r="F35" s="147"/>
      <c r="G35" s="139">
        <f t="shared" si="2"/>
        <v>0</v>
      </c>
      <c r="I35"/>
    </row>
    <row r="36" spans="1:9" ht="34.5" customHeight="1" x14ac:dyDescent="0.2">
      <c r="A36" s="145" t="s">
        <v>496</v>
      </c>
      <c r="B36" s="135" t="s">
        <v>247</v>
      </c>
      <c r="C36" s="120" t="s">
        <v>252</v>
      </c>
      <c r="D36" s="126" t="s">
        <v>29</v>
      </c>
      <c r="E36" s="127">
        <v>3</v>
      </c>
      <c r="F36" s="147"/>
      <c r="G36" s="139">
        <f t="shared" si="2"/>
        <v>0</v>
      </c>
      <c r="I36"/>
    </row>
    <row r="37" spans="1:9" ht="34.5" customHeight="1" x14ac:dyDescent="0.2">
      <c r="A37" s="145" t="s">
        <v>497</v>
      </c>
      <c r="B37" s="135" t="s">
        <v>247</v>
      </c>
      <c r="C37" s="120" t="s">
        <v>358</v>
      </c>
      <c r="D37" s="126" t="s">
        <v>29</v>
      </c>
      <c r="E37" s="127">
        <v>2</v>
      </c>
      <c r="F37" s="147"/>
      <c r="G37" s="139">
        <f t="shared" si="2"/>
        <v>0</v>
      </c>
      <c r="I37"/>
    </row>
    <row r="38" spans="1:9" ht="35.25" customHeight="1" x14ac:dyDescent="0.2">
      <c r="A38" s="145" t="s">
        <v>498</v>
      </c>
      <c r="B38" s="135" t="s">
        <v>247</v>
      </c>
      <c r="C38" s="146" t="s">
        <v>280</v>
      </c>
      <c r="D38" s="126" t="s">
        <v>29</v>
      </c>
      <c r="E38" s="127">
        <v>2</v>
      </c>
      <c r="F38" s="147"/>
      <c r="G38" s="139">
        <f t="shared" si="2"/>
        <v>0</v>
      </c>
      <c r="I38"/>
    </row>
    <row r="39" spans="1:9" ht="29.25" customHeight="1" x14ac:dyDescent="0.2">
      <c r="A39" s="145" t="s">
        <v>499</v>
      </c>
      <c r="B39" s="135" t="s">
        <v>247</v>
      </c>
      <c r="C39" s="146" t="s">
        <v>66</v>
      </c>
      <c r="D39" s="126" t="s">
        <v>26</v>
      </c>
      <c r="E39" s="127">
        <v>1</v>
      </c>
      <c r="F39" s="147"/>
      <c r="G39" s="139">
        <f t="shared" si="2"/>
        <v>0</v>
      </c>
      <c r="I39"/>
    </row>
    <row r="40" spans="1:9" ht="29.25" customHeight="1" x14ac:dyDescent="0.2">
      <c r="A40" s="145"/>
      <c r="B40" s="135"/>
      <c r="C40" s="352" t="s">
        <v>271</v>
      </c>
      <c r="D40" s="353"/>
      <c r="E40" s="353"/>
      <c r="F40" s="353"/>
      <c r="G40" s="354"/>
      <c r="I40"/>
    </row>
    <row r="41" spans="1:9" ht="29.25" customHeight="1" x14ac:dyDescent="0.2">
      <c r="A41" s="145" t="s">
        <v>500</v>
      </c>
      <c r="B41" s="135" t="s">
        <v>247</v>
      </c>
      <c r="C41" s="146" t="s">
        <v>275</v>
      </c>
      <c r="D41" s="126" t="s">
        <v>26</v>
      </c>
      <c r="E41" s="127">
        <v>18</v>
      </c>
      <c r="F41" s="147"/>
      <c r="G41" s="139">
        <f t="shared" ref="G41:G49" si="3">ROUND(E41*F41,2)</f>
        <v>0</v>
      </c>
      <c r="I41"/>
    </row>
    <row r="42" spans="1:9" ht="34.5" customHeight="1" x14ac:dyDescent="0.2">
      <c r="A42" s="145" t="s">
        <v>501</v>
      </c>
      <c r="B42" s="135" t="s">
        <v>247</v>
      </c>
      <c r="C42" s="146" t="s">
        <v>276</v>
      </c>
      <c r="D42" s="126" t="s">
        <v>26</v>
      </c>
      <c r="E42" s="127">
        <v>5</v>
      </c>
      <c r="F42" s="147"/>
      <c r="G42" s="139">
        <f t="shared" si="3"/>
        <v>0</v>
      </c>
      <c r="I42"/>
    </row>
    <row r="43" spans="1:9" ht="34.5" customHeight="1" x14ac:dyDescent="0.2">
      <c r="A43" s="145" t="s">
        <v>502</v>
      </c>
      <c r="B43" s="135" t="s">
        <v>247</v>
      </c>
      <c r="C43" s="146" t="s">
        <v>277</v>
      </c>
      <c r="D43" s="126" t="s">
        <v>26</v>
      </c>
      <c r="E43" s="127">
        <v>2</v>
      </c>
      <c r="F43" s="147"/>
      <c r="G43" s="139">
        <f t="shared" si="3"/>
        <v>0</v>
      </c>
      <c r="I43"/>
    </row>
    <row r="44" spans="1:9" ht="34.5" customHeight="1" x14ac:dyDescent="0.2">
      <c r="A44" s="145" t="s">
        <v>503</v>
      </c>
      <c r="B44" s="135" t="s">
        <v>247</v>
      </c>
      <c r="C44" s="146" t="s">
        <v>278</v>
      </c>
      <c r="D44" s="126" t="s">
        <v>26</v>
      </c>
      <c r="E44" s="127">
        <v>32</v>
      </c>
      <c r="F44" s="147"/>
      <c r="G44" s="139">
        <f t="shared" si="3"/>
        <v>0</v>
      </c>
      <c r="I44"/>
    </row>
    <row r="45" spans="1:9" ht="34.5" customHeight="1" x14ac:dyDescent="0.2">
      <c r="A45" s="145" t="s">
        <v>504</v>
      </c>
      <c r="B45" s="135" t="s">
        <v>247</v>
      </c>
      <c r="C45" s="146" t="s">
        <v>279</v>
      </c>
      <c r="D45" s="126" t="s">
        <v>26</v>
      </c>
      <c r="E45" s="127">
        <v>1</v>
      </c>
      <c r="F45" s="147"/>
      <c r="G45" s="139">
        <f t="shared" si="3"/>
        <v>0</v>
      </c>
      <c r="I45"/>
    </row>
    <row r="46" spans="1:9" ht="45.75" customHeight="1" x14ac:dyDescent="0.2">
      <c r="A46" s="145" t="s">
        <v>505</v>
      </c>
      <c r="B46" s="135" t="s">
        <v>247</v>
      </c>
      <c r="C46" s="146" t="s">
        <v>359</v>
      </c>
      <c r="D46" s="126" t="s">
        <v>26</v>
      </c>
      <c r="E46" s="127">
        <v>11</v>
      </c>
      <c r="F46" s="147"/>
      <c r="G46" s="139">
        <f t="shared" si="3"/>
        <v>0</v>
      </c>
      <c r="I46"/>
    </row>
    <row r="47" spans="1:9" ht="34.5" customHeight="1" x14ac:dyDescent="0.2">
      <c r="A47" s="145" t="s">
        <v>506</v>
      </c>
      <c r="B47" s="135" t="s">
        <v>247</v>
      </c>
      <c r="C47" s="146" t="s">
        <v>273</v>
      </c>
      <c r="D47" s="126" t="s">
        <v>26</v>
      </c>
      <c r="E47" s="127">
        <v>80</v>
      </c>
      <c r="F47" s="147"/>
      <c r="G47" s="139">
        <f t="shared" si="3"/>
        <v>0</v>
      </c>
      <c r="I47"/>
    </row>
    <row r="48" spans="1:9" ht="27" customHeight="1" x14ac:dyDescent="0.2">
      <c r="A48" s="145" t="s">
        <v>507</v>
      </c>
      <c r="B48" s="135" t="s">
        <v>247</v>
      </c>
      <c r="C48" s="146" t="s">
        <v>272</v>
      </c>
      <c r="D48" s="126" t="s">
        <v>25</v>
      </c>
      <c r="E48" s="127">
        <v>720</v>
      </c>
      <c r="F48" s="147"/>
      <c r="G48" s="139">
        <f t="shared" si="3"/>
        <v>0</v>
      </c>
      <c r="I48"/>
    </row>
    <row r="49" spans="1:9" ht="27.75" customHeight="1" x14ac:dyDescent="0.2">
      <c r="A49" s="145" t="s">
        <v>508</v>
      </c>
      <c r="B49" s="135" t="s">
        <v>247</v>
      </c>
      <c r="C49" s="146" t="s">
        <v>66</v>
      </c>
      <c r="D49" s="126" t="s">
        <v>26</v>
      </c>
      <c r="E49" s="127">
        <v>1</v>
      </c>
      <c r="F49" s="147"/>
      <c r="G49" s="139">
        <f t="shared" si="3"/>
        <v>0</v>
      </c>
      <c r="I49"/>
    </row>
    <row r="50" spans="1:9" ht="36.75" customHeight="1" x14ac:dyDescent="0.25">
      <c r="A50" s="358" t="s">
        <v>274</v>
      </c>
      <c r="B50" s="359"/>
      <c r="C50" s="359"/>
      <c r="D50" s="359"/>
      <c r="E50" s="359"/>
      <c r="F50" s="360"/>
      <c r="G50" s="106">
        <f>SUM(G18:G49)</f>
        <v>0</v>
      </c>
    </row>
    <row r="51" spans="1:9" ht="37.5" customHeight="1" x14ac:dyDescent="0.25">
      <c r="A51" s="358" t="s">
        <v>509</v>
      </c>
      <c r="B51" s="359"/>
      <c r="C51" s="359"/>
      <c r="D51" s="359"/>
      <c r="E51" s="359"/>
      <c r="F51" s="360"/>
      <c r="G51" s="106">
        <f>G16+G50</f>
        <v>0</v>
      </c>
    </row>
    <row r="52" spans="1:9" ht="29.25" customHeight="1" x14ac:dyDescent="0.2">
      <c r="A52" s="143" t="s">
        <v>17</v>
      </c>
      <c r="B52" s="108"/>
      <c r="C52" s="97"/>
      <c r="D52" s="148"/>
      <c r="E52" s="104"/>
      <c r="F52" s="104"/>
      <c r="G52" s="104"/>
    </row>
    <row r="53" spans="1:9" ht="43.5" customHeight="1" x14ac:dyDescent="0.2">
      <c r="A53" s="104"/>
      <c r="B53" s="102"/>
      <c r="C53" s="104"/>
      <c r="D53" s="148"/>
      <c r="E53" s="104"/>
      <c r="F53" s="104"/>
      <c r="G53" s="104"/>
    </row>
    <row r="54" spans="1:9" ht="43.5" customHeight="1" x14ac:dyDescent="0.2">
      <c r="A54" s="104"/>
      <c r="B54" s="102"/>
      <c r="C54" s="103"/>
      <c r="D54" s="107"/>
      <c r="E54" s="103"/>
      <c r="F54" s="103"/>
      <c r="G54" s="103"/>
    </row>
    <row r="55" spans="1:9" ht="43.5" customHeight="1" x14ac:dyDescent="0.2">
      <c r="A55" s="104"/>
      <c r="B55" s="102"/>
      <c r="C55" s="103"/>
      <c r="D55" s="107"/>
      <c r="E55" s="103"/>
      <c r="F55" s="103"/>
      <c r="G55" s="103"/>
    </row>
    <row r="56" spans="1:9" ht="43.5" customHeight="1" x14ac:dyDescent="0.2">
      <c r="A56" s="104"/>
      <c r="B56" s="102"/>
      <c r="C56" s="103"/>
      <c r="D56" s="107"/>
      <c r="E56" s="103"/>
      <c r="F56" s="103"/>
      <c r="G56" s="103"/>
    </row>
    <row r="57" spans="1:9" ht="43.5" customHeight="1" x14ac:dyDescent="0.2">
      <c r="A57" s="104"/>
      <c r="B57" s="102"/>
      <c r="C57" s="103"/>
      <c r="D57" s="107"/>
      <c r="E57" s="103"/>
      <c r="F57" s="103"/>
      <c r="G57" s="103"/>
    </row>
    <row r="58" spans="1:9" ht="43.5" customHeight="1" x14ac:dyDescent="0.2">
      <c r="A58" s="104"/>
      <c r="B58" s="102"/>
      <c r="C58" s="103"/>
      <c r="D58" s="107"/>
      <c r="E58" s="103"/>
      <c r="F58" s="103"/>
      <c r="G58" s="103"/>
    </row>
    <row r="59" spans="1:9" ht="43.5" customHeight="1" x14ac:dyDescent="0.2">
      <c r="A59" s="104"/>
      <c r="B59" s="102"/>
      <c r="C59" s="103"/>
      <c r="D59" s="107"/>
      <c r="E59" s="103"/>
      <c r="F59" s="103"/>
      <c r="G59" s="103"/>
    </row>
  </sheetData>
  <mergeCells count="15">
    <mergeCell ref="A51:F51"/>
    <mergeCell ref="A5:G5"/>
    <mergeCell ref="C6:G6"/>
    <mergeCell ref="A16:F16"/>
    <mergeCell ref="A50:F50"/>
    <mergeCell ref="A1:G1"/>
    <mergeCell ref="A2:A3"/>
    <mergeCell ref="B2:B3"/>
    <mergeCell ref="C2:C3"/>
    <mergeCell ref="D2:E2"/>
    <mergeCell ref="A4:G4"/>
    <mergeCell ref="C18:G18"/>
    <mergeCell ref="C23:G23"/>
    <mergeCell ref="C40:G40"/>
    <mergeCell ref="A17:G17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7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7BB268-0D66-49FF-9B78-9E0B2A59FCDF}">
  <dimension ref="A1:K7"/>
  <sheetViews>
    <sheetView view="pageBreakPreview" zoomScale="150" zoomScaleNormal="100" zoomScaleSheetLayoutView="150" workbookViewId="0">
      <selection activeCell="B5" sqref="B5:C5"/>
    </sheetView>
  </sheetViews>
  <sheetFormatPr defaultColWidth="9.140625" defaultRowHeight="12.75" x14ac:dyDescent="0.2"/>
  <cols>
    <col min="1" max="1" width="7.42578125" style="11" customWidth="1"/>
    <col min="2" max="2" width="13.5703125" style="11" customWidth="1"/>
    <col min="3" max="3" width="46.85546875" style="11" customWidth="1"/>
    <col min="4" max="4" width="8.140625" style="11" customWidth="1"/>
    <col min="5" max="5" width="6.140625" style="11" hidden="1" customWidth="1"/>
    <col min="6" max="6" width="9.85546875" style="12" customWidth="1"/>
    <col min="7" max="7" width="11.42578125" style="12" customWidth="1"/>
    <col min="8" max="8" width="13.28515625" style="20" customWidth="1"/>
    <col min="9" max="9" width="62.85546875" style="28" customWidth="1"/>
    <col min="10" max="10" width="10.28515625" style="18" bestFit="1" customWidth="1"/>
    <col min="11" max="11" width="20.42578125" style="19" customWidth="1"/>
    <col min="12" max="16384" width="9.140625" style="20"/>
  </cols>
  <sheetData>
    <row r="1" spans="1:11" customFormat="1" ht="72.75" customHeight="1" thickBot="1" x14ac:dyDescent="0.25">
      <c r="A1" s="237" t="str">
        <f>zestawienie!A2</f>
        <v>Przedmiar Robót
Część 4
Zadanie 1: „Przebudowa drogi powiatowej (ul. Barlickiego) pomiędzy skrzyżowaniami z ul. Wolińską i  Dworcową - odcinek od przejazdu kolejowego PKP km LK401 98+630 (km ul. Barlickiego od km 0+470,71 do skrzyżowania z ul. Wolińską)”</v>
      </c>
      <c r="B1" s="238"/>
      <c r="C1" s="238"/>
      <c r="D1" s="238"/>
      <c r="E1" s="238"/>
      <c r="F1" s="238"/>
      <c r="G1" s="265"/>
      <c r="H1" s="239"/>
    </row>
    <row r="2" spans="1:11" ht="33.75" customHeight="1" x14ac:dyDescent="0.2">
      <c r="A2" s="266" t="s">
        <v>13</v>
      </c>
      <c r="B2" s="268" t="s">
        <v>18</v>
      </c>
      <c r="C2" s="270" t="s">
        <v>19</v>
      </c>
      <c r="D2" s="272" t="s">
        <v>20</v>
      </c>
      <c r="E2" s="273"/>
      <c r="F2" s="274"/>
      <c r="G2" s="109" t="s">
        <v>121</v>
      </c>
      <c r="H2" s="7" t="s">
        <v>110</v>
      </c>
      <c r="I2" s="26"/>
    </row>
    <row r="3" spans="1:11" ht="17.25" customHeight="1" x14ac:dyDescent="0.2">
      <c r="A3" s="267"/>
      <c r="B3" s="269"/>
      <c r="C3" s="271"/>
      <c r="D3" s="275" t="s">
        <v>21</v>
      </c>
      <c r="E3" s="276"/>
      <c r="F3" s="21" t="s">
        <v>122</v>
      </c>
      <c r="G3" s="110" t="s">
        <v>14</v>
      </c>
      <c r="H3" s="22" t="s">
        <v>14</v>
      </c>
      <c r="I3" s="26"/>
    </row>
    <row r="4" spans="1:11" customFormat="1" ht="21.75" customHeight="1" x14ac:dyDescent="0.2">
      <c r="A4" s="259" t="s">
        <v>360</v>
      </c>
      <c r="B4" s="260"/>
      <c r="C4" s="260"/>
      <c r="D4" s="260"/>
      <c r="E4" s="260"/>
      <c r="F4" s="260"/>
      <c r="G4" s="260"/>
      <c r="H4" s="261"/>
    </row>
    <row r="5" spans="1:11" s="11" customFormat="1" ht="39" customHeight="1" x14ac:dyDescent="0.2">
      <c r="A5" s="23" t="s">
        <v>15</v>
      </c>
      <c r="B5" s="221" t="s">
        <v>120</v>
      </c>
      <c r="C5" s="222" t="s">
        <v>361</v>
      </c>
      <c r="D5" s="262" t="s">
        <v>16</v>
      </c>
      <c r="E5" s="263"/>
      <c r="F5" s="264"/>
      <c r="G5" s="111"/>
      <c r="H5" s="57">
        <f>G5</f>
        <v>0</v>
      </c>
      <c r="I5" s="27"/>
      <c r="J5" s="14"/>
      <c r="K5" s="15"/>
    </row>
    <row r="6" spans="1:11" s="13" customFormat="1" ht="22.5" customHeight="1" x14ac:dyDescent="0.2">
      <c r="A6" s="256" t="s">
        <v>362</v>
      </c>
      <c r="B6" s="257"/>
      <c r="C6" s="257"/>
      <c r="D6" s="257"/>
      <c r="E6" s="257"/>
      <c r="F6" s="257"/>
      <c r="G6" s="258"/>
      <c r="H6" s="38">
        <f>SUM(H5:H5)</f>
        <v>0</v>
      </c>
      <c r="I6" s="25"/>
      <c r="J6" s="16"/>
      <c r="K6" s="17"/>
    </row>
    <row r="7" spans="1:11" ht="18" customHeight="1" x14ac:dyDescent="0.2">
      <c r="A7" s="11" t="s">
        <v>17</v>
      </c>
    </row>
  </sheetData>
  <mergeCells count="9">
    <mergeCell ref="A6:G6"/>
    <mergeCell ref="A4:H4"/>
    <mergeCell ref="D5:F5"/>
    <mergeCell ref="A1:H1"/>
    <mergeCell ref="A2:A3"/>
    <mergeCell ref="B2:B3"/>
    <mergeCell ref="C2:C3"/>
    <mergeCell ref="D2:F2"/>
    <mergeCell ref="D3:E3"/>
  </mergeCells>
  <pageMargins left="0.70866141732283472" right="0.70866141732283472" top="0.74803149606299213" bottom="0.74803149606299213" header="0.31496062992125984" footer="0.31496062992125984"/>
  <pageSetup paperSize="9" scale="80" firstPageNumber="3" orientation="portrait" useFirstPageNumber="1" r:id="rId1"/>
  <colBreaks count="1" manualBreakCount="1">
    <brk id="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2"/>
  <sheetViews>
    <sheetView view="pageBreakPreview" zoomScale="150" zoomScaleNormal="100" zoomScaleSheetLayoutView="150" workbookViewId="0">
      <selection activeCell="C8" sqref="C8"/>
    </sheetView>
  </sheetViews>
  <sheetFormatPr defaultColWidth="9.140625" defaultRowHeight="12.75" x14ac:dyDescent="0.2"/>
  <cols>
    <col min="1" max="1" width="7.42578125" style="11" customWidth="1"/>
    <col min="2" max="2" width="13.5703125" style="11" customWidth="1"/>
    <col min="3" max="3" width="46.85546875" style="11" customWidth="1"/>
    <col min="4" max="4" width="8.140625" style="11" customWidth="1"/>
    <col min="5" max="5" width="6.140625" style="11" hidden="1" customWidth="1"/>
    <col min="6" max="6" width="9.85546875" style="12" customWidth="1"/>
    <col min="7" max="7" width="11.42578125" style="12" customWidth="1"/>
    <col min="8" max="8" width="13.28515625" style="20" customWidth="1"/>
    <col min="9" max="9" width="62.85546875" style="28" customWidth="1"/>
    <col min="10" max="10" width="10.28515625" style="18" bestFit="1" customWidth="1"/>
    <col min="11" max="11" width="20.42578125" style="19" customWidth="1"/>
    <col min="12" max="16384" width="9.140625" style="20"/>
  </cols>
  <sheetData>
    <row r="1" spans="1:11" customFormat="1" ht="72.75" customHeight="1" thickBot="1" x14ac:dyDescent="0.25">
      <c r="A1" s="237" t="str">
        <f>zestawienie!A2</f>
        <v>Przedmiar Robót
Część 4
Zadanie 1: „Przebudowa drogi powiatowej (ul. Barlickiego) pomiędzy skrzyżowaniami z ul. Wolińską i  Dworcową - odcinek od przejazdu kolejowego PKP km LK401 98+630 (km ul. Barlickiego od km 0+470,71 do skrzyżowania z ul. Wolińską)”</v>
      </c>
      <c r="B1" s="238"/>
      <c r="C1" s="238"/>
      <c r="D1" s="238"/>
      <c r="E1" s="238"/>
      <c r="F1" s="238"/>
      <c r="G1" s="265"/>
      <c r="H1" s="239"/>
    </row>
    <row r="2" spans="1:11" ht="33.75" customHeight="1" x14ac:dyDescent="0.2">
      <c r="A2" s="266" t="s">
        <v>13</v>
      </c>
      <c r="B2" s="268" t="s">
        <v>18</v>
      </c>
      <c r="C2" s="270" t="s">
        <v>19</v>
      </c>
      <c r="D2" s="272" t="s">
        <v>20</v>
      </c>
      <c r="E2" s="273"/>
      <c r="F2" s="274"/>
      <c r="G2" s="109" t="s">
        <v>121</v>
      </c>
      <c r="H2" s="7" t="s">
        <v>110</v>
      </c>
      <c r="I2" s="26"/>
    </row>
    <row r="3" spans="1:11" ht="17.25" customHeight="1" x14ac:dyDescent="0.2">
      <c r="A3" s="267"/>
      <c r="B3" s="269"/>
      <c r="C3" s="271"/>
      <c r="D3" s="275" t="s">
        <v>21</v>
      </c>
      <c r="E3" s="276"/>
      <c r="F3" s="21" t="s">
        <v>122</v>
      </c>
      <c r="G3" s="110" t="s">
        <v>14</v>
      </c>
      <c r="H3" s="22" t="s">
        <v>14</v>
      </c>
      <c r="I3" s="26"/>
    </row>
    <row r="4" spans="1:11" customFormat="1" ht="21.75" customHeight="1" x14ac:dyDescent="0.2">
      <c r="A4" s="259" t="s">
        <v>363</v>
      </c>
      <c r="B4" s="260"/>
      <c r="C4" s="260"/>
      <c r="D4" s="260"/>
      <c r="E4" s="260"/>
      <c r="F4" s="260"/>
      <c r="G4" s="260"/>
      <c r="H4" s="261"/>
    </row>
    <row r="5" spans="1:11" s="227" customFormat="1" ht="39" customHeight="1" x14ac:dyDescent="0.2">
      <c r="A5" s="220" t="s">
        <v>371</v>
      </c>
      <c r="B5" s="221" t="s">
        <v>120</v>
      </c>
      <c r="C5" s="222" t="s">
        <v>510</v>
      </c>
      <c r="D5" s="277" t="s">
        <v>16</v>
      </c>
      <c r="E5" s="279"/>
      <c r="F5" s="278"/>
      <c r="G5" s="223"/>
      <c r="H5" s="224">
        <f t="shared" ref="H5:H8" si="0">G5</f>
        <v>0</v>
      </c>
      <c r="I5" s="27"/>
      <c r="J5" s="225"/>
      <c r="K5" s="226"/>
    </row>
    <row r="6" spans="1:11" s="227" customFormat="1" ht="39" customHeight="1" x14ac:dyDescent="0.2">
      <c r="A6" s="220" t="s">
        <v>372</v>
      </c>
      <c r="B6" s="221" t="s">
        <v>120</v>
      </c>
      <c r="C6" s="222" t="s">
        <v>511</v>
      </c>
      <c r="D6" s="277" t="s">
        <v>16</v>
      </c>
      <c r="E6" s="279"/>
      <c r="F6" s="278"/>
      <c r="G6" s="223"/>
      <c r="H6" s="224">
        <f t="shared" si="0"/>
        <v>0</v>
      </c>
      <c r="I6" s="27"/>
      <c r="J6" s="225"/>
      <c r="K6" s="226"/>
    </row>
    <row r="7" spans="1:11" s="227" customFormat="1" ht="39" customHeight="1" x14ac:dyDescent="0.2">
      <c r="A7" s="220" t="s">
        <v>373</v>
      </c>
      <c r="B7" s="221" t="s">
        <v>120</v>
      </c>
      <c r="C7" s="222" t="s">
        <v>512</v>
      </c>
      <c r="D7" s="277" t="s">
        <v>16</v>
      </c>
      <c r="E7" s="279"/>
      <c r="F7" s="278"/>
      <c r="G7" s="223"/>
      <c r="H7" s="224">
        <f t="shared" si="0"/>
        <v>0</v>
      </c>
      <c r="I7" s="27"/>
      <c r="J7" s="225"/>
      <c r="K7" s="226"/>
    </row>
    <row r="8" spans="1:11" s="227" customFormat="1" ht="28.5" customHeight="1" x14ac:dyDescent="0.2">
      <c r="A8" s="220" t="s">
        <v>374</v>
      </c>
      <c r="B8" s="221" t="s">
        <v>120</v>
      </c>
      <c r="C8" s="222" t="s">
        <v>513</v>
      </c>
      <c r="D8" s="277" t="s">
        <v>16</v>
      </c>
      <c r="E8" s="279"/>
      <c r="F8" s="278"/>
      <c r="G8" s="223"/>
      <c r="H8" s="224">
        <f t="shared" si="0"/>
        <v>0</v>
      </c>
      <c r="I8" s="27"/>
      <c r="J8" s="225"/>
      <c r="K8" s="226"/>
    </row>
    <row r="9" spans="1:11" s="227" customFormat="1" ht="24.75" customHeight="1" x14ac:dyDescent="0.2">
      <c r="A9" s="220" t="s">
        <v>375</v>
      </c>
      <c r="B9" s="221" t="s">
        <v>120</v>
      </c>
      <c r="C9" s="222" t="s">
        <v>123</v>
      </c>
      <c r="D9" s="277" t="s">
        <v>29</v>
      </c>
      <c r="E9" s="278"/>
      <c r="F9" s="228">
        <v>2</v>
      </c>
      <c r="G9" s="223"/>
      <c r="H9" s="224">
        <f>F9*G9</f>
        <v>0</v>
      </c>
      <c r="I9" s="27"/>
      <c r="J9" s="225"/>
      <c r="K9" s="226"/>
    </row>
    <row r="10" spans="1:11" s="227" customFormat="1" ht="28.5" customHeight="1" x14ac:dyDescent="0.2">
      <c r="A10" s="220" t="s">
        <v>376</v>
      </c>
      <c r="B10" s="221" t="s">
        <v>120</v>
      </c>
      <c r="C10" s="222" t="s">
        <v>124</v>
      </c>
      <c r="D10" s="277" t="s">
        <v>29</v>
      </c>
      <c r="E10" s="278"/>
      <c r="F10" s="228">
        <v>2</v>
      </c>
      <c r="G10" s="223"/>
      <c r="H10" s="224">
        <f>F10*G10</f>
        <v>0</v>
      </c>
      <c r="I10" s="27"/>
      <c r="J10" s="225"/>
      <c r="K10" s="226"/>
    </row>
    <row r="11" spans="1:11" s="13" customFormat="1" ht="22.5" customHeight="1" x14ac:dyDescent="0.2">
      <c r="A11" s="256" t="s">
        <v>377</v>
      </c>
      <c r="B11" s="257"/>
      <c r="C11" s="257"/>
      <c r="D11" s="257"/>
      <c r="E11" s="257"/>
      <c r="F11" s="257"/>
      <c r="G11" s="258"/>
      <c r="H11" s="38">
        <f>SUM(H5:H10)</f>
        <v>0</v>
      </c>
      <c r="I11" s="25"/>
      <c r="J11" s="16"/>
      <c r="K11" s="17"/>
    </row>
    <row r="12" spans="1:11" ht="18" customHeight="1" x14ac:dyDescent="0.2">
      <c r="A12" s="11" t="s">
        <v>17</v>
      </c>
    </row>
  </sheetData>
  <mergeCells count="14">
    <mergeCell ref="A11:G11"/>
    <mergeCell ref="D10:E10"/>
    <mergeCell ref="D9:E9"/>
    <mergeCell ref="A1:H1"/>
    <mergeCell ref="C2:C3"/>
    <mergeCell ref="B2:B3"/>
    <mergeCell ref="A4:H4"/>
    <mergeCell ref="A2:A3"/>
    <mergeCell ref="D3:E3"/>
    <mergeCell ref="D2:F2"/>
    <mergeCell ref="D5:F5"/>
    <mergeCell ref="D6:F6"/>
    <mergeCell ref="D7:F7"/>
    <mergeCell ref="D8:F8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80" firstPageNumber="3" orientation="portrait" useFirstPageNumber="1" r:id="rId1"/>
  <colBreaks count="1" manualBreakCount="1">
    <brk id="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25"/>
  <sheetViews>
    <sheetView topLeftCell="A16" zoomScale="110" zoomScaleNormal="110" zoomScaleSheetLayoutView="100" workbookViewId="0">
      <selection activeCell="C22" sqref="C22"/>
    </sheetView>
  </sheetViews>
  <sheetFormatPr defaultColWidth="9.140625" defaultRowHeight="43.5" customHeight="1" x14ac:dyDescent="0.2"/>
  <cols>
    <col min="1" max="1" width="6.5703125" style="44" customWidth="1"/>
    <col min="2" max="2" width="11.7109375" style="84" customWidth="1"/>
    <col min="3" max="3" width="53.85546875" style="44" customWidth="1"/>
    <col min="4" max="4" width="7.7109375" style="44" customWidth="1"/>
    <col min="5" max="5" width="9.140625" style="112" customWidth="1"/>
    <col min="6" max="6" width="11.42578125" style="44" customWidth="1"/>
    <col min="7" max="7" width="12.85546875" style="44" customWidth="1"/>
    <col min="8" max="8" width="9.140625" style="44"/>
    <col min="9" max="9" width="9.85546875" style="45" bestFit="1" customWidth="1"/>
    <col min="10" max="16384" width="9.140625" style="44"/>
  </cols>
  <sheetData>
    <row r="1" spans="1:12" ht="78.75" customHeight="1" x14ac:dyDescent="0.2">
      <c r="A1" s="282" t="str">
        <f>zestawienie!A2</f>
        <v>Przedmiar Robót
Część 4
Zadanie 1: „Przebudowa drogi powiatowej (ul. Barlickiego) pomiędzy skrzyżowaniami z ul. Wolińską i  Dworcową - odcinek od przejazdu kolejowego PKP km LK401 98+630 (km ul. Barlickiego od km 0+470,71 do skrzyżowania z ul. Wolińską)”</v>
      </c>
      <c r="B1" s="282"/>
      <c r="C1" s="282"/>
      <c r="D1" s="282"/>
      <c r="E1" s="282"/>
      <c r="F1" s="282"/>
      <c r="G1" s="282"/>
    </row>
    <row r="2" spans="1:12" ht="23.25" customHeight="1" x14ac:dyDescent="0.2">
      <c r="A2" s="287"/>
      <c r="B2" s="288"/>
      <c r="C2" s="288"/>
      <c r="D2" s="288"/>
      <c r="E2" s="288"/>
      <c r="F2" s="288"/>
      <c r="G2" s="289"/>
    </row>
    <row r="3" spans="1:12" ht="43.5" customHeight="1" x14ac:dyDescent="0.2">
      <c r="A3" s="283" t="s">
        <v>13</v>
      </c>
      <c r="B3" s="285" t="s">
        <v>18</v>
      </c>
      <c r="C3" s="283" t="s">
        <v>19</v>
      </c>
      <c r="D3" s="283" t="s">
        <v>20</v>
      </c>
      <c r="E3" s="283"/>
      <c r="F3" s="47" t="s">
        <v>125</v>
      </c>
      <c r="G3" s="47" t="s">
        <v>109</v>
      </c>
    </row>
    <row r="4" spans="1:12" ht="18.600000000000001" customHeight="1" x14ac:dyDescent="0.2">
      <c r="A4" s="284"/>
      <c r="B4" s="286"/>
      <c r="C4" s="284"/>
      <c r="D4" s="56" t="s">
        <v>21</v>
      </c>
      <c r="E4" s="46" t="s">
        <v>22</v>
      </c>
      <c r="F4" s="46" t="s">
        <v>14</v>
      </c>
      <c r="G4" s="46" t="s">
        <v>14</v>
      </c>
    </row>
    <row r="5" spans="1:12" s="200" customFormat="1" ht="19.5" customHeight="1" x14ac:dyDescent="0.2">
      <c r="A5" s="290" t="s">
        <v>378</v>
      </c>
      <c r="B5" s="291"/>
      <c r="C5" s="291"/>
      <c r="D5" s="291"/>
      <c r="E5" s="291"/>
      <c r="F5" s="291"/>
      <c r="G5" s="292"/>
      <c r="I5" s="201"/>
    </row>
    <row r="6" spans="1:12" s="50" customFormat="1" ht="18" customHeight="1" x14ac:dyDescent="0.2">
      <c r="A6" s="202"/>
      <c r="B6" s="83"/>
      <c r="C6" s="203" t="s">
        <v>127</v>
      </c>
      <c r="D6" s="204" t="s">
        <v>23</v>
      </c>
      <c r="E6" s="205" t="s">
        <v>23</v>
      </c>
      <c r="F6" s="206"/>
      <c r="G6" s="206"/>
      <c r="I6" s="113"/>
    </row>
    <row r="7" spans="1:12" s="50" customFormat="1" ht="41.25" customHeight="1" x14ac:dyDescent="0.2">
      <c r="A7" s="207" t="s">
        <v>140</v>
      </c>
      <c r="B7" s="190" t="s">
        <v>126</v>
      </c>
      <c r="C7" s="146" t="s">
        <v>137</v>
      </c>
      <c r="D7" s="172" t="s">
        <v>29</v>
      </c>
      <c r="E7" s="208">
        <v>182</v>
      </c>
      <c r="F7" s="178"/>
      <c r="G7" s="209">
        <f>E7*F7</f>
        <v>0</v>
      </c>
      <c r="I7" s="113"/>
    </row>
    <row r="8" spans="1:12" s="50" customFormat="1" ht="45" customHeight="1" x14ac:dyDescent="0.2">
      <c r="A8" s="207" t="s">
        <v>164</v>
      </c>
      <c r="B8" s="190" t="s">
        <v>126</v>
      </c>
      <c r="C8" s="146" t="s">
        <v>128</v>
      </c>
      <c r="D8" s="172" t="s">
        <v>24</v>
      </c>
      <c r="E8" s="208">
        <v>91</v>
      </c>
      <c r="F8" s="210"/>
      <c r="G8" s="209">
        <f>ROUND(E8*F8,2)</f>
        <v>0</v>
      </c>
    </row>
    <row r="9" spans="1:12" s="50" customFormat="1" ht="45" customHeight="1" x14ac:dyDescent="0.2">
      <c r="A9" s="207" t="s">
        <v>294</v>
      </c>
      <c r="B9" s="190" t="s">
        <v>126</v>
      </c>
      <c r="C9" s="146" t="s">
        <v>138</v>
      </c>
      <c r="D9" s="172" t="s">
        <v>24</v>
      </c>
      <c r="E9" s="208">
        <v>30</v>
      </c>
      <c r="F9" s="210"/>
      <c r="G9" s="209">
        <f t="shared" ref="G9:G10" si="0">ROUND(E9*F9,2)</f>
        <v>0</v>
      </c>
    </row>
    <row r="10" spans="1:12" s="50" customFormat="1" ht="45" customHeight="1" x14ac:dyDescent="0.2">
      <c r="A10" s="207" t="s">
        <v>175</v>
      </c>
      <c r="B10" s="190" t="s">
        <v>126</v>
      </c>
      <c r="C10" s="146" t="s">
        <v>139</v>
      </c>
      <c r="D10" s="172" t="s">
        <v>24</v>
      </c>
      <c r="E10" s="208">
        <v>2</v>
      </c>
      <c r="F10" s="210"/>
      <c r="G10" s="209">
        <f t="shared" si="0"/>
        <v>0</v>
      </c>
    </row>
    <row r="11" spans="1:12" s="50" customFormat="1" ht="45" customHeight="1" x14ac:dyDescent="0.2">
      <c r="A11" s="207" t="s">
        <v>181</v>
      </c>
      <c r="B11" s="190" t="s">
        <v>126</v>
      </c>
      <c r="C11" s="146" t="s">
        <v>129</v>
      </c>
      <c r="D11" s="172" t="s">
        <v>24</v>
      </c>
      <c r="E11" s="208">
        <v>3</v>
      </c>
      <c r="F11" s="210"/>
      <c r="G11" s="209">
        <f t="shared" ref="G11:G13" si="1">ROUND(E11*F11,2)</f>
        <v>0</v>
      </c>
    </row>
    <row r="12" spans="1:12" s="50" customFormat="1" ht="45" customHeight="1" x14ac:dyDescent="0.2">
      <c r="A12" s="207" t="s">
        <v>186</v>
      </c>
      <c r="B12" s="190" t="s">
        <v>126</v>
      </c>
      <c r="C12" s="146" t="s">
        <v>130</v>
      </c>
      <c r="D12" s="172" t="s">
        <v>24</v>
      </c>
      <c r="E12" s="208">
        <v>2</v>
      </c>
      <c r="F12" s="210"/>
      <c r="G12" s="209">
        <f t="shared" si="1"/>
        <v>0</v>
      </c>
    </row>
    <row r="13" spans="1:12" s="50" customFormat="1" ht="42.75" customHeight="1" x14ac:dyDescent="0.2">
      <c r="A13" s="207" t="s">
        <v>204</v>
      </c>
      <c r="B13" s="190" t="s">
        <v>126</v>
      </c>
      <c r="C13" s="146" t="s">
        <v>131</v>
      </c>
      <c r="D13" s="172" t="s">
        <v>24</v>
      </c>
      <c r="E13" s="208">
        <v>3</v>
      </c>
      <c r="F13" s="210"/>
      <c r="G13" s="209">
        <f t="shared" si="1"/>
        <v>0</v>
      </c>
    </row>
    <row r="14" spans="1:12" s="50" customFormat="1" ht="43.5" customHeight="1" x14ac:dyDescent="0.2">
      <c r="A14" s="207" t="s">
        <v>209</v>
      </c>
      <c r="B14" s="190" t="s">
        <v>88</v>
      </c>
      <c r="C14" s="146" t="s">
        <v>142</v>
      </c>
      <c r="D14" s="172" t="s">
        <v>118</v>
      </c>
      <c r="E14" s="211">
        <v>1.2500000000000001E-2</v>
      </c>
      <c r="F14" s="210"/>
      <c r="G14" s="209">
        <f>ROUND(E14*F14,2)</f>
        <v>0</v>
      </c>
      <c r="I14" s="113"/>
      <c r="L14" s="212"/>
    </row>
    <row r="15" spans="1:12" s="50" customFormat="1" ht="30" customHeight="1" x14ac:dyDescent="0.2">
      <c r="A15" s="207"/>
      <c r="B15" s="190"/>
      <c r="C15" s="293" t="s">
        <v>134</v>
      </c>
      <c r="D15" s="294"/>
      <c r="E15" s="294"/>
      <c r="F15" s="295"/>
      <c r="G15" s="217">
        <f>SUM(G7:G14)</f>
        <v>0</v>
      </c>
      <c r="I15" s="113"/>
      <c r="L15" s="212"/>
    </row>
    <row r="16" spans="1:12" s="50" customFormat="1" ht="20.25" customHeight="1" x14ac:dyDescent="0.2">
      <c r="A16" s="207"/>
      <c r="B16" s="190"/>
      <c r="C16" s="89" t="s">
        <v>132</v>
      </c>
      <c r="D16" s="262"/>
      <c r="E16" s="264"/>
      <c r="F16" s="210"/>
      <c r="G16" s="209"/>
      <c r="I16" s="113"/>
    </row>
    <row r="17" spans="1:9" s="50" customFormat="1" ht="55.5" customHeight="1" x14ac:dyDescent="0.2">
      <c r="A17" s="207" t="s">
        <v>301</v>
      </c>
      <c r="B17" s="190" t="s">
        <v>89</v>
      </c>
      <c r="C17" s="146" t="s">
        <v>520</v>
      </c>
      <c r="D17" s="172" t="s">
        <v>29</v>
      </c>
      <c r="E17" s="181">
        <v>71</v>
      </c>
      <c r="F17" s="210"/>
      <c r="G17" s="209">
        <f>ROUND(E17*F17,2)</f>
        <v>0</v>
      </c>
      <c r="I17" s="113"/>
    </row>
    <row r="18" spans="1:9" s="50" customFormat="1" ht="57.75" customHeight="1" x14ac:dyDescent="0.2">
      <c r="A18" s="207" t="s">
        <v>379</v>
      </c>
      <c r="B18" s="190" t="s">
        <v>89</v>
      </c>
      <c r="C18" s="146" t="s">
        <v>335</v>
      </c>
      <c r="D18" s="172" t="s">
        <v>29</v>
      </c>
      <c r="E18" s="181">
        <v>73</v>
      </c>
      <c r="F18" s="210"/>
      <c r="G18" s="209">
        <f>ROUND(E18*F18,2)</f>
        <v>0</v>
      </c>
      <c r="I18" s="113"/>
    </row>
    <row r="19" spans="1:9" s="50" customFormat="1" ht="55.5" customHeight="1" x14ac:dyDescent="0.2">
      <c r="A19" s="207" t="s">
        <v>380</v>
      </c>
      <c r="B19" s="190" t="s">
        <v>89</v>
      </c>
      <c r="C19" s="146" t="s">
        <v>336</v>
      </c>
      <c r="D19" s="172" t="s">
        <v>29</v>
      </c>
      <c r="E19" s="181">
        <v>36</v>
      </c>
      <c r="F19" s="210"/>
      <c r="G19" s="209">
        <f>ROUND(E19*F19,2)</f>
        <v>0</v>
      </c>
      <c r="I19" s="113"/>
    </row>
    <row r="20" spans="1:9" s="50" customFormat="1" ht="56.25" customHeight="1" x14ac:dyDescent="0.2">
      <c r="A20" s="207" t="s">
        <v>381</v>
      </c>
      <c r="B20" s="213" t="s">
        <v>90</v>
      </c>
      <c r="C20" s="146" t="s">
        <v>133</v>
      </c>
      <c r="D20" s="214" t="s">
        <v>29</v>
      </c>
      <c r="E20" s="208">
        <v>15</v>
      </c>
      <c r="F20" s="210"/>
      <c r="G20" s="209">
        <f t="shared" ref="G20:G22" si="2">ROUND(E20*F20,2)</f>
        <v>0</v>
      </c>
      <c r="I20" s="113"/>
    </row>
    <row r="21" spans="1:9" s="50" customFormat="1" ht="56.25" customHeight="1" x14ac:dyDescent="0.2">
      <c r="A21" s="207" t="s">
        <v>382</v>
      </c>
      <c r="B21" s="213" t="s">
        <v>90</v>
      </c>
      <c r="C21" s="146" t="s">
        <v>135</v>
      </c>
      <c r="D21" s="214" t="s">
        <v>29</v>
      </c>
      <c r="E21" s="208">
        <v>9</v>
      </c>
      <c r="F21" s="210"/>
      <c r="G21" s="209">
        <f t="shared" si="2"/>
        <v>0</v>
      </c>
      <c r="I21" s="113"/>
    </row>
    <row r="22" spans="1:9" s="50" customFormat="1" ht="57" customHeight="1" x14ac:dyDescent="0.2">
      <c r="A22" s="207" t="s">
        <v>383</v>
      </c>
      <c r="B22" s="213" t="s">
        <v>90</v>
      </c>
      <c r="C22" s="146" t="s">
        <v>91</v>
      </c>
      <c r="D22" s="214" t="s">
        <v>29</v>
      </c>
      <c r="E22" s="208">
        <v>1134</v>
      </c>
      <c r="F22" s="210"/>
      <c r="G22" s="209">
        <f t="shared" si="2"/>
        <v>0</v>
      </c>
      <c r="I22" s="113"/>
    </row>
    <row r="23" spans="1:9" s="50" customFormat="1" ht="33" customHeight="1" x14ac:dyDescent="0.2">
      <c r="A23" s="207"/>
      <c r="B23" s="213"/>
      <c r="C23" s="293" t="s">
        <v>136</v>
      </c>
      <c r="D23" s="294"/>
      <c r="E23" s="294"/>
      <c r="F23" s="295"/>
      <c r="G23" s="217">
        <f>SUM(G17:G22)</f>
        <v>0</v>
      </c>
      <c r="I23" s="113"/>
    </row>
    <row r="24" spans="1:9" s="50" customFormat="1" ht="43.5" customHeight="1" x14ac:dyDescent="0.2">
      <c r="A24" s="280" t="s">
        <v>384</v>
      </c>
      <c r="B24" s="281"/>
      <c r="C24" s="281"/>
      <c r="D24" s="281"/>
      <c r="E24" s="281"/>
      <c r="F24" s="280"/>
      <c r="G24" s="215">
        <f>G15+G23</f>
        <v>0</v>
      </c>
      <c r="I24" s="113"/>
    </row>
    <row r="25" spans="1:9" s="50" customFormat="1" ht="28.5" customHeight="1" x14ac:dyDescent="0.2">
      <c r="A25" s="50" t="s">
        <v>17</v>
      </c>
      <c r="B25" s="88"/>
      <c r="E25" s="216"/>
      <c r="I25" s="113"/>
    </row>
  </sheetData>
  <mergeCells count="11">
    <mergeCell ref="A24:F24"/>
    <mergeCell ref="A1:G1"/>
    <mergeCell ref="A3:A4"/>
    <mergeCell ref="B3:B4"/>
    <mergeCell ref="C3:C4"/>
    <mergeCell ref="D3:E3"/>
    <mergeCell ref="A2:G2"/>
    <mergeCell ref="D16:E16"/>
    <mergeCell ref="A5:G5"/>
    <mergeCell ref="C15:F15"/>
    <mergeCell ref="C23:F23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77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I106"/>
  <sheetViews>
    <sheetView tabSelected="1" topLeftCell="A54" zoomScale="130" zoomScaleNormal="130" zoomScaleSheetLayoutView="100" workbookViewId="0">
      <selection activeCell="A65" sqref="A65:F65"/>
    </sheetView>
  </sheetViews>
  <sheetFormatPr defaultColWidth="9.140625" defaultRowHeight="43.5" customHeight="1" x14ac:dyDescent="0.2"/>
  <cols>
    <col min="1" max="1" width="7.7109375" style="88" customWidth="1"/>
    <col min="2" max="2" width="11" style="88" customWidth="1"/>
    <col min="3" max="3" width="64.42578125" style="50" customWidth="1"/>
    <col min="4" max="4" width="12" style="50" customWidth="1"/>
    <col min="5" max="5" width="13.28515625" style="94" customWidth="1"/>
    <col min="6" max="6" width="13.140625" style="50" customWidth="1"/>
    <col min="7" max="7" width="14.85546875" style="52" customWidth="1"/>
    <col min="8" max="8" width="9.140625" style="50"/>
    <col min="9" max="9" width="83.5703125" style="50" customWidth="1"/>
    <col min="10" max="16384" width="9.140625" style="50"/>
  </cols>
  <sheetData>
    <row r="1" spans="1:9" ht="58.5" customHeight="1" x14ac:dyDescent="0.2">
      <c r="A1" s="314" t="str">
        <f>zestawienie!A2</f>
        <v>Przedmiar Robót
Część 4
Zadanie 1: „Przebudowa drogi powiatowej (ul. Barlickiego) pomiędzy skrzyżowaniami z ul. Wolińską i  Dworcową - odcinek od przejazdu kolejowego PKP km LK401 98+630 (km ul. Barlickiego od km 0+470,71 do skrzyżowania z ul. Wolińską)”</v>
      </c>
      <c r="B1" s="315"/>
      <c r="C1" s="315"/>
      <c r="D1" s="315"/>
      <c r="E1" s="315"/>
      <c r="F1" s="315"/>
      <c r="G1" s="316"/>
    </row>
    <row r="2" spans="1:9" ht="27.75" customHeight="1" x14ac:dyDescent="0.2">
      <c r="A2" s="320"/>
      <c r="B2" s="321"/>
      <c r="C2" s="321"/>
      <c r="D2" s="321"/>
      <c r="E2" s="321"/>
      <c r="F2" s="321"/>
      <c r="G2" s="322"/>
    </row>
    <row r="3" spans="1:9" ht="43.5" customHeight="1" x14ac:dyDescent="0.2">
      <c r="A3" s="317" t="s">
        <v>13</v>
      </c>
      <c r="B3" s="318" t="s">
        <v>18</v>
      </c>
      <c r="C3" s="319" t="s">
        <v>19</v>
      </c>
      <c r="D3" s="319" t="s">
        <v>20</v>
      </c>
      <c r="E3" s="319"/>
      <c r="F3" s="65" t="s">
        <v>125</v>
      </c>
      <c r="G3" s="66" t="s">
        <v>109</v>
      </c>
    </row>
    <row r="4" spans="1:9" ht="28.5" customHeight="1" x14ac:dyDescent="0.2">
      <c r="A4" s="317"/>
      <c r="B4" s="318"/>
      <c r="C4" s="319"/>
      <c r="D4" s="79" t="s">
        <v>21</v>
      </c>
      <c r="E4" s="65" t="s">
        <v>78</v>
      </c>
      <c r="F4" s="65" t="s">
        <v>14</v>
      </c>
      <c r="G4" s="66" t="s">
        <v>14</v>
      </c>
    </row>
    <row r="5" spans="1:9" ht="43.5" hidden="1" customHeight="1" x14ac:dyDescent="0.2">
      <c r="A5" s="296" t="s">
        <v>72</v>
      </c>
      <c r="B5" s="297"/>
      <c r="C5" s="297"/>
      <c r="D5" s="297"/>
      <c r="E5" s="297"/>
      <c r="F5" s="297"/>
      <c r="G5" s="298"/>
    </row>
    <row r="6" spans="1:9" ht="27.75" customHeight="1" x14ac:dyDescent="0.2">
      <c r="A6" s="259" t="s">
        <v>365</v>
      </c>
      <c r="B6" s="260"/>
      <c r="C6" s="260"/>
      <c r="D6" s="260"/>
      <c r="E6" s="260"/>
      <c r="F6" s="260"/>
      <c r="G6" s="261"/>
    </row>
    <row r="7" spans="1:9" ht="26.25" customHeight="1" x14ac:dyDescent="0.2">
      <c r="A7" s="51" t="s">
        <v>211</v>
      </c>
      <c r="B7" s="89"/>
      <c r="C7" s="67" t="s">
        <v>27</v>
      </c>
      <c r="D7" s="68" t="s">
        <v>23</v>
      </c>
      <c r="E7" s="69" t="s">
        <v>23</v>
      </c>
      <c r="F7" s="70"/>
      <c r="G7" s="155"/>
    </row>
    <row r="8" spans="1:9" ht="31.5" customHeight="1" x14ac:dyDescent="0.2">
      <c r="A8" s="86" t="s">
        <v>40</v>
      </c>
      <c r="B8" s="82" t="s">
        <v>144</v>
      </c>
      <c r="C8" s="123" t="s">
        <v>141</v>
      </c>
      <c r="D8" s="124" t="s">
        <v>119</v>
      </c>
      <c r="E8" s="188">
        <v>3.5270000000000001</v>
      </c>
      <c r="F8" s="70"/>
      <c r="G8" s="72">
        <f>ROUND(E8*F8,2)</f>
        <v>0</v>
      </c>
    </row>
    <row r="9" spans="1:9" ht="28.5" customHeight="1" x14ac:dyDescent="0.2">
      <c r="A9" s="86" t="s">
        <v>41</v>
      </c>
      <c r="B9" s="82" t="s">
        <v>145</v>
      </c>
      <c r="C9" s="123" t="s">
        <v>143</v>
      </c>
      <c r="D9" s="124" t="s">
        <v>56</v>
      </c>
      <c r="E9" s="71">
        <v>20646.669999999998</v>
      </c>
      <c r="F9" s="156"/>
      <c r="G9" s="72">
        <f>ROUND(E9*F9,2)</f>
        <v>0</v>
      </c>
      <c r="I9" s="60"/>
    </row>
    <row r="10" spans="1:9" ht="44.25" customHeight="1" x14ac:dyDescent="0.2">
      <c r="A10" s="86" t="s">
        <v>42</v>
      </c>
      <c r="B10" s="82" t="s">
        <v>55</v>
      </c>
      <c r="C10" s="233" t="s">
        <v>149</v>
      </c>
      <c r="D10" s="234" t="s">
        <v>56</v>
      </c>
      <c r="E10" s="235">
        <v>10</v>
      </c>
      <c r="F10" s="70"/>
      <c r="G10" s="72">
        <f>ROUND(E10*F10,2)</f>
        <v>0</v>
      </c>
    </row>
    <row r="11" spans="1:9" ht="29.25" customHeight="1" x14ac:dyDescent="0.2">
      <c r="A11" s="86" t="s">
        <v>43</v>
      </c>
      <c r="B11" s="82" t="s">
        <v>55</v>
      </c>
      <c r="C11" s="123" t="s">
        <v>150</v>
      </c>
      <c r="D11" s="124" t="s">
        <v>56</v>
      </c>
      <c r="E11" s="185">
        <v>188.57</v>
      </c>
      <c r="F11" s="70"/>
      <c r="G11" s="72">
        <f t="shared" ref="G11:G12" si="0">ROUND(E11*F11,2)</f>
        <v>0</v>
      </c>
    </row>
    <row r="12" spans="1:9" ht="30" customHeight="1" x14ac:dyDescent="0.2">
      <c r="A12" s="86" t="s">
        <v>44</v>
      </c>
      <c r="B12" s="82" t="s">
        <v>55</v>
      </c>
      <c r="C12" s="123" t="s">
        <v>151</v>
      </c>
      <c r="D12" s="124" t="s">
        <v>56</v>
      </c>
      <c r="E12" s="182">
        <v>466.44</v>
      </c>
      <c r="F12" s="70"/>
      <c r="G12" s="72">
        <f t="shared" si="0"/>
        <v>0</v>
      </c>
    </row>
    <row r="13" spans="1:9" ht="41.25" customHeight="1" x14ac:dyDescent="0.2">
      <c r="A13" s="86" t="s">
        <v>45</v>
      </c>
      <c r="B13" s="82" t="s">
        <v>55</v>
      </c>
      <c r="C13" s="123" t="s">
        <v>152</v>
      </c>
      <c r="D13" s="124" t="s">
        <v>80</v>
      </c>
      <c r="E13" s="189">
        <v>30</v>
      </c>
      <c r="F13" s="70"/>
      <c r="G13" s="72">
        <f t="shared" ref="G13:G17" si="1">ROUND(E13*F13,2)</f>
        <v>0</v>
      </c>
    </row>
    <row r="14" spans="1:9" ht="32.25" customHeight="1" x14ac:dyDescent="0.2">
      <c r="A14" s="86" t="s">
        <v>46</v>
      </c>
      <c r="B14" s="82" t="s">
        <v>55</v>
      </c>
      <c r="C14" s="123" t="s">
        <v>153</v>
      </c>
      <c r="D14" s="124" t="s">
        <v>80</v>
      </c>
      <c r="E14" s="189">
        <v>272.55</v>
      </c>
      <c r="F14" s="70"/>
      <c r="G14" s="72">
        <f t="shared" si="1"/>
        <v>0</v>
      </c>
    </row>
    <row r="15" spans="1:9" ht="32.25" customHeight="1" x14ac:dyDescent="0.2">
      <c r="A15" s="86" t="s">
        <v>47</v>
      </c>
      <c r="B15" s="82" t="s">
        <v>55</v>
      </c>
      <c r="C15" s="123" t="s">
        <v>154</v>
      </c>
      <c r="D15" s="124" t="s">
        <v>56</v>
      </c>
      <c r="E15" s="189">
        <v>80</v>
      </c>
      <c r="F15" s="70"/>
      <c r="G15" s="72">
        <f t="shared" si="1"/>
        <v>0</v>
      </c>
    </row>
    <row r="16" spans="1:9" ht="32.25" customHeight="1" x14ac:dyDescent="0.2">
      <c r="A16" s="86" t="s">
        <v>99</v>
      </c>
      <c r="B16" s="82" t="s">
        <v>55</v>
      </c>
      <c r="C16" s="123" t="s">
        <v>155</v>
      </c>
      <c r="D16" s="124" t="s">
        <v>56</v>
      </c>
      <c r="E16" s="189">
        <v>77</v>
      </c>
      <c r="F16" s="70"/>
      <c r="G16" s="72">
        <f t="shared" si="1"/>
        <v>0</v>
      </c>
    </row>
    <row r="17" spans="1:7" ht="32.25" customHeight="1" x14ac:dyDescent="0.2">
      <c r="A17" s="86" t="s">
        <v>48</v>
      </c>
      <c r="B17" s="82" t="s">
        <v>55</v>
      </c>
      <c r="C17" s="123" t="s">
        <v>156</v>
      </c>
      <c r="D17" s="124" t="s">
        <v>56</v>
      </c>
      <c r="E17" s="189">
        <v>22521</v>
      </c>
      <c r="F17" s="70"/>
      <c r="G17" s="72">
        <f t="shared" si="1"/>
        <v>0</v>
      </c>
    </row>
    <row r="18" spans="1:7" ht="39" customHeight="1" x14ac:dyDescent="0.2">
      <c r="A18" s="86" t="s">
        <v>67</v>
      </c>
      <c r="B18" s="82" t="s">
        <v>55</v>
      </c>
      <c r="C18" s="123" t="s">
        <v>157</v>
      </c>
      <c r="D18" s="124" t="s">
        <v>80</v>
      </c>
      <c r="E18" s="182">
        <v>967.56</v>
      </c>
      <c r="F18" s="156"/>
      <c r="G18" s="72">
        <f>ROUND(E18*F18,2)</f>
        <v>0</v>
      </c>
    </row>
    <row r="19" spans="1:7" ht="43.5" customHeight="1" x14ac:dyDescent="0.2">
      <c r="A19" s="86" t="s">
        <v>68</v>
      </c>
      <c r="B19" s="82" t="s">
        <v>55</v>
      </c>
      <c r="C19" s="123" t="s">
        <v>158</v>
      </c>
      <c r="D19" s="124" t="s">
        <v>80</v>
      </c>
      <c r="E19" s="182">
        <v>22521</v>
      </c>
      <c r="F19" s="156"/>
      <c r="G19" s="72">
        <f>ROUND(E19*F19,2)</f>
        <v>0</v>
      </c>
    </row>
    <row r="20" spans="1:7" ht="40.5" customHeight="1" x14ac:dyDescent="0.2">
      <c r="A20" s="86" t="s">
        <v>320</v>
      </c>
      <c r="B20" s="82" t="s">
        <v>55</v>
      </c>
      <c r="C20" s="123" t="s">
        <v>159</v>
      </c>
      <c r="D20" s="124" t="s">
        <v>56</v>
      </c>
      <c r="E20" s="182">
        <v>157</v>
      </c>
      <c r="F20" s="156"/>
      <c r="G20" s="72">
        <f t="shared" ref="G20" si="2">ROUND(E20*F20,2)</f>
        <v>0</v>
      </c>
    </row>
    <row r="21" spans="1:7" ht="29.25" customHeight="1" x14ac:dyDescent="0.2">
      <c r="A21" s="86" t="s">
        <v>321</v>
      </c>
      <c r="B21" s="82" t="s">
        <v>55</v>
      </c>
      <c r="C21" s="123" t="s">
        <v>160</v>
      </c>
      <c r="D21" s="124" t="s">
        <v>25</v>
      </c>
      <c r="E21" s="189">
        <v>112.49</v>
      </c>
      <c r="F21" s="156"/>
      <c r="G21" s="72">
        <f t="shared" ref="G21" si="3">ROUND(E21*F21,2)</f>
        <v>0</v>
      </c>
    </row>
    <row r="22" spans="1:7" ht="42" customHeight="1" x14ac:dyDescent="0.2">
      <c r="A22" s="86" t="s">
        <v>322</v>
      </c>
      <c r="B22" s="82" t="s">
        <v>55</v>
      </c>
      <c r="C22" s="157" t="s">
        <v>161</v>
      </c>
      <c r="D22" s="124" t="s">
        <v>25</v>
      </c>
      <c r="E22" s="189">
        <v>1849</v>
      </c>
      <c r="F22" s="156"/>
      <c r="G22" s="72">
        <f t="shared" ref="G22" si="4">ROUND(E22*F22,2)</f>
        <v>0</v>
      </c>
    </row>
    <row r="23" spans="1:7" ht="27" customHeight="1" x14ac:dyDescent="0.2">
      <c r="A23" s="86" t="s">
        <v>323</v>
      </c>
      <c r="B23" s="82" t="s">
        <v>55</v>
      </c>
      <c r="C23" s="157" t="s">
        <v>146</v>
      </c>
      <c r="D23" s="124" t="s">
        <v>26</v>
      </c>
      <c r="E23" s="159">
        <v>71</v>
      </c>
      <c r="F23" s="70"/>
      <c r="G23" s="72">
        <f t="shared" ref="G23:G29" si="5">ROUND(E23*F23,2)</f>
        <v>0</v>
      </c>
    </row>
    <row r="24" spans="1:7" ht="27" customHeight="1" x14ac:dyDescent="0.2">
      <c r="A24" s="86" t="s">
        <v>324</v>
      </c>
      <c r="B24" s="82" t="s">
        <v>55</v>
      </c>
      <c r="C24" s="157" t="s">
        <v>289</v>
      </c>
      <c r="D24" s="126" t="s">
        <v>26</v>
      </c>
      <c r="E24" s="159">
        <v>2</v>
      </c>
      <c r="F24" s="70"/>
      <c r="G24" s="72">
        <f t="shared" si="5"/>
        <v>0</v>
      </c>
    </row>
    <row r="25" spans="1:7" ht="31.5" customHeight="1" x14ac:dyDescent="0.2">
      <c r="A25" s="86" t="s">
        <v>325</v>
      </c>
      <c r="B25" s="82" t="s">
        <v>55</v>
      </c>
      <c r="C25" s="157" t="s">
        <v>147</v>
      </c>
      <c r="D25" s="126" t="s">
        <v>25</v>
      </c>
      <c r="E25" s="159">
        <v>20</v>
      </c>
      <c r="F25" s="70"/>
      <c r="G25" s="72">
        <f t="shared" si="5"/>
        <v>0</v>
      </c>
    </row>
    <row r="26" spans="1:7" ht="31.5" customHeight="1" x14ac:dyDescent="0.2">
      <c r="A26" s="86" t="s">
        <v>385</v>
      </c>
      <c r="B26" s="82" t="s">
        <v>55</v>
      </c>
      <c r="C26" s="157" t="s">
        <v>148</v>
      </c>
      <c r="D26" s="126" t="s">
        <v>26</v>
      </c>
      <c r="E26" s="159">
        <v>1</v>
      </c>
      <c r="F26" s="70"/>
      <c r="G26" s="72">
        <f t="shared" si="5"/>
        <v>0</v>
      </c>
    </row>
    <row r="27" spans="1:7" ht="31.5" customHeight="1" x14ac:dyDescent="0.2">
      <c r="A27" s="86" t="s">
        <v>386</v>
      </c>
      <c r="B27" s="82" t="s">
        <v>55</v>
      </c>
      <c r="C27" s="157" t="s">
        <v>290</v>
      </c>
      <c r="D27" s="126" t="s">
        <v>26</v>
      </c>
      <c r="E27" s="159">
        <v>10</v>
      </c>
      <c r="F27" s="70"/>
      <c r="G27" s="72">
        <f t="shared" si="5"/>
        <v>0</v>
      </c>
    </row>
    <row r="28" spans="1:7" ht="31.5" customHeight="1" x14ac:dyDescent="0.2">
      <c r="A28" s="86" t="s">
        <v>387</v>
      </c>
      <c r="B28" s="82" t="s">
        <v>55</v>
      </c>
      <c r="C28" s="157" t="s">
        <v>291</v>
      </c>
      <c r="D28" s="126" t="s">
        <v>26</v>
      </c>
      <c r="E28" s="159">
        <v>1</v>
      </c>
      <c r="F28" s="70"/>
      <c r="G28" s="72">
        <f t="shared" si="5"/>
        <v>0</v>
      </c>
    </row>
    <row r="29" spans="1:7" ht="31.5" customHeight="1" x14ac:dyDescent="0.2">
      <c r="A29" s="86" t="s">
        <v>388</v>
      </c>
      <c r="B29" s="82" t="s">
        <v>55</v>
      </c>
      <c r="C29" s="157" t="s">
        <v>292</v>
      </c>
      <c r="D29" s="126" t="s">
        <v>25</v>
      </c>
      <c r="E29" s="159">
        <v>12</v>
      </c>
      <c r="F29" s="70"/>
      <c r="G29" s="72">
        <f t="shared" si="5"/>
        <v>0</v>
      </c>
    </row>
    <row r="30" spans="1:7" ht="43.5" customHeight="1" x14ac:dyDescent="0.2">
      <c r="A30" s="311" t="s">
        <v>30</v>
      </c>
      <c r="B30" s="312"/>
      <c r="C30" s="312"/>
      <c r="D30" s="312"/>
      <c r="E30" s="312"/>
      <c r="F30" s="313"/>
      <c r="G30" s="73">
        <f>SUM(G8:G29)</f>
        <v>0</v>
      </c>
    </row>
    <row r="31" spans="1:7" ht="33" customHeight="1" x14ac:dyDescent="0.2">
      <c r="A31" s="51" t="s">
        <v>49</v>
      </c>
      <c r="B31" s="89"/>
      <c r="C31" s="160" t="s">
        <v>224</v>
      </c>
      <c r="D31" s="126"/>
      <c r="E31" s="71"/>
      <c r="F31" s="70"/>
      <c r="G31" s="161"/>
    </row>
    <row r="32" spans="1:7" ht="36.75" customHeight="1" x14ac:dyDescent="0.2">
      <c r="A32" s="86" t="s">
        <v>50</v>
      </c>
      <c r="B32" s="82" t="s">
        <v>57</v>
      </c>
      <c r="C32" s="146" t="s">
        <v>92</v>
      </c>
      <c r="D32" s="126" t="s">
        <v>79</v>
      </c>
      <c r="E32" s="71">
        <v>4955.34</v>
      </c>
      <c r="F32" s="156"/>
      <c r="G32" s="72">
        <f>ROUND(E32*F32,2)</f>
        <v>0</v>
      </c>
    </row>
    <row r="33" spans="1:7" ht="36.75" customHeight="1" x14ac:dyDescent="0.2">
      <c r="A33" s="86" t="s">
        <v>51</v>
      </c>
      <c r="B33" s="82" t="s">
        <v>57</v>
      </c>
      <c r="C33" s="146" t="s">
        <v>162</v>
      </c>
      <c r="D33" s="126" t="s">
        <v>79</v>
      </c>
      <c r="E33" s="71">
        <v>6090.66</v>
      </c>
      <c r="F33" s="156"/>
      <c r="G33" s="72"/>
    </row>
    <row r="34" spans="1:7" ht="35.25" customHeight="1" x14ac:dyDescent="0.2">
      <c r="A34" s="86" t="s">
        <v>226</v>
      </c>
      <c r="B34" s="82" t="s">
        <v>58</v>
      </c>
      <c r="C34" s="146" t="s">
        <v>163</v>
      </c>
      <c r="D34" s="126" t="s">
        <v>79</v>
      </c>
      <c r="E34" s="71">
        <v>6090.66</v>
      </c>
      <c r="F34" s="70"/>
      <c r="G34" s="72">
        <f>ROUND(E34*F34,2)</f>
        <v>0</v>
      </c>
    </row>
    <row r="35" spans="1:7" ht="34.5" customHeight="1" x14ac:dyDescent="0.2">
      <c r="A35" s="306" t="s">
        <v>31</v>
      </c>
      <c r="B35" s="301"/>
      <c r="C35" s="301"/>
      <c r="D35" s="301"/>
      <c r="E35" s="301"/>
      <c r="F35" s="301"/>
      <c r="G35" s="73">
        <f>SUM(G32:G34)</f>
        <v>0</v>
      </c>
    </row>
    <row r="36" spans="1:7" ht="33" customHeight="1" x14ac:dyDescent="0.2">
      <c r="A36" s="51" t="s">
        <v>93</v>
      </c>
      <c r="B36" s="89"/>
      <c r="C36" s="160" t="s">
        <v>293</v>
      </c>
      <c r="D36" s="68"/>
      <c r="E36" s="71"/>
      <c r="F36" s="70"/>
      <c r="G36" s="161"/>
    </row>
    <row r="37" spans="1:7" ht="36.75" customHeight="1" x14ac:dyDescent="0.2">
      <c r="A37" s="86" t="s">
        <v>94</v>
      </c>
      <c r="B37" s="82" t="s">
        <v>295</v>
      </c>
      <c r="C37" s="146" t="s">
        <v>296</v>
      </c>
      <c r="D37" s="126" t="s">
        <v>25</v>
      </c>
      <c r="E37" s="71">
        <v>520.62</v>
      </c>
      <c r="F37" s="156"/>
      <c r="G37" s="72">
        <f>ROUND(E37*F37,2)</f>
        <v>0</v>
      </c>
    </row>
    <row r="38" spans="1:7" ht="34.5" customHeight="1" x14ac:dyDescent="0.2">
      <c r="A38" s="306" t="s">
        <v>297</v>
      </c>
      <c r="B38" s="301"/>
      <c r="C38" s="301"/>
      <c r="D38" s="301"/>
      <c r="E38" s="301"/>
      <c r="F38" s="301"/>
      <c r="G38" s="73">
        <f>SUM(G37)</f>
        <v>0</v>
      </c>
    </row>
    <row r="39" spans="1:7" ht="29.25" customHeight="1" x14ac:dyDescent="0.2">
      <c r="A39" s="51" t="s">
        <v>389</v>
      </c>
      <c r="B39" s="89"/>
      <c r="C39" s="307" t="s">
        <v>165</v>
      </c>
      <c r="D39" s="308"/>
      <c r="E39" s="308"/>
      <c r="F39" s="310"/>
      <c r="G39" s="161"/>
    </row>
    <row r="40" spans="1:7" ht="39" customHeight="1" x14ac:dyDescent="0.2">
      <c r="A40" s="86" t="s">
        <v>390</v>
      </c>
      <c r="B40" s="82" t="s">
        <v>95</v>
      </c>
      <c r="C40" s="146" t="s">
        <v>166</v>
      </c>
      <c r="D40" s="126" t="s">
        <v>80</v>
      </c>
      <c r="E40" s="185">
        <v>6543.23</v>
      </c>
      <c r="F40" s="70"/>
      <c r="G40" s="72">
        <f>ROUND(E40*F40,2)</f>
        <v>0</v>
      </c>
    </row>
    <row r="41" spans="1:7" s="232" customFormat="1" ht="42.75" customHeight="1" x14ac:dyDescent="0.2">
      <c r="A41" s="229" t="s">
        <v>391</v>
      </c>
      <c r="B41" s="218" t="s">
        <v>95</v>
      </c>
      <c r="C41" s="184" t="s">
        <v>519</v>
      </c>
      <c r="D41" s="219" t="s">
        <v>518</v>
      </c>
      <c r="E41" s="186">
        <v>38420</v>
      </c>
      <c r="F41" s="230"/>
      <c r="G41" s="231">
        <f>ROUND(E41*F41,2)</f>
        <v>0</v>
      </c>
    </row>
    <row r="42" spans="1:7" ht="30" customHeight="1" x14ac:dyDescent="0.2">
      <c r="A42" s="86" t="s">
        <v>392</v>
      </c>
      <c r="B42" s="82" t="s">
        <v>168</v>
      </c>
      <c r="C42" s="146" t="s">
        <v>167</v>
      </c>
      <c r="D42" s="126" t="s">
        <v>80</v>
      </c>
      <c r="E42" s="186">
        <v>32671.81</v>
      </c>
      <c r="F42" s="70"/>
      <c r="G42" s="72">
        <f t="shared" ref="G42:G44" si="6">ROUND(E42*F42,2)</f>
        <v>0</v>
      </c>
    </row>
    <row r="43" spans="1:7" ht="30" customHeight="1" x14ac:dyDescent="0.2">
      <c r="A43" s="86" t="s">
        <v>393</v>
      </c>
      <c r="B43" s="82" t="s">
        <v>168</v>
      </c>
      <c r="C43" s="146" t="s">
        <v>169</v>
      </c>
      <c r="D43" s="126" t="s">
        <v>80</v>
      </c>
      <c r="E43" s="186">
        <v>54511.99</v>
      </c>
      <c r="F43" s="70"/>
      <c r="G43" s="72">
        <f t="shared" si="6"/>
        <v>0</v>
      </c>
    </row>
    <row r="44" spans="1:7" ht="40.5" customHeight="1" x14ac:dyDescent="0.2">
      <c r="A44" s="86" t="s">
        <v>394</v>
      </c>
      <c r="B44" s="82" t="s">
        <v>95</v>
      </c>
      <c r="C44" s="146" t="s">
        <v>170</v>
      </c>
      <c r="D44" s="126" t="s">
        <v>80</v>
      </c>
      <c r="E44" s="187">
        <v>537.67999999999984</v>
      </c>
      <c r="F44" s="70"/>
      <c r="G44" s="72">
        <f t="shared" si="6"/>
        <v>0</v>
      </c>
    </row>
    <row r="45" spans="1:7" ht="34.5" customHeight="1" x14ac:dyDescent="0.2">
      <c r="A45" s="86" t="s">
        <v>395</v>
      </c>
      <c r="B45" s="218" t="s">
        <v>95</v>
      </c>
      <c r="C45" s="184" t="s">
        <v>306</v>
      </c>
      <c r="D45" s="219" t="s">
        <v>518</v>
      </c>
      <c r="E45" s="186">
        <v>5052.1899999999996</v>
      </c>
      <c r="F45" s="70"/>
      <c r="G45" s="72">
        <f t="shared" ref="G45:G49" si="7">ROUND(E45*F45,2)</f>
        <v>0</v>
      </c>
    </row>
    <row r="46" spans="1:7" ht="37.5" customHeight="1" x14ac:dyDescent="0.2">
      <c r="A46" s="86" t="s">
        <v>396</v>
      </c>
      <c r="B46" s="90" t="s">
        <v>95</v>
      </c>
      <c r="C46" s="146" t="s">
        <v>298</v>
      </c>
      <c r="D46" s="126" t="s">
        <v>80</v>
      </c>
      <c r="E46" s="187">
        <v>27936.689999999995</v>
      </c>
      <c r="F46" s="70"/>
      <c r="G46" s="72">
        <f t="shared" si="7"/>
        <v>0</v>
      </c>
    </row>
    <row r="47" spans="1:7" ht="37.5" customHeight="1" x14ac:dyDescent="0.2">
      <c r="A47" s="86" t="s">
        <v>397</v>
      </c>
      <c r="B47" s="90" t="s">
        <v>96</v>
      </c>
      <c r="C47" s="146" t="s">
        <v>171</v>
      </c>
      <c r="D47" s="126" t="s">
        <v>80</v>
      </c>
      <c r="E47" s="187">
        <v>33251</v>
      </c>
      <c r="F47" s="70"/>
      <c r="G47" s="72">
        <f t="shared" si="7"/>
        <v>0</v>
      </c>
    </row>
    <row r="48" spans="1:7" ht="37.5" customHeight="1" x14ac:dyDescent="0.2">
      <c r="A48" s="86" t="s">
        <v>398</v>
      </c>
      <c r="B48" s="90" t="s">
        <v>96</v>
      </c>
      <c r="C48" s="146" t="s">
        <v>299</v>
      </c>
      <c r="D48" s="126" t="s">
        <v>80</v>
      </c>
      <c r="E48" s="187">
        <v>8062</v>
      </c>
      <c r="F48" s="70"/>
      <c r="G48" s="72">
        <f t="shared" si="7"/>
        <v>0</v>
      </c>
    </row>
    <row r="49" spans="1:7" ht="32.25" customHeight="1" x14ac:dyDescent="0.2">
      <c r="A49" s="86" t="s">
        <v>399</v>
      </c>
      <c r="B49" s="90" t="s">
        <v>97</v>
      </c>
      <c r="C49" s="146" t="s">
        <v>172</v>
      </c>
      <c r="D49" s="126" t="s">
        <v>80</v>
      </c>
      <c r="E49" s="187">
        <v>272.63</v>
      </c>
      <c r="F49" s="156"/>
      <c r="G49" s="72">
        <f t="shared" si="7"/>
        <v>0</v>
      </c>
    </row>
    <row r="50" spans="1:7" ht="36" customHeight="1" x14ac:dyDescent="0.2">
      <c r="A50" s="86" t="s">
        <v>400</v>
      </c>
      <c r="B50" s="90" t="s">
        <v>98</v>
      </c>
      <c r="C50" s="146" t="s">
        <v>173</v>
      </c>
      <c r="D50" s="126" t="s">
        <v>80</v>
      </c>
      <c r="E50" s="187">
        <v>24784.23</v>
      </c>
      <c r="F50" s="156"/>
      <c r="G50" s="72">
        <f>ROUND(E50*F50,2)</f>
        <v>0</v>
      </c>
    </row>
    <row r="51" spans="1:7" ht="43.5" customHeight="1" x14ac:dyDescent="0.2">
      <c r="A51" s="306" t="s">
        <v>32</v>
      </c>
      <c r="B51" s="301"/>
      <c r="C51" s="301"/>
      <c r="D51" s="301"/>
      <c r="E51" s="301"/>
      <c r="F51" s="301"/>
      <c r="G51" s="73">
        <f>SUM(G40:G50)</f>
        <v>0</v>
      </c>
    </row>
    <row r="52" spans="1:7" ht="24.75" customHeight="1" x14ac:dyDescent="0.2">
      <c r="A52" s="51" t="s">
        <v>401</v>
      </c>
      <c r="B52" s="89"/>
      <c r="C52" s="307" t="s">
        <v>174</v>
      </c>
      <c r="D52" s="308"/>
      <c r="E52" s="308"/>
      <c r="F52" s="308"/>
      <c r="G52" s="309"/>
    </row>
    <row r="53" spans="1:7" ht="20.25" customHeight="1" x14ac:dyDescent="0.2">
      <c r="A53" s="51"/>
      <c r="B53" s="85"/>
      <c r="C53" s="163" t="s">
        <v>176</v>
      </c>
      <c r="D53" s="68" t="s">
        <v>23</v>
      </c>
      <c r="E53" s="71" t="s">
        <v>23</v>
      </c>
      <c r="F53" s="156"/>
      <c r="G53" s="161"/>
    </row>
    <row r="54" spans="1:7" ht="26.25" customHeight="1" x14ac:dyDescent="0.2">
      <c r="A54" s="86" t="s">
        <v>402</v>
      </c>
      <c r="B54" s="90" t="s">
        <v>100</v>
      </c>
      <c r="C54" s="146" t="s">
        <v>177</v>
      </c>
      <c r="D54" s="126" t="s">
        <v>80</v>
      </c>
      <c r="E54" s="182">
        <v>227</v>
      </c>
      <c r="F54" s="70"/>
      <c r="G54" s="72">
        <f t="shared" ref="G54" si="8">ROUND(E54*F54,2)</f>
        <v>0</v>
      </c>
    </row>
    <row r="55" spans="1:7" ht="26.25" customHeight="1" x14ac:dyDescent="0.2">
      <c r="A55" s="86"/>
      <c r="B55" s="85"/>
      <c r="C55" s="163" t="s">
        <v>307</v>
      </c>
      <c r="D55" s="126"/>
      <c r="E55" s="71"/>
      <c r="F55" s="70"/>
      <c r="G55" s="161"/>
    </row>
    <row r="56" spans="1:7" ht="30" customHeight="1" x14ac:dyDescent="0.2">
      <c r="A56" s="86" t="s">
        <v>403</v>
      </c>
      <c r="B56" s="90" t="s">
        <v>310</v>
      </c>
      <c r="C56" s="184" t="s">
        <v>308</v>
      </c>
      <c r="D56" s="126" t="s">
        <v>80</v>
      </c>
      <c r="E56" s="185">
        <v>5052.1899999999996</v>
      </c>
      <c r="F56" s="156"/>
      <c r="G56" s="72">
        <f t="shared" ref="G56:G58" si="9">ROUND(E56*F56,2)</f>
        <v>0</v>
      </c>
    </row>
    <row r="57" spans="1:7" ht="26.25" customHeight="1" x14ac:dyDescent="0.2">
      <c r="A57" s="86"/>
      <c r="B57" s="85"/>
      <c r="C57" s="163" t="s">
        <v>103</v>
      </c>
      <c r="D57" s="124"/>
      <c r="E57" s="71"/>
      <c r="F57" s="70"/>
      <c r="G57" s="72"/>
    </row>
    <row r="58" spans="1:7" ht="26.25" customHeight="1" x14ac:dyDescent="0.2">
      <c r="A58" s="86" t="s">
        <v>404</v>
      </c>
      <c r="B58" s="90" t="s">
        <v>101</v>
      </c>
      <c r="C58" s="184" t="s">
        <v>309</v>
      </c>
      <c r="D58" s="126"/>
      <c r="E58" s="185">
        <v>5052.1899999999996</v>
      </c>
      <c r="F58" s="70"/>
      <c r="G58" s="72">
        <f t="shared" si="9"/>
        <v>0</v>
      </c>
    </row>
    <row r="59" spans="1:7" ht="30" customHeight="1" x14ac:dyDescent="0.2">
      <c r="A59" s="86" t="s">
        <v>405</v>
      </c>
      <c r="B59" s="90" t="s">
        <v>101</v>
      </c>
      <c r="C59" s="146" t="s">
        <v>300</v>
      </c>
      <c r="D59" s="126" t="s">
        <v>80</v>
      </c>
      <c r="E59" s="182">
        <v>24676</v>
      </c>
      <c r="F59" s="156"/>
      <c r="G59" s="72">
        <f t="shared" ref="G59" si="10">ROUND(E59*F59,2)</f>
        <v>0</v>
      </c>
    </row>
    <row r="60" spans="1:7" ht="29.25" customHeight="1" x14ac:dyDescent="0.2">
      <c r="A60" s="86"/>
      <c r="B60" s="85"/>
      <c r="C60" s="163" t="s">
        <v>178</v>
      </c>
      <c r="D60" s="126"/>
      <c r="E60" s="164"/>
      <c r="F60" s="70"/>
      <c r="G60" s="72"/>
    </row>
    <row r="61" spans="1:7" ht="36" customHeight="1" x14ac:dyDescent="0.2">
      <c r="A61" s="86" t="s">
        <v>406</v>
      </c>
      <c r="B61" s="90" t="s">
        <v>102</v>
      </c>
      <c r="C61" s="146" t="s">
        <v>179</v>
      </c>
      <c r="D61" s="126" t="s">
        <v>80</v>
      </c>
      <c r="E61" s="182">
        <v>24608</v>
      </c>
      <c r="F61" s="70"/>
      <c r="G61" s="72">
        <f>ROUND(E61*F61,2)</f>
        <v>0</v>
      </c>
    </row>
    <row r="62" spans="1:7" ht="29.25" customHeight="1" x14ac:dyDescent="0.2">
      <c r="A62" s="86"/>
      <c r="B62" s="91"/>
      <c r="C62" s="160" t="s">
        <v>104</v>
      </c>
      <c r="D62" s="126"/>
      <c r="E62" s="159"/>
      <c r="F62" s="70"/>
      <c r="G62" s="72"/>
    </row>
    <row r="63" spans="1:7" ht="44.25" customHeight="1" x14ac:dyDescent="0.2">
      <c r="A63" s="86" t="s">
        <v>407</v>
      </c>
      <c r="B63" s="90" t="s">
        <v>105</v>
      </c>
      <c r="C63" s="146" t="s">
        <v>180</v>
      </c>
      <c r="D63" s="126" t="s">
        <v>80</v>
      </c>
      <c r="E63" s="185">
        <v>425.24</v>
      </c>
      <c r="F63" s="70"/>
      <c r="G63" s="72">
        <f>ROUND(E63*F63,2)</f>
        <v>0</v>
      </c>
    </row>
    <row r="64" spans="1:7" ht="39.75" customHeight="1" x14ac:dyDescent="0.2">
      <c r="A64" s="86" t="s">
        <v>408</v>
      </c>
      <c r="B64" s="90" t="s">
        <v>105</v>
      </c>
      <c r="C64" s="146" t="s">
        <v>521</v>
      </c>
      <c r="D64" s="126" t="s">
        <v>80</v>
      </c>
      <c r="E64" s="185">
        <v>349.32</v>
      </c>
      <c r="F64" s="70"/>
      <c r="G64" s="72">
        <f>ROUND(E64*F64,2)</f>
        <v>0</v>
      </c>
    </row>
    <row r="65" spans="1:9" ht="31.5" customHeight="1" x14ac:dyDescent="0.2">
      <c r="A65" s="299" t="s">
        <v>33</v>
      </c>
      <c r="B65" s="300"/>
      <c r="C65" s="300"/>
      <c r="D65" s="300"/>
      <c r="E65" s="300"/>
      <c r="F65" s="301"/>
      <c r="G65" s="73">
        <f>SUM(G54:G64)</f>
        <v>0</v>
      </c>
    </row>
    <row r="66" spans="1:9" ht="24" customHeight="1" x14ac:dyDescent="0.2">
      <c r="A66" s="51" t="s">
        <v>409</v>
      </c>
      <c r="B66" s="89"/>
      <c r="C66" s="67" t="s">
        <v>34</v>
      </c>
      <c r="D66" s="126" t="s">
        <v>23</v>
      </c>
      <c r="E66" s="71"/>
      <c r="F66" s="156"/>
      <c r="G66" s="162"/>
    </row>
    <row r="67" spans="1:9" ht="22.5" customHeight="1" x14ac:dyDescent="0.2">
      <c r="A67" s="51"/>
      <c r="B67" s="85"/>
      <c r="C67" s="163" t="s">
        <v>106</v>
      </c>
      <c r="D67" s="126"/>
      <c r="E67" s="164"/>
      <c r="F67" s="156"/>
      <c r="G67" s="161"/>
    </row>
    <row r="68" spans="1:9" ht="26.25" customHeight="1" x14ac:dyDescent="0.2">
      <c r="A68" s="86" t="s">
        <v>410</v>
      </c>
      <c r="B68" s="87" t="s">
        <v>59</v>
      </c>
      <c r="C68" s="146" t="s">
        <v>182</v>
      </c>
      <c r="D68" s="126" t="s">
        <v>80</v>
      </c>
      <c r="E68" s="164">
        <v>5865</v>
      </c>
      <c r="F68" s="156"/>
      <c r="G68" s="72">
        <f>ROUND(E68*F68,2)</f>
        <v>0</v>
      </c>
    </row>
    <row r="69" spans="1:9" ht="27.75" customHeight="1" x14ac:dyDescent="0.2">
      <c r="A69" s="86" t="s">
        <v>411</v>
      </c>
      <c r="B69" s="87" t="s">
        <v>59</v>
      </c>
      <c r="C69" s="146" t="s">
        <v>184</v>
      </c>
      <c r="D69" s="126" t="s">
        <v>80</v>
      </c>
      <c r="E69" s="164">
        <v>28364</v>
      </c>
      <c r="F69" s="156"/>
      <c r="G69" s="72">
        <f>ROUND(E69*F69,2)</f>
        <v>0</v>
      </c>
    </row>
    <row r="70" spans="1:9" ht="28.5" customHeight="1" x14ac:dyDescent="0.2">
      <c r="A70" s="86" t="s">
        <v>412</v>
      </c>
      <c r="B70" s="87" t="s">
        <v>107</v>
      </c>
      <c r="C70" s="146" t="s">
        <v>183</v>
      </c>
      <c r="D70" s="126" t="s">
        <v>80</v>
      </c>
      <c r="E70" s="164">
        <v>3365</v>
      </c>
      <c r="F70" s="156"/>
      <c r="G70" s="72">
        <f>ROUND(E70*F70,2)</f>
        <v>0</v>
      </c>
    </row>
    <row r="71" spans="1:9" ht="37.5" customHeight="1" x14ac:dyDescent="0.2">
      <c r="A71" s="299" t="s">
        <v>35</v>
      </c>
      <c r="B71" s="300"/>
      <c r="C71" s="300"/>
      <c r="D71" s="300"/>
      <c r="E71" s="300"/>
      <c r="F71" s="301"/>
      <c r="G71" s="73">
        <f>SUM(G68:G70)</f>
        <v>0</v>
      </c>
    </row>
    <row r="72" spans="1:9" ht="28.5" customHeight="1" x14ac:dyDescent="0.2">
      <c r="A72" s="51" t="s">
        <v>413</v>
      </c>
      <c r="B72" s="89"/>
      <c r="C72" s="307" t="s">
        <v>185</v>
      </c>
      <c r="D72" s="308"/>
      <c r="E72" s="308"/>
      <c r="F72" s="310"/>
      <c r="G72" s="161"/>
    </row>
    <row r="73" spans="1:9" ht="24.75" customHeight="1" x14ac:dyDescent="0.2">
      <c r="A73" s="51"/>
      <c r="B73" s="85"/>
      <c r="C73" s="67" t="s">
        <v>36</v>
      </c>
      <c r="D73" s="124" t="s">
        <v>23</v>
      </c>
      <c r="E73" s="71"/>
      <c r="F73" s="70"/>
      <c r="G73" s="161"/>
    </row>
    <row r="74" spans="1:9" ht="29.25" customHeight="1" x14ac:dyDescent="0.2">
      <c r="A74" s="86" t="s">
        <v>414</v>
      </c>
      <c r="B74" s="87" t="s">
        <v>60</v>
      </c>
      <c r="C74" s="123" t="s">
        <v>187</v>
      </c>
      <c r="D74" s="124" t="s">
        <v>80</v>
      </c>
      <c r="E74" s="182">
        <v>332</v>
      </c>
      <c r="F74" s="70"/>
      <c r="G74" s="72">
        <f t="shared" ref="G74:G93" si="11">ROUND(E74*F74,2)</f>
        <v>0</v>
      </c>
    </row>
    <row r="75" spans="1:9" ht="29.25" customHeight="1" x14ac:dyDescent="0.2">
      <c r="A75" s="86" t="s">
        <v>415</v>
      </c>
      <c r="B75" s="87" t="s">
        <v>60</v>
      </c>
      <c r="C75" s="123" t="s">
        <v>191</v>
      </c>
      <c r="D75" s="124" t="s">
        <v>188</v>
      </c>
      <c r="E75" s="182">
        <v>163</v>
      </c>
      <c r="F75" s="70"/>
      <c r="G75" s="72">
        <f t="shared" si="11"/>
        <v>0</v>
      </c>
    </row>
    <row r="76" spans="1:9" ht="34.5" customHeight="1" x14ac:dyDescent="0.2">
      <c r="A76" s="86" t="s">
        <v>416</v>
      </c>
      <c r="B76" s="87" t="s">
        <v>60</v>
      </c>
      <c r="C76" s="123" t="s">
        <v>192</v>
      </c>
      <c r="D76" s="124" t="s">
        <v>189</v>
      </c>
      <c r="E76" s="182">
        <v>149</v>
      </c>
      <c r="F76" s="70"/>
      <c r="G76" s="72">
        <f t="shared" si="11"/>
        <v>0</v>
      </c>
    </row>
    <row r="77" spans="1:9" ht="29.25" customHeight="1" x14ac:dyDescent="0.2">
      <c r="A77" s="86" t="s">
        <v>417</v>
      </c>
      <c r="B77" s="87" t="s">
        <v>60</v>
      </c>
      <c r="C77" s="123" t="s">
        <v>193</v>
      </c>
      <c r="D77" s="124" t="s">
        <v>190</v>
      </c>
      <c r="E77" s="182">
        <v>179</v>
      </c>
      <c r="F77" s="70"/>
      <c r="G77" s="72">
        <f t="shared" si="11"/>
        <v>0</v>
      </c>
    </row>
    <row r="78" spans="1:9" ht="21.75" customHeight="1" x14ac:dyDescent="0.2">
      <c r="A78" s="86"/>
      <c r="B78" s="89"/>
      <c r="C78" s="67" t="s">
        <v>37</v>
      </c>
      <c r="D78" s="124"/>
      <c r="E78" s="71"/>
      <c r="F78" s="156"/>
      <c r="G78" s="72"/>
    </row>
    <row r="79" spans="1:9" ht="24" customHeight="1" x14ac:dyDescent="0.2">
      <c r="A79" s="86" t="s">
        <v>418</v>
      </c>
      <c r="B79" s="115" t="s">
        <v>61</v>
      </c>
      <c r="C79" s="123" t="s">
        <v>194</v>
      </c>
      <c r="D79" s="124" t="s">
        <v>29</v>
      </c>
      <c r="E79" s="183">
        <v>83</v>
      </c>
      <c r="F79" s="70"/>
      <c r="G79" s="72">
        <f t="shared" si="11"/>
        <v>0</v>
      </c>
      <c r="I79" s="60"/>
    </row>
    <row r="80" spans="1:9" ht="24" customHeight="1" x14ac:dyDescent="0.2">
      <c r="A80" s="86" t="s">
        <v>419</v>
      </c>
      <c r="B80" s="115" t="s">
        <v>61</v>
      </c>
      <c r="C80" s="123" t="s">
        <v>311</v>
      </c>
      <c r="D80" s="124" t="s">
        <v>29</v>
      </c>
      <c r="E80" s="183">
        <v>8</v>
      </c>
      <c r="F80" s="70"/>
      <c r="G80" s="72">
        <f t="shared" si="11"/>
        <v>0</v>
      </c>
      <c r="I80" s="60"/>
    </row>
    <row r="81" spans="1:9" ht="28.5" customHeight="1" x14ac:dyDescent="0.2">
      <c r="A81" s="86" t="s">
        <v>420</v>
      </c>
      <c r="B81" s="115" t="s">
        <v>61</v>
      </c>
      <c r="C81" s="123" t="s">
        <v>195</v>
      </c>
      <c r="D81" s="124" t="s">
        <v>29</v>
      </c>
      <c r="E81" s="183">
        <v>22</v>
      </c>
      <c r="F81" s="70"/>
      <c r="G81" s="72">
        <f t="shared" si="11"/>
        <v>0</v>
      </c>
      <c r="I81" s="60"/>
    </row>
    <row r="82" spans="1:9" ht="24.75" customHeight="1" x14ac:dyDescent="0.2">
      <c r="A82" s="86" t="s">
        <v>421</v>
      </c>
      <c r="B82" s="115" t="s">
        <v>61</v>
      </c>
      <c r="C82" s="123" t="s">
        <v>196</v>
      </c>
      <c r="D82" s="124" t="s">
        <v>29</v>
      </c>
      <c r="E82" s="183">
        <v>15</v>
      </c>
      <c r="F82" s="70"/>
      <c r="G82" s="72">
        <f t="shared" si="11"/>
        <v>0</v>
      </c>
      <c r="I82" s="60"/>
    </row>
    <row r="83" spans="1:9" ht="28.5" customHeight="1" x14ac:dyDescent="0.2">
      <c r="A83" s="86" t="s">
        <v>422</v>
      </c>
      <c r="B83" s="115" t="s">
        <v>61</v>
      </c>
      <c r="C83" s="123" t="s">
        <v>197</v>
      </c>
      <c r="D83" s="124" t="s">
        <v>29</v>
      </c>
      <c r="E83" s="183">
        <v>18</v>
      </c>
      <c r="F83" s="70"/>
      <c r="G83" s="72">
        <f t="shared" si="11"/>
        <v>0</v>
      </c>
      <c r="I83" s="60"/>
    </row>
    <row r="84" spans="1:9" ht="27" customHeight="1" x14ac:dyDescent="0.2">
      <c r="A84" s="86" t="s">
        <v>423</v>
      </c>
      <c r="B84" s="116" t="s">
        <v>61</v>
      </c>
      <c r="C84" s="123" t="s">
        <v>198</v>
      </c>
      <c r="D84" s="124" t="s">
        <v>29</v>
      </c>
      <c r="E84" s="183">
        <v>30</v>
      </c>
      <c r="F84" s="70"/>
      <c r="G84" s="72">
        <f t="shared" si="11"/>
        <v>0</v>
      </c>
    </row>
    <row r="85" spans="1:9" ht="30.75" customHeight="1" x14ac:dyDescent="0.2">
      <c r="A85" s="86" t="s">
        <v>424</v>
      </c>
      <c r="B85" s="116" t="s">
        <v>61</v>
      </c>
      <c r="C85" s="123" t="s">
        <v>199</v>
      </c>
      <c r="D85" s="124" t="s">
        <v>29</v>
      </c>
      <c r="E85" s="183">
        <v>8</v>
      </c>
      <c r="F85" s="70"/>
      <c r="G85" s="72">
        <f t="shared" si="11"/>
        <v>0</v>
      </c>
    </row>
    <row r="86" spans="1:9" ht="30.75" customHeight="1" x14ac:dyDescent="0.2">
      <c r="A86" s="86" t="s">
        <v>425</v>
      </c>
      <c r="B86" s="116" t="s">
        <v>61</v>
      </c>
      <c r="C86" s="123" t="s">
        <v>312</v>
      </c>
      <c r="D86" s="124" t="s">
        <v>29</v>
      </c>
      <c r="E86" s="183">
        <v>7</v>
      </c>
      <c r="F86" s="70"/>
      <c r="G86" s="72">
        <f t="shared" si="11"/>
        <v>0</v>
      </c>
    </row>
    <row r="87" spans="1:9" ht="24.75" customHeight="1" x14ac:dyDescent="0.2">
      <c r="A87" s="86" t="s">
        <v>426</v>
      </c>
      <c r="B87" s="116" t="s">
        <v>61</v>
      </c>
      <c r="C87" s="123" t="s">
        <v>200</v>
      </c>
      <c r="D87" s="124" t="s">
        <v>29</v>
      </c>
      <c r="E87" s="183">
        <v>3</v>
      </c>
      <c r="F87" s="70"/>
      <c r="G87" s="72">
        <f t="shared" si="11"/>
        <v>0</v>
      </c>
    </row>
    <row r="88" spans="1:9" ht="24.75" customHeight="1" x14ac:dyDescent="0.2">
      <c r="A88" s="86" t="s">
        <v>427</v>
      </c>
      <c r="B88" s="116" t="s">
        <v>61</v>
      </c>
      <c r="C88" s="123" t="s">
        <v>201</v>
      </c>
      <c r="D88" s="124" t="s">
        <v>29</v>
      </c>
      <c r="E88" s="183">
        <v>3</v>
      </c>
      <c r="F88" s="70"/>
      <c r="G88" s="72">
        <f t="shared" si="11"/>
        <v>0</v>
      </c>
    </row>
    <row r="89" spans="1:9" ht="24.75" customHeight="1" x14ac:dyDescent="0.2">
      <c r="A89" s="86" t="s">
        <v>428</v>
      </c>
      <c r="B89" s="116" t="s">
        <v>61</v>
      </c>
      <c r="C89" s="123" t="s">
        <v>202</v>
      </c>
      <c r="D89" s="124" t="s">
        <v>29</v>
      </c>
      <c r="E89" s="183">
        <v>4</v>
      </c>
      <c r="F89" s="70"/>
      <c r="G89" s="72">
        <f t="shared" si="11"/>
        <v>0</v>
      </c>
    </row>
    <row r="90" spans="1:9" ht="27" customHeight="1" x14ac:dyDescent="0.2">
      <c r="A90" s="51"/>
      <c r="B90" s="85"/>
      <c r="C90" s="67" t="s">
        <v>82</v>
      </c>
      <c r="D90" s="124" t="s">
        <v>23</v>
      </c>
      <c r="E90" s="165"/>
      <c r="F90" s="166"/>
      <c r="G90" s="72"/>
    </row>
    <row r="91" spans="1:9" ht="27" customHeight="1" x14ac:dyDescent="0.2">
      <c r="A91" s="86" t="s">
        <v>429</v>
      </c>
      <c r="B91" s="87" t="s">
        <v>303</v>
      </c>
      <c r="C91" s="123" t="s">
        <v>302</v>
      </c>
      <c r="D91" s="124" t="s">
        <v>25</v>
      </c>
      <c r="E91" s="182">
        <v>24</v>
      </c>
      <c r="F91" s="166"/>
      <c r="G91" s="72">
        <f t="shared" si="11"/>
        <v>0</v>
      </c>
    </row>
    <row r="92" spans="1:9" ht="25.5" customHeight="1" x14ac:dyDescent="0.2">
      <c r="A92" s="86" t="s">
        <v>430</v>
      </c>
      <c r="B92" s="87" t="s">
        <v>108</v>
      </c>
      <c r="C92" s="123" t="s">
        <v>304</v>
      </c>
      <c r="D92" s="124" t="s">
        <v>25</v>
      </c>
      <c r="E92" s="182">
        <v>203.47</v>
      </c>
      <c r="F92" s="70"/>
      <c r="G92" s="72">
        <f t="shared" si="11"/>
        <v>0</v>
      </c>
    </row>
    <row r="93" spans="1:9" ht="25.5" customHeight="1" x14ac:dyDescent="0.2">
      <c r="A93" s="86" t="s">
        <v>431</v>
      </c>
      <c r="B93" s="87" t="s">
        <v>108</v>
      </c>
      <c r="C93" s="123" t="s">
        <v>305</v>
      </c>
      <c r="D93" s="124" t="s">
        <v>26</v>
      </c>
      <c r="E93" s="182">
        <v>1</v>
      </c>
      <c r="F93" s="70"/>
      <c r="G93" s="72">
        <f t="shared" si="11"/>
        <v>0</v>
      </c>
    </row>
    <row r="94" spans="1:9" ht="30.75" customHeight="1" x14ac:dyDescent="0.2">
      <c r="A94" s="86" t="s">
        <v>432</v>
      </c>
      <c r="B94" s="87" t="s">
        <v>81</v>
      </c>
      <c r="C94" s="123" t="s">
        <v>203</v>
      </c>
      <c r="D94" s="124" t="s">
        <v>25</v>
      </c>
      <c r="E94" s="182">
        <v>38</v>
      </c>
      <c r="F94" s="70"/>
      <c r="G94" s="72">
        <f t="shared" ref="G94" si="12">ROUND(E94*F94,2)</f>
        <v>0</v>
      </c>
    </row>
    <row r="95" spans="1:9" ht="39.75" customHeight="1" x14ac:dyDescent="0.2">
      <c r="A95" s="306" t="s">
        <v>83</v>
      </c>
      <c r="B95" s="301"/>
      <c r="C95" s="301"/>
      <c r="D95" s="301"/>
      <c r="E95" s="301"/>
      <c r="F95" s="301"/>
      <c r="G95" s="73">
        <f>SUM(G74:G94)</f>
        <v>0</v>
      </c>
    </row>
    <row r="96" spans="1:9" ht="27.75" customHeight="1" x14ac:dyDescent="0.2">
      <c r="A96" s="51" t="s">
        <v>433</v>
      </c>
      <c r="B96" s="89"/>
      <c r="C96" s="67" t="s">
        <v>38</v>
      </c>
      <c r="D96" s="68" t="s">
        <v>23</v>
      </c>
      <c r="E96" s="71"/>
      <c r="F96" s="70"/>
      <c r="G96" s="161"/>
    </row>
    <row r="97" spans="1:7" ht="32.25" customHeight="1" x14ac:dyDescent="0.2">
      <c r="A97" s="86" t="s">
        <v>434</v>
      </c>
      <c r="B97" s="90" t="s">
        <v>62</v>
      </c>
      <c r="C97" s="146" t="s">
        <v>206</v>
      </c>
      <c r="D97" s="172" t="s">
        <v>25</v>
      </c>
      <c r="E97" s="182">
        <v>4923</v>
      </c>
      <c r="F97" s="70"/>
      <c r="G97" s="72">
        <f>ROUND(E97*F97,2)</f>
        <v>0</v>
      </c>
    </row>
    <row r="98" spans="1:7" ht="39" customHeight="1" x14ac:dyDescent="0.2">
      <c r="A98" s="86" t="s">
        <v>435</v>
      </c>
      <c r="B98" s="90" t="s">
        <v>62</v>
      </c>
      <c r="C98" s="146" t="s">
        <v>207</v>
      </c>
      <c r="D98" s="158" t="s">
        <v>25</v>
      </c>
      <c r="E98" s="182">
        <v>602</v>
      </c>
      <c r="F98" s="70"/>
      <c r="G98" s="72">
        <f t="shared" ref="G98:G99" si="13">ROUND(E98*F98,2)</f>
        <v>0</v>
      </c>
    </row>
    <row r="99" spans="1:7" ht="41.25" customHeight="1" x14ac:dyDescent="0.2">
      <c r="A99" s="86" t="s">
        <v>436</v>
      </c>
      <c r="B99" s="92" t="s">
        <v>62</v>
      </c>
      <c r="C99" s="146" t="s">
        <v>208</v>
      </c>
      <c r="D99" s="158" t="s">
        <v>25</v>
      </c>
      <c r="E99" s="182">
        <v>130</v>
      </c>
      <c r="F99" s="70"/>
      <c r="G99" s="72">
        <f t="shared" si="13"/>
        <v>0</v>
      </c>
    </row>
    <row r="100" spans="1:7" ht="27.75" customHeight="1" x14ac:dyDescent="0.2">
      <c r="A100" s="86" t="s">
        <v>437</v>
      </c>
      <c r="B100" s="90" t="s">
        <v>111</v>
      </c>
      <c r="C100" s="146" t="s">
        <v>205</v>
      </c>
      <c r="D100" s="158" t="s">
        <v>25</v>
      </c>
      <c r="E100" s="159">
        <v>2164</v>
      </c>
      <c r="F100" s="156"/>
      <c r="G100" s="72">
        <f>ROUND(E100*F100,2)</f>
        <v>0</v>
      </c>
    </row>
    <row r="101" spans="1:7" ht="43.5" customHeight="1" x14ac:dyDescent="0.2">
      <c r="A101" s="306" t="s">
        <v>39</v>
      </c>
      <c r="B101" s="301"/>
      <c r="C101" s="301"/>
      <c r="D101" s="301"/>
      <c r="E101" s="301"/>
      <c r="F101" s="301"/>
      <c r="G101" s="74">
        <f>SUM(G97:G100)</f>
        <v>0</v>
      </c>
    </row>
    <row r="102" spans="1:7" ht="43.5" customHeight="1" x14ac:dyDescent="0.2">
      <c r="A102" s="95" t="s">
        <v>438</v>
      </c>
      <c r="B102" s="91" t="s">
        <v>63</v>
      </c>
      <c r="C102" s="160" t="s">
        <v>64</v>
      </c>
      <c r="D102" s="167"/>
      <c r="E102" s="168"/>
      <c r="F102" s="169"/>
      <c r="G102" s="75"/>
    </row>
    <row r="103" spans="1:7" ht="35.25" customHeight="1" x14ac:dyDescent="0.2">
      <c r="A103" s="96" t="s">
        <v>515</v>
      </c>
      <c r="B103" s="87" t="s">
        <v>112</v>
      </c>
      <c r="C103" s="146" t="s">
        <v>210</v>
      </c>
      <c r="D103" s="158" t="s">
        <v>25</v>
      </c>
      <c r="E103" s="159">
        <v>38</v>
      </c>
      <c r="F103" s="169"/>
      <c r="G103" s="72">
        <f>ROUND(E103*F103,2)</f>
        <v>0</v>
      </c>
    </row>
    <row r="104" spans="1:7" ht="43.5" customHeight="1" x14ac:dyDescent="0.2">
      <c r="A104" s="305" t="s">
        <v>65</v>
      </c>
      <c r="B104" s="305"/>
      <c r="C104" s="305"/>
      <c r="D104" s="305"/>
      <c r="E104" s="305"/>
      <c r="F104" s="305"/>
      <c r="G104" s="74">
        <f>SUM(G103:G103)</f>
        <v>0</v>
      </c>
    </row>
    <row r="105" spans="1:7" ht="43.5" customHeight="1" thickBot="1" x14ac:dyDescent="0.25">
      <c r="A105" s="302" t="s">
        <v>439</v>
      </c>
      <c r="B105" s="303"/>
      <c r="C105" s="303"/>
      <c r="D105" s="303"/>
      <c r="E105" s="303"/>
      <c r="F105" s="304"/>
      <c r="G105" s="170">
        <f>G30+G35+G38+G51+G65+G71+G95+G101+G104</f>
        <v>0</v>
      </c>
    </row>
    <row r="106" spans="1:7" ht="29.25" customHeight="1" x14ac:dyDescent="0.3">
      <c r="A106" s="88" t="s">
        <v>17</v>
      </c>
      <c r="C106" s="76"/>
      <c r="D106" s="76"/>
      <c r="E106" s="93"/>
      <c r="F106" s="76"/>
      <c r="G106" s="77"/>
    </row>
  </sheetData>
  <mergeCells count="21">
    <mergeCell ref="A1:G1"/>
    <mergeCell ref="A3:A4"/>
    <mergeCell ref="B3:B4"/>
    <mergeCell ref="C3:C4"/>
    <mergeCell ref="D3:E3"/>
    <mergeCell ref="A2:G2"/>
    <mergeCell ref="A5:G5"/>
    <mergeCell ref="A71:F71"/>
    <mergeCell ref="A105:F105"/>
    <mergeCell ref="A104:F104"/>
    <mergeCell ref="A101:F101"/>
    <mergeCell ref="A95:F95"/>
    <mergeCell ref="A65:F65"/>
    <mergeCell ref="A6:G6"/>
    <mergeCell ref="C52:G52"/>
    <mergeCell ref="C39:F39"/>
    <mergeCell ref="C72:F72"/>
    <mergeCell ref="A51:F51"/>
    <mergeCell ref="A35:F35"/>
    <mergeCell ref="A30:F30"/>
    <mergeCell ref="A38:F38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65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49"/>
  <sheetViews>
    <sheetView topLeftCell="A22" zoomScale="120" zoomScaleNormal="120" zoomScaleSheetLayoutView="100" workbookViewId="0">
      <selection activeCell="G41" sqref="G41"/>
    </sheetView>
  </sheetViews>
  <sheetFormatPr defaultRowHeight="43.5" customHeight="1" x14ac:dyDescent="0.2"/>
  <cols>
    <col min="1" max="1" width="6.42578125" customWidth="1"/>
    <col min="2" max="2" width="10.85546875" customWidth="1"/>
    <col min="3" max="3" width="46.7109375" style="37" customWidth="1"/>
    <col min="4" max="4" width="7.7109375" customWidth="1"/>
    <col min="5" max="5" width="9.140625" style="176" customWidth="1"/>
    <col min="6" max="6" width="10.5703125" customWidth="1"/>
    <col min="7" max="7" width="11" customWidth="1"/>
  </cols>
  <sheetData>
    <row r="1" spans="1:8" ht="76.5" customHeight="1" thickBot="1" x14ac:dyDescent="0.25">
      <c r="A1" s="326" t="str">
        <f>zestawienie!A2</f>
        <v>Przedmiar Robót
Część 4
Zadanie 1: „Przebudowa drogi powiatowej (ul. Barlickiego) pomiędzy skrzyżowaniami z ul. Wolińską i  Dworcową - odcinek od przejazdu kolejowego PKP km LK401 98+630 (km ul. Barlickiego od km 0+470,71 do skrzyżowania z ul. Wolińską)”</v>
      </c>
      <c r="B1" s="327"/>
      <c r="C1" s="327"/>
      <c r="D1" s="327"/>
      <c r="E1" s="327"/>
      <c r="F1" s="327"/>
      <c r="G1" s="328"/>
    </row>
    <row r="2" spans="1:8" ht="39" customHeight="1" x14ac:dyDescent="0.2">
      <c r="A2" s="266" t="s">
        <v>13</v>
      </c>
      <c r="B2" s="329" t="s">
        <v>18</v>
      </c>
      <c r="C2" s="270" t="s">
        <v>19</v>
      </c>
      <c r="D2" s="270" t="s">
        <v>20</v>
      </c>
      <c r="E2" s="270"/>
      <c r="F2" s="6" t="s">
        <v>125</v>
      </c>
      <c r="G2" s="7" t="s">
        <v>109</v>
      </c>
    </row>
    <row r="3" spans="1:8" ht="30" customHeight="1" x14ac:dyDescent="0.2">
      <c r="A3" s="267"/>
      <c r="B3" s="330"/>
      <c r="C3" s="271"/>
      <c r="D3" s="55" t="s">
        <v>21</v>
      </c>
      <c r="E3" s="174" t="s">
        <v>52</v>
      </c>
      <c r="F3" s="21" t="s">
        <v>14</v>
      </c>
      <c r="G3" s="22" t="s">
        <v>14</v>
      </c>
    </row>
    <row r="4" spans="1:8" ht="33" customHeight="1" x14ac:dyDescent="0.2">
      <c r="A4" s="323" t="s">
        <v>440</v>
      </c>
      <c r="B4" s="324"/>
      <c r="C4" s="324"/>
      <c r="D4" s="324"/>
      <c r="E4" s="324"/>
      <c r="F4" s="324"/>
      <c r="G4" s="325"/>
    </row>
    <row r="5" spans="1:8" ht="22.5" customHeight="1" x14ac:dyDescent="0.2">
      <c r="A5" s="121" t="s">
        <v>237</v>
      </c>
      <c r="B5" s="59"/>
      <c r="C5" s="337" t="s">
        <v>223</v>
      </c>
      <c r="D5" s="338"/>
      <c r="E5" s="338"/>
      <c r="F5" s="339"/>
      <c r="G5" s="57"/>
    </row>
    <row r="6" spans="1:8" ht="32.25" customHeight="1" x14ac:dyDescent="0.2">
      <c r="A6" s="53"/>
      <c r="B6" s="59"/>
      <c r="C6" s="334" t="s">
        <v>287</v>
      </c>
      <c r="D6" s="335"/>
      <c r="E6" s="335"/>
      <c r="F6" s="335"/>
      <c r="G6" s="336"/>
    </row>
    <row r="7" spans="1:8" ht="33" customHeight="1" x14ac:dyDescent="0.2">
      <c r="A7" s="53" t="s">
        <v>441</v>
      </c>
      <c r="B7" s="53" t="s">
        <v>214</v>
      </c>
      <c r="C7" s="149" t="s">
        <v>213</v>
      </c>
      <c r="D7" s="42" t="s">
        <v>25</v>
      </c>
      <c r="E7" s="181">
        <v>625.15</v>
      </c>
      <c r="F7" s="24"/>
      <c r="G7" s="57">
        <f>ROUND(E7*F7,2)</f>
        <v>0</v>
      </c>
      <c r="H7" s="78"/>
    </row>
    <row r="8" spans="1:8" ht="25.5" customHeight="1" x14ac:dyDescent="0.2">
      <c r="A8" s="53" t="s">
        <v>442</v>
      </c>
      <c r="B8" s="53" t="s">
        <v>214</v>
      </c>
      <c r="C8" s="149" t="s">
        <v>212</v>
      </c>
      <c r="D8" s="42" t="s">
        <v>25</v>
      </c>
      <c r="E8" s="141">
        <v>568.5</v>
      </c>
      <c r="F8" s="150"/>
      <c r="G8" s="57">
        <f t="shared" ref="G8:G11" si="0">ROUND(E8*F8,2)</f>
        <v>0</v>
      </c>
      <c r="H8" s="78"/>
    </row>
    <row r="9" spans="1:8" ht="25.5" customHeight="1" x14ac:dyDescent="0.2">
      <c r="A9" s="53" t="s">
        <v>443</v>
      </c>
      <c r="B9" s="53" t="s">
        <v>214</v>
      </c>
      <c r="C9" s="149" t="s">
        <v>215</v>
      </c>
      <c r="D9" s="117" t="s">
        <v>25</v>
      </c>
      <c r="E9" s="141">
        <v>586.35</v>
      </c>
      <c r="F9" s="151"/>
      <c r="G9" s="118">
        <f t="shared" si="0"/>
        <v>0</v>
      </c>
      <c r="H9" s="78"/>
    </row>
    <row r="10" spans="1:8" ht="26.25" customHeight="1" x14ac:dyDescent="0.2">
      <c r="A10" s="53" t="s">
        <v>444</v>
      </c>
      <c r="B10" s="53" t="s">
        <v>214</v>
      </c>
      <c r="C10" s="149" t="s">
        <v>73</v>
      </c>
      <c r="D10" s="42" t="s">
        <v>26</v>
      </c>
      <c r="E10" s="129">
        <v>1</v>
      </c>
      <c r="F10" s="150"/>
      <c r="G10" s="57">
        <f t="shared" si="0"/>
        <v>0</v>
      </c>
    </row>
    <row r="11" spans="1:8" ht="22.5" customHeight="1" x14ac:dyDescent="0.2">
      <c r="A11" s="53" t="s">
        <v>445</v>
      </c>
      <c r="B11" s="53" t="s">
        <v>214</v>
      </c>
      <c r="C11" s="58" t="s">
        <v>71</v>
      </c>
      <c r="D11" s="42" t="s">
        <v>26</v>
      </c>
      <c r="E11" s="129">
        <v>1</v>
      </c>
      <c r="F11" s="24"/>
      <c r="G11" s="57">
        <f t="shared" si="0"/>
        <v>0</v>
      </c>
    </row>
    <row r="12" spans="1:8" ht="38.25" customHeight="1" x14ac:dyDescent="0.2">
      <c r="A12" s="49"/>
      <c r="B12" s="53"/>
      <c r="C12" s="334" t="s">
        <v>216</v>
      </c>
      <c r="D12" s="335"/>
      <c r="E12" s="335"/>
      <c r="F12" s="335"/>
      <c r="G12" s="336"/>
    </row>
    <row r="13" spans="1:8" ht="29.25" customHeight="1" x14ac:dyDescent="0.2">
      <c r="A13" s="53" t="s">
        <v>446</v>
      </c>
      <c r="B13" s="53" t="s">
        <v>214</v>
      </c>
      <c r="C13" s="119" t="s">
        <v>217</v>
      </c>
      <c r="D13" s="42" t="s">
        <v>26</v>
      </c>
      <c r="E13" s="129">
        <v>4</v>
      </c>
      <c r="F13" s="150"/>
      <c r="G13" s="57">
        <f t="shared" ref="G13:G15" si="1">ROUND(E13*F13,2)</f>
        <v>0</v>
      </c>
    </row>
    <row r="14" spans="1:8" ht="29.25" customHeight="1" x14ac:dyDescent="0.2">
      <c r="A14" s="53" t="s">
        <v>447</v>
      </c>
      <c r="B14" s="53" t="s">
        <v>214</v>
      </c>
      <c r="C14" s="119" t="s">
        <v>218</v>
      </c>
      <c r="D14" s="42" t="s">
        <v>26</v>
      </c>
      <c r="E14" s="129">
        <v>29</v>
      </c>
      <c r="F14" s="150"/>
      <c r="G14" s="57">
        <f t="shared" si="1"/>
        <v>0</v>
      </c>
    </row>
    <row r="15" spans="1:8" ht="29.25" customHeight="1" x14ac:dyDescent="0.2">
      <c r="A15" s="53" t="s">
        <v>448</v>
      </c>
      <c r="B15" s="53" t="s">
        <v>214</v>
      </c>
      <c r="C15" s="119" t="s">
        <v>313</v>
      </c>
      <c r="D15" s="42" t="s">
        <v>26</v>
      </c>
      <c r="E15" s="129">
        <v>1</v>
      </c>
      <c r="F15" s="150"/>
      <c r="G15" s="57">
        <f t="shared" si="1"/>
        <v>0</v>
      </c>
    </row>
    <row r="16" spans="1:8" ht="29.25" customHeight="1" x14ac:dyDescent="0.2">
      <c r="A16" s="53" t="s">
        <v>449</v>
      </c>
      <c r="B16" s="53" t="s">
        <v>214</v>
      </c>
      <c r="C16" s="119" t="s">
        <v>219</v>
      </c>
      <c r="D16" s="42" t="s">
        <v>26</v>
      </c>
      <c r="E16" s="180">
        <v>109</v>
      </c>
      <c r="F16" s="150"/>
      <c r="G16" s="57">
        <f t="shared" ref="G16:G26" si="2">ROUND(E16*F16,2)</f>
        <v>0</v>
      </c>
      <c r="H16" s="78"/>
    </row>
    <row r="17" spans="1:8" ht="27" customHeight="1" x14ac:dyDescent="0.2">
      <c r="A17" s="53" t="s">
        <v>450</v>
      </c>
      <c r="B17" s="53" t="s">
        <v>214</v>
      </c>
      <c r="C17" s="119" t="s">
        <v>314</v>
      </c>
      <c r="D17" s="117" t="s">
        <v>26</v>
      </c>
      <c r="E17" s="133">
        <v>10</v>
      </c>
      <c r="F17" s="151"/>
      <c r="G17" s="118">
        <f t="shared" si="2"/>
        <v>0</v>
      </c>
    </row>
    <row r="18" spans="1:8" ht="27" customHeight="1" x14ac:dyDescent="0.2">
      <c r="A18" s="53" t="s">
        <v>451</v>
      </c>
      <c r="B18" s="53" t="s">
        <v>214</v>
      </c>
      <c r="C18" s="119" t="s">
        <v>315</v>
      </c>
      <c r="D18" s="117" t="s">
        <v>26</v>
      </c>
      <c r="E18" s="133">
        <v>2</v>
      </c>
      <c r="F18" s="151"/>
      <c r="G18" s="118">
        <f t="shared" ref="G18:G19" si="3">ROUND(E18*F18,2)</f>
        <v>0</v>
      </c>
    </row>
    <row r="19" spans="1:8" ht="29.25" customHeight="1" x14ac:dyDescent="0.2">
      <c r="A19" s="53" t="s">
        <v>452</v>
      </c>
      <c r="B19" s="53" t="s">
        <v>214</v>
      </c>
      <c r="C19" s="119" t="s">
        <v>316</v>
      </c>
      <c r="D19" s="117" t="s">
        <v>26</v>
      </c>
      <c r="E19" s="180">
        <v>1</v>
      </c>
      <c r="F19" s="173"/>
      <c r="G19" s="57">
        <f t="shared" si="3"/>
        <v>0</v>
      </c>
      <c r="H19" s="78"/>
    </row>
    <row r="20" spans="1:8" ht="29.25" customHeight="1" x14ac:dyDescent="0.2">
      <c r="A20" s="53" t="s">
        <v>453</v>
      </c>
      <c r="B20" s="53" t="s">
        <v>214</v>
      </c>
      <c r="C20" s="119" t="s">
        <v>317</v>
      </c>
      <c r="D20" s="117" t="s">
        <v>26</v>
      </c>
      <c r="E20" s="180">
        <v>1</v>
      </c>
      <c r="F20" s="173"/>
      <c r="G20" s="57">
        <f t="shared" ref="G20:G22" si="4">ROUND(E20*F20,2)</f>
        <v>0</v>
      </c>
      <c r="H20" s="78"/>
    </row>
    <row r="21" spans="1:8" ht="29.25" customHeight="1" x14ac:dyDescent="0.2">
      <c r="A21" s="53" t="s">
        <v>454</v>
      </c>
      <c r="B21" s="53" t="s">
        <v>214</v>
      </c>
      <c r="C21" s="119" t="s">
        <v>318</v>
      </c>
      <c r="D21" s="117" t="s">
        <v>26</v>
      </c>
      <c r="E21" s="180">
        <v>34</v>
      </c>
      <c r="F21" s="173"/>
      <c r="G21" s="57">
        <f t="shared" si="4"/>
        <v>0</v>
      </c>
      <c r="H21" s="78"/>
    </row>
    <row r="22" spans="1:8" ht="29.25" customHeight="1" x14ac:dyDescent="0.2">
      <c r="A22" s="53" t="s">
        <v>455</v>
      </c>
      <c r="B22" s="53" t="s">
        <v>214</v>
      </c>
      <c r="C22" s="119" t="s">
        <v>319</v>
      </c>
      <c r="D22" s="117" t="s">
        <v>26</v>
      </c>
      <c r="E22" s="180">
        <v>2</v>
      </c>
      <c r="F22" s="173"/>
      <c r="G22" s="57">
        <f t="shared" si="4"/>
        <v>0</v>
      </c>
      <c r="H22" s="78"/>
    </row>
    <row r="23" spans="1:8" ht="30.75" customHeight="1" x14ac:dyDescent="0.2">
      <c r="A23" s="49"/>
      <c r="B23" s="53"/>
      <c r="C23" s="334" t="s">
        <v>344</v>
      </c>
      <c r="D23" s="335"/>
      <c r="E23" s="335"/>
      <c r="F23" s="335"/>
      <c r="G23" s="336"/>
    </row>
    <row r="24" spans="1:8" ht="27" customHeight="1" x14ac:dyDescent="0.2">
      <c r="A24" s="64" t="s">
        <v>456</v>
      </c>
      <c r="B24" s="53" t="s">
        <v>214</v>
      </c>
      <c r="C24" s="119" t="s">
        <v>220</v>
      </c>
      <c r="D24" s="117" t="s">
        <v>25</v>
      </c>
      <c r="E24" s="129">
        <v>58.8</v>
      </c>
      <c r="F24" s="150"/>
      <c r="G24" s="57">
        <f t="shared" si="2"/>
        <v>0</v>
      </c>
      <c r="H24" s="78"/>
    </row>
    <row r="25" spans="1:8" ht="30" customHeight="1" x14ac:dyDescent="0.2">
      <c r="A25" s="64" t="s">
        <v>457</v>
      </c>
      <c r="B25" s="53" t="s">
        <v>214</v>
      </c>
      <c r="C25" s="119" t="s">
        <v>221</v>
      </c>
      <c r="D25" s="42" t="s">
        <v>26</v>
      </c>
      <c r="E25" s="129">
        <v>11</v>
      </c>
      <c r="F25" s="150"/>
      <c r="G25" s="57">
        <f t="shared" si="2"/>
        <v>0</v>
      </c>
      <c r="H25" s="78"/>
    </row>
    <row r="26" spans="1:8" ht="34.5" customHeight="1" x14ac:dyDescent="0.2">
      <c r="A26" s="64" t="s">
        <v>458</v>
      </c>
      <c r="B26" s="53" t="s">
        <v>214</v>
      </c>
      <c r="C26" s="119" t="s">
        <v>222</v>
      </c>
      <c r="D26" s="42" t="s">
        <v>26</v>
      </c>
      <c r="E26" s="129">
        <v>3</v>
      </c>
      <c r="F26" s="150"/>
      <c r="G26" s="57">
        <f t="shared" si="2"/>
        <v>0</v>
      </c>
    </row>
    <row r="27" spans="1:8" ht="33" customHeight="1" x14ac:dyDescent="0.2">
      <c r="A27" s="331" t="s">
        <v>225</v>
      </c>
      <c r="B27" s="332"/>
      <c r="C27" s="332"/>
      <c r="D27" s="332"/>
      <c r="E27" s="332"/>
      <c r="F27" s="333"/>
      <c r="G27" s="128">
        <f>SUM(G7:G26)</f>
        <v>0</v>
      </c>
    </row>
    <row r="28" spans="1:8" ht="27.75" customHeight="1" x14ac:dyDescent="0.2">
      <c r="A28" s="152" t="s">
        <v>238</v>
      </c>
      <c r="B28" s="53"/>
      <c r="C28" s="307" t="s">
        <v>339</v>
      </c>
      <c r="D28" s="308"/>
      <c r="E28" s="308"/>
      <c r="F28" s="308"/>
      <c r="G28" s="309"/>
    </row>
    <row r="29" spans="1:8" ht="32.25" customHeight="1" x14ac:dyDescent="0.2">
      <c r="A29" s="53"/>
      <c r="B29" s="53"/>
      <c r="C29" s="334" t="s">
        <v>340</v>
      </c>
      <c r="D29" s="335"/>
      <c r="E29" s="335"/>
      <c r="F29" s="335"/>
      <c r="G29" s="336"/>
    </row>
    <row r="30" spans="1:8" ht="33" customHeight="1" x14ac:dyDescent="0.2">
      <c r="A30" s="53" t="s">
        <v>459</v>
      </c>
      <c r="B30" s="53" t="s">
        <v>227</v>
      </c>
      <c r="C30" s="179" t="s">
        <v>341</v>
      </c>
      <c r="D30" s="42" t="s">
        <v>25</v>
      </c>
      <c r="E30" s="129">
        <v>13.5</v>
      </c>
      <c r="F30" s="24"/>
      <c r="G30" s="57">
        <f>ROUND(E30*F30,2)</f>
        <v>0</v>
      </c>
      <c r="H30" s="78"/>
    </row>
    <row r="31" spans="1:8" ht="25.5" customHeight="1" x14ac:dyDescent="0.2">
      <c r="A31" s="53" t="s">
        <v>460</v>
      </c>
      <c r="B31" s="53" t="s">
        <v>227</v>
      </c>
      <c r="C31" s="179" t="s">
        <v>342</v>
      </c>
      <c r="D31" s="42" t="s">
        <v>25</v>
      </c>
      <c r="E31" s="129">
        <v>11.5</v>
      </c>
      <c r="F31" s="150"/>
      <c r="G31" s="57">
        <f t="shared" ref="G31:G34" si="5">ROUND(E31*F31,2)</f>
        <v>0</v>
      </c>
      <c r="H31" s="78"/>
    </row>
    <row r="32" spans="1:8" ht="25.5" customHeight="1" x14ac:dyDescent="0.2">
      <c r="A32" s="53" t="s">
        <v>461</v>
      </c>
      <c r="B32" s="53" t="s">
        <v>227</v>
      </c>
      <c r="C32" s="179" t="s">
        <v>343</v>
      </c>
      <c r="D32" s="42" t="s">
        <v>25</v>
      </c>
      <c r="E32" s="129">
        <v>21</v>
      </c>
      <c r="F32" s="150"/>
      <c r="G32" s="57">
        <f t="shared" si="5"/>
        <v>0</v>
      </c>
      <c r="H32" s="78"/>
    </row>
    <row r="33" spans="1:8" ht="26.25" customHeight="1" x14ac:dyDescent="0.2">
      <c r="A33" s="53" t="s">
        <v>462</v>
      </c>
      <c r="B33" s="53" t="s">
        <v>227</v>
      </c>
      <c r="C33" s="153" t="s">
        <v>73</v>
      </c>
      <c r="D33" s="129" t="s">
        <v>26</v>
      </c>
      <c r="E33" s="129">
        <v>1</v>
      </c>
      <c r="F33" s="154"/>
      <c r="G33" s="130">
        <f t="shared" si="5"/>
        <v>0</v>
      </c>
    </row>
    <row r="34" spans="1:8" ht="22.5" customHeight="1" x14ac:dyDescent="0.2">
      <c r="A34" s="53" t="s">
        <v>463</v>
      </c>
      <c r="B34" s="53" t="s">
        <v>227</v>
      </c>
      <c r="C34" s="131" t="s">
        <v>71</v>
      </c>
      <c r="D34" s="129" t="s">
        <v>26</v>
      </c>
      <c r="E34" s="129">
        <v>1</v>
      </c>
      <c r="F34" s="24"/>
      <c r="G34" s="130">
        <f t="shared" si="5"/>
        <v>0</v>
      </c>
    </row>
    <row r="35" spans="1:8" ht="27" customHeight="1" x14ac:dyDescent="0.2">
      <c r="A35" s="64" t="s">
        <v>463</v>
      </c>
      <c r="B35" s="53" t="s">
        <v>227</v>
      </c>
      <c r="C35" s="132" t="s">
        <v>464</v>
      </c>
      <c r="D35" s="133" t="s">
        <v>25</v>
      </c>
      <c r="E35" s="129">
        <v>13</v>
      </c>
      <c r="F35" s="154"/>
      <c r="G35" s="130">
        <f t="shared" ref="G35" si="6">ROUND(E35*F35,2)</f>
        <v>0</v>
      </c>
      <c r="H35" s="78"/>
    </row>
    <row r="36" spans="1:8" ht="33" customHeight="1" x14ac:dyDescent="0.2">
      <c r="A36" s="331" t="s">
        <v>228</v>
      </c>
      <c r="B36" s="332"/>
      <c r="C36" s="332"/>
      <c r="D36" s="332"/>
      <c r="E36" s="332"/>
      <c r="F36" s="333"/>
      <c r="G36" s="128">
        <f>SUM(G29:G35)</f>
        <v>0</v>
      </c>
    </row>
    <row r="37" spans="1:8" ht="33" customHeight="1" x14ac:dyDescent="0.2">
      <c r="A37" s="49" t="s">
        <v>239</v>
      </c>
      <c r="B37" s="53"/>
      <c r="C37" s="307" t="s">
        <v>229</v>
      </c>
      <c r="D37" s="308"/>
      <c r="E37" s="308"/>
      <c r="F37" s="308"/>
      <c r="G37" s="309"/>
    </row>
    <row r="38" spans="1:8" ht="33" customHeight="1" x14ac:dyDescent="0.2">
      <c r="A38" s="30"/>
      <c r="B38" s="53"/>
      <c r="C38" s="334" t="s">
        <v>337</v>
      </c>
      <c r="D38" s="335"/>
      <c r="E38" s="335"/>
      <c r="F38" s="335"/>
      <c r="G38" s="336"/>
    </row>
    <row r="39" spans="1:8" ht="27" customHeight="1" x14ac:dyDescent="0.2">
      <c r="A39" s="64" t="s">
        <v>465</v>
      </c>
      <c r="B39" s="53" t="s">
        <v>230</v>
      </c>
      <c r="C39" s="120" t="s">
        <v>338</v>
      </c>
      <c r="D39" s="117" t="s">
        <v>25</v>
      </c>
      <c r="E39" s="127">
        <v>46.5</v>
      </c>
      <c r="F39" s="150"/>
      <c r="G39" s="57">
        <f t="shared" ref="G39" si="7">ROUND(E39*F39,2)</f>
        <v>0</v>
      </c>
      <c r="H39" s="78"/>
    </row>
    <row r="40" spans="1:8" ht="33" customHeight="1" x14ac:dyDescent="0.2">
      <c r="A40" s="331" t="s">
        <v>231</v>
      </c>
      <c r="B40" s="332"/>
      <c r="C40" s="332"/>
      <c r="D40" s="332"/>
      <c r="E40" s="332"/>
      <c r="F40" s="333"/>
      <c r="G40" s="128">
        <f>SUM(G39:G39)</f>
        <v>0</v>
      </c>
    </row>
    <row r="41" spans="1:8" ht="33" customHeight="1" x14ac:dyDescent="0.2">
      <c r="A41" s="256" t="s">
        <v>466</v>
      </c>
      <c r="B41" s="257"/>
      <c r="C41" s="257"/>
      <c r="D41" s="257"/>
      <c r="E41" s="257"/>
      <c r="F41" s="258"/>
      <c r="G41" s="54">
        <f>G27+G36+G40</f>
        <v>0</v>
      </c>
    </row>
    <row r="42" spans="1:8" ht="35.25" customHeight="1" x14ac:dyDescent="0.2">
      <c r="A42" s="143" t="s">
        <v>17</v>
      </c>
      <c r="B42" s="97"/>
      <c r="C42" s="97"/>
      <c r="D42" s="97"/>
      <c r="E42" s="175"/>
      <c r="F42" s="97"/>
      <c r="G42" s="97"/>
    </row>
    <row r="43" spans="1:8" ht="67.5" customHeight="1" x14ac:dyDescent="0.2"/>
    <row r="44" spans="1:8" ht="67.5" customHeight="1" x14ac:dyDescent="0.2"/>
    <row r="45" spans="1:8" ht="67.5" customHeight="1" x14ac:dyDescent="0.2"/>
    <row r="46" spans="1:8" ht="67.5" customHeight="1" x14ac:dyDescent="0.2"/>
    <row r="47" spans="1:8" ht="67.5" customHeight="1" x14ac:dyDescent="0.2"/>
    <row r="48" spans="1:8" ht="67.5" customHeight="1" x14ac:dyDescent="0.2"/>
    <row r="49" ht="67.5" customHeight="1" x14ac:dyDescent="0.2"/>
  </sheetData>
  <mergeCells count="18">
    <mergeCell ref="C28:G28"/>
    <mergeCell ref="C37:G37"/>
    <mergeCell ref="C5:F5"/>
    <mergeCell ref="A27:F27"/>
    <mergeCell ref="C23:G23"/>
    <mergeCell ref="C12:G12"/>
    <mergeCell ref="C6:G6"/>
    <mergeCell ref="A40:F40"/>
    <mergeCell ref="C38:G38"/>
    <mergeCell ref="A41:F41"/>
    <mergeCell ref="C29:G29"/>
    <mergeCell ref="A36:F36"/>
    <mergeCell ref="A4:G4"/>
    <mergeCell ref="A1:G1"/>
    <mergeCell ref="A2:A3"/>
    <mergeCell ref="B2:B3"/>
    <mergeCell ref="C2:C3"/>
    <mergeCell ref="D2:E2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8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E90B28-E862-4D07-A637-26069431F2D4}">
  <dimension ref="A1:H20"/>
  <sheetViews>
    <sheetView zoomScale="120" zoomScaleNormal="120" zoomScaleSheetLayoutView="100" workbookViewId="0">
      <selection activeCell="E11" sqref="E11"/>
    </sheetView>
  </sheetViews>
  <sheetFormatPr defaultRowHeight="43.5" customHeight="1" x14ac:dyDescent="0.2"/>
  <cols>
    <col min="1" max="1" width="6.42578125" customWidth="1"/>
    <col min="2" max="2" width="10.85546875" customWidth="1"/>
    <col min="3" max="3" width="46.7109375" style="37" customWidth="1"/>
    <col min="4" max="4" width="7.7109375" customWidth="1"/>
    <col min="5" max="5" width="9.140625" customWidth="1"/>
    <col min="6" max="6" width="10.5703125" customWidth="1"/>
    <col min="7" max="7" width="11" customWidth="1"/>
  </cols>
  <sheetData>
    <row r="1" spans="1:8" ht="76.5" customHeight="1" thickBot="1" x14ac:dyDescent="0.25">
      <c r="A1" s="326" t="str">
        <f>zestawienie!A2</f>
        <v>Przedmiar Robót
Część 4
Zadanie 1: „Przebudowa drogi powiatowej (ul. Barlickiego) pomiędzy skrzyżowaniami z ul. Wolińską i  Dworcową - odcinek od przejazdu kolejowego PKP km LK401 98+630 (km ul. Barlickiego od km 0+470,71 do skrzyżowania z ul. Wolińską)”</v>
      </c>
      <c r="B1" s="327"/>
      <c r="C1" s="327"/>
      <c r="D1" s="327"/>
      <c r="E1" s="327"/>
      <c r="F1" s="327"/>
      <c r="G1" s="328"/>
    </row>
    <row r="2" spans="1:8" ht="39" customHeight="1" x14ac:dyDescent="0.2">
      <c r="A2" s="266" t="s">
        <v>13</v>
      </c>
      <c r="B2" s="329" t="s">
        <v>18</v>
      </c>
      <c r="C2" s="270" t="s">
        <v>19</v>
      </c>
      <c r="D2" s="270" t="s">
        <v>20</v>
      </c>
      <c r="E2" s="270"/>
      <c r="F2" s="6" t="s">
        <v>125</v>
      </c>
      <c r="G2" s="7" t="s">
        <v>109</v>
      </c>
    </row>
    <row r="3" spans="1:8" ht="30" customHeight="1" x14ac:dyDescent="0.2">
      <c r="A3" s="267"/>
      <c r="B3" s="330"/>
      <c r="C3" s="271"/>
      <c r="D3" s="171" t="s">
        <v>21</v>
      </c>
      <c r="E3" s="171" t="s">
        <v>52</v>
      </c>
      <c r="F3" s="21" t="s">
        <v>14</v>
      </c>
      <c r="G3" s="22" t="s">
        <v>14</v>
      </c>
    </row>
    <row r="4" spans="1:8" ht="33" customHeight="1" x14ac:dyDescent="0.2">
      <c r="A4" s="323" t="s">
        <v>367</v>
      </c>
      <c r="B4" s="324"/>
      <c r="C4" s="324"/>
      <c r="D4" s="324"/>
      <c r="E4" s="324"/>
      <c r="F4" s="324"/>
      <c r="G4" s="325"/>
    </row>
    <row r="5" spans="1:8" ht="27" customHeight="1" x14ac:dyDescent="0.2">
      <c r="B5" s="122"/>
      <c r="C5" s="340" t="s">
        <v>326</v>
      </c>
      <c r="D5" s="341"/>
      <c r="E5" s="341"/>
      <c r="F5" s="341"/>
      <c r="G5" s="342"/>
    </row>
    <row r="6" spans="1:8" ht="27" customHeight="1" x14ac:dyDescent="0.2">
      <c r="A6" s="64" t="s">
        <v>53</v>
      </c>
      <c r="B6" s="53" t="s">
        <v>333</v>
      </c>
      <c r="C6" s="146" t="s">
        <v>328</v>
      </c>
      <c r="D6" s="117" t="s">
        <v>327</v>
      </c>
      <c r="E6" s="127">
        <v>756.15</v>
      </c>
      <c r="F6" s="150"/>
      <c r="G6" s="125">
        <f t="shared" ref="G6:G11" si="0">ROUND(E6*F6,2)</f>
        <v>0</v>
      </c>
      <c r="H6" s="78"/>
    </row>
    <row r="7" spans="1:8" ht="30" customHeight="1" x14ac:dyDescent="0.2">
      <c r="A7" s="64" t="s">
        <v>74</v>
      </c>
      <c r="B7" s="53" t="s">
        <v>333</v>
      </c>
      <c r="C7" s="146" t="s">
        <v>329</v>
      </c>
      <c r="D7" s="117" t="s">
        <v>56</v>
      </c>
      <c r="E7" s="127">
        <v>677.73</v>
      </c>
      <c r="F7" s="150"/>
      <c r="G7" s="125">
        <f t="shared" si="0"/>
        <v>0</v>
      </c>
      <c r="H7" s="78"/>
    </row>
    <row r="8" spans="1:8" ht="28.5" customHeight="1" x14ac:dyDescent="0.2">
      <c r="A8" s="64" t="s">
        <v>75</v>
      </c>
      <c r="B8" s="53" t="s">
        <v>333</v>
      </c>
      <c r="C8" s="146" t="s">
        <v>330</v>
      </c>
      <c r="D8" s="117" t="s">
        <v>56</v>
      </c>
      <c r="E8" s="127">
        <v>759.06</v>
      </c>
      <c r="F8" s="150"/>
      <c r="G8" s="125">
        <f t="shared" si="0"/>
        <v>0</v>
      </c>
      <c r="H8" s="78"/>
    </row>
    <row r="9" spans="1:8" ht="32.25" customHeight="1" x14ac:dyDescent="0.2">
      <c r="A9" s="64" t="s">
        <v>76</v>
      </c>
      <c r="B9" s="53" t="s">
        <v>333</v>
      </c>
      <c r="C9" s="146" t="s">
        <v>331</v>
      </c>
      <c r="D9" s="117" t="s">
        <v>327</v>
      </c>
      <c r="E9" s="127">
        <v>203.32</v>
      </c>
      <c r="F9" s="150"/>
      <c r="G9" s="125">
        <f t="shared" si="0"/>
        <v>0</v>
      </c>
      <c r="H9" s="78"/>
    </row>
    <row r="10" spans="1:8" ht="34.5" customHeight="1" x14ac:dyDescent="0.2">
      <c r="A10" s="64" t="s">
        <v>77</v>
      </c>
      <c r="B10" s="53" t="s">
        <v>333</v>
      </c>
      <c r="C10" s="146" t="s">
        <v>332</v>
      </c>
      <c r="D10" s="117" t="s">
        <v>56</v>
      </c>
      <c r="E10" s="126">
        <v>759.06</v>
      </c>
      <c r="F10" s="150"/>
      <c r="G10" s="125">
        <f t="shared" si="0"/>
        <v>0</v>
      </c>
    </row>
    <row r="11" spans="1:8" ht="34.5" customHeight="1" x14ac:dyDescent="0.2">
      <c r="A11" s="64" t="s">
        <v>345</v>
      </c>
      <c r="B11" s="53" t="s">
        <v>333</v>
      </c>
      <c r="C11" s="146" t="s">
        <v>334</v>
      </c>
      <c r="D11" s="117" t="s">
        <v>56</v>
      </c>
      <c r="E11" s="127">
        <v>677.73</v>
      </c>
      <c r="F11" s="147"/>
      <c r="G11" s="125">
        <f t="shared" si="0"/>
        <v>0</v>
      </c>
    </row>
    <row r="12" spans="1:8" ht="33" customHeight="1" x14ac:dyDescent="0.2">
      <c r="A12" s="331" t="s">
        <v>517</v>
      </c>
      <c r="B12" s="343"/>
      <c r="C12" s="343"/>
      <c r="D12" s="343"/>
      <c r="E12" s="343"/>
      <c r="F12" s="344"/>
      <c r="G12" s="128">
        <f>SUM(G6:G11)</f>
        <v>0</v>
      </c>
    </row>
    <row r="13" spans="1:8" ht="23.25" customHeight="1" x14ac:dyDescent="0.2">
      <c r="A13" s="48" t="s">
        <v>17</v>
      </c>
      <c r="B13" s="37"/>
      <c r="D13" s="37"/>
      <c r="E13" s="37"/>
      <c r="F13" s="37"/>
      <c r="G13" s="37"/>
    </row>
    <row r="14" spans="1:8" ht="67.5" customHeight="1" x14ac:dyDescent="0.2"/>
    <row r="15" spans="1:8" ht="67.5" customHeight="1" x14ac:dyDescent="0.2"/>
    <row r="16" spans="1:8" ht="67.5" customHeight="1" x14ac:dyDescent="0.2"/>
    <row r="17" ht="67.5" customHeight="1" x14ac:dyDescent="0.2"/>
    <row r="18" ht="67.5" customHeight="1" x14ac:dyDescent="0.2"/>
    <row r="19" ht="67.5" customHeight="1" x14ac:dyDescent="0.2"/>
    <row r="20" ht="67.5" customHeight="1" x14ac:dyDescent="0.2"/>
  </sheetData>
  <mergeCells count="8">
    <mergeCell ref="C5:G5"/>
    <mergeCell ref="A12:F12"/>
    <mergeCell ref="A1:G1"/>
    <mergeCell ref="A2:A3"/>
    <mergeCell ref="B2:B3"/>
    <mergeCell ref="C2:C3"/>
    <mergeCell ref="D2:E2"/>
    <mergeCell ref="A4:G4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8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982866-54E1-4759-9762-401F431CE41C}">
  <dimension ref="A1:H21"/>
  <sheetViews>
    <sheetView topLeftCell="A2" zoomScale="120" zoomScaleNormal="120" zoomScaleSheetLayoutView="100" workbookViewId="0">
      <selection activeCell="C14" sqref="C14"/>
    </sheetView>
  </sheetViews>
  <sheetFormatPr defaultRowHeight="43.5" customHeight="1" x14ac:dyDescent="0.2"/>
  <cols>
    <col min="1" max="1" width="6.42578125" customWidth="1"/>
    <col min="2" max="2" width="10.85546875" customWidth="1"/>
    <col min="3" max="3" width="46.7109375" style="37" customWidth="1"/>
    <col min="4" max="4" width="7.7109375" customWidth="1"/>
    <col min="5" max="5" width="9.140625" customWidth="1"/>
    <col min="6" max="6" width="10.5703125" customWidth="1"/>
    <col min="7" max="7" width="11" customWidth="1"/>
  </cols>
  <sheetData>
    <row r="1" spans="1:8" ht="76.5" customHeight="1" thickBot="1" x14ac:dyDescent="0.25">
      <c r="A1" s="326" t="str">
        <f>zestawienie!A2</f>
        <v>Przedmiar Robót
Część 4
Zadanie 1: „Przebudowa drogi powiatowej (ul. Barlickiego) pomiędzy skrzyżowaniami z ul. Wolińską i  Dworcową - odcinek od przejazdu kolejowego PKP km LK401 98+630 (km ul. Barlickiego od km 0+470,71 do skrzyżowania z ul. Wolińską)”</v>
      </c>
      <c r="B1" s="327"/>
      <c r="C1" s="327"/>
      <c r="D1" s="327"/>
      <c r="E1" s="327"/>
      <c r="F1" s="327"/>
      <c r="G1" s="328"/>
    </row>
    <row r="2" spans="1:8" ht="39" customHeight="1" x14ac:dyDescent="0.2">
      <c r="A2" s="266" t="s">
        <v>13</v>
      </c>
      <c r="B2" s="329" t="s">
        <v>18</v>
      </c>
      <c r="C2" s="270" t="s">
        <v>19</v>
      </c>
      <c r="D2" s="270" t="s">
        <v>20</v>
      </c>
      <c r="E2" s="270"/>
      <c r="F2" s="6" t="s">
        <v>125</v>
      </c>
      <c r="G2" s="7" t="s">
        <v>109</v>
      </c>
    </row>
    <row r="3" spans="1:8" ht="30" customHeight="1" x14ac:dyDescent="0.2">
      <c r="A3" s="267"/>
      <c r="B3" s="330"/>
      <c r="C3" s="271"/>
      <c r="D3" s="114" t="s">
        <v>21</v>
      </c>
      <c r="E3" s="114" t="s">
        <v>52</v>
      </c>
      <c r="F3" s="21" t="s">
        <v>14</v>
      </c>
      <c r="G3" s="22" t="s">
        <v>14</v>
      </c>
    </row>
    <row r="4" spans="1:8" ht="33" customHeight="1" x14ac:dyDescent="0.2">
      <c r="A4" s="323" t="s">
        <v>368</v>
      </c>
      <c r="B4" s="324"/>
      <c r="C4" s="324"/>
      <c r="D4" s="324"/>
      <c r="E4" s="324"/>
      <c r="F4" s="324"/>
      <c r="G4" s="325"/>
    </row>
    <row r="5" spans="1:8" ht="39" customHeight="1" x14ac:dyDescent="0.2">
      <c r="B5" s="122"/>
      <c r="C5" s="340" t="s">
        <v>232</v>
      </c>
      <c r="D5" s="341"/>
      <c r="E5" s="341"/>
      <c r="F5" s="341"/>
      <c r="G5" s="342"/>
    </row>
    <row r="6" spans="1:8" ht="27" customHeight="1" x14ac:dyDescent="0.2">
      <c r="A6" s="64" t="s">
        <v>54</v>
      </c>
      <c r="B6" s="53" t="s">
        <v>240</v>
      </c>
      <c r="C6" s="179" t="s">
        <v>346</v>
      </c>
      <c r="D6" s="117" t="s">
        <v>25</v>
      </c>
      <c r="E6" s="127">
        <v>14.2</v>
      </c>
      <c r="F6" s="150"/>
      <c r="G6" s="125">
        <f t="shared" ref="G6:G12" si="0">ROUND(E6*F6,2)</f>
        <v>0</v>
      </c>
      <c r="H6" s="78"/>
    </row>
    <row r="7" spans="1:8" ht="28.5" customHeight="1" x14ac:dyDescent="0.2">
      <c r="A7" s="64" t="s">
        <v>113</v>
      </c>
      <c r="B7" s="53" t="s">
        <v>240</v>
      </c>
      <c r="C7" s="179" t="s">
        <v>347</v>
      </c>
      <c r="D7" s="117" t="s">
        <v>25</v>
      </c>
      <c r="E7" s="127">
        <v>8</v>
      </c>
      <c r="F7" s="150"/>
      <c r="G7" s="125">
        <f t="shared" si="0"/>
        <v>0</v>
      </c>
      <c r="H7" s="78"/>
    </row>
    <row r="8" spans="1:8" ht="34.5" customHeight="1" x14ac:dyDescent="0.2">
      <c r="A8" s="64" t="s">
        <v>114</v>
      </c>
      <c r="B8" s="53" t="s">
        <v>240</v>
      </c>
      <c r="C8" s="146" t="s">
        <v>73</v>
      </c>
      <c r="D8" s="126" t="s">
        <v>26</v>
      </c>
      <c r="E8" s="126">
        <v>1</v>
      </c>
      <c r="F8" s="150"/>
      <c r="G8" s="125">
        <f t="shared" si="0"/>
        <v>0</v>
      </c>
    </row>
    <row r="9" spans="1:8" ht="34.5" customHeight="1" x14ac:dyDescent="0.2">
      <c r="A9" s="64" t="s">
        <v>115</v>
      </c>
      <c r="B9" s="53" t="s">
        <v>240</v>
      </c>
      <c r="C9" s="146" t="s">
        <v>233</v>
      </c>
      <c r="D9" s="117" t="s">
        <v>25</v>
      </c>
      <c r="E9" s="126">
        <v>14.2</v>
      </c>
      <c r="F9" s="147"/>
      <c r="G9" s="125">
        <f t="shared" si="0"/>
        <v>0</v>
      </c>
    </row>
    <row r="10" spans="1:8" ht="34.5" customHeight="1" x14ac:dyDescent="0.2">
      <c r="A10" s="64" t="s">
        <v>116</v>
      </c>
      <c r="B10" s="53" t="s">
        <v>240</v>
      </c>
      <c r="C10" s="146" t="s">
        <v>234</v>
      </c>
      <c r="D10" s="117" t="s">
        <v>29</v>
      </c>
      <c r="E10" s="127">
        <v>2</v>
      </c>
      <c r="F10" s="147"/>
      <c r="G10" s="125">
        <f t="shared" si="0"/>
        <v>0</v>
      </c>
    </row>
    <row r="11" spans="1:8" ht="34.5" customHeight="1" x14ac:dyDescent="0.2">
      <c r="A11" s="64" t="s">
        <v>117</v>
      </c>
      <c r="B11" s="53" t="s">
        <v>240</v>
      </c>
      <c r="C11" s="146" t="s">
        <v>235</v>
      </c>
      <c r="D11" s="126" t="s">
        <v>26</v>
      </c>
      <c r="E11" s="127">
        <v>1</v>
      </c>
      <c r="F11" s="147"/>
      <c r="G11" s="125">
        <f t="shared" si="0"/>
        <v>0</v>
      </c>
    </row>
    <row r="12" spans="1:8" ht="34.5" customHeight="1" x14ac:dyDescent="0.2">
      <c r="A12" s="64" t="s">
        <v>467</v>
      </c>
      <c r="B12" s="53" t="s">
        <v>240</v>
      </c>
      <c r="C12" s="146" t="s">
        <v>236</v>
      </c>
      <c r="D12" s="117" t="s">
        <v>25</v>
      </c>
      <c r="E12" s="127">
        <v>14.5</v>
      </c>
      <c r="F12" s="147"/>
      <c r="G12" s="125">
        <f t="shared" si="0"/>
        <v>0</v>
      </c>
    </row>
    <row r="13" spans="1:8" ht="33" customHeight="1" x14ac:dyDescent="0.2">
      <c r="A13" s="331" t="s">
        <v>516</v>
      </c>
      <c r="B13" s="343"/>
      <c r="C13" s="343"/>
      <c r="D13" s="343"/>
      <c r="E13" s="343"/>
      <c r="F13" s="344"/>
      <c r="G13" s="128">
        <f>SUM(G6:G12)</f>
        <v>0</v>
      </c>
    </row>
    <row r="14" spans="1:8" ht="35.25" customHeight="1" x14ac:dyDescent="0.2">
      <c r="A14" s="48" t="s">
        <v>17</v>
      </c>
      <c r="B14" s="37"/>
      <c r="D14" s="37"/>
      <c r="E14" s="37"/>
      <c r="F14" s="37"/>
      <c r="G14" s="37"/>
    </row>
    <row r="15" spans="1:8" ht="67.5" customHeight="1" x14ac:dyDescent="0.2"/>
    <row r="16" spans="1:8" ht="67.5" customHeight="1" x14ac:dyDescent="0.2"/>
    <row r="17" ht="67.5" customHeight="1" x14ac:dyDescent="0.2"/>
    <row r="18" ht="67.5" customHeight="1" x14ac:dyDescent="0.2"/>
    <row r="19" ht="67.5" customHeight="1" x14ac:dyDescent="0.2"/>
    <row r="20" ht="67.5" customHeight="1" x14ac:dyDescent="0.2"/>
    <row r="21" ht="67.5" customHeight="1" x14ac:dyDescent="0.2"/>
  </sheetData>
  <mergeCells count="8">
    <mergeCell ref="A13:F13"/>
    <mergeCell ref="C5:G5"/>
    <mergeCell ref="A1:G1"/>
    <mergeCell ref="A2:A3"/>
    <mergeCell ref="B2:B3"/>
    <mergeCell ref="C2:C3"/>
    <mergeCell ref="D2:E2"/>
    <mergeCell ref="A4:G4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8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ACEF03-A426-4580-803D-BDB60D2CB344}">
  <sheetPr>
    <pageSetUpPr fitToPage="1"/>
  </sheetPr>
  <dimension ref="A1:L20"/>
  <sheetViews>
    <sheetView zoomScale="120" zoomScaleNormal="120" zoomScaleSheetLayoutView="100" workbookViewId="0">
      <selection activeCell="G12" sqref="G12"/>
    </sheetView>
  </sheetViews>
  <sheetFormatPr defaultRowHeight="43.5" customHeight="1" x14ac:dyDescent="0.2"/>
  <cols>
    <col min="1" max="1" width="6.42578125" style="30" customWidth="1"/>
    <col min="2" max="2" width="10.85546875" style="98" customWidth="1"/>
    <col min="3" max="3" width="57.7109375" style="37" customWidth="1"/>
    <col min="4" max="4" width="7.7109375" style="3" customWidth="1"/>
    <col min="5" max="5" width="9.140625" customWidth="1"/>
    <col min="6" max="6" width="11.42578125" customWidth="1"/>
    <col min="7" max="7" width="12.85546875" customWidth="1"/>
    <col min="9" max="9" width="9.85546875" style="41" bestFit="1" customWidth="1"/>
  </cols>
  <sheetData>
    <row r="1" spans="1:12" ht="74.25" customHeight="1" thickBot="1" x14ac:dyDescent="0.25">
      <c r="A1" s="326" t="str">
        <f>zestawienie!A2</f>
        <v>Przedmiar Robót
Część 4
Zadanie 1: „Przebudowa drogi powiatowej (ul. Barlickiego) pomiędzy skrzyżowaniami z ul. Wolińską i  Dworcową - odcinek od przejazdu kolejowego PKP km LK401 98+630 (km ul. Barlickiego od km 0+470,71 do skrzyżowania z ul. Wolińską)”</v>
      </c>
      <c r="B1" s="327"/>
      <c r="C1" s="327"/>
      <c r="D1" s="327"/>
      <c r="E1" s="327"/>
      <c r="F1" s="327"/>
      <c r="G1" s="328"/>
    </row>
    <row r="2" spans="1:12" ht="37.5" customHeight="1" x14ac:dyDescent="0.2">
      <c r="A2" s="348" t="s">
        <v>13</v>
      </c>
      <c r="B2" s="350" t="s">
        <v>18</v>
      </c>
      <c r="C2" s="270" t="s">
        <v>19</v>
      </c>
      <c r="D2" s="270" t="s">
        <v>20</v>
      </c>
      <c r="E2" s="270"/>
      <c r="F2" s="6" t="s">
        <v>125</v>
      </c>
      <c r="G2" s="7" t="s">
        <v>109</v>
      </c>
    </row>
    <row r="3" spans="1:12" ht="27" customHeight="1" x14ac:dyDescent="0.2">
      <c r="A3" s="349"/>
      <c r="B3" s="351"/>
      <c r="C3" s="271"/>
      <c r="D3" s="114" t="s">
        <v>21</v>
      </c>
      <c r="E3" s="114" t="s">
        <v>52</v>
      </c>
      <c r="F3" s="21" t="s">
        <v>14</v>
      </c>
      <c r="G3" s="22" t="s">
        <v>14</v>
      </c>
    </row>
    <row r="4" spans="1:12" ht="26.25" customHeight="1" x14ac:dyDescent="0.2">
      <c r="A4" s="323" t="s">
        <v>468</v>
      </c>
      <c r="B4" s="324"/>
      <c r="C4" s="324"/>
      <c r="D4" s="324"/>
      <c r="E4" s="324"/>
      <c r="F4" s="324"/>
      <c r="G4" s="325"/>
    </row>
    <row r="5" spans="1:12" ht="32.25" customHeight="1" x14ac:dyDescent="0.2">
      <c r="A5" s="134"/>
      <c r="B5" s="135"/>
      <c r="C5" s="334" t="s">
        <v>348</v>
      </c>
      <c r="D5" s="335"/>
      <c r="E5" s="335"/>
      <c r="F5" s="335"/>
      <c r="G5" s="336"/>
      <c r="I5"/>
    </row>
    <row r="6" spans="1:12" ht="39" customHeight="1" x14ac:dyDescent="0.2">
      <c r="A6" s="136" t="s">
        <v>246</v>
      </c>
      <c r="B6" s="53" t="s">
        <v>69</v>
      </c>
      <c r="C6" s="63" t="s">
        <v>241</v>
      </c>
      <c r="D6" s="42" t="s">
        <v>26</v>
      </c>
      <c r="E6" s="141">
        <v>32</v>
      </c>
      <c r="F6" s="138"/>
      <c r="G6" s="139">
        <f t="shared" ref="G6:G10" si="0">ROUND(E6*F6,2)</f>
        <v>0</v>
      </c>
    </row>
    <row r="7" spans="1:12" ht="54" customHeight="1" x14ac:dyDescent="0.2">
      <c r="A7" s="136" t="s">
        <v>281</v>
      </c>
      <c r="B7" s="53" t="s">
        <v>69</v>
      </c>
      <c r="C7" s="63" t="s">
        <v>242</v>
      </c>
      <c r="D7" s="42" t="s">
        <v>25</v>
      </c>
      <c r="E7" s="141">
        <v>714</v>
      </c>
      <c r="F7" s="24"/>
      <c r="G7" s="139">
        <f t="shared" si="0"/>
        <v>0</v>
      </c>
    </row>
    <row r="8" spans="1:12" ht="51" customHeight="1" x14ac:dyDescent="0.2">
      <c r="A8" s="136" t="s">
        <v>282</v>
      </c>
      <c r="B8" s="53" t="s">
        <v>69</v>
      </c>
      <c r="C8" s="137" t="s">
        <v>243</v>
      </c>
      <c r="D8" s="42" t="s">
        <v>25</v>
      </c>
      <c r="E8" s="141">
        <v>2871</v>
      </c>
      <c r="F8" s="24"/>
      <c r="G8" s="139">
        <f t="shared" si="0"/>
        <v>0</v>
      </c>
      <c r="L8" s="120"/>
    </row>
    <row r="9" spans="1:12" ht="30" customHeight="1" x14ac:dyDescent="0.2">
      <c r="A9" s="136" t="s">
        <v>283</v>
      </c>
      <c r="B9" s="53" t="s">
        <v>69</v>
      </c>
      <c r="C9" s="63" t="s">
        <v>349</v>
      </c>
      <c r="D9" s="42" t="s">
        <v>25</v>
      </c>
      <c r="E9" s="141">
        <v>30</v>
      </c>
      <c r="F9" s="24"/>
      <c r="G9" s="139">
        <f t="shared" si="0"/>
        <v>0</v>
      </c>
      <c r="L9" s="120"/>
    </row>
    <row r="10" spans="1:12" ht="30" customHeight="1" x14ac:dyDescent="0.2">
      <c r="A10" s="136" t="s">
        <v>284</v>
      </c>
      <c r="B10" s="53" t="s">
        <v>69</v>
      </c>
      <c r="C10" s="63" t="s">
        <v>244</v>
      </c>
      <c r="D10" s="42" t="s">
        <v>25</v>
      </c>
      <c r="E10" s="141">
        <v>47</v>
      </c>
      <c r="F10" s="140"/>
      <c r="G10" s="139">
        <f t="shared" si="0"/>
        <v>0</v>
      </c>
      <c r="L10" s="120"/>
    </row>
    <row r="11" spans="1:12" ht="30" customHeight="1" x14ac:dyDescent="0.2">
      <c r="A11" s="136" t="s">
        <v>285</v>
      </c>
      <c r="B11" s="53" t="s">
        <v>69</v>
      </c>
      <c r="C11" s="63" t="s">
        <v>70</v>
      </c>
      <c r="D11" s="42" t="s">
        <v>28</v>
      </c>
      <c r="E11" s="141">
        <v>1</v>
      </c>
      <c r="F11" s="140"/>
      <c r="G11" s="139">
        <f>ROUND(F11,2)</f>
        <v>0</v>
      </c>
    </row>
    <row r="12" spans="1:12" ht="43.5" customHeight="1" x14ac:dyDescent="0.25">
      <c r="A12" s="345" t="s">
        <v>469</v>
      </c>
      <c r="B12" s="346"/>
      <c r="C12" s="346"/>
      <c r="D12" s="346"/>
      <c r="E12" s="346"/>
      <c r="F12" s="347"/>
      <c r="G12" s="106">
        <f>SUM(G6:G11)</f>
        <v>0</v>
      </c>
    </row>
    <row r="13" spans="1:12" ht="29.25" customHeight="1" x14ac:dyDescent="0.2">
      <c r="A13" s="143" t="s">
        <v>17</v>
      </c>
      <c r="B13" s="108"/>
      <c r="D13" s="107"/>
      <c r="E13" s="103"/>
      <c r="F13" s="103"/>
      <c r="G13" s="103"/>
    </row>
    <row r="14" spans="1:12" ht="43.5" customHeight="1" x14ac:dyDescent="0.2">
      <c r="A14" s="104"/>
      <c r="B14" s="102"/>
      <c r="C14" s="103"/>
      <c r="D14" s="107"/>
      <c r="E14" s="103"/>
      <c r="F14" s="103"/>
      <c r="G14" s="103"/>
    </row>
    <row r="15" spans="1:12" ht="43.5" customHeight="1" x14ac:dyDescent="0.2">
      <c r="A15" s="104"/>
      <c r="B15" s="102"/>
      <c r="C15" s="103"/>
      <c r="D15" s="107"/>
      <c r="E15" s="103"/>
      <c r="F15" s="103"/>
      <c r="G15" s="103"/>
    </row>
    <row r="16" spans="1:12" ht="43.5" customHeight="1" x14ac:dyDescent="0.2">
      <c r="A16" s="104"/>
      <c r="B16" s="102"/>
      <c r="C16" s="120"/>
      <c r="D16" s="107"/>
      <c r="E16" s="103"/>
      <c r="F16" s="103"/>
      <c r="G16" s="103"/>
    </row>
    <row r="17" spans="1:7" ht="43.5" customHeight="1" x14ac:dyDescent="0.2">
      <c r="A17" s="104"/>
      <c r="B17" s="102"/>
      <c r="C17" s="103"/>
      <c r="D17" s="107"/>
      <c r="E17" s="103"/>
      <c r="F17" s="103"/>
      <c r="G17" s="103"/>
    </row>
    <row r="18" spans="1:7" ht="43.5" customHeight="1" x14ac:dyDescent="0.2">
      <c r="A18" s="104"/>
      <c r="B18" s="102"/>
      <c r="C18" s="103"/>
      <c r="D18" s="107"/>
      <c r="E18" s="103"/>
      <c r="F18" s="103"/>
      <c r="G18" s="103"/>
    </row>
    <row r="19" spans="1:7" ht="43.5" customHeight="1" x14ac:dyDescent="0.2">
      <c r="A19" s="104"/>
      <c r="B19" s="102"/>
      <c r="C19" s="103"/>
      <c r="D19" s="107"/>
      <c r="E19" s="103"/>
      <c r="F19" s="103"/>
      <c r="G19" s="103"/>
    </row>
    <row r="20" spans="1:7" ht="43.5" customHeight="1" x14ac:dyDescent="0.2">
      <c r="A20" s="104"/>
      <c r="B20" s="102"/>
      <c r="C20" s="103"/>
      <c r="D20" s="107"/>
      <c r="E20" s="103"/>
      <c r="F20" s="103"/>
      <c r="G20" s="103"/>
    </row>
  </sheetData>
  <mergeCells count="8">
    <mergeCell ref="C5:G5"/>
    <mergeCell ref="A12:F12"/>
    <mergeCell ref="A1:G1"/>
    <mergeCell ref="A2:A3"/>
    <mergeCell ref="B2:B3"/>
    <mergeCell ref="C2:C3"/>
    <mergeCell ref="D2:E2"/>
    <mergeCell ref="A4:G4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76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997CB408962F944AB32CD94AD883E1D" ma:contentTypeVersion="4" ma:contentTypeDescription="Create a new document." ma:contentTypeScope="" ma:versionID="bdb81c7eb8f1b32e1b3fe389d6f1ab22">
  <xsd:schema xmlns:xsd="http://www.w3.org/2001/XMLSchema" xmlns:xs="http://www.w3.org/2001/XMLSchema" xmlns:p="http://schemas.microsoft.com/office/2006/metadata/properties" xmlns:ns2="4a26cc43-21bc-4b55-b230-5cbf4cc981eb" targetNamespace="http://schemas.microsoft.com/office/2006/metadata/properties" ma:root="true" ma:fieldsID="dc981dde2deb8830f07b846bff83b500" ns2:_="">
    <xsd:import namespace="4a26cc43-21bc-4b55-b230-5cbf4cc981e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26cc43-21bc-4b55-b230-5cbf4cc981e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8CA16E0-6951-438F-9C39-0FE9A2CB0F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a26cc43-21bc-4b55-b230-5cbf4cc981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E7035E4-62DB-4215-8315-5A04363B2943}">
  <ds:schemaRefs>
    <ds:schemaRef ds:uri="http://purl.org/dc/elements/1.1/"/>
    <ds:schemaRef ds:uri="http://schemas.microsoft.com/office/2006/metadata/properties"/>
    <ds:schemaRef ds:uri="4a26cc43-21bc-4b55-b230-5cbf4cc981eb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184C0A6-B5F1-4B88-B854-055940F15AB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10</vt:i4>
      </vt:variant>
      <vt:variant>
        <vt:lpstr>Nazwane zakresy</vt:lpstr>
      </vt:variant>
      <vt:variant>
        <vt:i4>10</vt:i4>
      </vt:variant>
    </vt:vector>
  </HeadingPairs>
  <TitlesOfParts>
    <vt:vector size="20" baseType="lpstr">
      <vt:lpstr>zestawienie</vt:lpstr>
      <vt:lpstr>I.WO Kontraktu</vt:lpstr>
      <vt:lpstr>II.WO Robót</vt:lpstr>
      <vt:lpstr>III. Prace przyg. i Zieleń </vt:lpstr>
      <vt:lpstr>IV. Układ drogowy</vt:lpstr>
      <vt:lpstr>V. Kan. deszcz., sant, wodoc  </vt:lpstr>
      <vt:lpstr>VI. Zbiormik retencyjny</vt:lpstr>
      <vt:lpstr>VII. Gazociąg</vt:lpstr>
      <vt:lpstr>VIII. KT</vt:lpstr>
      <vt:lpstr>IX. Oświetlenie+kolizje</vt:lpstr>
      <vt:lpstr>'I.WO Kontraktu'!Obszar_wydruku</vt:lpstr>
      <vt:lpstr>'II.WO Robót'!Obszar_wydruku</vt:lpstr>
      <vt:lpstr>'III. Prace przyg. i Zieleń '!Obszar_wydruku</vt:lpstr>
      <vt:lpstr>'IV. Układ drogowy'!Obszar_wydruku</vt:lpstr>
      <vt:lpstr>'IX. Oświetlenie+kolizje'!Obszar_wydruku</vt:lpstr>
      <vt:lpstr>'V. Kan. deszcz., sant, wodoc  '!Obszar_wydruku</vt:lpstr>
      <vt:lpstr>'VI. Zbiormik retencyjny'!Obszar_wydruku</vt:lpstr>
      <vt:lpstr>'VII. Gazociąg'!Obszar_wydruku</vt:lpstr>
      <vt:lpstr>'VIII. KT'!Obszar_wydruku</vt:lpstr>
      <vt:lpstr>zestawienie!Obszar_wydruku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</dc:title>
  <dc:subject/>
  <dc:creator/>
  <cp:keywords/>
  <dc:description/>
  <cp:lastModifiedBy/>
  <cp:revision/>
  <dcterms:created xsi:type="dcterms:W3CDTF">2003-01-05T13:43:05Z</dcterms:created>
  <dcterms:modified xsi:type="dcterms:W3CDTF">2022-03-01T18:54:36Z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3f08ec5-d6d9-4227-8387-ccbfcb3632c4_Enabled">
    <vt:lpwstr>true</vt:lpwstr>
  </property>
  <property fmtid="{D5CDD505-2E9C-101B-9397-08002B2CF9AE}" pid="3" name="MSIP_Label_43f08ec5-d6d9-4227-8387-ccbfcb3632c4_SetDate">
    <vt:lpwstr>2020-09-24T06:25:31Z</vt:lpwstr>
  </property>
  <property fmtid="{D5CDD505-2E9C-101B-9397-08002B2CF9AE}" pid="4" name="MSIP_Label_43f08ec5-d6d9-4227-8387-ccbfcb3632c4_Method">
    <vt:lpwstr>Standard</vt:lpwstr>
  </property>
  <property fmtid="{D5CDD505-2E9C-101B-9397-08002B2CF9AE}" pid="5" name="MSIP_Label_43f08ec5-d6d9-4227-8387-ccbfcb3632c4_Name">
    <vt:lpwstr>Sweco Restricted</vt:lpwstr>
  </property>
  <property fmtid="{D5CDD505-2E9C-101B-9397-08002B2CF9AE}" pid="6" name="MSIP_Label_43f08ec5-d6d9-4227-8387-ccbfcb3632c4_SiteId">
    <vt:lpwstr>b7872ef0-9a00-4c18-8a4a-c7d25c778a9e</vt:lpwstr>
  </property>
  <property fmtid="{D5CDD505-2E9C-101B-9397-08002B2CF9AE}" pid="7" name="MSIP_Label_43f08ec5-d6d9-4227-8387-ccbfcb3632c4_ActionId">
    <vt:lpwstr>43d8b047-a614-42d6-a92c-00008eeb1e56</vt:lpwstr>
  </property>
  <property fmtid="{D5CDD505-2E9C-101B-9397-08002B2CF9AE}" pid="8" name="MSIP_Label_43f08ec5-d6d9-4227-8387-ccbfcb3632c4_ContentBits">
    <vt:lpwstr>0</vt:lpwstr>
  </property>
  <property fmtid="{D5CDD505-2E9C-101B-9397-08002B2CF9AE}" pid="9" name="ContentTypeId">
    <vt:lpwstr>0x010100E997CB408962F944AB32CD94AD883E1D</vt:lpwstr>
  </property>
</Properties>
</file>