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szl\Desktop\Parking Wojska Polskiego_Bałtycka - przetarg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Arkusz1!$A$1:$G$239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26" i="1" l="1"/>
  <c r="G28" i="1"/>
  <c r="G27" i="1" s="1"/>
  <c r="G229" i="1" l="1"/>
  <c r="G230" i="1"/>
  <c r="G231" i="1"/>
  <c r="G232" i="1"/>
  <c r="G233" i="1"/>
  <c r="G234" i="1"/>
  <c r="G228" i="1"/>
  <c r="G226" i="1"/>
  <c r="G225" i="1" s="1"/>
  <c r="G222" i="1"/>
  <c r="G223" i="1"/>
  <c r="G224" i="1"/>
  <c r="G221" i="1"/>
  <c r="G213" i="1"/>
  <c r="G214" i="1"/>
  <c r="G215" i="1"/>
  <c r="G216" i="1"/>
  <c r="G217" i="1"/>
  <c r="G218" i="1"/>
  <c r="G219" i="1"/>
  <c r="G212" i="1"/>
  <c r="G210" i="1"/>
  <c r="G209" i="1"/>
  <c r="G207" i="1"/>
  <c r="G206" i="1" s="1"/>
  <c r="G200" i="1"/>
  <c r="G199" i="1"/>
  <c r="G198" i="1"/>
  <c r="G197" i="1"/>
  <c r="G195" i="1"/>
  <c r="G194" i="1"/>
  <c r="G193" i="1"/>
  <c r="G192" i="1"/>
  <c r="G191" i="1"/>
  <c r="G190" i="1"/>
  <c r="G189" i="1"/>
  <c r="G188" i="1"/>
  <c r="G187" i="1"/>
  <c r="G185" i="1"/>
  <c r="G184" i="1"/>
  <c r="G181" i="1"/>
  <c r="G182" i="1"/>
  <c r="G183" i="1"/>
  <c r="G186" i="1"/>
  <c r="G201" i="1"/>
  <c r="G180" i="1"/>
  <c r="G178" i="1"/>
  <c r="G177" i="1"/>
  <c r="G176" i="1"/>
  <c r="G175" i="1"/>
  <c r="G174" i="1"/>
  <c r="G173" i="1"/>
  <c r="G172" i="1"/>
  <c r="G171" i="1"/>
  <c r="G170" i="1"/>
  <c r="G169" i="1"/>
  <c r="G168" i="1"/>
  <c r="G147" i="1"/>
  <c r="G148" i="1"/>
  <c r="G149" i="1"/>
  <c r="G150" i="1"/>
  <c r="G151" i="1"/>
  <c r="G152" i="1"/>
  <c r="G153" i="1"/>
  <c r="G154" i="1"/>
  <c r="G155" i="1"/>
  <c r="G156" i="1"/>
  <c r="G157" i="1"/>
  <c r="G146" i="1"/>
  <c r="G108" i="1"/>
  <c r="G144" i="1"/>
  <c r="G143" i="1"/>
  <c r="G142" i="1"/>
  <c r="G141" i="1"/>
  <c r="G139" i="1"/>
  <c r="G140" i="1"/>
  <c r="G137" i="1"/>
  <c r="G138" i="1"/>
  <c r="G135" i="1"/>
  <c r="G134" i="1" s="1"/>
  <c r="G124" i="1"/>
  <c r="G125" i="1"/>
  <c r="G126" i="1"/>
  <c r="G127" i="1"/>
  <c r="G128" i="1"/>
  <c r="G129" i="1"/>
  <c r="G130" i="1"/>
  <c r="G131" i="1"/>
  <c r="G123" i="1"/>
  <c r="G115" i="1"/>
  <c r="G116" i="1"/>
  <c r="G117" i="1"/>
  <c r="G118" i="1"/>
  <c r="G119" i="1"/>
  <c r="G120" i="1"/>
  <c r="G121" i="1"/>
  <c r="G114" i="1"/>
  <c r="G112" i="1"/>
  <c r="G111" i="1" s="1"/>
  <c r="G107" i="1"/>
  <c r="G106" i="1"/>
  <c r="G105" i="1"/>
  <c r="G104" i="1"/>
  <c r="G103" i="1"/>
  <c r="G102" i="1"/>
  <c r="G101" i="1"/>
  <c r="G100" i="1"/>
  <c r="G98" i="1"/>
  <c r="G99" i="1"/>
  <c r="G96" i="1"/>
  <c r="G95" i="1"/>
  <c r="G94" i="1"/>
  <c r="G93" i="1"/>
  <c r="G89" i="1"/>
  <c r="G25" i="1"/>
  <c r="G24" i="1"/>
  <c r="G23" i="1"/>
  <c r="G18" i="1"/>
  <c r="G19" i="1"/>
  <c r="G20" i="1"/>
  <c r="G83" i="1"/>
  <c r="G82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2" i="1"/>
  <c r="G51" i="1"/>
  <c r="G50" i="1"/>
  <c r="G49" i="1"/>
  <c r="G48" i="1"/>
  <c r="G43" i="1"/>
  <c r="G42" i="1"/>
  <c r="G41" i="1"/>
  <c r="G40" i="1"/>
  <c r="G39" i="1"/>
  <c r="G38" i="1"/>
  <c r="G203" i="1"/>
  <c r="G162" i="1"/>
  <c r="G163" i="1"/>
  <c r="G164" i="1"/>
  <c r="G165" i="1"/>
  <c r="G166" i="1"/>
  <c r="G167" i="1"/>
  <c r="G90" i="1"/>
  <c r="G91" i="1"/>
  <c r="G92" i="1"/>
  <c r="G80" i="1"/>
  <c r="G81" i="1"/>
  <c r="G55" i="1"/>
  <c r="G56" i="1"/>
  <c r="G46" i="1"/>
  <c r="G47" i="1"/>
  <c r="G35" i="1"/>
  <c r="G36" i="1"/>
  <c r="G37" i="1"/>
  <c r="G161" i="1"/>
  <c r="G87" i="1"/>
  <c r="G86" i="1" s="1"/>
  <c r="G79" i="1"/>
  <c r="G54" i="1"/>
  <c r="G45" i="1"/>
  <c r="G34" i="1"/>
  <c r="G32" i="1"/>
  <c r="G22" i="1"/>
  <c r="G17" i="1"/>
  <c r="G208" i="1" l="1"/>
  <c r="G220" i="1"/>
  <c r="G227" i="1"/>
  <c r="G21" i="1"/>
  <c r="G211" i="1"/>
  <c r="G179" i="1"/>
  <c r="G196" i="1"/>
  <c r="G160" i="1"/>
  <c r="G145" i="1"/>
  <c r="G158" i="1" s="1"/>
  <c r="G97" i="1"/>
  <c r="G122" i="1"/>
  <c r="G78" i="1"/>
  <c r="G113" i="1"/>
  <c r="G33" i="1"/>
  <c r="G88" i="1"/>
  <c r="A17" i="1"/>
  <c r="A18" i="1" s="1"/>
  <c r="A19" i="1" s="1"/>
  <c r="A20" i="1" s="1"/>
  <c r="A22" i="1" s="1"/>
  <c r="A23" i="1" s="1"/>
  <c r="A24" i="1" s="1"/>
  <c r="A25" i="1" l="1"/>
  <c r="A26" i="1" s="1"/>
  <c r="A28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G235" i="1"/>
  <c r="G109" i="1"/>
  <c r="G132" i="1"/>
  <c r="G16" i="1"/>
  <c r="A48" i="1" l="1"/>
  <c r="A49" i="1" s="1"/>
  <c r="A50" i="1" s="1"/>
  <c r="A51" i="1" s="1"/>
  <c r="A52" i="1" s="1"/>
  <c r="A54" i="1" s="1"/>
  <c r="A55" i="1" s="1"/>
  <c r="A56" i="1" s="1"/>
  <c r="A57" i="1" l="1"/>
  <c r="A58" i="1" s="1"/>
  <c r="A59" i="1" s="1"/>
  <c r="A60" i="1" s="1"/>
  <c r="G202" i="1"/>
  <c r="G204" i="1" s="1"/>
  <c r="G31" i="1"/>
  <c r="G53" i="1"/>
  <c r="G44" i="1"/>
  <c r="A61" i="1" l="1"/>
  <c r="A62" i="1" s="1"/>
  <c r="A63" i="1" s="1"/>
  <c r="A64" i="1" s="1"/>
  <c r="A65" i="1" s="1"/>
  <c r="A66" i="1" s="1"/>
  <c r="A67" i="1" s="1"/>
  <c r="XDU954" i="1"/>
  <c r="G84" i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7" i="1" s="1"/>
  <c r="A89" i="1" s="1"/>
  <c r="A90" i="1" s="1"/>
  <c r="A91" i="1" s="1"/>
  <c r="A92" i="1" s="1"/>
  <c r="A93" i="1" s="1"/>
  <c r="A94" i="1" s="1"/>
  <c r="A95" i="1" s="1"/>
  <c r="A96" i="1" s="1"/>
  <c r="A98" i="1" s="1"/>
  <c r="A99" i="1" s="1"/>
  <c r="A100" i="1" l="1"/>
  <c r="A101" i="1" s="1"/>
  <c r="A102" i="1" s="1"/>
  <c r="A103" i="1" s="1"/>
  <c r="A104" i="1" s="1"/>
  <c r="A105" i="1" s="1"/>
  <c r="A106" i="1" s="1"/>
  <c r="A107" i="1" s="1"/>
  <c r="A108" i="1" l="1"/>
  <c r="A112" i="1" s="1"/>
  <c r="A114" i="1" s="1"/>
  <c r="A115" i="1" s="1"/>
  <c r="A116" i="1" s="1"/>
  <c r="A117" i="1" s="1"/>
  <c r="A118" i="1" s="1"/>
  <c r="A119" i="1" s="1"/>
  <c r="A120" i="1" s="1"/>
  <c r="A121" i="1" s="1"/>
  <c r="A123" i="1" s="1"/>
  <c r="A124" i="1" s="1"/>
  <c r="A125" i="1" s="1"/>
  <c r="A126" i="1" s="1"/>
  <c r="A127" i="1" s="1"/>
  <c r="A128" i="1" s="1"/>
  <c r="A129" i="1" s="1"/>
  <c r="A130" i="1" s="1"/>
  <c r="A131" i="1" s="1"/>
  <c r="A135" i="1" s="1"/>
  <c r="A137" i="1" l="1"/>
  <c r="A138" i="1" s="1"/>
  <c r="A139" i="1" s="1"/>
  <c r="A140" i="1" s="1"/>
  <c r="A141" i="1" s="1"/>
  <c r="A142" i="1" s="1"/>
  <c r="A143" i="1" s="1"/>
  <c r="A144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61" i="1" s="1"/>
  <c r="A162" i="1" s="1"/>
  <c r="A163" i="1" s="1"/>
  <c r="A164" i="1" s="1"/>
  <c r="A165" i="1" s="1"/>
  <c r="A166" i="1" l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s="1"/>
  <c r="A182" i="1" l="1"/>
  <c r="A184" i="1" s="1"/>
  <c r="A186" i="1" s="1"/>
  <c r="A188" i="1" s="1"/>
  <c r="A190" i="1" s="1"/>
  <c r="A192" i="1" s="1"/>
  <c r="A194" i="1" s="1"/>
  <c r="A181" i="1"/>
  <c r="A183" i="1" s="1"/>
  <c r="A185" i="1" l="1"/>
  <c r="A187" i="1" s="1"/>
  <c r="A189" i="1" s="1"/>
  <c r="A191" i="1" s="1"/>
  <c r="A193" i="1" s="1"/>
  <c r="A195" i="1" s="1"/>
  <c r="A197" i="1" s="1"/>
  <c r="A198" i="1" l="1"/>
  <c r="A200" i="1" s="1"/>
  <c r="A199" i="1"/>
  <c r="A201" i="1" s="1"/>
  <c r="A203" i="1" s="1"/>
  <c r="A207" i="1" s="1"/>
  <c r="A209" i="1" l="1"/>
  <c r="A210" i="1" s="1"/>
  <c r="A212" i="1" s="1"/>
  <c r="G29" i="1"/>
  <c r="G236" i="1" s="1"/>
  <c r="G238" i="1" s="1"/>
  <c r="G237" i="1" s="1"/>
  <c r="A213" i="1" l="1"/>
  <c r="A215" i="1" s="1"/>
  <c r="A217" i="1" s="1"/>
  <c r="A219" i="1" s="1"/>
  <c r="A221" i="1" s="1"/>
  <c r="A214" i="1"/>
  <c r="A216" i="1" s="1"/>
  <c r="A218" i="1" s="1"/>
  <c r="A222" i="1" l="1"/>
  <c r="A224" i="1" s="1"/>
  <c r="A226" i="1" s="1"/>
  <c r="A228" i="1" s="1"/>
  <c r="A223" i="1"/>
  <c r="A230" i="1" l="1"/>
  <c r="A232" i="1" s="1"/>
  <c r="A234" i="1" s="1"/>
  <c r="A229" i="1"/>
  <c r="A231" i="1" s="1"/>
  <c r="A233" i="1" s="1"/>
</calcChain>
</file>

<file path=xl/sharedStrings.xml><?xml version="1.0" encoding="utf-8"?>
<sst xmlns="http://schemas.openxmlformats.org/spreadsheetml/2006/main" count="595" uniqueCount="236">
  <si>
    <t>Opis</t>
  </si>
  <si>
    <t>Jm</t>
  </si>
  <si>
    <t>Ilość</t>
  </si>
  <si>
    <t>Wartość</t>
  </si>
  <si>
    <t>ha</t>
  </si>
  <si>
    <t>szt</t>
  </si>
  <si>
    <t>m3</t>
  </si>
  <si>
    <t>m2</t>
  </si>
  <si>
    <t>m</t>
  </si>
  <si>
    <t>kpl</t>
  </si>
  <si>
    <t>szt.</t>
  </si>
  <si>
    <t>kpl.</t>
  </si>
  <si>
    <t>L.p</t>
  </si>
  <si>
    <t>ST</t>
  </si>
  <si>
    <t>Cena netto [zł]</t>
  </si>
  <si>
    <t>VAT 23%</t>
  </si>
  <si>
    <t>BRANŻA DROGOWA</t>
  </si>
  <si>
    <t>I. WYMAGANIA OGÓLNE</t>
  </si>
  <si>
    <t>Dostosowanie do wymagań ogólnych w tym m.in. wdrożenie, utrzymanie i likwidacja czasowej organizacji ruchu oraz oznakowanie terenu budowy</t>
  </si>
  <si>
    <t>ryczałt</t>
  </si>
  <si>
    <t>III. ROBOTY ZIEMNE</t>
  </si>
  <si>
    <t>INSTALACJE ELEKTRYCZNE</t>
  </si>
  <si>
    <t>CZYNNOŚCI DODATKOWE</t>
  </si>
  <si>
    <t>Sprawdzenie i pomiary obwodów</t>
  </si>
  <si>
    <t>PARKING PRZY UL. BAŁTYCKIEJ</t>
  </si>
  <si>
    <t>Razem branża drogowa netto</t>
  </si>
  <si>
    <t>Razem instalacje elektryczne netto</t>
  </si>
  <si>
    <t>ZAGOSODAROWANIE TERENU</t>
  </si>
  <si>
    <t>Razem zagospodarowanie terenu netto</t>
  </si>
  <si>
    <t>Razem parking przy ul. Bałtyckiej netto</t>
  </si>
  <si>
    <t>Razem parking przy ul. Bałtyckiej brutto</t>
  </si>
  <si>
    <t>SST-PZT-Baltycka</t>
  </si>
  <si>
    <t>SST-DR-Baltycka</t>
  </si>
  <si>
    <t>SST-KD-Baltycka</t>
  </si>
  <si>
    <t>SST-EL-Baltycka</t>
  </si>
  <si>
    <t>Zakres rzeczowo-finansowy robót</t>
  </si>
  <si>
    <t>Załącznik nr 2.2 do siwz nr WIM.271.1.54.2021</t>
  </si>
  <si>
    <t xml:space="preserve">Załącznik nr 2 do umowy nr WIM/      /2021 r. </t>
  </si>
  <si>
    <t>Nasypanie warstwy piasku na dnie rowu kablowego o szerokości do 0.4 m</t>
  </si>
  <si>
    <t>„ Obszar koncentracji usług w rejonie ulic Wojska Polskiego i Bałtyckiej w Świnoujściu - zagospodarowanie terenu wystawienniczego i zaplecza komunikacyjnego”.</t>
  </si>
  <si>
    <t>Roboty pomiarowe przy liniowych robotach ziemnych</t>
  </si>
  <si>
    <t>km</t>
  </si>
  <si>
    <t>Oczyszczenie terenu z resztek budowlanych i odpadów - zebranie i złożenie zanieczyszczeń w pryzmy</t>
  </si>
  <si>
    <t>II. ROBOTY ROZBIÓRKOWE</t>
  </si>
  <si>
    <t>Wykopy liniowe pod drenaże</t>
  </si>
  <si>
    <t>IV. ROBOTY W ZAKRESIE NAWIERZCHNI ULIC</t>
  </si>
  <si>
    <t>Krawężniki betonowe o wymiarach 15x30 cm bez ław na podsypce piaskowej</t>
  </si>
  <si>
    <t>Krawężniki betonowe o wymiarach 15x25 cm bez ław na podsypce piaskowej</t>
  </si>
  <si>
    <t xml:space="preserve">Obrzeża betonowe o wymiarach 8x30 cm na podsypce cementowopiaskowej, spoiny wypełnione zaprawą cementową </t>
  </si>
  <si>
    <t>Ława pod krawężniki betonowa (C12/15) z oporem</t>
  </si>
  <si>
    <t>Warstwa ulepszonego podłoża z mieszanki piaskowo-żwirowej, warstwa dolna gr. 15 cm z kruszywa rozściełanego mechanicznie</t>
  </si>
  <si>
    <t>Podbudowa zasadnicza z kruszywa betonowego, #0-32 mm, gr. 25 cm</t>
  </si>
  <si>
    <t>Podbudowa zasadnicza z kruszywa betonowego, #0-32 mm, gr. 15 cm</t>
  </si>
  <si>
    <t>Podbudowa z kruszywa łamanego #0-31,5 mm, grubość warstwy 12 cm</t>
  </si>
  <si>
    <t>Podbudowa z kruszywa łamanego #0-16 mm, grubość warstwy 5 cm</t>
  </si>
  <si>
    <t>Nawierzchnie z płyt ażurowych HDPE 50x50x5 cm</t>
  </si>
  <si>
    <t>Wypełnienie płyt grysem kamiennym ręczne z przerzutem na terenie płaskim, grubość warstwy 5 cm</t>
  </si>
  <si>
    <t>Nawierzchnie z płyty betonowej 30x30x6 cm, na podsypce cementowopiaskowej z wypełnieniem spoin piaskiem.</t>
  </si>
  <si>
    <t>Nawierzchnie z mieszanki kruszyw #0-8 mm, grubość warstwy 4 cm -chodniki</t>
  </si>
  <si>
    <t>Podbudowy z betonu C8/10 gr.15 cm pielęgnowane piaskiem i wodą</t>
  </si>
  <si>
    <t>Nawierzchnia z betonu C30/37 gr. 22 cm, dylatowana, z nacięciem szczelin i wykonaniem dylatacji</t>
  </si>
  <si>
    <t>Impregnacja nawierzchni betonowej</t>
  </si>
  <si>
    <t>Umacnianie dna i ścian wykopów włókniną syntetyczną - 45 kN/m2</t>
  </si>
  <si>
    <t>Podsypka filtracyjna w gotowym wykopie wyk.z gotowego kruszywa.</t>
  </si>
  <si>
    <t>Warstwa górna z tłucznia kamiennego, gr. 20 cm.</t>
  </si>
  <si>
    <t>Rozścielenie ziemi urodzajnej ręczne z przerzutem na terenie płaskim, grubość warstwy 30 cm.</t>
  </si>
  <si>
    <t>Pionowe znaki drogowe - zdjęcie znaków lub drogowskazów</t>
  </si>
  <si>
    <t>Oznakowanie poziome nawierzchni bitumicznych - cienkowarstwowe wykonywane mechanicznie</t>
  </si>
  <si>
    <t>Pionowe znaki drogowe - słupki z rur stalowych</t>
  </si>
  <si>
    <t>Pionowe znaki drogowe - tablice znaków A,B,C,D,F</t>
  </si>
  <si>
    <t>ROBOTY W ZAKRESIE ZIELENI</t>
  </si>
  <si>
    <t>mp</t>
  </si>
  <si>
    <t>Nawierzchnie z grysu #32-63 mm, warstwa gr. 5 cm z kruszywa rozściełanego ręcznie</t>
  </si>
  <si>
    <t>Nawierzchnie z kory sosnowej, warstwa gr. 5 cm z materiału rozściełanego ręcznie</t>
  </si>
  <si>
    <t>Nasadzenia zastępcze</t>
  </si>
  <si>
    <t>BRANŻA SANITARNA - KANALIZACJA DESZCZOWA</t>
  </si>
  <si>
    <t>V. OZNAKOWANIE</t>
  </si>
  <si>
    <t>I. ROBOTY PRZYGOTOWAWCZE</t>
  </si>
  <si>
    <t>Obsypka rurociągu kruszywem dowiezionym, warstwa dolna 15 cm, warstwa górna 30 cm</t>
  </si>
  <si>
    <t>II. ROBOTY ZIEMNE</t>
  </si>
  <si>
    <t>III. ROBOTY MONTAŻOWE</t>
  </si>
  <si>
    <t>Kanały z rur PVC łączonych na wcisk o śr. zewn. 250 m mm SN12- wykopy umocnione</t>
  </si>
  <si>
    <t>Kanały z rur PVC łączonych na wcisk o śr. zewn. 200 mm SN12 - wykopy umocnione</t>
  </si>
  <si>
    <t>Trójnik redukcyjny 250/200</t>
  </si>
  <si>
    <t xml:space="preserve">Separator 3/30 </t>
  </si>
  <si>
    <t>stud.</t>
  </si>
  <si>
    <t>Studzienki ściekowe uliczne betonowe o śr.500 mm z osadnikiem bez syfonu</t>
  </si>
  <si>
    <t>Studzienki kanalizacyjne systemowe o śr 630 - zamknięcie rurą teleskopową</t>
  </si>
  <si>
    <t>SST-KD-Baltycka - Wycena indywidualna</t>
  </si>
  <si>
    <t>Osadnik wirowy</t>
  </si>
  <si>
    <t>SST-KD-Baltycka - Kalkulacja własna</t>
  </si>
  <si>
    <t>Budowa zbiornika retencyjno-rozsączającego z kanałów o wym.:1,145/0,76/0,455 - ilość modułów
2x14szt. wraz z ułożeniem geotkaniny i żwirem</t>
  </si>
  <si>
    <t>Próba szczelności kanałów rurowych o śr.nom. do 
250 mm</t>
  </si>
  <si>
    <t>Wykonanie kamerowania kanalizacji</t>
  </si>
  <si>
    <t>BRANŻA SANITARNA - KANALIZACJA SANITARNA</t>
  </si>
  <si>
    <t>SST-KS-Baltycka</t>
  </si>
  <si>
    <t>Roboty pomiarowe przy liniowych robotach ziemnych - wytyczenie przebiegu układu kanalizacji sanitarnej</t>
  </si>
  <si>
    <t>Kanały z rur PVC łączonych na wcisk o śr. zewn. 200 mm SN12</t>
  </si>
  <si>
    <t>Kanały z rur PVC łączonych na wcisk o śr. zewn. 160 mm SN12</t>
  </si>
  <si>
    <t>Studnie rewizyjne z kręgów betonowych o śr. 1000 
mm w gotowym wykopie o głębokości do 3 m</t>
  </si>
  <si>
    <t>Studzienki kanalizacyjne systemowe o śr 630 - 
zamknięcie rurą teleskopową</t>
  </si>
  <si>
    <t>Osadnik fi wew 2,0</t>
  </si>
  <si>
    <t>SST-KS-Baltycka - Wycena indywidualna</t>
  </si>
  <si>
    <t>Korytko DN200 z rusztem żeliwnym klasy D400</t>
  </si>
  <si>
    <t>Próba szczelności kanałów rurowych o śr.nom. do 
200 mm</t>
  </si>
  <si>
    <t>BRANŻA SANITARNA - SIEĆ WODOCIĄGOWA</t>
  </si>
  <si>
    <t>SST-WODA-Baltycka</t>
  </si>
  <si>
    <t>Roboty pomiarowe przy liniowych robotach ziemnych-wytyczenie przebiegu sieci wodociągo</t>
  </si>
  <si>
    <t>Sieci wodociągowe w miastach - rurociągi z polietylenu niskociśnieniowego (PE) łączone metodą zgrzewania o śr.zewn. 50 mm</t>
  </si>
  <si>
    <t>Zasuwa DN50 mm żeliwna</t>
  </si>
  <si>
    <t>Zasuwa DN25 mm żeliwna</t>
  </si>
  <si>
    <t>Opaska do nawiercania pod ciśnieniem do rur PE 
de160/50</t>
  </si>
  <si>
    <t>Mufa elektrooporowa de32mm PE.</t>
  </si>
  <si>
    <t>Studnia wodomierzowa z kręgów betonowych o śr. 
1000 mm w gotowym wykopie wraz z zestawem
wodomierzowym dn15</t>
  </si>
  <si>
    <t>Oznakowanie trasy rurociągu ułożonego w ziemi 
taśmą z tworzywa sztucznego</t>
  </si>
  <si>
    <t>Oznakowanie trasy wodociągu na budynkach, 
ogrodzeniach</t>
  </si>
  <si>
    <t>Próba szczelności sieci wodociągowych z rur
azbestowo-cementowych o śr.nom. do 100 mm</t>
  </si>
  <si>
    <t>prob.</t>
  </si>
  <si>
    <t>Skrzynka hydrantowa wraz z wężem i prądownicą</t>
  </si>
  <si>
    <t>Razem branża sanitarna - kanalizacja deszczowa netto</t>
  </si>
  <si>
    <t>Razem branża sanitarna - kanalizacja sanitarna netto</t>
  </si>
  <si>
    <t>Razem branża sanitarna - sieć wodociągowa netto</t>
  </si>
  <si>
    <t>Fundamenty prefabrykowane o objętości w wykopie do 0.25 m3 pod rozdzielnice</t>
  </si>
  <si>
    <t>Posadowienie szafy oświetleniowej</t>
  </si>
  <si>
    <t>Ułożenie rur osłonowych z PCW o śr.do 140 mm</t>
  </si>
  <si>
    <t>Układanie kabli o masie do 1.0 kg/m w rurach, pustakach lub kanałach zamkniętych</t>
  </si>
  <si>
    <t>Układanie kabli o masie do 1.0 kg/m w rowach kablowych ręcznie</t>
  </si>
  <si>
    <t>Przewody uziemiające i wyrównawcze w kanałach lub tunelach luzem (bednarka o przekroju do 120 mm2)</t>
  </si>
  <si>
    <t>Zarobienie na sucho końca kabla 4-żyłowego o przekroju żył do 50 mm2 na napięcie do 1 kV o izolacji i powłoce z tworzyw sztucznych</t>
  </si>
  <si>
    <t>Montaż i stawianie słupów oświetleniowych o masie do 100 kg - słup 8m</t>
  </si>
  <si>
    <t>Montaż wysięgników rurowych o masie do 15 kg na słupie</t>
  </si>
  <si>
    <t>Montaż opraw doświetlających przejście dla pieszych 48/55/W na wysiegniku</t>
  </si>
  <si>
    <t>Montaż przewodów do opraw oświetleniowych - wciąganie w słupy, rury osłonowe
i wysięgniki przy wysokości latarń do 10 m</t>
  </si>
  <si>
    <t>Montaż i stawianie słupów oświetleniowych o masie do 100 kg - słup 5m</t>
  </si>
  <si>
    <t>Montaż przewodów do opraw oświetleniowych - wciąganie w słupy, rury osłonowe i wysięgniki przy wysokości latarń do 10 m</t>
  </si>
  <si>
    <t>OŚWIETLENIE PARKINGU I TERENU</t>
  </si>
  <si>
    <t>OŚWIETLENIE HALI</t>
  </si>
  <si>
    <t>Tablice rozdzielcze o masie do 10 kg - rozdzielnia RW</t>
  </si>
  <si>
    <t>Tablice rozdzielcze o masie do 10 kg - Szkrzynka ze sterownikiem DALI</t>
  </si>
  <si>
    <t>Rury winidurowe o śr.do 47 mm układane na drewnie</t>
  </si>
  <si>
    <t>Rury winidurowe o śr.do 20 mm układane na drewnie</t>
  </si>
  <si>
    <t>Przewody kabelkowe o łącznym przekroju żył do 7.5 mm2 wciągane do rur</t>
  </si>
  <si>
    <t>Oprawy liniowe przykręcane</t>
  </si>
  <si>
    <t>Podłączenie przewodów kabelkowych o przekroju żyły do 2.5 mm2 pod zaciski lub bolce</t>
  </si>
  <si>
    <t>szt. żył</t>
  </si>
  <si>
    <t>LIKWIDACJA KOLIZJI OŚWIETLENIE DROGOWE</t>
  </si>
  <si>
    <t>Odkopanie i ułożenie po nowej trasie kabli wielożyłowych nN układanych w rurach
osłonowych</t>
  </si>
  <si>
    <t>Odkopanie i ułożenie po nowej trasie kabli wielożyłowych nN</t>
  </si>
  <si>
    <t>Demontaż i ponowny montaż kolidującego słupa oświetleniowego o masie do 100 kg</t>
  </si>
  <si>
    <t xml:space="preserve">szt. </t>
  </si>
  <si>
    <t>Demontaż i ponowny montaż oprawy oświetleniowej</t>
  </si>
  <si>
    <t>WIATA POSTOJOWA</t>
  </si>
  <si>
    <t>SST-KON-Baltycka</t>
  </si>
  <si>
    <t>III. FUNDAMENTY</t>
  </si>
  <si>
    <t>Podkłady z ubitych materiałów sypkich na podłożu gruntowym - pospółka</t>
  </si>
  <si>
    <t>Izolacje przeciwwilgociowe z papy powierzchni poziomych na lepiku na zimno - pierwsza warstwa</t>
  </si>
  <si>
    <t>Izolacje przeciwwilgociowe z papy powierzchni poziomych na lepiku na zimno - druga i następna warstwa</t>
  </si>
  <si>
    <t>Stopy fundamentowe prostokątne żelbetowe, o objętości do 2,5 m3 - z zastosowaniem pompy do betonu. Beton zwykły z kruszywa naturalnego C30/37     (B-37) W8</t>
  </si>
  <si>
    <t>Montaż dostarczonych prefabrykatów zbrojarskich w elementach budynku - stopy fundamentowe</t>
  </si>
  <si>
    <t>t</t>
  </si>
  <si>
    <t>Izolacja pionowa przeciwwilgociowa z bitumicznych mas uszczelniających (KMB) - nakładana ręcznie</t>
  </si>
  <si>
    <t>IV. KONSTRUKCJA NAZIEMNA - STALOWA</t>
  </si>
  <si>
    <t>Wykonanie podlewek o gr.10 mm</t>
  </si>
  <si>
    <t>Montaż kotew fundamentowych M20 x 245 pręt gwintowany</t>
  </si>
  <si>
    <t>Dostawa i montaż konstrukcji stalowej wiaty ze stali konstrukcyjnej S355J2+N stal przetworzona warsztatowo zabezpieczona powłokami
malarskim poprzez malowanie farbami poliuretanowymi</t>
  </si>
  <si>
    <t>Izolacje przeciwwilgociowe powłokowe bitumiczne pionowe - wykonywane na zimno z lepiku asfaltowego - pierwsza warstwa</t>
  </si>
  <si>
    <t>V. WIĘŹBA DACHOWA</t>
  </si>
  <si>
    <t>Płatwie, długość ponad 3 m - przekrój poprzeczny drewna ponad 180 cm2 z drewna klejonego impregnowanego. Drewno klasy GL24h</t>
  </si>
  <si>
    <t>m3. drew.</t>
  </si>
  <si>
    <t>VI. POKRYCIE DACHU</t>
  </si>
  <si>
    <t>Deskowanie połaci dachowych z tarcicy nasyconej</t>
  </si>
  <si>
    <t>Montaż deski czołowej</t>
  </si>
  <si>
    <t>Impregnacja desek i płyt metodą smarowania preparatami olejowymi</t>
  </si>
  <si>
    <t>Pokrycie dachów dachówką bitumiczną (Gont bitumiczny z rdzeniem z włókna szklanego, nasączony i pokryty modyfikowaną masą bitumiczną –
SBS pokryty posypką bazaltową w kolorze ciemnozielonym kształt dachówka karpiówka)</t>
  </si>
  <si>
    <t>Obróbki blacharskie z blachy powlekanej aluminiowej gr. 0,7mm kolor zielony RAL 6005</t>
  </si>
  <si>
    <t>Rynny dachowe z PCW łączone na klej - półokrągłe o śr. 150 mm</t>
  </si>
  <si>
    <t>Rury spustowe z tworzyw sztucznych okrągłe o śr. 100 mm</t>
  </si>
  <si>
    <t>Razem wiata postojowa netto</t>
  </si>
  <si>
    <t>ELEMENTY MAŁEJ ARCHITEKTURY</t>
  </si>
  <si>
    <t>Dostawa i montaż stojaków rowerowych</t>
  </si>
  <si>
    <t>Ścinanie drzew z karczowaniem pni</t>
  </si>
  <si>
    <t>Karczowanie krzaków i podszyć rzadkich.</t>
  </si>
  <si>
    <t>Wywóz gałęzi i karpin wraz z utylizacją</t>
  </si>
  <si>
    <t xml:space="preserve">Wywóz drewna odkupionego od Zamawiającego </t>
  </si>
  <si>
    <t>Sadzenie drzew liściastych z całkowitą zaprawą dołów</t>
  </si>
  <si>
    <t>Sadzenie krzewów liściastych z całkowitą zaprawą dołów</t>
  </si>
  <si>
    <t xml:space="preserve">Transport i utylizacja odpadów </t>
  </si>
  <si>
    <t>Rozbiórka nawierzchni betonowej z wywozem i utylizacją</t>
  </si>
  <si>
    <t>Cięcie piłą nawierzchni bitumicznych</t>
  </si>
  <si>
    <t>Rozbiórka nawierzchni bitumicznej z wywozem materiału z rozbiórki i utylizacją</t>
  </si>
  <si>
    <t>Rozebranie nawierzchni z kostki kamiennej, kostki betonowej, płyt betonowych z wywozem i utylizacją</t>
  </si>
  <si>
    <t>Rozebranie podbudowy z kruszywa z wywozem i utylizacją</t>
  </si>
  <si>
    <t>Rozebranie krawężników betonowych z wyzozem i utylizacją</t>
  </si>
  <si>
    <t>Rozebranie ław betonowych pod krawężniki z wywozem i utylizacją</t>
  </si>
  <si>
    <t>Roboty ziemne - wykopy</t>
  </si>
  <si>
    <t xml:space="preserve">Roboty ziemne - usunięcie gruzowiska </t>
  </si>
  <si>
    <t>Wywiezienie ziemi i gruzu z terenu rozbiórki poza teren budowy i utylizacja</t>
  </si>
  <si>
    <t xml:space="preserve">Plantowanie (obrobienie na czysto) skarp i dna wykopów </t>
  </si>
  <si>
    <t xml:space="preserve">Nasypy </t>
  </si>
  <si>
    <t xml:space="preserve">Zagęszczanie nasypów </t>
  </si>
  <si>
    <t xml:space="preserve">Rozplantowanie ziemi wydobytej z wykopów </t>
  </si>
  <si>
    <t xml:space="preserve">Roboty pomiarowe przy liniowych robotach ziemnych - wytyczenie przebiegu układu kanalizacji deszczowej </t>
  </si>
  <si>
    <t xml:space="preserve">Wykopy oraz przekopy </t>
  </si>
  <si>
    <t>Wykopy liniowe o ścianach pionowych pod rurociągi; głębokość do 3.0 m, szerokość 0.8-1.5 m.</t>
  </si>
  <si>
    <t>Roboty ziemne z transp.urobku poza teren budowy i utylizacją</t>
  </si>
  <si>
    <t xml:space="preserve">Pełne umocnienie pionowych ścian wykopów
liniowych o głębok.do 3.0 m </t>
  </si>
  <si>
    <t xml:space="preserve">Zagęszczenie podłoża z materiałów sypkich </t>
  </si>
  <si>
    <t>Zasypywanie wykopów liniowych o ścianach pionowych  głębokość do 3.0 m, szerokość 0.8-1.5 m</t>
  </si>
  <si>
    <t xml:space="preserve">Zagęszczenie zasypanego wykopu </t>
  </si>
  <si>
    <t>Odwodnienie wykopu na czas robót</t>
  </si>
  <si>
    <t>Wykopy liniowe o ścianach pionowych pod rurociągi,  głębokość do 3.0 m, szerokość 0.8-1.5 m.</t>
  </si>
  <si>
    <t>Pełne umocnienie pionowych ścian wykopów o głębok. do 3.0 m wraz z rozbiórką</t>
  </si>
  <si>
    <t>Zagęszczenie podłoża z materiałów sypkich</t>
  </si>
  <si>
    <t>Zasypywanie wykopów liniowych o ścianach 
pionowych; głębokość do 3.0 m, szerokość 0.8-1.5 m</t>
  </si>
  <si>
    <t xml:space="preserve">Zagęszczenie zasypanego wykopu ubijakami </t>
  </si>
  <si>
    <t>Wykopy oraz przekopy</t>
  </si>
  <si>
    <t>Wykopy liniowe o ścianach pionowych pod rurociągi: głębokość do 3.0 m, szerokość 0.8-1.5 m.</t>
  </si>
  <si>
    <t>Pełne umocnienie pionowych ścian wykopów 
liniowych o głębok.do 3.0 m wraz z rozbiórką</t>
  </si>
  <si>
    <t xml:space="preserve">Zagęszczenie nasypów </t>
  </si>
  <si>
    <t>Zasypywanie wykopów liniowych o ścianach pionowych; głębokość do 3.0 m, szerokość 0.8-1.5 m</t>
  </si>
  <si>
    <t>Zagęszczenie zasypanego wykopu</t>
  </si>
  <si>
    <t>Sieci wodociągowe - rurociągi z polietylenu niskociśnieniowego (PE) łączone metodą zgrzewania o śr.zewn. 32 mm</t>
  </si>
  <si>
    <t xml:space="preserve">Kopanie rowów dla kabli </t>
  </si>
  <si>
    <t xml:space="preserve">Zasypywanie rowów dla kabli </t>
  </si>
  <si>
    <t xml:space="preserve">Mechaniczne pogrążanie uziomów pionowych prętowych </t>
  </si>
  <si>
    <t>Zasypywanie rowów dla kabli</t>
  </si>
  <si>
    <t>Mechaniczne pogrążanie uziomów pionowych prętowych</t>
  </si>
  <si>
    <t>Roboty ziemne z transportem urobku samochodami samowyładowczymi poza teren budowy oraz utylizacja</t>
  </si>
  <si>
    <t>Wykopy oraz przekopy na odkład</t>
  </si>
  <si>
    <t xml:space="preserve">Zasypywanie wykopów </t>
  </si>
  <si>
    <t xml:space="preserve">Podkłady betonowe na podłożu gruntowym </t>
  </si>
  <si>
    <t xml:space="preserve">Sadzenie traw ozdobnych </t>
  </si>
  <si>
    <t xml:space="preserve">Wywóz kostki kamiennej z terenu bodowy na odległość do 10 km wraz z przesianiem kostki kamiennej </t>
  </si>
  <si>
    <t>Ścieki z elementów betonowych gr. 15 cm na podsypce cementowo piaskowej</t>
  </si>
  <si>
    <t>Nawierzchnie z kostki betonowej 20x16, grubości 8 cm na podsypce cementowo-piaskowej z wypełnieniem spoin piaskiem.</t>
  </si>
  <si>
    <t>Pojemnik na odpady 240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</si>
</sst>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Alignment="1">
      <alignment vertical="center" wrapText="1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vertical="center" wrapText="1"/>
    </xf>
    <xf numFmtId="4" fontId="3" fillId="5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 wrapText="1"/>
    </xf>
    <xf numFmtId="4" fontId="8" fillId="5" borderId="3" xfId="0" applyNumberFormat="1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4" fontId="3" fillId="5" borderId="14" xfId="0" applyNumberFormat="1" applyFont="1" applyFill="1" applyBorder="1" applyAlignment="1">
      <alignment horizontal="center" vertical="center"/>
    </xf>
    <xf numFmtId="4" fontId="3" fillId="5" borderId="14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 wrapText="1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4" xfId="0" applyNumberFormat="1" applyFont="1" applyFill="1" applyBorder="1" applyAlignment="1">
      <alignment horizontal="right" vertical="center"/>
    </xf>
    <xf numFmtId="4" fontId="8" fillId="4" borderId="13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8" fillId="5" borderId="14" xfId="0" applyNumberFormat="1" applyFont="1" applyFill="1" applyBorder="1" applyAlignment="1">
      <alignment horizontal="center" vertical="center"/>
    </xf>
    <xf numFmtId="4" fontId="8" fillId="5" borderId="14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vertical="center"/>
    </xf>
    <xf numFmtId="4" fontId="3" fillId="5" borderId="4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3" fillId="5" borderId="21" xfId="0" applyNumberFormat="1" applyFont="1" applyFill="1" applyBorder="1" applyAlignment="1">
      <alignment vertical="center"/>
    </xf>
    <xf numFmtId="4" fontId="3" fillId="5" borderId="19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/>
    </xf>
    <xf numFmtId="4" fontId="8" fillId="4" borderId="9" xfId="0" applyNumberFormat="1" applyFont="1" applyFill="1" applyBorder="1" applyAlignment="1">
      <alignment horizontal="right" vertical="center"/>
    </xf>
    <xf numFmtId="4" fontId="8" fillId="4" borderId="1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7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U1053"/>
  <sheetViews>
    <sheetView tabSelected="1" zoomScale="130" zoomScaleNormal="130" workbookViewId="0">
      <selection activeCell="C78" sqref="C78"/>
    </sheetView>
  </sheetViews>
  <sheetFormatPr defaultColWidth="8.85546875" defaultRowHeight="12.75" x14ac:dyDescent="0.25"/>
  <cols>
    <col min="1" max="1" width="4.28515625" style="5" customWidth="1"/>
    <col min="2" max="2" width="16.28515625" style="5" bestFit="1" customWidth="1"/>
    <col min="3" max="3" width="42.7109375" style="6" customWidth="1"/>
    <col min="4" max="4" width="8.85546875" style="4" bestFit="1" customWidth="1"/>
    <col min="5" max="5" width="12" style="7" bestFit="1" customWidth="1"/>
    <col min="6" max="6" width="12" style="2" bestFit="1" customWidth="1"/>
    <col min="7" max="7" width="17.5703125" style="3" bestFit="1" customWidth="1"/>
    <col min="8" max="16384" width="8.85546875" style="1"/>
  </cols>
  <sheetData>
    <row r="1" spans="1:7" ht="15" x14ac:dyDescent="0.25">
      <c r="B1" s="13"/>
      <c r="C1" s="148" t="s">
        <v>36</v>
      </c>
      <c r="D1" s="149"/>
      <c r="E1" s="149"/>
      <c r="F1" s="149"/>
      <c r="G1" s="149"/>
    </row>
    <row r="2" spans="1:7" ht="14.45" customHeight="1" x14ac:dyDescent="0.25">
      <c r="B2" s="13"/>
      <c r="C2" s="148" t="s">
        <v>37</v>
      </c>
      <c r="D2" s="149"/>
      <c r="E2" s="149"/>
      <c r="F2" s="149"/>
      <c r="G2" s="149"/>
    </row>
    <row r="3" spans="1:7" x14ac:dyDescent="0.25">
      <c r="B3" s="13"/>
      <c r="C3" s="14"/>
      <c r="D3" s="14"/>
      <c r="E3" s="14"/>
      <c r="F3" s="14"/>
      <c r="G3" s="14"/>
    </row>
    <row r="4" spans="1:7" ht="15" x14ac:dyDescent="0.25">
      <c r="B4" s="13"/>
      <c r="C4" s="14"/>
      <c r="D4" s="15"/>
      <c r="E4" s="15"/>
      <c r="F4" s="15"/>
      <c r="G4" s="15"/>
    </row>
    <row r="5" spans="1:7" ht="15.6" customHeight="1" x14ac:dyDescent="0.25">
      <c r="B5" s="150" t="s">
        <v>35</v>
      </c>
      <c r="C5" s="151"/>
      <c r="D5" s="151"/>
      <c r="E5" s="151"/>
      <c r="F5" s="151"/>
      <c r="G5" s="151"/>
    </row>
    <row r="6" spans="1:7" ht="14.45" customHeight="1" x14ac:dyDescent="0.25">
      <c r="B6" s="13"/>
      <c r="C6" s="14"/>
      <c r="D6" s="15"/>
      <c r="E6" s="15"/>
      <c r="F6" s="15"/>
      <c r="G6" s="15"/>
    </row>
    <row r="7" spans="1:7" ht="52.9" customHeight="1" x14ac:dyDescent="0.25">
      <c r="B7" s="13"/>
      <c r="C7" s="152" t="s">
        <v>39</v>
      </c>
      <c r="D7" s="153"/>
      <c r="E7" s="153"/>
      <c r="F7" s="153"/>
      <c r="G7" s="15"/>
    </row>
    <row r="8" spans="1:7" x14ac:dyDescent="0.25">
      <c r="B8" s="13"/>
      <c r="C8" s="14"/>
      <c r="D8" s="16"/>
      <c r="E8" s="16"/>
      <c r="F8" s="17"/>
      <c r="G8" s="18"/>
    </row>
    <row r="10" spans="1:7" ht="14.45" customHeight="1" x14ac:dyDescent="0.25">
      <c r="A10" s="19" t="s">
        <v>12</v>
      </c>
      <c r="B10" s="20" t="s">
        <v>13</v>
      </c>
      <c r="C10" s="21" t="s">
        <v>0</v>
      </c>
      <c r="D10" s="20" t="s">
        <v>1</v>
      </c>
      <c r="E10" s="22" t="s">
        <v>2</v>
      </c>
      <c r="F10" s="23" t="s">
        <v>14</v>
      </c>
      <c r="G10" s="24" t="s">
        <v>3</v>
      </c>
    </row>
    <row r="11" spans="1:7" x14ac:dyDescent="0.25">
      <c r="A11" s="154">
        <v>1</v>
      </c>
      <c r="B11" s="154">
        <v>2</v>
      </c>
      <c r="C11" s="156">
        <v>3</v>
      </c>
      <c r="D11" s="154">
        <v>4</v>
      </c>
      <c r="E11" s="155">
        <v>5</v>
      </c>
      <c r="F11" s="155">
        <v>6</v>
      </c>
      <c r="G11" s="155">
        <v>7</v>
      </c>
    </row>
    <row r="12" spans="1:7" x14ac:dyDescent="0.25">
      <c r="A12" s="154"/>
      <c r="B12" s="154"/>
      <c r="C12" s="156"/>
      <c r="D12" s="154"/>
      <c r="E12" s="155"/>
      <c r="F12" s="155"/>
      <c r="G12" s="155"/>
    </row>
    <row r="13" spans="1:7" x14ac:dyDescent="0.25">
      <c r="A13" s="154"/>
      <c r="B13" s="154"/>
      <c r="C13" s="156"/>
      <c r="D13" s="154"/>
      <c r="E13" s="155"/>
      <c r="F13" s="155"/>
      <c r="G13" s="155"/>
    </row>
    <row r="14" spans="1:7" ht="13.5" thickBot="1" x14ac:dyDescent="0.3">
      <c r="A14" s="25"/>
      <c r="B14" s="26"/>
      <c r="C14" s="27" t="s">
        <v>24</v>
      </c>
      <c r="D14" s="28"/>
      <c r="E14" s="28"/>
      <c r="F14" s="29"/>
      <c r="G14" s="30"/>
    </row>
    <row r="15" spans="1:7" ht="13.5" thickBot="1" x14ac:dyDescent="0.3">
      <c r="A15" s="31"/>
      <c r="B15" s="32"/>
      <c r="C15" s="33" t="s">
        <v>27</v>
      </c>
      <c r="D15" s="34"/>
      <c r="E15" s="34"/>
      <c r="F15" s="35"/>
      <c r="G15" s="36"/>
    </row>
    <row r="16" spans="1:7" ht="13.5" thickBot="1" x14ac:dyDescent="0.3">
      <c r="A16" s="37"/>
      <c r="B16" s="38"/>
      <c r="C16" s="39" t="s">
        <v>70</v>
      </c>
      <c r="D16" s="40"/>
      <c r="E16" s="40"/>
      <c r="F16" s="41"/>
      <c r="G16" s="42">
        <f>SUM(G17:G20)</f>
        <v>0</v>
      </c>
    </row>
    <row r="17" spans="1:7" x14ac:dyDescent="0.25">
      <c r="A17" s="43">
        <f t="shared" ref="A17:A20" si="0">A16+1</f>
        <v>1</v>
      </c>
      <c r="B17" s="44" t="s">
        <v>31</v>
      </c>
      <c r="C17" s="45" t="s">
        <v>180</v>
      </c>
      <c r="D17" s="46" t="s">
        <v>5</v>
      </c>
      <c r="E17" s="46">
        <v>280</v>
      </c>
      <c r="F17" s="47"/>
      <c r="G17" s="48">
        <f t="shared" ref="G17:G20" si="1">ROUND(E17*F17,2)</f>
        <v>0</v>
      </c>
    </row>
    <row r="18" spans="1:7" x14ac:dyDescent="0.25">
      <c r="A18" s="43">
        <f t="shared" si="0"/>
        <v>2</v>
      </c>
      <c r="B18" s="44" t="s">
        <v>31</v>
      </c>
      <c r="C18" s="49" t="s">
        <v>181</v>
      </c>
      <c r="D18" s="50" t="s">
        <v>4</v>
      </c>
      <c r="E18" s="50">
        <v>1.4999999999999999E-2</v>
      </c>
      <c r="F18" s="51"/>
      <c r="G18" s="48">
        <f t="shared" si="1"/>
        <v>0</v>
      </c>
    </row>
    <row r="19" spans="1:7" x14ac:dyDescent="0.25">
      <c r="A19" s="43">
        <f t="shared" si="0"/>
        <v>3</v>
      </c>
      <c r="B19" s="44" t="s">
        <v>31</v>
      </c>
      <c r="C19" s="49" t="s">
        <v>183</v>
      </c>
      <c r="D19" s="50" t="s">
        <v>71</v>
      </c>
      <c r="E19" s="50">
        <v>224</v>
      </c>
      <c r="F19" s="51"/>
      <c r="G19" s="48">
        <f t="shared" si="1"/>
        <v>0</v>
      </c>
    </row>
    <row r="20" spans="1:7" ht="13.5" thickBot="1" x14ac:dyDescent="0.3">
      <c r="A20" s="43">
        <f t="shared" si="0"/>
        <v>4</v>
      </c>
      <c r="B20" s="44" t="s">
        <v>31</v>
      </c>
      <c r="C20" s="49" t="s">
        <v>182</v>
      </c>
      <c r="D20" s="50" t="s">
        <v>71</v>
      </c>
      <c r="E20" s="50">
        <v>756</v>
      </c>
      <c r="F20" s="51"/>
      <c r="G20" s="52">
        <f t="shared" si="1"/>
        <v>0</v>
      </c>
    </row>
    <row r="21" spans="1:7" ht="13.5" thickBot="1" x14ac:dyDescent="0.3">
      <c r="A21" s="53"/>
      <c r="B21" s="54"/>
      <c r="C21" s="55" t="s">
        <v>74</v>
      </c>
      <c r="D21" s="56"/>
      <c r="E21" s="56"/>
      <c r="F21" s="57"/>
      <c r="G21" s="42">
        <f>SUM(G22:G26)</f>
        <v>0</v>
      </c>
    </row>
    <row r="22" spans="1:7" x14ac:dyDescent="0.25">
      <c r="A22" s="58">
        <f>A20+1</f>
        <v>5</v>
      </c>
      <c r="B22" s="44" t="s">
        <v>31</v>
      </c>
      <c r="C22" s="45" t="s">
        <v>184</v>
      </c>
      <c r="D22" s="46" t="s">
        <v>5</v>
      </c>
      <c r="E22" s="46">
        <v>138</v>
      </c>
      <c r="F22" s="47"/>
      <c r="G22" s="48">
        <f t="shared" ref="G22:G28" si="2">ROUND(E22*F22,2)</f>
        <v>0</v>
      </c>
    </row>
    <row r="23" spans="1:7" ht="25.5" x14ac:dyDescent="0.25">
      <c r="A23" s="58">
        <f>A22+1</f>
        <v>6</v>
      </c>
      <c r="B23" s="44" t="s">
        <v>31</v>
      </c>
      <c r="C23" s="49" t="s">
        <v>185</v>
      </c>
      <c r="D23" s="50" t="s">
        <v>10</v>
      </c>
      <c r="E23" s="50">
        <v>195</v>
      </c>
      <c r="F23" s="51"/>
      <c r="G23" s="59">
        <f t="shared" si="2"/>
        <v>0</v>
      </c>
    </row>
    <row r="24" spans="1:7" x14ac:dyDescent="0.25">
      <c r="A24" s="58">
        <f>A23+1</f>
        <v>7</v>
      </c>
      <c r="B24" s="44" t="s">
        <v>31</v>
      </c>
      <c r="C24" s="49" t="s">
        <v>231</v>
      </c>
      <c r="D24" s="50" t="s">
        <v>10</v>
      </c>
      <c r="E24" s="50">
        <v>1089</v>
      </c>
      <c r="F24" s="51"/>
      <c r="G24" s="59">
        <f t="shared" si="2"/>
        <v>0</v>
      </c>
    </row>
    <row r="25" spans="1:7" ht="25.5" x14ac:dyDescent="0.25">
      <c r="A25" s="58">
        <f>A24+1</f>
        <v>8</v>
      </c>
      <c r="B25" s="44" t="s">
        <v>31</v>
      </c>
      <c r="C25" s="49" t="s">
        <v>72</v>
      </c>
      <c r="D25" s="50" t="s">
        <v>7</v>
      </c>
      <c r="E25" s="50">
        <v>193</v>
      </c>
      <c r="F25" s="51"/>
      <c r="G25" s="59">
        <f t="shared" si="2"/>
        <v>0</v>
      </c>
    </row>
    <row r="26" spans="1:7" ht="26.25" thickBot="1" x14ac:dyDescent="0.3">
      <c r="A26" s="58">
        <f t="shared" ref="A26" si="3">A25+1</f>
        <v>9</v>
      </c>
      <c r="B26" s="44" t="s">
        <v>31</v>
      </c>
      <c r="C26" s="49" t="s">
        <v>73</v>
      </c>
      <c r="D26" s="50" t="s">
        <v>7</v>
      </c>
      <c r="E26" s="50">
        <v>519</v>
      </c>
      <c r="F26" s="51"/>
      <c r="G26" s="60">
        <f t="shared" si="2"/>
        <v>0</v>
      </c>
    </row>
    <row r="27" spans="1:7" ht="13.5" thickBot="1" x14ac:dyDescent="0.3">
      <c r="A27" s="53"/>
      <c r="B27" s="54"/>
      <c r="C27" s="55" t="s">
        <v>178</v>
      </c>
      <c r="D27" s="56"/>
      <c r="E27" s="56"/>
      <c r="F27" s="57"/>
      <c r="G27" s="42">
        <f>SUM(G28)</f>
        <v>0</v>
      </c>
    </row>
    <row r="28" spans="1:7" ht="13.5" thickBot="1" x14ac:dyDescent="0.3">
      <c r="A28" s="58">
        <f>A26+1</f>
        <v>10</v>
      </c>
      <c r="B28" s="44" t="s">
        <v>31</v>
      </c>
      <c r="C28" s="49" t="s">
        <v>179</v>
      </c>
      <c r="D28" s="50" t="s">
        <v>10</v>
      </c>
      <c r="E28" s="50">
        <v>4</v>
      </c>
      <c r="F28" s="51"/>
      <c r="G28" s="59">
        <f t="shared" si="2"/>
        <v>0</v>
      </c>
    </row>
    <row r="29" spans="1:7" ht="13.5" thickBot="1" x14ac:dyDescent="0.3">
      <c r="A29" s="61"/>
      <c r="B29" s="62"/>
      <c r="C29" s="63"/>
      <c r="D29" s="62"/>
      <c r="E29" s="64"/>
      <c r="F29" s="65" t="s">
        <v>28</v>
      </c>
      <c r="G29" s="66">
        <f>G16+G21+G27</f>
        <v>0</v>
      </c>
    </row>
    <row r="30" spans="1:7" ht="13.5" thickBot="1" x14ac:dyDescent="0.3">
      <c r="A30" s="67"/>
      <c r="B30" s="68"/>
      <c r="C30" s="69" t="s">
        <v>16</v>
      </c>
      <c r="D30" s="70"/>
      <c r="E30" s="70"/>
      <c r="F30" s="71"/>
      <c r="G30" s="72"/>
    </row>
    <row r="31" spans="1:7" ht="13.5" thickBot="1" x14ac:dyDescent="0.3">
      <c r="A31" s="73"/>
      <c r="B31" s="38"/>
      <c r="C31" s="39" t="s">
        <v>17</v>
      </c>
      <c r="D31" s="40"/>
      <c r="E31" s="40"/>
      <c r="F31" s="41"/>
      <c r="G31" s="42">
        <f>SUM(G32)</f>
        <v>0</v>
      </c>
    </row>
    <row r="32" spans="1:7" ht="39" thickBot="1" x14ac:dyDescent="0.3">
      <c r="A32" s="74">
        <f>A28+1</f>
        <v>11</v>
      </c>
      <c r="B32" s="75" t="s">
        <v>32</v>
      </c>
      <c r="C32" s="76" t="s">
        <v>18</v>
      </c>
      <c r="D32" s="77" t="s">
        <v>19</v>
      </c>
      <c r="E32" s="77">
        <v>1</v>
      </c>
      <c r="F32" s="78"/>
      <c r="G32" s="48">
        <f t="shared" ref="G32" si="4">ROUND(E32*F32,2)</f>
        <v>0</v>
      </c>
    </row>
    <row r="33" spans="1:7" ht="13.5" thickBot="1" x14ac:dyDescent="0.3">
      <c r="A33" s="73"/>
      <c r="B33" s="38"/>
      <c r="C33" s="39" t="s">
        <v>43</v>
      </c>
      <c r="D33" s="40"/>
      <c r="E33" s="40"/>
      <c r="F33" s="41"/>
      <c r="G33" s="42">
        <f>SUM(G34:G43)</f>
        <v>0</v>
      </c>
    </row>
    <row r="34" spans="1:7" ht="25.5" x14ac:dyDescent="0.25">
      <c r="A34" s="58">
        <f>A32+1</f>
        <v>12</v>
      </c>
      <c r="B34" s="44" t="s">
        <v>32</v>
      </c>
      <c r="C34" s="45" t="s">
        <v>40</v>
      </c>
      <c r="D34" s="46" t="s">
        <v>41</v>
      </c>
      <c r="E34" s="46">
        <v>0.41699999999999998</v>
      </c>
      <c r="F34" s="47"/>
      <c r="G34" s="48">
        <f t="shared" ref="G34:G43" si="5">ROUND(E34*F34,2)</f>
        <v>0</v>
      </c>
    </row>
    <row r="35" spans="1:7" ht="38.25" x14ac:dyDescent="0.25">
      <c r="A35" s="43">
        <f>A34+1</f>
        <v>13</v>
      </c>
      <c r="B35" s="44" t="s">
        <v>32</v>
      </c>
      <c r="C35" s="49" t="s">
        <v>42</v>
      </c>
      <c r="D35" s="50" t="s">
        <v>6</v>
      </c>
      <c r="E35" s="50">
        <v>450</v>
      </c>
      <c r="F35" s="51"/>
      <c r="G35" s="48">
        <f t="shared" si="5"/>
        <v>0</v>
      </c>
    </row>
    <row r="36" spans="1:7" x14ac:dyDescent="0.25">
      <c r="A36" s="43">
        <f t="shared" ref="A36" si="6">A35+1</f>
        <v>14</v>
      </c>
      <c r="B36" s="44" t="s">
        <v>32</v>
      </c>
      <c r="C36" s="49" t="s">
        <v>186</v>
      </c>
      <c r="D36" s="50" t="s">
        <v>6</v>
      </c>
      <c r="E36" s="50">
        <v>450</v>
      </c>
      <c r="F36" s="51"/>
      <c r="G36" s="48">
        <f t="shared" si="5"/>
        <v>0</v>
      </c>
    </row>
    <row r="37" spans="1:7" ht="25.5" x14ac:dyDescent="0.25">
      <c r="A37" s="43">
        <f>A36+1</f>
        <v>15</v>
      </c>
      <c r="B37" s="44" t="s">
        <v>32</v>
      </c>
      <c r="C37" s="49" t="s">
        <v>187</v>
      </c>
      <c r="D37" s="50" t="s">
        <v>7</v>
      </c>
      <c r="E37" s="50">
        <v>600</v>
      </c>
      <c r="F37" s="51"/>
      <c r="G37" s="48">
        <f t="shared" si="5"/>
        <v>0</v>
      </c>
    </row>
    <row r="38" spans="1:7" x14ac:dyDescent="0.25">
      <c r="A38" s="43">
        <f t="shared" ref="A38:A43" si="7">A37+1</f>
        <v>16</v>
      </c>
      <c r="B38" s="44" t="s">
        <v>32</v>
      </c>
      <c r="C38" s="49" t="s">
        <v>188</v>
      </c>
      <c r="D38" s="50" t="s">
        <v>8</v>
      </c>
      <c r="E38" s="50">
        <v>40</v>
      </c>
      <c r="F38" s="51"/>
      <c r="G38" s="59">
        <f t="shared" si="5"/>
        <v>0</v>
      </c>
    </row>
    <row r="39" spans="1:7" ht="25.5" x14ac:dyDescent="0.25">
      <c r="A39" s="43">
        <f t="shared" si="7"/>
        <v>17</v>
      </c>
      <c r="B39" s="44" t="s">
        <v>32</v>
      </c>
      <c r="C39" s="49" t="s">
        <v>189</v>
      </c>
      <c r="D39" s="50" t="s">
        <v>7</v>
      </c>
      <c r="E39" s="50">
        <v>30</v>
      </c>
      <c r="F39" s="51"/>
      <c r="G39" s="59">
        <f t="shared" si="5"/>
        <v>0</v>
      </c>
    </row>
    <row r="40" spans="1:7" ht="25.5" x14ac:dyDescent="0.25">
      <c r="A40" s="43">
        <f t="shared" si="7"/>
        <v>18</v>
      </c>
      <c r="B40" s="44" t="s">
        <v>32</v>
      </c>
      <c r="C40" s="49" t="s">
        <v>190</v>
      </c>
      <c r="D40" s="50" t="s">
        <v>7</v>
      </c>
      <c r="E40" s="50">
        <v>45</v>
      </c>
      <c r="F40" s="51"/>
      <c r="G40" s="59">
        <f t="shared" si="5"/>
        <v>0</v>
      </c>
    </row>
    <row r="41" spans="1:7" ht="25.5" x14ac:dyDescent="0.25">
      <c r="A41" s="43">
        <f t="shared" si="7"/>
        <v>19</v>
      </c>
      <c r="B41" s="44" t="s">
        <v>32</v>
      </c>
      <c r="C41" s="49" t="s">
        <v>191</v>
      </c>
      <c r="D41" s="50" t="s">
        <v>7</v>
      </c>
      <c r="E41" s="50">
        <v>30</v>
      </c>
      <c r="F41" s="51"/>
      <c r="G41" s="59">
        <f t="shared" si="5"/>
        <v>0</v>
      </c>
    </row>
    <row r="42" spans="1:7" ht="25.5" x14ac:dyDescent="0.25">
      <c r="A42" s="43">
        <f t="shared" si="7"/>
        <v>20</v>
      </c>
      <c r="B42" s="44" t="s">
        <v>32</v>
      </c>
      <c r="C42" s="49" t="s">
        <v>192</v>
      </c>
      <c r="D42" s="50" t="s">
        <v>8</v>
      </c>
      <c r="E42" s="50">
        <v>60</v>
      </c>
      <c r="F42" s="51"/>
      <c r="G42" s="59">
        <f t="shared" si="5"/>
        <v>0</v>
      </c>
    </row>
    <row r="43" spans="1:7" ht="26.25" thickBot="1" x14ac:dyDescent="0.3">
      <c r="A43" s="43">
        <f t="shared" si="7"/>
        <v>21</v>
      </c>
      <c r="B43" s="44" t="s">
        <v>32</v>
      </c>
      <c r="C43" s="49" t="s">
        <v>193</v>
      </c>
      <c r="D43" s="50" t="s">
        <v>6</v>
      </c>
      <c r="E43" s="50">
        <v>3.6</v>
      </c>
      <c r="F43" s="51"/>
      <c r="G43" s="60">
        <f t="shared" si="5"/>
        <v>0</v>
      </c>
    </row>
    <row r="44" spans="1:7" ht="13.5" thickBot="1" x14ac:dyDescent="0.3">
      <c r="A44" s="73"/>
      <c r="B44" s="38"/>
      <c r="C44" s="55" t="s">
        <v>20</v>
      </c>
      <c r="D44" s="79"/>
      <c r="E44" s="79"/>
      <c r="F44" s="80"/>
      <c r="G44" s="42">
        <f>SUM(G45:G52)</f>
        <v>0</v>
      </c>
    </row>
    <row r="45" spans="1:7" x14ac:dyDescent="0.25">
      <c r="A45" s="58">
        <f>A43+1</f>
        <v>22</v>
      </c>
      <c r="B45" s="44" t="s">
        <v>32</v>
      </c>
      <c r="C45" s="45" t="s">
        <v>194</v>
      </c>
      <c r="D45" s="46" t="s">
        <v>6</v>
      </c>
      <c r="E45" s="46">
        <v>510</v>
      </c>
      <c r="F45" s="47"/>
      <c r="G45" s="48">
        <f t="shared" ref="G45:G52" si="8">ROUND(E45*F45,2)</f>
        <v>0</v>
      </c>
    </row>
    <row r="46" spans="1:7" x14ac:dyDescent="0.25">
      <c r="A46" s="43">
        <f>A45+1</f>
        <v>23</v>
      </c>
      <c r="B46" s="44" t="s">
        <v>32</v>
      </c>
      <c r="C46" s="49" t="s">
        <v>195</v>
      </c>
      <c r="D46" s="50" t="s">
        <v>6</v>
      </c>
      <c r="E46" s="50">
        <v>4315.3999999999996</v>
      </c>
      <c r="F46" s="51"/>
      <c r="G46" s="48">
        <f t="shared" si="8"/>
        <v>0</v>
      </c>
    </row>
    <row r="47" spans="1:7" ht="25.5" x14ac:dyDescent="0.25">
      <c r="A47" s="43">
        <f t="shared" ref="A47:A52" si="9">A46+1</f>
        <v>24</v>
      </c>
      <c r="B47" s="44" t="s">
        <v>32</v>
      </c>
      <c r="C47" s="49" t="s">
        <v>196</v>
      </c>
      <c r="D47" s="50" t="s">
        <v>6</v>
      </c>
      <c r="E47" s="50">
        <v>4840.2</v>
      </c>
      <c r="F47" s="51"/>
      <c r="G47" s="48">
        <f t="shared" si="8"/>
        <v>0</v>
      </c>
    </row>
    <row r="48" spans="1:7" ht="25.5" x14ac:dyDescent="0.25">
      <c r="A48" s="43">
        <f t="shared" si="9"/>
        <v>25</v>
      </c>
      <c r="B48" s="44" t="s">
        <v>32</v>
      </c>
      <c r="C48" s="81" t="s">
        <v>197</v>
      </c>
      <c r="D48" s="82" t="s">
        <v>7</v>
      </c>
      <c r="E48" s="82">
        <v>4320</v>
      </c>
      <c r="F48" s="83"/>
      <c r="G48" s="48">
        <f t="shared" si="8"/>
        <v>0</v>
      </c>
    </row>
    <row r="49" spans="1:7" x14ac:dyDescent="0.25">
      <c r="A49" s="43">
        <f t="shared" si="9"/>
        <v>26</v>
      </c>
      <c r="B49" s="44" t="s">
        <v>32</v>
      </c>
      <c r="C49" s="81" t="s">
        <v>198</v>
      </c>
      <c r="D49" s="82" t="s">
        <v>6</v>
      </c>
      <c r="E49" s="82">
        <v>2260</v>
      </c>
      <c r="F49" s="83"/>
      <c r="G49" s="48">
        <f t="shared" si="8"/>
        <v>0</v>
      </c>
    </row>
    <row r="50" spans="1:7" x14ac:dyDescent="0.25">
      <c r="A50" s="43">
        <f t="shared" si="9"/>
        <v>27</v>
      </c>
      <c r="B50" s="44" t="s">
        <v>32</v>
      </c>
      <c r="C50" s="81" t="s">
        <v>199</v>
      </c>
      <c r="D50" s="82" t="s">
        <v>6</v>
      </c>
      <c r="E50" s="82">
        <v>2260</v>
      </c>
      <c r="F50" s="83"/>
      <c r="G50" s="48">
        <f t="shared" si="8"/>
        <v>0</v>
      </c>
    </row>
    <row r="51" spans="1:7" x14ac:dyDescent="0.25">
      <c r="A51" s="43">
        <f t="shared" si="9"/>
        <v>28</v>
      </c>
      <c r="B51" s="44" t="s">
        <v>32</v>
      </c>
      <c r="C51" s="81" t="s">
        <v>44</v>
      </c>
      <c r="D51" s="82" t="s">
        <v>6</v>
      </c>
      <c r="E51" s="82">
        <v>34</v>
      </c>
      <c r="F51" s="83"/>
      <c r="G51" s="48">
        <f t="shared" si="8"/>
        <v>0</v>
      </c>
    </row>
    <row r="52" spans="1:7" ht="13.5" thickBot="1" x14ac:dyDescent="0.3">
      <c r="A52" s="43">
        <f t="shared" si="9"/>
        <v>29</v>
      </c>
      <c r="B52" s="44" t="s">
        <v>32</v>
      </c>
      <c r="C52" s="81" t="s">
        <v>200</v>
      </c>
      <c r="D52" s="82" t="s">
        <v>6</v>
      </c>
      <c r="E52" s="82">
        <v>34</v>
      </c>
      <c r="F52" s="83"/>
      <c r="G52" s="48">
        <f t="shared" si="8"/>
        <v>0</v>
      </c>
    </row>
    <row r="53" spans="1:7" ht="13.5" thickBot="1" x14ac:dyDescent="0.3">
      <c r="A53" s="73"/>
      <c r="B53" s="38"/>
      <c r="C53" s="39" t="s">
        <v>45</v>
      </c>
      <c r="D53" s="40"/>
      <c r="E53" s="40"/>
      <c r="F53" s="41"/>
      <c r="G53" s="42">
        <f>SUM(G54:G77)</f>
        <v>0</v>
      </c>
    </row>
    <row r="54" spans="1:7" ht="25.5" x14ac:dyDescent="0.25">
      <c r="A54" s="58">
        <f>A52+1</f>
        <v>30</v>
      </c>
      <c r="B54" s="44" t="s">
        <v>32</v>
      </c>
      <c r="C54" s="45" t="s">
        <v>46</v>
      </c>
      <c r="D54" s="46" t="s">
        <v>8</v>
      </c>
      <c r="E54" s="46">
        <v>1000</v>
      </c>
      <c r="F54" s="47"/>
      <c r="G54" s="48">
        <f t="shared" ref="G54:G77" si="10">ROUND(E54*F54,2)</f>
        <v>0</v>
      </c>
    </row>
    <row r="55" spans="1:7" ht="25.5" x14ac:dyDescent="0.25">
      <c r="A55" s="43">
        <f>A54+1</f>
        <v>31</v>
      </c>
      <c r="B55" s="44" t="s">
        <v>32</v>
      </c>
      <c r="C55" s="49" t="s">
        <v>47</v>
      </c>
      <c r="D55" s="50" t="s">
        <v>8</v>
      </c>
      <c r="E55" s="50">
        <v>300</v>
      </c>
      <c r="F55" s="51"/>
      <c r="G55" s="48">
        <f t="shared" si="10"/>
        <v>0</v>
      </c>
    </row>
    <row r="56" spans="1:7" ht="38.25" x14ac:dyDescent="0.25">
      <c r="A56" s="43">
        <f t="shared" ref="A56:A77" si="11">A55+1</f>
        <v>32</v>
      </c>
      <c r="B56" s="44" t="s">
        <v>32</v>
      </c>
      <c r="C56" s="49" t="s">
        <v>48</v>
      </c>
      <c r="D56" s="50" t="s">
        <v>8</v>
      </c>
      <c r="E56" s="50">
        <v>320</v>
      </c>
      <c r="F56" s="51"/>
      <c r="G56" s="48">
        <f t="shared" si="10"/>
        <v>0</v>
      </c>
    </row>
    <row r="57" spans="1:7" x14ac:dyDescent="0.25">
      <c r="A57" s="43">
        <f t="shared" si="11"/>
        <v>33</v>
      </c>
      <c r="B57" s="44" t="s">
        <v>32</v>
      </c>
      <c r="C57" s="49" t="s">
        <v>49</v>
      </c>
      <c r="D57" s="50" t="s">
        <v>6</v>
      </c>
      <c r="E57" s="50">
        <v>82</v>
      </c>
      <c r="F57" s="51"/>
      <c r="G57" s="48">
        <f t="shared" si="10"/>
        <v>0</v>
      </c>
    </row>
    <row r="58" spans="1:7" ht="38.25" x14ac:dyDescent="0.25">
      <c r="A58" s="43">
        <f t="shared" si="11"/>
        <v>34</v>
      </c>
      <c r="B58" s="44" t="s">
        <v>32</v>
      </c>
      <c r="C58" s="49" t="s">
        <v>50</v>
      </c>
      <c r="D58" s="50" t="s">
        <v>7</v>
      </c>
      <c r="E58" s="50">
        <v>3004</v>
      </c>
      <c r="F58" s="51"/>
      <c r="G58" s="48">
        <f t="shared" si="10"/>
        <v>0</v>
      </c>
    </row>
    <row r="59" spans="1:7" ht="25.5" x14ac:dyDescent="0.25">
      <c r="A59" s="43">
        <f t="shared" si="11"/>
        <v>35</v>
      </c>
      <c r="B59" s="44" t="s">
        <v>32</v>
      </c>
      <c r="C59" s="49" t="s">
        <v>51</v>
      </c>
      <c r="D59" s="50" t="s">
        <v>7</v>
      </c>
      <c r="E59" s="50">
        <v>899</v>
      </c>
      <c r="F59" s="51"/>
      <c r="G59" s="48">
        <f t="shared" si="10"/>
        <v>0</v>
      </c>
    </row>
    <row r="60" spans="1:7" ht="38.25" x14ac:dyDescent="0.25">
      <c r="A60" s="85">
        <f>A59+1</f>
        <v>36</v>
      </c>
      <c r="B60" s="44" t="s">
        <v>32</v>
      </c>
      <c r="C60" s="120" t="s">
        <v>232</v>
      </c>
      <c r="D60" s="121" t="s">
        <v>159</v>
      </c>
      <c r="E60" s="121">
        <v>5.5</v>
      </c>
      <c r="F60" s="59"/>
      <c r="G60" s="48">
        <f t="shared" si="10"/>
        <v>0</v>
      </c>
    </row>
    <row r="61" spans="1:7" ht="38.25" x14ac:dyDescent="0.25">
      <c r="A61" s="85">
        <f t="shared" si="11"/>
        <v>37</v>
      </c>
      <c r="B61" s="44" t="s">
        <v>32</v>
      </c>
      <c r="C61" s="120" t="s">
        <v>234</v>
      </c>
      <c r="D61" s="121" t="s">
        <v>7</v>
      </c>
      <c r="E61" s="121">
        <v>1715</v>
      </c>
      <c r="F61" s="59"/>
      <c r="G61" s="48">
        <f t="shared" si="10"/>
        <v>0</v>
      </c>
    </row>
    <row r="62" spans="1:7" ht="25.5" x14ac:dyDescent="0.25">
      <c r="A62" s="43">
        <f>A61+1</f>
        <v>38</v>
      </c>
      <c r="B62" s="44" t="s">
        <v>32</v>
      </c>
      <c r="C62" s="49" t="s">
        <v>233</v>
      </c>
      <c r="D62" s="50" t="s">
        <v>8</v>
      </c>
      <c r="E62" s="50">
        <v>140</v>
      </c>
      <c r="F62" s="51"/>
      <c r="G62" s="48">
        <f t="shared" si="10"/>
        <v>0</v>
      </c>
    </row>
    <row r="63" spans="1:7" ht="25.5" x14ac:dyDescent="0.25">
      <c r="A63" s="43">
        <f t="shared" si="11"/>
        <v>39</v>
      </c>
      <c r="B63" s="44" t="s">
        <v>32</v>
      </c>
      <c r="C63" s="49" t="s">
        <v>52</v>
      </c>
      <c r="D63" s="50" t="s">
        <v>7</v>
      </c>
      <c r="E63" s="50">
        <v>2964</v>
      </c>
      <c r="F63" s="51"/>
      <c r="G63" s="48">
        <f t="shared" si="10"/>
        <v>0</v>
      </c>
    </row>
    <row r="64" spans="1:7" ht="25.5" x14ac:dyDescent="0.25">
      <c r="A64" s="43">
        <f t="shared" si="11"/>
        <v>40</v>
      </c>
      <c r="B64" s="44" t="s">
        <v>32</v>
      </c>
      <c r="C64" s="49" t="s">
        <v>53</v>
      </c>
      <c r="D64" s="50" t="s">
        <v>7</v>
      </c>
      <c r="E64" s="50">
        <v>175</v>
      </c>
      <c r="F64" s="51"/>
      <c r="G64" s="48">
        <f t="shared" si="10"/>
        <v>0</v>
      </c>
    </row>
    <row r="65" spans="1:7" ht="25.5" x14ac:dyDescent="0.25">
      <c r="A65" s="43">
        <f t="shared" si="11"/>
        <v>41</v>
      </c>
      <c r="B65" s="44" t="s">
        <v>32</v>
      </c>
      <c r="C65" s="49" t="s">
        <v>54</v>
      </c>
      <c r="D65" s="50" t="s">
        <v>7</v>
      </c>
      <c r="E65" s="50">
        <v>175</v>
      </c>
      <c r="F65" s="51"/>
      <c r="G65" s="48">
        <f t="shared" si="10"/>
        <v>0</v>
      </c>
    </row>
    <row r="66" spans="1:7" x14ac:dyDescent="0.25">
      <c r="A66" s="43">
        <f t="shared" si="11"/>
        <v>42</v>
      </c>
      <c r="B66" s="44" t="s">
        <v>32</v>
      </c>
      <c r="C66" s="49" t="s">
        <v>55</v>
      </c>
      <c r="D66" s="50" t="s">
        <v>7</v>
      </c>
      <c r="E66" s="50">
        <v>1215</v>
      </c>
      <c r="F66" s="51"/>
      <c r="G66" s="48">
        <f t="shared" si="10"/>
        <v>0</v>
      </c>
    </row>
    <row r="67" spans="1:7" ht="25.5" x14ac:dyDescent="0.25">
      <c r="A67" s="43">
        <f t="shared" si="11"/>
        <v>43</v>
      </c>
      <c r="B67" s="44" t="s">
        <v>32</v>
      </c>
      <c r="C67" s="49" t="s">
        <v>56</v>
      </c>
      <c r="D67" s="50" t="s">
        <v>6</v>
      </c>
      <c r="E67" s="50">
        <v>60.75</v>
      </c>
      <c r="F67" s="51"/>
      <c r="G67" s="48">
        <f t="shared" si="10"/>
        <v>0</v>
      </c>
    </row>
    <row r="68" spans="1:7" ht="38.25" x14ac:dyDescent="0.25">
      <c r="A68" s="43">
        <f>A67+1</f>
        <v>44</v>
      </c>
      <c r="B68" s="44" t="s">
        <v>32</v>
      </c>
      <c r="C68" s="49" t="s">
        <v>57</v>
      </c>
      <c r="D68" s="50" t="s">
        <v>7</v>
      </c>
      <c r="E68" s="50">
        <v>45</v>
      </c>
      <c r="F68" s="51"/>
      <c r="G68" s="48">
        <f t="shared" si="10"/>
        <v>0</v>
      </c>
    </row>
    <row r="69" spans="1:7" ht="25.5" x14ac:dyDescent="0.25">
      <c r="A69" s="43">
        <f t="shared" si="11"/>
        <v>45</v>
      </c>
      <c r="B69" s="44" t="s">
        <v>32</v>
      </c>
      <c r="C69" s="49" t="s">
        <v>58</v>
      </c>
      <c r="D69" s="50" t="s">
        <v>7</v>
      </c>
      <c r="E69" s="50">
        <v>175</v>
      </c>
      <c r="F69" s="51"/>
      <c r="G69" s="48">
        <f t="shared" si="10"/>
        <v>0</v>
      </c>
    </row>
    <row r="70" spans="1:7" ht="25.5" x14ac:dyDescent="0.25">
      <c r="A70" s="43">
        <f t="shared" si="11"/>
        <v>46</v>
      </c>
      <c r="B70" s="44" t="s">
        <v>32</v>
      </c>
      <c r="C70" s="49" t="s">
        <v>59</v>
      </c>
      <c r="D70" s="50" t="s">
        <v>7</v>
      </c>
      <c r="E70" s="50">
        <v>859</v>
      </c>
      <c r="F70" s="51"/>
      <c r="G70" s="48">
        <f t="shared" si="10"/>
        <v>0</v>
      </c>
    </row>
    <row r="71" spans="1:7" ht="25.5" x14ac:dyDescent="0.25">
      <c r="A71" s="43">
        <f t="shared" si="11"/>
        <v>47</v>
      </c>
      <c r="B71" s="44" t="s">
        <v>32</v>
      </c>
      <c r="C71" s="49" t="s">
        <v>60</v>
      </c>
      <c r="D71" s="50" t="s">
        <v>7</v>
      </c>
      <c r="E71" s="50">
        <v>859</v>
      </c>
      <c r="F71" s="51"/>
      <c r="G71" s="48">
        <f t="shared" si="10"/>
        <v>0</v>
      </c>
    </row>
    <row r="72" spans="1:7" x14ac:dyDescent="0.25">
      <c r="A72" s="43">
        <f t="shared" si="11"/>
        <v>48</v>
      </c>
      <c r="B72" s="44" t="s">
        <v>32</v>
      </c>
      <c r="C72" s="49" t="s">
        <v>61</v>
      </c>
      <c r="D72" s="50" t="s">
        <v>7</v>
      </c>
      <c r="E72" s="50">
        <v>859</v>
      </c>
      <c r="F72" s="51"/>
      <c r="G72" s="48">
        <f t="shared" si="10"/>
        <v>0</v>
      </c>
    </row>
    <row r="73" spans="1:7" ht="25.5" x14ac:dyDescent="0.25">
      <c r="A73" s="43">
        <f t="shared" si="11"/>
        <v>49</v>
      </c>
      <c r="B73" s="44" t="s">
        <v>32</v>
      </c>
      <c r="C73" s="49" t="s">
        <v>62</v>
      </c>
      <c r="D73" s="50" t="s">
        <v>7</v>
      </c>
      <c r="E73" s="50">
        <v>144</v>
      </c>
      <c r="F73" s="51"/>
      <c r="G73" s="48">
        <f t="shared" si="10"/>
        <v>0</v>
      </c>
    </row>
    <row r="74" spans="1:7" ht="25.5" x14ac:dyDescent="0.25">
      <c r="A74" s="43">
        <f t="shared" si="11"/>
        <v>50</v>
      </c>
      <c r="B74" s="44" t="s">
        <v>32</v>
      </c>
      <c r="C74" s="49" t="s">
        <v>63</v>
      </c>
      <c r="D74" s="50" t="s">
        <v>6</v>
      </c>
      <c r="E74" s="50">
        <v>36</v>
      </c>
      <c r="F74" s="51"/>
      <c r="G74" s="48">
        <f t="shared" si="10"/>
        <v>0</v>
      </c>
    </row>
    <row r="75" spans="1:7" x14ac:dyDescent="0.25">
      <c r="A75" s="43">
        <f t="shared" si="11"/>
        <v>51</v>
      </c>
      <c r="B75" s="44" t="s">
        <v>32</v>
      </c>
      <c r="C75" s="49" t="s">
        <v>64</v>
      </c>
      <c r="D75" s="50" t="s">
        <v>7</v>
      </c>
      <c r="E75" s="50">
        <v>60</v>
      </c>
      <c r="F75" s="51"/>
      <c r="G75" s="48">
        <f t="shared" si="10"/>
        <v>0</v>
      </c>
    </row>
    <row r="76" spans="1:7" ht="25.5" x14ac:dyDescent="0.25">
      <c r="A76" s="43">
        <f t="shared" si="11"/>
        <v>52</v>
      </c>
      <c r="B76" s="44" t="s">
        <v>32</v>
      </c>
      <c r="C76" s="49" t="s">
        <v>65</v>
      </c>
      <c r="D76" s="50" t="s">
        <v>6</v>
      </c>
      <c r="E76" s="50">
        <v>318.89999999999998</v>
      </c>
      <c r="F76" s="51"/>
      <c r="G76" s="48">
        <f t="shared" si="10"/>
        <v>0</v>
      </c>
    </row>
    <row r="77" spans="1:7" ht="13.5" thickBot="1" x14ac:dyDescent="0.3">
      <c r="A77" s="43">
        <f t="shared" si="11"/>
        <v>53</v>
      </c>
      <c r="B77" s="44" t="s">
        <v>32</v>
      </c>
      <c r="C77" s="49" t="s">
        <v>235</v>
      </c>
      <c r="D77" s="50" t="s">
        <v>5</v>
      </c>
      <c r="E77" s="50">
        <v>6</v>
      </c>
      <c r="F77" s="51"/>
      <c r="G77" s="48">
        <f t="shared" si="10"/>
        <v>0</v>
      </c>
    </row>
    <row r="78" spans="1:7" ht="13.5" thickBot="1" x14ac:dyDescent="0.3">
      <c r="A78" s="73"/>
      <c r="B78" s="38"/>
      <c r="C78" s="39" t="s">
        <v>76</v>
      </c>
      <c r="D78" s="40"/>
      <c r="E78" s="40"/>
      <c r="F78" s="41"/>
      <c r="G78" s="42">
        <f>SUM(G79:G83)</f>
        <v>0</v>
      </c>
    </row>
    <row r="79" spans="1:7" ht="25.5" x14ac:dyDescent="0.25">
      <c r="A79" s="58">
        <f>A77+1</f>
        <v>54</v>
      </c>
      <c r="B79" s="44" t="s">
        <v>32</v>
      </c>
      <c r="C79" s="45" t="s">
        <v>66</v>
      </c>
      <c r="D79" s="46" t="s">
        <v>5</v>
      </c>
      <c r="E79" s="46">
        <v>4</v>
      </c>
      <c r="F79" s="47"/>
      <c r="G79" s="48">
        <f t="shared" ref="G79:G83" si="12">ROUND(E79*F79,2)</f>
        <v>0</v>
      </c>
    </row>
    <row r="80" spans="1:7" ht="25.5" x14ac:dyDescent="0.25">
      <c r="A80" s="43">
        <f>A79+1</f>
        <v>55</v>
      </c>
      <c r="B80" s="84" t="s">
        <v>32</v>
      </c>
      <c r="C80" s="49" t="s">
        <v>67</v>
      </c>
      <c r="D80" s="50" t="s">
        <v>7</v>
      </c>
      <c r="E80" s="50">
        <v>64</v>
      </c>
      <c r="F80" s="51"/>
      <c r="G80" s="48">
        <f t="shared" si="12"/>
        <v>0</v>
      </c>
    </row>
    <row r="81" spans="1:7" ht="25.5" x14ac:dyDescent="0.25">
      <c r="A81" s="43">
        <f>A80+1</f>
        <v>56</v>
      </c>
      <c r="B81" s="85" t="s">
        <v>32</v>
      </c>
      <c r="C81" s="81" t="s">
        <v>66</v>
      </c>
      <c r="D81" s="82" t="s">
        <v>5</v>
      </c>
      <c r="E81" s="82">
        <v>1</v>
      </c>
      <c r="F81" s="83"/>
      <c r="G81" s="52">
        <f t="shared" si="12"/>
        <v>0</v>
      </c>
    </row>
    <row r="82" spans="1:7" x14ac:dyDescent="0.25">
      <c r="A82" s="43">
        <f t="shared" ref="A82:A83" si="13">A81+1</f>
        <v>57</v>
      </c>
      <c r="B82" s="85" t="s">
        <v>32</v>
      </c>
      <c r="C82" s="49" t="s">
        <v>68</v>
      </c>
      <c r="D82" s="50" t="s">
        <v>10</v>
      </c>
      <c r="E82" s="50">
        <v>9</v>
      </c>
      <c r="F82" s="51"/>
      <c r="G82" s="59">
        <f t="shared" si="12"/>
        <v>0</v>
      </c>
    </row>
    <row r="83" spans="1:7" ht="13.5" thickBot="1" x14ac:dyDescent="0.3">
      <c r="A83" s="43">
        <f t="shared" si="13"/>
        <v>58</v>
      </c>
      <c r="B83" s="85" t="s">
        <v>32</v>
      </c>
      <c r="C83" s="81" t="s">
        <v>69</v>
      </c>
      <c r="D83" s="82" t="s">
        <v>10</v>
      </c>
      <c r="E83" s="82">
        <v>16</v>
      </c>
      <c r="F83" s="83"/>
      <c r="G83" s="60">
        <f t="shared" si="12"/>
        <v>0</v>
      </c>
    </row>
    <row r="84" spans="1:7" ht="13.5" thickBot="1" x14ac:dyDescent="0.3">
      <c r="A84" s="61"/>
      <c r="B84" s="62"/>
      <c r="C84" s="63"/>
      <c r="D84" s="62"/>
      <c r="E84" s="64"/>
      <c r="F84" s="86" t="s">
        <v>25</v>
      </c>
      <c r="G84" s="87">
        <f>G31+G33+G44+G53++G78</f>
        <v>0</v>
      </c>
    </row>
    <row r="85" spans="1:7" ht="26.25" thickBot="1" x14ac:dyDescent="0.3">
      <c r="A85" s="88"/>
      <c r="B85" s="89"/>
      <c r="C85" s="63" t="s">
        <v>75</v>
      </c>
      <c r="D85" s="90"/>
      <c r="E85" s="90"/>
      <c r="F85" s="91"/>
      <c r="G85" s="92"/>
    </row>
    <row r="86" spans="1:7" ht="13.5" thickBot="1" x14ac:dyDescent="0.3">
      <c r="A86" s="93"/>
      <c r="B86" s="94"/>
      <c r="C86" s="39" t="s">
        <v>77</v>
      </c>
      <c r="D86" s="95"/>
      <c r="E86" s="95"/>
      <c r="F86" s="96"/>
      <c r="G86" s="97">
        <f>SUM(G87)</f>
        <v>0</v>
      </c>
    </row>
    <row r="87" spans="1:7" ht="39" thickBot="1" x14ac:dyDescent="0.3">
      <c r="A87" s="74">
        <f>A83+1</f>
        <v>59</v>
      </c>
      <c r="B87" s="98" t="s">
        <v>33</v>
      </c>
      <c r="C87" s="76" t="s">
        <v>201</v>
      </c>
      <c r="D87" s="74" t="s">
        <v>8</v>
      </c>
      <c r="E87" s="77">
        <v>127.77</v>
      </c>
      <c r="F87" s="99"/>
      <c r="G87" s="52">
        <f t="shared" ref="G87:G150" si="14">ROUND(E87*F87,2)</f>
        <v>0</v>
      </c>
    </row>
    <row r="88" spans="1:7" ht="13.5" thickBot="1" x14ac:dyDescent="0.3">
      <c r="A88" s="93"/>
      <c r="B88" s="94"/>
      <c r="C88" s="39" t="s">
        <v>79</v>
      </c>
      <c r="D88" s="95"/>
      <c r="E88" s="95"/>
      <c r="F88" s="100"/>
      <c r="G88" s="101">
        <f>SUM(G89:G96)</f>
        <v>0</v>
      </c>
    </row>
    <row r="89" spans="1:7" x14ac:dyDescent="0.25">
      <c r="A89" s="74">
        <f>A87+1</f>
        <v>60</v>
      </c>
      <c r="B89" s="102"/>
      <c r="C89" s="45" t="s">
        <v>202</v>
      </c>
      <c r="D89" s="58" t="s">
        <v>6</v>
      </c>
      <c r="E89" s="46">
        <v>126.4</v>
      </c>
      <c r="F89" s="103"/>
      <c r="G89" s="48">
        <f t="shared" si="14"/>
        <v>0</v>
      </c>
    </row>
    <row r="90" spans="1:7" ht="25.5" x14ac:dyDescent="0.25">
      <c r="A90" s="43">
        <f>A89+1</f>
        <v>61</v>
      </c>
      <c r="B90" s="104" t="s">
        <v>33</v>
      </c>
      <c r="C90" s="49" t="s">
        <v>203</v>
      </c>
      <c r="D90" s="58" t="s">
        <v>6</v>
      </c>
      <c r="E90" s="50">
        <v>31.6</v>
      </c>
      <c r="F90" s="51"/>
      <c r="G90" s="48">
        <f t="shared" si="14"/>
        <v>0</v>
      </c>
    </row>
    <row r="91" spans="1:7" ht="25.5" x14ac:dyDescent="0.25">
      <c r="A91" s="43">
        <f t="shared" ref="A91:A96" si="15">A90+1</f>
        <v>62</v>
      </c>
      <c r="B91" s="104" t="s">
        <v>33</v>
      </c>
      <c r="C91" s="49" t="s">
        <v>204</v>
      </c>
      <c r="D91" s="105" t="s">
        <v>6</v>
      </c>
      <c r="E91" s="50">
        <v>130</v>
      </c>
      <c r="F91" s="51"/>
      <c r="G91" s="48">
        <f t="shared" si="14"/>
        <v>0</v>
      </c>
    </row>
    <row r="92" spans="1:7" ht="25.5" x14ac:dyDescent="0.25">
      <c r="A92" s="43">
        <f t="shared" si="15"/>
        <v>63</v>
      </c>
      <c r="B92" s="104" t="s">
        <v>33</v>
      </c>
      <c r="C92" s="49" t="s">
        <v>205</v>
      </c>
      <c r="D92" s="105" t="s">
        <v>7</v>
      </c>
      <c r="E92" s="50">
        <v>189.34</v>
      </c>
      <c r="F92" s="51"/>
      <c r="G92" s="48">
        <f t="shared" si="14"/>
        <v>0</v>
      </c>
    </row>
    <row r="93" spans="1:7" ht="25.5" x14ac:dyDescent="0.25">
      <c r="A93" s="43">
        <f t="shared" si="15"/>
        <v>64</v>
      </c>
      <c r="B93" s="104" t="s">
        <v>33</v>
      </c>
      <c r="C93" s="81" t="s">
        <v>78</v>
      </c>
      <c r="D93" s="43" t="s">
        <v>6</v>
      </c>
      <c r="E93" s="82">
        <v>98</v>
      </c>
      <c r="F93" s="83"/>
      <c r="G93" s="48">
        <f t="shared" si="14"/>
        <v>0</v>
      </c>
    </row>
    <row r="94" spans="1:7" x14ac:dyDescent="0.25">
      <c r="A94" s="43">
        <f t="shared" si="15"/>
        <v>65</v>
      </c>
      <c r="B94" s="104" t="s">
        <v>33</v>
      </c>
      <c r="C94" s="81" t="s">
        <v>206</v>
      </c>
      <c r="D94" s="43" t="s">
        <v>6</v>
      </c>
      <c r="E94" s="82">
        <v>98</v>
      </c>
      <c r="F94" s="83"/>
      <c r="G94" s="48">
        <f t="shared" si="14"/>
        <v>0</v>
      </c>
    </row>
    <row r="95" spans="1:7" ht="25.5" x14ac:dyDescent="0.25">
      <c r="A95" s="43">
        <f t="shared" si="15"/>
        <v>66</v>
      </c>
      <c r="B95" s="104" t="s">
        <v>33</v>
      </c>
      <c r="C95" s="81" t="s">
        <v>207</v>
      </c>
      <c r="D95" s="43" t="s">
        <v>6</v>
      </c>
      <c r="E95" s="82">
        <v>158</v>
      </c>
      <c r="F95" s="83"/>
      <c r="G95" s="48">
        <f t="shared" si="14"/>
        <v>0</v>
      </c>
    </row>
    <row r="96" spans="1:7" ht="13.5" thickBot="1" x14ac:dyDescent="0.3">
      <c r="A96" s="43">
        <f t="shared" si="15"/>
        <v>67</v>
      </c>
      <c r="B96" s="106" t="s">
        <v>33</v>
      </c>
      <c r="C96" s="81" t="s">
        <v>208</v>
      </c>
      <c r="D96" s="43" t="s">
        <v>6</v>
      </c>
      <c r="E96" s="82">
        <v>47</v>
      </c>
      <c r="F96" s="83"/>
      <c r="G96" s="52">
        <f t="shared" si="14"/>
        <v>0</v>
      </c>
    </row>
    <row r="97" spans="1:7" ht="13.5" thickBot="1" x14ac:dyDescent="0.3">
      <c r="A97" s="93"/>
      <c r="B97" s="107"/>
      <c r="C97" s="39" t="s">
        <v>80</v>
      </c>
      <c r="D97" s="94"/>
      <c r="E97" s="95"/>
      <c r="F97" s="100"/>
      <c r="G97" s="101">
        <f>SUM(G98:G108)</f>
        <v>0</v>
      </c>
    </row>
    <row r="98" spans="1:7" ht="25.5" x14ac:dyDescent="0.25">
      <c r="A98" s="74">
        <f>A96+1</f>
        <v>68</v>
      </c>
      <c r="B98" s="102" t="s">
        <v>33</v>
      </c>
      <c r="C98" s="76" t="s">
        <v>81</v>
      </c>
      <c r="D98" s="74" t="s">
        <v>8</v>
      </c>
      <c r="E98" s="77">
        <v>55.21</v>
      </c>
      <c r="F98" s="78"/>
      <c r="G98" s="48">
        <f t="shared" si="14"/>
        <v>0</v>
      </c>
    </row>
    <row r="99" spans="1:7" ht="25.5" x14ac:dyDescent="0.25">
      <c r="A99" s="43">
        <f>A98+1</f>
        <v>69</v>
      </c>
      <c r="B99" s="104" t="s">
        <v>33</v>
      </c>
      <c r="C99" s="81" t="s">
        <v>82</v>
      </c>
      <c r="D99" s="43" t="s">
        <v>8</v>
      </c>
      <c r="E99" s="82">
        <v>39.46</v>
      </c>
      <c r="F99" s="83"/>
      <c r="G99" s="48">
        <f t="shared" si="14"/>
        <v>0</v>
      </c>
    </row>
    <row r="100" spans="1:7" x14ac:dyDescent="0.25">
      <c r="A100" s="43">
        <f t="shared" ref="A100:A108" si="16">A99+1</f>
        <v>70</v>
      </c>
      <c r="B100" s="104" t="s">
        <v>33</v>
      </c>
      <c r="C100" s="81" t="s">
        <v>83</v>
      </c>
      <c r="D100" s="43" t="s">
        <v>10</v>
      </c>
      <c r="E100" s="82">
        <v>3</v>
      </c>
      <c r="F100" s="83"/>
      <c r="G100" s="48">
        <f t="shared" si="14"/>
        <v>0</v>
      </c>
    </row>
    <row r="101" spans="1:7" ht="38.25" x14ac:dyDescent="0.25">
      <c r="A101" s="43">
        <f t="shared" si="16"/>
        <v>71</v>
      </c>
      <c r="B101" s="108" t="s">
        <v>88</v>
      </c>
      <c r="C101" s="81" t="s">
        <v>84</v>
      </c>
      <c r="D101" s="43" t="s">
        <v>85</v>
      </c>
      <c r="E101" s="82">
        <v>1</v>
      </c>
      <c r="F101" s="83"/>
      <c r="G101" s="48">
        <f t="shared" si="14"/>
        <v>0</v>
      </c>
    </row>
    <row r="102" spans="1:7" ht="38.25" x14ac:dyDescent="0.25">
      <c r="A102" s="43">
        <f t="shared" si="16"/>
        <v>72</v>
      </c>
      <c r="B102" s="108" t="s">
        <v>88</v>
      </c>
      <c r="C102" s="81" t="s">
        <v>89</v>
      </c>
      <c r="D102" s="43" t="s">
        <v>85</v>
      </c>
      <c r="E102" s="82">
        <v>1</v>
      </c>
      <c r="F102" s="83"/>
      <c r="G102" s="48">
        <f t="shared" si="14"/>
        <v>0</v>
      </c>
    </row>
    <row r="103" spans="1:7" ht="25.5" x14ac:dyDescent="0.25">
      <c r="A103" s="43">
        <f t="shared" si="16"/>
        <v>73</v>
      </c>
      <c r="B103" s="104" t="s">
        <v>33</v>
      </c>
      <c r="C103" s="81" t="s">
        <v>86</v>
      </c>
      <c r="D103" s="43" t="s">
        <v>5</v>
      </c>
      <c r="E103" s="82">
        <v>5</v>
      </c>
      <c r="F103" s="83"/>
      <c r="G103" s="48">
        <f t="shared" si="14"/>
        <v>0</v>
      </c>
    </row>
    <row r="104" spans="1:7" ht="25.5" x14ac:dyDescent="0.25">
      <c r="A104" s="43">
        <f t="shared" si="16"/>
        <v>74</v>
      </c>
      <c r="B104" s="104" t="s">
        <v>33</v>
      </c>
      <c r="C104" s="81" t="s">
        <v>87</v>
      </c>
      <c r="D104" s="43" t="s">
        <v>10</v>
      </c>
      <c r="E104" s="82">
        <v>2</v>
      </c>
      <c r="F104" s="83"/>
      <c r="G104" s="48">
        <f t="shared" si="14"/>
        <v>0</v>
      </c>
    </row>
    <row r="105" spans="1:7" ht="38.25" x14ac:dyDescent="0.25">
      <c r="A105" s="43">
        <f t="shared" si="16"/>
        <v>75</v>
      </c>
      <c r="B105" s="108" t="s">
        <v>90</v>
      </c>
      <c r="C105" s="81" t="s">
        <v>91</v>
      </c>
      <c r="D105" s="43" t="s">
        <v>9</v>
      </c>
      <c r="E105" s="82">
        <v>1</v>
      </c>
      <c r="F105" s="83"/>
      <c r="G105" s="48">
        <f t="shared" si="14"/>
        <v>0</v>
      </c>
    </row>
    <row r="106" spans="1:7" ht="25.5" x14ac:dyDescent="0.25">
      <c r="A106" s="43">
        <f t="shared" si="16"/>
        <v>76</v>
      </c>
      <c r="B106" s="104" t="s">
        <v>33</v>
      </c>
      <c r="C106" s="81" t="s">
        <v>92</v>
      </c>
      <c r="D106" s="43" t="s">
        <v>8</v>
      </c>
      <c r="E106" s="82">
        <v>94.67</v>
      </c>
      <c r="F106" s="83"/>
      <c r="G106" s="48">
        <f t="shared" si="14"/>
        <v>0</v>
      </c>
    </row>
    <row r="107" spans="1:7" x14ac:dyDescent="0.25">
      <c r="A107" s="43">
        <f t="shared" si="16"/>
        <v>77</v>
      </c>
      <c r="B107" s="104" t="s">
        <v>33</v>
      </c>
      <c r="C107" s="81" t="s">
        <v>93</v>
      </c>
      <c r="D107" s="43" t="s">
        <v>8</v>
      </c>
      <c r="E107" s="82">
        <v>94.67</v>
      </c>
      <c r="F107" s="83"/>
      <c r="G107" s="48">
        <f t="shared" si="14"/>
        <v>0</v>
      </c>
    </row>
    <row r="108" spans="1:7" ht="13.5" thickBot="1" x14ac:dyDescent="0.3">
      <c r="A108" s="43">
        <f t="shared" si="16"/>
        <v>78</v>
      </c>
      <c r="B108" s="104" t="s">
        <v>33</v>
      </c>
      <c r="C108" s="81" t="s">
        <v>209</v>
      </c>
      <c r="D108" s="43" t="s">
        <v>11</v>
      </c>
      <c r="E108" s="82">
        <v>1</v>
      </c>
      <c r="F108" s="83"/>
      <c r="G108" s="48">
        <f t="shared" ref="G108" si="17">ROUND(E108*F108,2)</f>
        <v>0</v>
      </c>
    </row>
    <row r="109" spans="1:7" ht="13.5" thickBot="1" x14ac:dyDescent="0.3">
      <c r="A109" s="61"/>
      <c r="B109" s="62"/>
      <c r="C109" s="63"/>
      <c r="D109" s="62"/>
      <c r="E109" s="64"/>
      <c r="F109" s="86" t="s">
        <v>119</v>
      </c>
      <c r="G109" s="87">
        <f>G86+G88+G97</f>
        <v>0</v>
      </c>
    </row>
    <row r="110" spans="1:7" ht="26.25" thickBot="1" x14ac:dyDescent="0.3">
      <c r="A110" s="88"/>
      <c r="B110" s="89"/>
      <c r="C110" s="63" t="s">
        <v>94</v>
      </c>
      <c r="D110" s="90"/>
      <c r="E110" s="90"/>
      <c r="F110" s="91"/>
      <c r="G110" s="92"/>
    </row>
    <row r="111" spans="1:7" ht="14.45" customHeight="1" thickBot="1" x14ac:dyDescent="0.3">
      <c r="A111" s="93"/>
      <c r="B111" s="107"/>
      <c r="C111" s="39" t="s">
        <v>77</v>
      </c>
      <c r="D111" s="94"/>
      <c r="E111" s="95"/>
      <c r="F111" s="96"/>
      <c r="G111" s="109">
        <f>SUM(G112)</f>
        <v>0</v>
      </c>
    </row>
    <row r="112" spans="1:7" ht="39" thickBot="1" x14ac:dyDescent="0.3">
      <c r="A112" s="74">
        <f>A108+1</f>
        <v>79</v>
      </c>
      <c r="B112" s="98" t="s">
        <v>95</v>
      </c>
      <c r="C112" s="76" t="s">
        <v>96</v>
      </c>
      <c r="D112" s="74" t="s">
        <v>8</v>
      </c>
      <c r="E112" s="77">
        <v>145.36000000000001</v>
      </c>
      <c r="F112" s="78"/>
      <c r="G112" s="48">
        <f t="shared" si="14"/>
        <v>0</v>
      </c>
    </row>
    <row r="113" spans="1:7" ht="13.5" thickBot="1" x14ac:dyDescent="0.3">
      <c r="A113" s="93"/>
      <c r="B113" s="94"/>
      <c r="C113" s="39" t="s">
        <v>79</v>
      </c>
      <c r="D113" s="95"/>
      <c r="E113" s="95"/>
      <c r="F113" s="96"/>
      <c r="G113" s="109">
        <f>SUM(G114:G121)</f>
        <v>0</v>
      </c>
    </row>
    <row r="114" spans="1:7" x14ac:dyDescent="0.25">
      <c r="A114" s="58">
        <f>A112+1</f>
        <v>80</v>
      </c>
      <c r="B114" s="102" t="s">
        <v>95</v>
      </c>
      <c r="C114" s="45" t="s">
        <v>202</v>
      </c>
      <c r="D114" s="58" t="s">
        <v>6</v>
      </c>
      <c r="E114" s="46">
        <v>52.8</v>
      </c>
      <c r="F114" s="47"/>
      <c r="G114" s="48">
        <f t="shared" si="14"/>
        <v>0</v>
      </c>
    </row>
    <row r="115" spans="1:7" ht="25.5" x14ac:dyDescent="0.25">
      <c r="A115" s="105">
        <f t="shared" ref="A115:A121" si="18">A114+1</f>
        <v>81</v>
      </c>
      <c r="B115" s="104" t="s">
        <v>95</v>
      </c>
      <c r="C115" s="81" t="s">
        <v>210</v>
      </c>
      <c r="D115" s="43" t="s">
        <v>6</v>
      </c>
      <c r="E115" s="82">
        <v>13.2</v>
      </c>
      <c r="F115" s="83"/>
      <c r="G115" s="48">
        <f t="shared" si="14"/>
        <v>0</v>
      </c>
    </row>
    <row r="116" spans="1:7" ht="25.5" x14ac:dyDescent="0.25">
      <c r="A116" s="105">
        <f t="shared" si="18"/>
        <v>82</v>
      </c>
      <c r="B116" s="104" t="s">
        <v>95</v>
      </c>
      <c r="C116" s="81" t="s">
        <v>204</v>
      </c>
      <c r="D116" s="43" t="s">
        <v>6</v>
      </c>
      <c r="E116" s="82">
        <v>112</v>
      </c>
      <c r="F116" s="83"/>
      <c r="G116" s="48">
        <f t="shared" si="14"/>
        <v>0</v>
      </c>
    </row>
    <row r="117" spans="1:7" ht="25.5" x14ac:dyDescent="0.25">
      <c r="A117" s="105">
        <f t="shared" si="18"/>
        <v>83</v>
      </c>
      <c r="B117" s="104" t="s">
        <v>95</v>
      </c>
      <c r="C117" s="81" t="s">
        <v>211</v>
      </c>
      <c r="D117" s="43" t="s">
        <v>7</v>
      </c>
      <c r="E117" s="82">
        <v>290.72000000000003</v>
      </c>
      <c r="F117" s="83"/>
      <c r="G117" s="48">
        <f t="shared" si="14"/>
        <v>0</v>
      </c>
    </row>
    <row r="118" spans="1:7" ht="25.5" x14ac:dyDescent="0.25">
      <c r="A118" s="105">
        <f t="shared" si="18"/>
        <v>84</v>
      </c>
      <c r="B118" s="104" t="s">
        <v>95</v>
      </c>
      <c r="C118" s="81" t="s">
        <v>78</v>
      </c>
      <c r="D118" s="43" t="s">
        <v>6</v>
      </c>
      <c r="E118" s="82">
        <v>92</v>
      </c>
      <c r="F118" s="83"/>
      <c r="G118" s="48">
        <f t="shared" si="14"/>
        <v>0</v>
      </c>
    </row>
    <row r="119" spans="1:7" x14ac:dyDescent="0.25">
      <c r="A119" s="105">
        <f t="shared" si="18"/>
        <v>85</v>
      </c>
      <c r="B119" s="104" t="s">
        <v>95</v>
      </c>
      <c r="C119" s="81" t="s">
        <v>212</v>
      </c>
      <c r="D119" s="43" t="s">
        <v>6</v>
      </c>
      <c r="E119" s="82">
        <v>92</v>
      </c>
      <c r="F119" s="83"/>
      <c r="G119" s="48">
        <f t="shared" si="14"/>
        <v>0</v>
      </c>
    </row>
    <row r="120" spans="1:7" ht="25.5" x14ac:dyDescent="0.25">
      <c r="A120" s="105">
        <f t="shared" si="18"/>
        <v>86</v>
      </c>
      <c r="B120" s="104" t="s">
        <v>95</v>
      </c>
      <c r="C120" s="81" t="s">
        <v>213</v>
      </c>
      <c r="D120" s="43" t="s">
        <v>6</v>
      </c>
      <c r="E120" s="82">
        <v>66</v>
      </c>
      <c r="F120" s="83"/>
      <c r="G120" s="48">
        <f t="shared" si="14"/>
        <v>0</v>
      </c>
    </row>
    <row r="121" spans="1:7" ht="13.5" thickBot="1" x14ac:dyDescent="0.3">
      <c r="A121" s="105">
        <f t="shared" si="18"/>
        <v>87</v>
      </c>
      <c r="B121" s="104" t="s">
        <v>95</v>
      </c>
      <c r="C121" s="81" t="s">
        <v>214</v>
      </c>
      <c r="D121" s="43" t="s">
        <v>6</v>
      </c>
      <c r="E121" s="82">
        <v>66</v>
      </c>
      <c r="F121" s="83"/>
      <c r="G121" s="48">
        <f t="shared" si="14"/>
        <v>0</v>
      </c>
    </row>
    <row r="122" spans="1:7" ht="13.5" thickBot="1" x14ac:dyDescent="0.3">
      <c r="A122" s="93"/>
      <c r="B122" s="107"/>
      <c r="C122" s="39" t="s">
        <v>80</v>
      </c>
      <c r="D122" s="94"/>
      <c r="E122" s="95"/>
      <c r="F122" s="100"/>
      <c r="G122" s="101">
        <f>SUM(G123:G131)</f>
        <v>0</v>
      </c>
    </row>
    <row r="123" spans="1:7" ht="25.5" x14ac:dyDescent="0.25">
      <c r="A123" s="105">
        <f>A121+1</f>
        <v>88</v>
      </c>
      <c r="B123" s="104" t="s">
        <v>95</v>
      </c>
      <c r="C123" s="81" t="s">
        <v>97</v>
      </c>
      <c r="D123" s="43" t="s">
        <v>8</v>
      </c>
      <c r="E123" s="82">
        <v>141.87</v>
      </c>
      <c r="F123" s="83"/>
      <c r="G123" s="48">
        <f t="shared" si="14"/>
        <v>0</v>
      </c>
    </row>
    <row r="124" spans="1:7" ht="25.5" x14ac:dyDescent="0.25">
      <c r="A124" s="105">
        <f>A123+1</f>
        <v>89</v>
      </c>
      <c r="B124" s="104" t="s">
        <v>95</v>
      </c>
      <c r="C124" s="81" t="s">
        <v>98</v>
      </c>
      <c r="D124" s="43" t="s">
        <v>8</v>
      </c>
      <c r="E124" s="82">
        <v>3.5</v>
      </c>
      <c r="F124" s="83"/>
      <c r="G124" s="48">
        <f t="shared" si="14"/>
        <v>0</v>
      </c>
    </row>
    <row r="125" spans="1:7" ht="25.5" x14ac:dyDescent="0.25">
      <c r="A125" s="105">
        <f t="shared" ref="A125:A131" si="19">A124+1</f>
        <v>90</v>
      </c>
      <c r="B125" s="104" t="s">
        <v>95</v>
      </c>
      <c r="C125" s="81" t="s">
        <v>99</v>
      </c>
      <c r="D125" s="43" t="s">
        <v>85</v>
      </c>
      <c r="E125" s="82">
        <v>3</v>
      </c>
      <c r="F125" s="83"/>
      <c r="G125" s="48">
        <f t="shared" si="14"/>
        <v>0</v>
      </c>
    </row>
    <row r="126" spans="1:7" ht="25.5" x14ac:dyDescent="0.25">
      <c r="A126" s="105">
        <f t="shared" si="19"/>
        <v>91</v>
      </c>
      <c r="B126" s="104" t="s">
        <v>95</v>
      </c>
      <c r="C126" s="81" t="s">
        <v>100</v>
      </c>
      <c r="D126" s="43" t="s">
        <v>85</v>
      </c>
      <c r="E126" s="82">
        <v>2</v>
      </c>
      <c r="F126" s="83"/>
      <c r="G126" s="48">
        <f t="shared" si="14"/>
        <v>0</v>
      </c>
    </row>
    <row r="127" spans="1:7" ht="38.25" x14ac:dyDescent="0.25">
      <c r="A127" s="105">
        <f t="shared" si="19"/>
        <v>92</v>
      </c>
      <c r="B127" s="108" t="s">
        <v>102</v>
      </c>
      <c r="C127" s="81" t="s">
        <v>101</v>
      </c>
      <c r="D127" s="43" t="s">
        <v>85</v>
      </c>
      <c r="E127" s="82">
        <v>1</v>
      </c>
      <c r="F127" s="83"/>
      <c r="G127" s="48">
        <f t="shared" si="14"/>
        <v>0</v>
      </c>
    </row>
    <row r="128" spans="1:7" x14ac:dyDescent="0.25">
      <c r="A128" s="105">
        <f t="shared" si="19"/>
        <v>93</v>
      </c>
      <c r="B128" s="104" t="s">
        <v>95</v>
      </c>
      <c r="C128" s="81" t="s">
        <v>103</v>
      </c>
      <c r="D128" s="43" t="s">
        <v>8</v>
      </c>
      <c r="E128" s="82">
        <v>28</v>
      </c>
      <c r="F128" s="83"/>
      <c r="G128" s="48">
        <f t="shared" si="14"/>
        <v>0</v>
      </c>
    </row>
    <row r="129" spans="1:7" ht="25.5" x14ac:dyDescent="0.25">
      <c r="A129" s="105">
        <f t="shared" si="19"/>
        <v>94</v>
      </c>
      <c r="B129" s="104" t="s">
        <v>95</v>
      </c>
      <c r="C129" s="81" t="s">
        <v>104</v>
      </c>
      <c r="D129" s="43" t="s">
        <v>8</v>
      </c>
      <c r="E129" s="82">
        <v>145.36000000000001</v>
      </c>
      <c r="F129" s="83"/>
      <c r="G129" s="48">
        <f t="shared" si="14"/>
        <v>0</v>
      </c>
    </row>
    <row r="130" spans="1:7" x14ac:dyDescent="0.25">
      <c r="A130" s="105">
        <f t="shared" si="19"/>
        <v>95</v>
      </c>
      <c r="B130" s="104" t="s">
        <v>95</v>
      </c>
      <c r="C130" s="81" t="s">
        <v>93</v>
      </c>
      <c r="D130" s="43" t="s">
        <v>8</v>
      </c>
      <c r="E130" s="82">
        <v>145.36000000000001</v>
      </c>
      <c r="F130" s="83"/>
      <c r="G130" s="48">
        <f t="shared" si="14"/>
        <v>0</v>
      </c>
    </row>
    <row r="131" spans="1:7" ht="13.5" thickBot="1" x14ac:dyDescent="0.3">
      <c r="A131" s="105">
        <f t="shared" si="19"/>
        <v>96</v>
      </c>
      <c r="B131" s="104" t="s">
        <v>95</v>
      </c>
      <c r="C131" s="81" t="s">
        <v>209</v>
      </c>
      <c r="D131" s="43" t="s">
        <v>11</v>
      </c>
      <c r="E131" s="82">
        <v>1</v>
      </c>
      <c r="F131" s="83"/>
      <c r="G131" s="48">
        <f t="shared" si="14"/>
        <v>0</v>
      </c>
    </row>
    <row r="132" spans="1:7" ht="13.5" thickBot="1" x14ac:dyDescent="0.3">
      <c r="A132" s="61"/>
      <c r="B132" s="62"/>
      <c r="C132" s="63"/>
      <c r="D132" s="62"/>
      <c r="E132" s="64"/>
      <c r="F132" s="86" t="s">
        <v>120</v>
      </c>
      <c r="G132" s="87">
        <f>G111+G113+G122</f>
        <v>0</v>
      </c>
    </row>
    <row r="133" spans="1:7" ht="13.5" thickBot="1" x14ac:dyDescent="0.3">
      <c r="A133" s="88"/>
      <c r="B133" s="89"/>
      <c r="C133" s="63" t="s">
        <v>105</v>
      </c>
      <c r="D133" s="90"/>
      <c r="E133" s="90"/>
      <c r="F133" s="91"/>
      <c r="G133" s="92"/>
    </row>
    <row r="134" spans="1:7" ht="14.45" customHeight="1" thickBot="1" x14ac:dyDescent="0.3">
      <c r="A134" s="110"/>
      <c r="B134" s="111"/>
      <c r="C134" s="39" t="s">
        <v>77</v>
      </c>
      <c r="D134" s="94"/>
      <c r="E134" s="95"/>
      <c r="F134" s="96"/>
      <c r="G134" s="97">
        <f>G135</f>
        <v>0</v>
      </c>
    </row>
    <row r="135" spans="1:7" ht="26.25" thickBot="1" x14ac:dyDescent="0.3">
      <c r="A135" s="105">
        <f>A131+1</f>
        <v>97</v>
      </c>
      <c r="B135" s="108" t="s">
        <v>106</v>
      </c>
      <c r="C135" s="76" t="s">
        <v>107</v>
      </c>
      <c r="D135" s="74" t="s">
        <v>8</v>
      </c>
      <c r="E135" s="77">
        <v>119.66</v>
      </c>
      <c r="F135" s="78"/>
      <c r="G135" s="48">
        <f t="shared" si="14"/>
        <v>0</v>
      </c>
    </row>
    <row r="136" spans="1:7" ht="13.5" thickBot="1" x14ac:dyDescent="0.3">
      <c r="A136" s="93"/>
      <c r="B136" s="94"/>
      <c r="C136" s="39" t="s">
        <v>79</v>
      </c>
      <c r="D136" s="95"/>
      <c r="E136" s="95"/>
      <c r="F136" s="96"/>
      <c r="G136" s="97">
        <v>0</v>
      </c>
    </row>
    <row r="137" spans="1:7" ht="25.5" x14ac:dyDescent="0.25">
      <c r="A137" s="105">
        <f>A135+1</f>
        <v>98</v>
      </c>
      <c r="B137" s="108" t="s">
        <v>106</v>
      </c>
      <c r="C137" s="81" t="s">
        <v>215</v>
      </c>
      <c r="D137" s="43" t="s">
        <v>6</v>
      </c>
      <c r="E137" s="82">
        <v>84</v>
      </c>
      <c r="F137" s="83"/>
      <c r="G137" s="48">
        <f t="shared" si="14"/>
        <v>0</v>
      </c>
    </row>
    <row r="138" spans="1:7" ht="25.5" x14ac:dyDescent="0.25">
      <c r="A138" s="105">
        <f t="shared" ref="A138:A144" si="20">A137+1</f>
        <v>99</v>
      </c>
      <c r="B138" s="108" t="s">
        <v>106</v>
      </c>
      <c r="C138" s="81" t="s">
        <v>216</v>
      </c>
      <c r="D138" s="43" t="s">
        <v>6</v>
      </c>
      <c r="E138" s="82">
        <v>21</v>
      </c>
      <c r="F138" s="83"/>
      <c r="G138" s="48">
        <f t="shared" si="14"/>
        <v>0</v>
      </c>
    </row>
    <row r="139" spans="1:7" ht="25.5" x14ac:dyDescent="0.25">
      <c r="A139" s="105">
        <f t="shared" si="20"/>
        <v>100</v>
      </c>
      <c r="B139" s="108" t="s">
        <v>106</v>
      </c>
      <c r="C139" s="81" t="s">
        <v>204</v>
      </c>
      <c r="D139" s="43" t="s">
        <v>6</v>
      </c>
      <c r="E139" s="82">
        <v>55</v>
      </c>
      <c r="F139" s="83"/>
      <c r="G139" s="48">
        <f t="shared" si="14"/>
        <v>0</v>
      </c>
    </row>
    <row r="140" spans="1:7" ht="25.5" x14ac:dyDescent="0.25">
      <c r="A140" s="105">
        <f t="shared" si="20"/>
        <v>101</v>
      </c>
      <c r="B140" s="108" t="s">
        <v>106</v>
      </c>
      <c r="C140" s="81" t="s">
        <v>217</v>
      </c>
      <c r="D140" s="43" t="s">
        <v>7</v>
      </c>
      <c r="E140" s="82">
        <v>239.32</v>
      </c>
      <c r="F140" s="83"/>
      <c r="G140" s="48">
        <f t="shared" si="14"/>
        <v>0</v>
      </c>
    </row>
    <row r="141" spans="1:7" ht="25.5" x14ac:dyDescent="0.25">
      <c r="A141" s="105">
        <f t="shared" si="20"/>
        <v>102</v>
      </c>
      <c r="B141" s="108" t="s">
        <v>106</v>
      </c>
      <c r="C141" s="81" t="s">
        <v>78</v>
      </c>
      <c r="D141" s="43" t="s">
        <v>6</v>
      </c>
      <c r="E141" s="82">
        <v>50</v>
      </c>
      <c r="F141" s="83"/>
      <c r="G141" s="48">
        <f t="shared" si="14"/>
        <v>0</v>
      </c>
    </row>
    <row r="142" spans="1:7" ht="25.5" x14ac:dyDescent="0.25">
      <c r="A142" s="105">
        <f t="shared" si="20"/>
        <v>103</v>
      </c>
      <c r="B142" s="108" t="s">
        <v>106</v>
      </c>
      <c r="C142" s="81" t="s">
        <v>218</v>
      </c>
      <c r="D142" s="43" t="s">
        <v>6</v>
      </c>
      <c r="E142" s="82">
        <v>50</v>
      </c>
      <c r="F142" s="83"/>
      <c r="G142" s="48">
        <f t="shared" si="14"/>
        <v>0</v>
      </c>
    </row>
    <row r="143" spans="1:7" ht="25.5" x14ac:dyDescent="0.25">
      <c r="A143" s="105">
        <f t="shared" si="20"/>
        <v>104</v>
      </c>
      <c r="B143" s="108" t="s">
        <v>106</v>
      </c>
      <c r="C143" s="81" t="s">
        <v>219</v>
      </c>
      <c r="D143" s="43" t="s">
        <v>6</v>
      </c>
      <c r="E143" s="82">
        <v>105</v>
      </c>
      <c r="F143" s="83"/>
      <c r="G143" s="48">
        <f t="shared" si="14"/>
        <v>0</v>
      </c>
    </row>
    <row r="144" spans="1:7" ht="26.25" thickBot="1" x14ac:dyDescent="0.3">
      <c r="A144" s="105">
        <f t="shared" si="20"/>
        <v>105</v>
      </c>
      <c r="B144" s="108" t="s">
        <v>106</v>
      </c>
      <c r="C144" s="81" t="s">
        <v>220</v>
      </c>
      <c r="D144" s="43" t="s">
        <v>6</v>
      </c>
      <c r="E144" s="82">
        <v>105</v>
      </c>
      <c r="F144" s="83"/>
      <c r="G144" s="48">
        <f t="shared" si="14"/>
        <v>0</v>
      </c>
    </row>
    <row r="145" spans="1:7" ht="13.5" thickBot="1" x14ac:dyDescent="0.3">
      <c r="A145" s="93"/>
      <c r="B145" s="107"/>
      <c r="C145" s="39" t="s">
        <v>80</v>
      </c>
      <c r="D145" s="94"/>
      <c r="E145" s="95"/>
      <c r="F145" s="100"/>
      <c r="G145" s="101">
        <f>SUM(G146:G157)</f>
        <v>0</v>
      </c>
    </row>
    <row r="146" spans="1:7" ht="38.25" x14ac:dyDescent="0.25">
      <c r="A146" s="105">
        <f>A144+1</f>
        <v>106</v>
      </c>
      <c r="B146" s="108" t="s">
        <v>106</v>
      </c>
      <c r="C146" s="81" t="s">
        <v>108</v>
      </c>
      <c r="D146" s="43" t="s">
        <v>8</v>
      </c>
      <c r="E146" s="82">
        <v>77.849999999999994</v>
      </c>
      <c r="F146" s="83"/>
      <c r="G146" s="48">
        <f t="shared" si="14"/>
        <v>0</v>
      </c>
    </row>
    <row r="147" spans="1:7" ht="38.25" x14ac:dyDescent="0.25">
      <c r="A147" s="105">
        <f>A146+1</f>
        <v>107</v>
      </c>
      <c r="B147" s="108" t="s">
        <v>106</v>
      </c>
      <c r="C147" s="81" t="s">
        <v>221</v>
      </c>
      <c r="D147" s="43" t="s">
        <v>8</v>
      </c>
      <c r="E147" s="82">
        <v>41.81</v>
      </c>
      <c r="F147" s="83"/>
      <c r="G147" s="48">
        <f t="shared" si="14"/>
        <v>0</v>
      </c>
    </row>
    <row r="148" spans="1:7" ht="25.5" x14ac:dyDescent="0.25">
      <c r="A148" s="105">
        <f t="shared" ref="A148:A157" si="21">A147+1</f>
        <v>108</v>
      </c>
      <c r="B148" s="108" t="s">
        <v>106</v>
      </c>
      <c r="C148" s="81" t="s">
        <v>109</v>
      </c>
      <c r="D148" s="43" t="s">
        <v>11</v>
      </c>
      <c r="E148" s="82">
        <v>1</v>
      </c>
      <c r="F148" s="83"/>
      <c r="G148" s="48">
        <f t="shared" si="14"/>
        <v>0</v>
      </c>
    </row>
    <row r="149" spans="1:7" ht="25.5" x14ac:dyDescent="0.25">
      <c r="A149" s="105">
        <f t="shared" si="21"/>
        <v>109</v>
      </c>
      <c r="B149" s="108" t="s">
        <v>106</v>
      </c>
      <c r="C149" s="81" t="s">
        <v>110</v>
      </c>
      <c r="D149" s="43" t="s">
        <v>11</v>
      </c>
      <c r="E149" s="82">
        <v>1</v>
      </c>
      <c r="F149" s="83"/>
      <c r="G149" s="48">
        <f t="shared" si="14"/>
        <v>0</v>
      </c>
    </row>
    <row r="150" spans="1:7" ht="25.5" x14ac:dyDescent="0.25">
      <c r="A150" s="105">
        <f t="shared" si="21"/>
        <v>110</v>
      </c>
      <c r="B150" s="108" t="s">
        <v>106</v>
      </c>
      <c r="C150" s="81" t="s">
        <v>111</v>
      </c>
      <c r="D150" s="43" t="s">
        <v>11</v>
      </c>
      <c r="E150" s="82">
        <v>1</v>
      </c>
      <c r="F150" s="83"/>
      <c r="G150" s="48">
        <f t="shared" si="14"/>
        <v>0</v>
      </c>
    </row>
    <row r="151" spans="1:7" ht="25.5" x14ac:dyDescent="0.25">
      <c r="A151" s="105">
        <f t="shared" si="21"/>
        <v>111</v>
      </c>
      <c r="B151" s="108" t="s">
        <v>106</v>
      </c>
      <c r="C151" s="81" t="s">
        <v>112</v>
      </c>
      <c r="D151" s="43" t="s">
        <v>10</v>
      </c>
      <c r="E151" s="82">
        <v>12</v>
      </c>
      <c r="F151" s="83"/>
      <c r="G151" s="48">
        <f t="shared" ref="G151:G157" si="22">ROUND(E151*F151,2)</f>
        <v>0</v>
      </c>
    </row>
    <row r="152" spans="1:7" ht="38.25" x14ac:dyDescent="0.25">
      <c r="A152" s="105">
        <f t="shared" si="21"/>
        <v>112</v>
      </c>
      <c r="B152" s="108" t="s">
        <v>106</v>
      </c>
      <c r="C152" s="81" t="s">
        <v>113</v>
      </c>
      <c r="D152" s="43" t="s">
        <v>85</v>
      </c>
      <c r="E152" s="82">
        <v>1</v>
      </c>
      <c r="F152" s="83"/>
      <c r="G152" s="48">
        <f t="shared" si="22"/>
        <v>0</v>
      </c>
    </row>
    <row r="153" spans="1:7" ht="25.5" x14ac:dyDescent="0.25">
      <c r="A153" s="105">
        <f t="shared" si="21"/>
        <v>113</v>
      </c>
      <c r="B153" s="108" t="s">
        <v>106</v>
      </c>
      <c r="C153" s="81" t="s">
        <v>114</v>
      </c>
      <c r="D153" s="43" t="s">
        <v>8</v>
      </c>
      <c r="E153" s="82">
        <v>119.66</v>
      </c>
      <c r="F153" s="83"/>
      <c r="G153" s="48">
        <f t="shared" si="22"/>
        <v>0</v>
      </c>
    </row>
    <row r="154" spans="1:7" ht="25.5" x14ac:dyDescent="0.25">
      <c r="A154" s="105">
        <f t="shared" si="21"/>
        <v>114</v>
      </c>
      <c r="B154" s="108" t="s">
        <v>106</v>
      </c>
      <c r="C154" s="81" t="s">
        <v>115</v>
      </c>
      <c r="D154" s="43" t="s">
        <v>11</v>
      </c>
      <c r="E154" s="82">
        <v>6</v>
      </c>
      <c r="F154" s="83"/>
      <c r="G154" s="48">
        <f t="shared" si="22"/>
        <v>0</v>
      </c>
    </row>
    <row r="155" spans="1:7" ht="25.5" x14ac:dyDescent="0.25">
      <c r="A155" s="105">
        <f t="shared" si="21"/>
        <v>115</v>
      </c>
      <c r="B155" s="108" t="s">
        <v>106</v>
      </c>
      <c r="C155" s="81" t="s">
        <v>116</v>
      </c>
      <c r="D155" s="43" t="s">
        <v>117</v>
      </c>
      <c r="E155" s="82">
        <v>1</v>
      </c>
      <c r="F155" s="83"/>
      <c r="G155" s="48">
        <f t="shared" si="22"/>
        <v>0</v>
      </c>
    </row>
    <row r="156" spans="1:7" ht="25.5" x14ac:dyDescent="0.25">
      <c r="A156" s="105">
        <f t="shared" si="21"/>
        <v>116</v>
      </c>
      <c r="B156" s="108" t="s">
        <v>106</v>
      </c>
      <c r="C156" s="81" t="s">
        <v>118</v>
      </c>
      <c r="D156" s="43" t="s">
        <v>10</v>
      </c>
      <c r="E156" s="82">
        <v>4</v>
      </c>
      <c r="F156" s="83"/>
      <c r="G156" s="48">
        <f t="shared" si="22"/>
        <v>0</v>
      </c>
    </row>
    <row r="157" spans="1:7" ht="26.25" thickBot="1" x14ac:dyDescent="0.3">
      <c r="A157" s="105">
        <f t="shared" si="21"/>
        <v>117</v>
      </c>
      <c r="B157" s="108" t="s">
        <v>106</v>
      </c>
      <c r="C157" s="81" t="s">
        <v>209</v>
      </c>
      <c r="D157" s="43" t="s">
        <v>11</v>
      </c>
      <c r="E157" s="82">
        <v>1</v>
      </c>
      <c r="F157" s="83"/>
      <c r="G157" s="48">
        <f t="shared" si="22"/>
        <v>0</v>
      </c>
    </row>
    <row r="158" spans="1:7" ht="13.5" thickBot="1" x14ac:dyDescent="0.3">
      <c r="A158" s="61"/>
      <c r="B158" s="62"/>
      <c r="C158" s="63"/>
      <c r="D158" s="62"/>
      <c r="E158" s="64"/>
      <c r="F158" s="86" t="s">
        <v>121</v>
      </c>
      <c r="G158" s="87">
        <f>G134+G136+G145</f>
        <v>0</v>
      </c>
    </row>
    <row r="159" spans="1:7" ht="13.5" thickBot="1" x14ac:dyDescent="0.3">
      <c r="A159" s="88"/>
      <c r="B159" s="89"/>
      <c r="C159" s="112" t="s">
        <v>21</v>
      </c>
      <c r="D159" s="90"/>
      <c r="E159" s="90"/>
      <c r="F159" s="91"/>
      <c r="G159" s="92"/>
    </row>
    <row r="160" spans="1:7" ht="13.5" thickBot="1" x14ac:dyDescent="0.3">
      <c r="A160" s="73"/>
      <c r="B160" s="38"/>
      <c r="C160" s="39" t="s">
        <v>135</v>
      </c>
      <c r="D160" s="40"/>
      <c r="E160" s="40"/>
      <c r="F160" s="41"/>
      <c r="G160" s="42">
        <f>SUM(G161:G178)</f>
        <v>0</v>
      </c>
    </row>
    <row r="161" spans="1:7" ht="25.5" x14ac:dyDescent="0.25">
      <c r="A161" s="58">
        <f>A157+1</f>
        <v>118</v>
      </c>
      <c r="B161" s="44" t="s">
        <v>34</v>
      </c>
      <c r="C161" s="45" t="s">
        <v>122</v>
      </c>
      <c r="D161" s="46" t="s">
        <v>10</v>
      </c>
      <c r="E161" s="46">
        <v>1</v>
      </c>
      <c r="F161" s="47"/>
      <c r="G161" s="48">
        <f t="shared" ref="G161:G177" si="23">ROUND(E161*F161,2)</f>
        <v>0</v>
      </c>
    </row>
    <row r="162" spans="1:7" x14ac:dyDescent="0.25">
      <c r="A162" s="43">
        <f>A161+1</f>
        <v>119</v>
      </c>
      <c r="B162" s="44" t="s">
        <v>34</v>
      </c>
      <c r="C162" s="49" t="s">
        <v>123</v>
      </c>
      <c r="D162" s="50" t="s">
        <v>11</v>
      </c>
      <c r="E162" s="50">
        <v>1</v>
      </c>
      <c r="F162" s="51"/>
      <c r="G162" s="48">
        <f t="shared" si="23"/>
        <v>0</v>
      </c>
    </row>
    <row r="163" spans="1:7" x14ac:dyDescent="0.25">
      <c r="A163" s="43">
        <f t="shared" ref="A163:A178" si="24">A162+1</f>
        <v>120</v>
      </c>
      <c r="B163" s="44" t="s">
        <v>34</v>
      </c>
      <c r="C163" s="49" t="s">
        <v>222</v>
      </c>
      <c r="D163" s="50" t="s">
        <v>8</v>
      </c>
      <c r="E163" s="50">
        <v>140.35</v>
      </c>
      <c r="F163" s="51"/>
      <c r="G163" s="48">
        <f t="shared" si="23"/>
        <v>0</v>
      </c>
    </row>
    <row r="164" spans="1:7" ht="25.5" x14ac:dyDescent="0.25">
      <c r="A164" s="43">
        <f t="shared" si="24"/>
        <v>121</v>
      </c>
      <c r="B164" s="44" t="s">
        <v>34</v>
      </c>
      <c r="C164" s="49" t="s">
        <v>38</v>
      </c>
      <c r="D164" s="50" t="s">
        <v>8</v>
      </c>
      <c r="E164" s="50">
        <v>438.6</v>
      </c>
      <c r="F164" s="51"/>
      <c r="G164" s="48">
        <f t="shared" si="23"/>
        <v>0</v>
      </c>
    </row>
    <row r="165" spans="1:7" x14ac:dyDescent="0.25">
      <c r="A165" s="43">
        <f t="shared" si="24"/>
        <v>122</v>
      </c>
      <c r="B165" s="44" t="s">
        <v>34</v>
      </c>
      <c r="C165" s="49" t="s">
        <v>223</v>
      </c>
      <c r="D165" s="50" t="s">
        <v>6</v>
      </c>
      <c r="E165" s="50">
        <v>141</v>
      </c>
      <c r="F165" s="51"/>
      <c r="G165" s="48">
        <f t="shared" si="23"/>
        <v>0</v>
      </c>
    </row>
    <row r="166" spans="1:7" x14ac:dyDescent="0.25">
      <c r="A166" s="43">
        <f>A165+1</f>
        <v>123</v>
      </c>
      <c r="B166" s="44" t="s">
        <v>34</v>
      </c>
      <c r="C166" s="49" t="s">
        <v>124</v>
      </c>
      <c r="D166" s="50" t="s">
        <v>8</v>
      </c>
      <c r="E166" s="50">
        <v>103.1</v>
      </c>
      <c r="F166" s="51"/>
      <c r="G166" s="48">
        <f t="shared" si="23"/>
        <v>0</v>
      </c>
    </row>
    <row r="167" spans="1:7" ht="25.5" x14ac:dyDescent="0.25">
      <c r="A167" s="43">
        <f t="shared" si="24"/>
        <v>124</v>
      </c>
      <c r="B167" s="44" t="s">
        <v>34</v>
      </c>
      <c r="C167" s="49" t="s">
        <v>125</v>
      </c>
      <c r="D167" s="50" t="s">
        <v>8</v>
      </c>
      <c r="E167" s="50">
        <v>103.1</v>
      </c>
      <c r="F167" s="51"/>
      <c r="G167" s="48">
        <f t="shared" si="23"/>
        <v>0</v>
      </c>
    </row>
    <row r="168" spans="1:7" ht="25.5" x14ac:dyDescent="0.25">
      <c r="A168" s="43">
        <f t="shared" si="24"/>
        <v>125</v>
      </c>
      <c r="B168" s="44" t="s">
        <v>34</v>
      </c>
      <c r="C168" s="81" t="s">
        <v>126</v>
      </c>
      <c r="D168" s="82" t="s">
        <v>8</v>
      </c>
      <c r="E168" s="82">
        <v>420.8</v>
      </c>
      <c r="F168" s="83"/>
      <c r="G168" s="48">
        <f t="shared" si="23"/>
        <v>0</v>
      </c>
    </row>
    <row r="169" spans="1:7" ht="25.5" x14ac:dyDescent="0.25">
      <c r="A169" s="43">
        <f t="shared" si="24"/>
        <v>126</v>
      </c>
      <c r="B169" s="44" t="s">
        <v>34</v>
      </c>
      <c r="C169" s="81" t="s">
        <v>127</v>
      </c>
      <c r="D169" s="82" t="s">
        <v>8</v>
      </c>
      <c r="E169" s="82">
        <v>440</v>
      </c>
      <c r="F169" s="83"/>
      <c r="G169" s="48">
        <f t="shared" si="23"/>
        <v>0</v>
      </c>
    </row>
    <row r="170" spans="1:7" ht="25.5" x14ac:dyDescent="0.25">
      <c r="A170" s="43">
        <f t="shared" si="24"/>
        <v>127</v>
      </c>
      <c r="B170" s="44" t="s">
        <v>34</v>
      </c>
      <c r="C170" s="81" t="s">
        <v>224</v>
      </c>
      <c r="D170" s="82" t="s">
        <v>8</v>
      </c>
      <c r="E170" s="82">
        <v>18</v>
      </c>
      <c r="F170" s="83"/>
      <c r="G170" s="48">
        <f t="shared" si="23"/>
        <v>0</v>
      </c>
    </row>
    <row r="171" spans="1:7" ht="38.25" x14ac:dyDescent="0.25">
      <c r="A171" s="43">
        <f t="shared" si="24"/>
        <v>128</v>
      </c>
      <c r="B171" s="44" t="s">
        <v>34</v>
      </c>
      <c r="C171" s="81" t="s">
        <v>128</v>
      </c>
      <c r="D171" s="82" t="s">
        <v>10</v>
      </c>
      <c r="E171" s="82">
        <v>30</v>
      </c>
      <c r="F171" s="83"/>
      <c r="G171" s="48">
        <f t="shared" si="23"/>
        <v>0</v>
      </c>
    </row>
    <row r="172" spans="1:7" ht="25.5" x14ac:dyDescent="0.25">
      <c r="A172" s="43">
        <f t="shared" si="24"/>
        <v>129</v>
      </c>
      <c r="B172" s="44" t="s">
        <v>34</v>
      </c>
      <c r="C172" s="81" t="s">
        <v>129</v>
      </c>
      <c r="D172" s="82" t="s">
        <v>10</v>
      </c>
      <c r="E172" s="82">
        <v>13</v>
      </c>
      <c r="F172" s="83"/>
      <c r="G172" s="48">
        <f t="shared" si="23"/>
        <v>0</v>
      </c>
    </row>
    <row r="173" spans="1:7" ht="25.5" x14ac:dyDescent="0.25">
      <c r="A173" s="43">
        <f t="shared" si="24"/>
        <v>130</v>
      </c>
      <c r="B173" s="44" t="s">
        <v>34</v>
      </c>
      <c r="C173" s="81" t="s">
        <v>130</v>
      </c>
      <c r="D173" s="82" t="s">
        <v>10</v>
      </c>
      <c r="E173" s="82">
        <v>13</v>
      </c>
      <c r="F173" s="83"/>
      <c r="G173" s="48">
        <f t="shared" si="23"/>
        <v>0</v>
      </c>
    </row>
    <row r="174" spans="1:7" ht="25.5" x14ac:dyDescent="0.25">
      <c r="A174" s="43">
        <f t="shared" si="24"/>
        <v>131</v>
      </c>
      <c r="B174" s="44" t="s">
        <v>34</v>
      </c>
      <c r="C174" s="81" t="s">
        <v>131</v>
      </c>
      <c r="D174" s="82" t="s">
        <v>10</v>
      </c>
      <c r="E174" s="82">
        <v>13</v>
      </c>
      <c r="F174" s="83"/>
      <c r="G174" s="48">
        <f t="shared" si="23"/>
        <v>0</v>
      </c>
    </row>
    <row r="175" spans="1:7" ht="38.25" x14ac:dyDescent="0.25">
      <c r="A175" s="43">
        <f t="shared" si="24"/>
        <v>132</v>
      </c>
      <c r="B175" s="44" t="s">
        <v>34</v>
      </c>
      <c r="C175" s="81" t="s">
        <v>132</v>
      </c>
      <c r="D175" s="82" t="s">
        <v>11</v>
      </c>
      <c r="E175" s="82">
        <v>13</v>
      </c>
      <c r="F175" s="83"/>
      <c r="G175" s="48">
        <f t="shared" si="23"/>
        <v>0</v>
      </c>
    </row>
    <row r="176" spans="1:7" ht="25.5" x14ac:dyDescent="0.25">
      <c r="A176" s="43">
        <f t="shared" si="24"/>
        <v>133</v>
      </c>
      <c r="B176" s="44" t="s">
        <v>34</v>
      </c>
      <c r="C176" s="81" t="s">
        <v>133</v>
      </c>
      <c r="D176" s="82" t="s">
        <v>10</v>
      </c>
      <c r="E176" s="82">
        <v>1</v>
      </c>
      <c r="F176" s="83"/>
      <c r="G176" s="48">
        <f t="shared" si="23"/>
        <v>0</v>
      </c>
    </row>
    <row r="177" spans="1:7" ht="25.5" x14ac:dyDescent="0.25">
      <c r="A177" s="43">
        <f t="shared" si="24"/>
        <v>134</v>
      </c>
      <c r="B177" s="44" t="s">
        <v>34</v>
      </c>
      <c r="C177" s="81" t="s">
        <v>131</v>
      </c>
      <c r="D177" s="82" t="s">
        <v>10</v>
      </c>
      <c r="E177" s="82">
        <v>1</v>
      </c>
      <c r="F177" s="83"/>
      <c r="G177" s="48">
        <f t="shared" si="23"/>
        <v>0</v>
      </c>
    </row>
    <row r="178" spans="1:7" ht="39" thickBot="1" x14ac:dyDescent="0.3">
      <c r="A178" s="43">
        <f t="shared" si="24"/>
        <v>135</v>
      </c>
      <c r="B178" s="44" t="s">
        <v>34</v>
      </c>
      <c r="C178" s="81" t="s">
        <v>134</v>
      </c>
      <c r="D178" s="82" t="s">
        <v>11</v>
      </c>
      <c r="E178" s="82">
        <v>1</v>
      </c>
      <c r="F178" s="83"/>
      <c r="G178" s="48">
        <f>ROUND(E178*F178,2)</f>
        <v>0</v>
      </c>
    </row>
    <row r="179" spans="1:7" ht="13.5" thickBot="1" x14ac:dyDescent="0.3">
      <c r="A179" s="73"/>
      <c r="B179" s="38"/>
      <c r="C179" s="39" t="s">
        <v>136</v>
      </c>
      <c r="D179" s="40"/>
      <c r="E179" s="40"/>
      <c r="F179" s="41"/>
      <c r="G179" s="42">
        <f>SUM(G180:G195)</f>
        <v>0</v>
      </c>
    </row>
    <row r="180" spans="1:7" x14ac:dyDescent="0.25">
      <c r="A180" s="43">
        <f>A178+1</f>
        <v>136</v>
      </c>
      <c r="B180" s="44" t="s">
        <v>34</v>
      </c>
      <c r="C180" s="81" t="s">
        <v>137</v>
      </c>
      <c r="D180" s="82" t="s">
        <v>10</v>
      </c>
      <c r="E180" s="82">
        <v>1</v>
      </c>
      <c r="F180" s="83"/>
      <c r="G180" s="48">
        <f>ROUND(E180*F180,2)</f>
        <v>0</v>
      </c>
    </row>
    <row r="181" spans="1:7" ht="25.5" x14ac:dyDescent="0.25">
      <c r="A181" s="43">
        <f>A180+1</f>
        <v>137</v>
      </c>
      <c r="B181" s="44" t="s">
        <v>34</v>
      </c>
      <c r="C181" s="81" t="s">
        <v>138</v>
      </c>
      <c r="D181" s="82" t="s">
        <v>10</v>
      </c>
      <c r="E181" s="82">
        <v>1</v>
      </c>
      <c r="F181" s="83"/>
      <c r="G181" s="48">
        <f t="shared" ref="G181:G201" si="25">ROUND(E181*F181,2)</f>
        <v>0</v>
      </c>
    </row>
    <row r="182" spans="1:7" x14ac:dyDescent="0.25">
      <c r="A182" s="43">
        <f t="shared" ref="A182:A195" si="26">A180+1</f>
        <v>137</v>
      </c>
      <c r="B182" s="44" t="s">
        <v>34</v>
      </c>
      <c r="C182" s="81" t="s">
        <v>222</v>
      </c>
      <c r="D182" s="82" t="s">
        <v>6</v>
      </c>
      <c r="E182" s="82">
        <v>34.4</v>
      </c>
      <c r="F182" s="83"/>
      <c r="G182" s="48">
        <f t="shared" si="25"/>
        <v>0</v>
      </c>
    </row>
    <row r="183" spans="1:7" ht="25.5" x14ac:dyDescent="0.25">
      <c r="A183" s="43">
        <f t="shared" si="26"/>
        <v>138</v>
      </c>
      <c r="B183" s="44" t="s">
        <v>34</v>
      </c>
      <c r="C183" s="81" t="s">
        <v>38</v>
      </c>
      <c r="D183" s="82" t="s">
        <v>8</v>
      </c>
      <c r="E183" s="82">
        <v>107.5</v>
      </c>
      <c r="F183" s="83"/>
      <c r="G183" s="48">
        <f t="shared" si="25"/>
        <v>0</v>
      </c>
    </row>
    <row r="184" spans="1:7" x14ac:dyDescent="0.25">
      <c r="A184" s="43">
        <f t="shared" si="26"/>
        <v>138</v>
      </c>
      <c r="B184" s="44" t="s">
        <v>34</v>
      </c>
      <c r="C184" s="81" t="s">
        <v>225</v>
      </c>
      <c r="D184" s="82" t="s">
        <v>6</v>
      </c>
      <c r="E184" s="82">
        <v>34.4</v>
      </c>
      <c r="F184" s="83"/>
      <c r="G184" s="48">
        <f t="shared" si="25"/>
        <v>0</v>
      </c>
    </row>
    <row r="185" spans="1:7" x14ac:dyDescent="0.25">
      <c r="A185" s="43">
        <f t="shared" si="26"/>
        <v>139</v>
      </c>
      <c r="B185" s="44" t="s">
        <v>34</v>
      </c>
      <c r="C185" s="81" t="s">
        <v>124</v>
      </c>
      <c r="D185" s="82" t="s">
        <v>8</v>
      </c>
      <c r="E185" s="82">
        <v>24</v>
      </c>
      <c r="F185" s="83"/>
      <c r="G185" s="48">
        <f t="shared" si="25"/>
        <v>0</v>
      </c>
    </row>
    <row r="186" spans="1:7" x14ac:dyDescent="0.25">
      <c r="A186" s="43">
        <f t="shared" si="26"/>
        <v>139</v>
      </c>
      <c r="B186" s="44" t="s">
        <v>34</v>
      </c>
      <c r="C186" s="81" t="s">
        <v>139</v>
      </c>
      <c r="D186" s="82" t="s">
        <v>8</v>
      </c>
      <c r="E186" s="82">
        <v>2</v>
      </c>
      <c r="F186" s="83"/>
      <c r="G186" s="48">
        <f t="shared" si="25"/>
        <v>0</v>
      </c>
    </row>
    <row r="187" spans="1:7" ht="25.5" x14ac:dyDescent="0.25">
      <c r="A187" s="43">
        <f t="shared" si="26"/>
        <v>140</v>
      </c>
      <c r="B187" s="44" t="s">
        <v>34</v>
      </c>
      <c r="C187" s="81" t="s">
        <v>125</v>
      </c>
      <c r="D187" s="82" t="s">
        <v>8</v>
      </c>
      <c r="E187" s="82">
        <v>26</v>
      </c>
      <c r="F187" s="83"/>
      <c r="G187" s="48">
        <f t="shared" si="25"/>
        <v>0</v>
      </c>
    </row>
    <row r="188" spans="1:7" ht="25.5" x14ac:dyDescent="0.25">
      <c r="A188" s="43">
        <f t="shared" si="26"/>
        <v>140</v>
      </c>
      <c r="B188" s="44" t="s">
        <v>34</v>
      </c>
      <c r="C188" s="81" t="s">
        <v>126</v>
      </c>
      <c r="D188" s="82" t="s">
        <v>8</v>
      </c>
      <c r="E188" s="82">
        <v>90.9</v>
      </c>
      <c r="F188" s="83"/>
      <c r="G188" s="48">
        <f t="shared" si="25"/>
        <v>0</v>
      </c>
    </row>
    <row r="189" spans="1:7" ht="25.5" x14ac:dyDescent="0.25">
      <c r="A189" s="43">
        <f t="shared" si="26"/>
        <v>141</v>
      </c>
      <c r="B189" s="44" t="s">
        <v>34</v>
      </c>
      <c r="C189" s="81" t="s">
        <v>127</v>
      </c>
      <c r="D189" s="82" t="s">
        <v>8</v>
      </c>
      <c r="E189" s="82">
        <v>5.5</v>
      </c>
      <c r="F189" s="83"/>
      <c r="G189" s="48">
        <f t="shared" si="25"/>
        <v>0</v>
      </c>
    </row>
    <row r="190" spans="1:7" ht="25.5" x14ac:dyDescent="0.25">
      <c r="A190" s="43">
        <f t="shared" si="26"/>
        <v>141</v>
      </c>
      <c r="B190" s="44" t="s">
        <v>34</v>
      </c>
      <c r="C190" s="81" t="s">
        <v>226</v>
      </c>
      <c r="D190" s="82" t="s">
        <v>8</v>
      </c>
      <c r="E190" s="82">
        <v>3</v>
      </c>
      <c r="F190" s="83"/>
      <c r="G190" s="48">
        <f t="shared" si="25"/>
        <v>0</v>
      </c>
    </row>
    <row r="191" spans="1:7" ht="38.25" x14ac:dyDescent="0.25">
      <c r="A191" s="43">
        <f t="shared" si="26"/>
        <v>142</v>
      </c>
      <c r="B191" s="44" t="s">
        <v>34</v>
      </c>
      <c r="C191" s="81" t="s">
        <v>128</v>
      </c>
      <c r="D191" s="82" t="s">
        <v>10</v>
      </c>
      <c r="E191" s="82">
        <v>2</v>
      </c>
      <c r="F191" s="83"/>
      <c r="G191" s="48">
        <f t="shared" si="25"/>
        <v>0</v>
      </c>
    </row>
    <row r="192" spans="1:7" x14ac:dyDescent="0.25">
      <c r="A192" s="43">
        <f t="shared" si="26"/>
        <v>142</v>
      </c>
      <c r="B192" s="44" t="s">
        <v>34</v>
      </c>
      <c r="C192" s="81" t="s">
        <v>140</v>
      </c>
      <c r="D192" s="82" t="s">
        <v>8</v>
      </c>
      <c r="E192" s="82">
        <v>99</v>
      </c>
      <c r="F192" s="83"/>
      <c r="G192" s="48">
        <f t="shared" si="25"/>
        <v>0</v>
      </c>
    </row>
    <row r="193" spans="1:7" ht="25.5" x14ac:dyDescent="0.25">
      <c r="A193" s="43">
        <f t="shared" si="26"/>
        <v>143</v>
      </c>
      <c r="B193" s="44" t="s">
        <v>34</v>
      </c>
      <c r="C193" s="81" t="s">
        <v>141</v>
      </c>
      <c r="D193" s="82" t="s">
        <v>8</v>
      </c>
      <c r="E193" s="82">
        <v>119.5</v>
      </c>
      <c r="F193" s="83"/>
      <c r="G193" s="48">
        <f t="shared" si="25"/>
        <v>0</v>
      </c>
    </row>
    <row r="194" spans="1:7" x14ac:dyDescent="0.25">
      <c r="A194" s="43">
        <f t="shared" si="26"/>
        <v>143</v>
      </c>
      <c r="B194" s="44" t="s">
        <v>34</v>
      </c>
      <c r="C194" s="81" t="s">
        <v>142</v>
      </c>
      <c r="D194" s="82" t="s">
        <v>11</v>
      </c>
      <c r="E194" s="82">
        <v>16</v>
      </c>
      <c r="F194" s="83"/>
      <c r="G194" s="48">
        <f t="shared" si="25"/>
        <v>0</v>
      </c>
    </row>
    <row r="195" spans="1:7" ht="26.25" thickBot="1" x14ac:dyDescent="0.3">
      <c r="A195" s="43">
        <f t="shared" si="26"/>
        <v>144</v>
      </c>
      <c r="B195" s="44" t="s">
        <v>34</v>
      </c>
      <c r="C195" s="81" t="s">
        <v>143</v>
      </c>
      <c r="D195" s="82" t="s">
        <v>144</v>
      </c>
      <c r="E195" s="82">
        <v>160</v>
      </c>
      <c r="F195" s="83"/>
      <c r="G195" s="48">
        <f t="shared" si="25"/>
        <v>0</v>
      </c>
    </row>
    <row r="196" spans="1:7" ht="26.25" thickBot="1" x14ac:dyDescent="0.3">
      <c r="A196" s="73"/>
      <c r="B196" s="38"/>
      <c r="C196" s="39" t="s">
        <v>145</v>
      </c>
      <c r="D196" s="40"/>
      <c r="E196" s="40"/>
      <c r="F196" s="41"/>
      <c r="G196" s="42">
        <f>SUM(G197:G201)</f>
        <v>0</v>
      </c>
    </row>
    <row r="197" spans="1:7" x14ac:dyDescent="0.25">
      <c r="A197" s="43">
        <f>A195+1</f>
        <v>145</v>
      </c>
      <c r="B197" s="44" t="s">
        <v>34</v>
      </c>
      <c r="C197" s="81" t="s">
        <v>124</v>
      </c>
      <c r="D197" s="82" t="s">
        <v>8</v>
      </c>
      <c r="E197" s="82">
        <v>8</v>
      </c>
      <c r="F197" s="83"/>
      <c r="G197" s="48">
        <f t="shared" si="25"/>
        <v>0</v>
      </c>
    </row>
    <row r="198" spans="1:7" ht="38.25" x14ac:dyDescent="0.25">
      <c r="A198" s="43">
        <f>A197+1</f>
        <v>146</v>
      </c>
      <c r="B198" s="44" t="s">
        <v>34</v>
      </c>
      <c r="C198" s="81" t="s">
        <v>146</v>
      </c>
      <c r="D198" s="82" t="s">
        <v>8</v>
      </c>
      <c r="E198" s="82">
        <v>8</v>
      </c>
      <c r="F198" s="83"/>
      <c r="G198" s="48">
        <f t="shared" si="25"/>
        <v>0</v>
      </c>
    </row>
    <row r="199" spans="1:7" ht="25.5" x14ac:dyDescent="0.25">
      <c r="A199" s="43">
        <f t="shared" ref="A199:A201" si="27">A197+1</f>
        <v>146</v>
      </c>
      <c r="B199" s="44" t="s">
        <v>34</v>
      </c>
      <c r="C199" s="81" t="s">
        <v>147</v>
      </c>
      <c r="D199" s="82" t="s">
        <v>8</v>
      </c>
      <c r="E199" s="82">
        <v>10.8</v>
      </c>
      <c r="F199" s="83"/>
      <c r="G199" s="48">
        <f t="shared" si="25"/>
        <v>0</v>
      </c>
    </row>
    <row r="200" spans="1:7" ht="25.5" x14ac:dyDescent="0.25">
      <c r="A200" s="43">
        <f t="shared" si="27"/>
        <v>147</v>
      </c>
      <c r="B200" s="44" t="s">
        <v>34</v>
      </c>
      <c r="C200" s="81" t="s">
        <v>148</v>
      </c>
      <c r="D200" s="82" t="s">
        <v>149</v>
      </c>
      <c r="E200" s="82">
        <v>1</v>
      </c>
      <c r="F200" s="83"/>
      <c r="G200" s="48">
        <f t="shared" si="25"/>
        <v>0</v>
      </c>
    </row>
    <row r="201" spans="1:7" ht="13.5" thickBot="1" x14ac:dyDescent="0.3">
      <c r="A201" s="43">
        <f t="shared" si="27"/>
        <v>147</v>
      </c>
      <c r="B201" s="44" t="s">
        <v>34</v>
      </c>
      <c r="C201" s="81" t="s">
        <v>150</v>
      </c>
      <c r="D201" s="82" t="s">
        <v>10</v>
      </c>
      <c r="E201" s="82">
        <v>13</v>
      </c>
      <c r="F201" s="83"/>
      <c r="G201" s="48">
        <f t="shared" si="25"/>
        <v>0</v>
      </c>
    </row>
    <row r="202" spans="1:7" ht="13.5" thickBot="1" x14ac:dyDescent="0.3">
      <c r="A202" s="73"/>
      <c r="B202" s="38"/>
      <c r="C202" s="39" t="s">
        <v>22</v>
      </c>
      <c r="D202" s="40"/>
      <c r="E202" s="40"/>
      <c r="F202" s="41"/>
      <c r="G202" s="42">
        <f>SUM(G203:G203)</f>
        <v>0</v>
      </c>
    </row>
    <row r="203" spans="1:7" ht="13.5" thickBot="1" x14ac:dyDescent="0.3">
      <c r="A203" s="43">
        <f>A201+1</f>
        <v>148</v>
      </c>
      <c r="B203" s="113" t="s">
        <v>34</v>
      </c>
      <c r="C203" s="49" t="s">
        <v>23</v>
      </c>
      <c r="D203" s="50" t="s">
        <v>11</v>
      </c>
      <c r="E203" s="50">
        <v>1</v>
      </c>
      <c r="F203" s="51"/>
      <c r="G203" s="48">
        <f t="shared" ref="G203" si="28">ROUND(E203*F203,2)</f>
        <v>0</v>
      </c>
    </row>
    <row r="204" spans="1:7" ht="13.5" thickBot="1" x14ac:dyDescent="0.3">
      <c r="A204" s="114"/>
      <c r="B204" s="69"/>
      <c r="C204" s="115"/>
      <c r="D204" s="116"/>
      <c r="E204" s="117"/>
      <c r="F204" s="118" t="s">
        <v>26</v>
      </c>
      <c r="G204" s="119">
        <f>G160+G179+G196+G202</f>
        <v>0</v>
      </c>
    </row>
    <row r="205" spans="1:7" ht="13.5" thickBot="1" x14ac:dyDescent="0.3">
      <c r="A205" s="88"/>
      <c r="B205" s="89"/>
      <c r="C205" s="63" t="s">
        <v>151</v>
      </c>
      <c r="D205" s="90"/>
      <c r="E205" s="90"/>
      <c r="F205" s="91"/>
      <c r="G205" s="92"/>
    </row>
    <row r="206" spans="1:7" ht="14.45" customHeight="1" thickBot="1" x14ac:dyDescent="0.3">
      <c r="A206" s="93"/>
      <c r="B206" s="107"/>
      <c r="C206" s="39" t="s">
        <v>77</v>
      </c>
      <c r="D206" s="94"/>
      <c r="E206" s="95"/>
      <c r="F206" s="96"/>
      <c r="G206" s="109">
        <f>SUM(G207)</f>
        <v>0</v>
      </c>
    </row>
    <row r="207" spans="1:7" ht="39" thickBot="1" x14ac:dyDescent="0.3">
      <c r="A207" s="74">
        <f>A203+1</f>
        <v>149</v>
      </c>
      <c r="B207" s="98" t="s">
        <v>152</v>
      </c>
      <c r="C207" s="76" t="s">
        <v>227</v>
      </c>
      <c r="D207" s="74" t="s">
        <v>6</v>
      </c>
      <c r="E207" s="77">
        <v>185.458</v>
      </c>
      <c r="F207" s="78"/>
      <c r="G207" s="48">
        <f t="shared" ref="G207" si="29">ROUND(E207*F207,2)</f>
        <v>0</v>
      </c>
    </row>
    <row r="208" spans="1:7" ht="13.5" thickBot="1" x14ac:dyDescent="0.3">
      <c r="A208" s="93"/>
      <c r="B208" s="32"/>
      <c r="C208" s="39" t="s">
        <v>79</v>
      </c>
      <c r="D208" s="95"/>
      <c r="E208" s="95"/>
      <c r="F208" s="96"/>
      <c r="G208" s="109">
        <f>SUM(G209:G210)</f>
        <v>0</v>
      </c>
    </row>
    <row r="209" spans="1:7" x14ac:dyDescent="0.25">
      <c r="A209" s="58">
        <f>A207+1</f>
        <v>150</v>
      </c>
      <c r="B209" s="104" t="s">
        <v>152</v>
      </c>
      <c r="C209" s="45" t="s">
        <v>228</v>
      </c>
      <c r="D209" s="58" t="s">
        <v>6</v>
      </c>
      <c r="E209" s="46">
        <v>313</v>
      </c>
      <c r="F209" s="47"/>
      <c r="G209" s="48">
        <f t="shared" ref="G209:G234" si="30">ROUND(E209*F209,2)</f>
        <v>0</v>
      </c>
    </row>
    <row r="210" spans="1:7" ht="13.5" thickBot="1" x14ac:dyDescent="0.3">
      <c r="A210" s="105">
        <f t="shared" ref="A210" si="31">A209+1</f>
        <v>151</v>
      </c>
      <c r="B210" s="104" t="s">
        <v>152</v>
      </c>
      <c r="C210" s="81" t="s">
        <v>229</v>
      </c>
      <c r="D210" s="43" t="s">
        <v>6</v>
      </c>
      <c r="E210" s="82">
        <v>313</v>
      </c>
      <c r="F210" s="83"/>
      <c r="G210" s="48">
        <f t="shared" si="30"/>
        <v>0</v>
      </c>
    </row>
    <row r="211" spans="1:7" ht="13.5" thickBot="1" x14ac:dyDescent="0.3">
      <c r="A211" s="93"/>
      <c r="B211" s="147"/>
      <c r="C211" s="39" t="s">
        <v>153</v>
      </c>
      <c r="D211" s="95"/>
      <c r="E211" s="95"/>
      <c r="F211" s="96"/>
      <c r="G211" s="109">
        <f>SUM(G212:G219)</f>
        <v>0</v>
      </c>
    </row>
    <row r="212" spans="1:7" ht="24.6" customHeight="1" x14ac:dyDescent="0.25">
      <c r="A212" s="84">
        <f>A210+1</f>
        <v>152</v>
      </c>
      <c r="B212" s="104" t="s">
        <v>152</v>
      </c>
      <c r="C212" s="120" t="s">
        <v>154</v>
      </c>
      <c r="D212" s="84" t="s">
        <v>6</v>
      </c>
      <c r="E212" s="121">
        <v>131</v>
      </c>
      <c r="F212" s="122"/>
      <c r="G212" s="48">
        <f t="shared" si="30"/>
        <v>0</v>
      </c>
    </row>
    <row r="213" spans="1:7" x14ac:dyDescent="0.25">
      <c r="A213" s="84">
        <f>A212+1</f>
        <v>153</v>
      </c>
      <c r="B213" s="104" t="s">
        <v>152</v>
      </c>
      <c r="C213" s="120" t="s">
        <v>218</v>
      </c>
      <c r="D213" s="84" t="s">
        <v>6</v>
      </c>
      <c r="E213" s="121">
        <v>131</v>
      </c>
      <c r="F213" s="122"/>
      <c r="G213" s="48">
        <f t="shared" si="30"/>
        <v>0</v>
      </c>
    </row>
    <row r="214" spans="1:7" x14ac:dyDescent="0.25">
      <c r="A214" s="84">
        <f t="shared" ref="A214:A219" si="32">A212+1</f>
        <v>153</v>
      </c>
      <c r="B214" s="104" t="s">
        <v>152</v>
      </c>
      <c r="C214" s="120" t="s">
        <v>230</v>
      </c>
      <c r="D214" s="84" t="s">
        <v>6</v>
      </c>
      <c r="E214" s="121">
        <v>11</v>
      </c>
      <c r="F214" s="122"/>
      <c r="G214" s="48">
        <f t="shared" si="30"/>
        <v>0</v>
      </c>
    </row>
    <row r="215" spans="1:7" ht="25.5" x14ac:dyDescent="0.25">
      <c r="A215" s="84">
        <f t="shared" si="32"/>
        <v>154</v>
      </c>
      <c r="B215" s="104" t="s">
        <v>152</v>
      </c>
      <c r="C215" s="120" t="s">
        <v>155</v>
      </c>
      <c r="D215" s="84" t="s">
        <v>7</v>
      </c>
      <c r="E215" s="121">
        <v>108</v>
      </c>
      <c r="F215" s="122"/>
      <c r="G215" s="48">
        <f t="shared" si="30"/>
        <v>0</v>
      </c>
    </row>
    <row r="216" spans="1:7" ht="38.25" x14ac:dyDescent="0.25">
      <c r="A216" s="84">
        <f t="shared" si="32"/>
        <v>154</v>
      </c>
      <c r="B216" s="104" t="s">
        <v>152</v>
      </c>
      <c r="C216" s="120" t="s">
        <v>156</v>
      </c>
      <c r="D216" s="84" t="s">
        <v>7</v>
      </c>
      <c r="E216" s="121">
        <v>108</v>
      </c>
      <c r="F216" s="122"/>
      <c r="G216" s="48">
        <f t="shared" si="30"/>
        <v>0</v>
      </c>
    </row>
    <row r="217" spans="1:7" ht="51" x14ac:dyDescent="0.25">
      <c r="A217" s="84">
        <f t="shared" si="32"/>
        <v>155</v>
      </c>
      <c r="B217" s="104" t="s">
        <v>152</v>
      </c>
      <c r="C217" s="120" t="s">
        <v>157</v>
      </c>
      <c r="D217" s="84" t="s">
        <v>6</v>
      </c>
      <c r="E217" s="121">
        <v>43</v>
      </c>
      <c r="F217" s="122"/>
      <c r="G217" s="48">
        <f t="shared" si="30"/>
        <v>0</v>
      </c>
    </row>
    <row r="218" spans="1:7" ht="25.5" x14ac:dyDescent="0.25">
      <c r="A218" s="84">
        <f t="shared" si="32"/>
        <v>155</v>
      </c>
      <c r="B218" s="104" t="s">
        <v>152</v>
      </c>
      <c r="C218" s="120" t="s">
        <v>158</v>
      </c>
      <c r="D218" s="84" t="s">
        <v>159</v>
      </c>
      <c r="E218" s="121">
        <v>7.5</v>
      </c>
      <c r="F218" s="122"/>
      <c r="G218" s="48">
        <f t="shared" si="30"/>
        <v>0</v>
      </c>
    </row>
    <row r="219" spans="1:7" ht="26.25" thickBot="1" x14ac:dyDescent="0.3">
      <c r="A219" s="84">
        <f t="shared" si="32"/>
        <v>156</v>
      </c>
      <c r="B219" s="104" t="s">
        <v>152</v>
      </c>
      <c r="C219" s="120" t="s">
        <v>160</v>
      </c>
      <c r="D219" s="84" t="s">
        <v>7</v>
      </c>
      <c r="E219" s="121">
        <v>189</v>
      </c>
      <c r="F219" s="122"/>
      <c r="G219" s="48">
        <f t="shared" si="30"/>
        <v>0</v>
      </c>
    </row>
    <row r="220" spans="1:7" ht="13.5" thickBot="1" x14ac:dyDescent="0.3">
      <c r="A220" s="93"/>
      <c r="B220" s="147"/>
      <c r="C220" s="39" t="s">
        <v>161</v>
      </c>
      <c r="D220" s="95"/>
      <c r="E220" s="95"/>
      <c r="F220" s="96"/>
      <c r="G220" s="109">
        <f>SUM(G221:G224)</f>
        <v>0</v>
      </c>
    </row>
    <row r="221" spans="1:7" x14ac:dyDescent="0.25">
      <c r="A221" s="44">
        <f>A219+1</f>
        <v>157</v>
      </c>
      <c r="B221" s="104" t="s">
        <v>152</v>
      </c>
      <c r="C221" s="123" t="s">
        <v>162</v>
      </c>
      <c r="D221" s="124" t="s">
        <v>7</v>
      </c>
      <c r="E221" s="124">
        <v>6</v>
      </c>
      <c r="F221" s="48"/>
      <c r="G221" s="48">
        <f t="shared" si="30"/>
        <v>0</v>
      </c>
    </row>
    <row r="222" spans="1:7" ht="25.5" x14ac:dyDescent="0.25">
      <c r="A222" s="44">
        <f>A221+1</f>
        <v>158</v>
      </c>
      <c r="B222" s="104" t="s">
        <v>152</v>
      </c>
      <c r="C222" s="120" t="s">
        <v>163</v>
      </c>
      <c r="D222" s="121" t="s">
        <v>10</v>
      </c>
      <c r="E222" s="121">
        <v>92</v>
      </c>
      <c r="F222" s="59"/>
      <c r="G222" s="48">
        <f t="shared" si="30"/>
        <v>0</v>
      </c>
    </row>
    <row r="223" spans="1:7" ht="63.75" x14ac:dyDescent="0.25">
      <c r="A223" s="44">
        <f t="shared" ref="A223:A224" si="33">A221+1</f>
        <v>158</v>
      </c>
      <c r="B223" s="104" t="s">
        <v>152</v>
      </c>
      <c r="C223" s="120" t="s">
        <v>164</v>
      </c>
      <c r="D223" s="121" t="s">
        <v>159</v>
      </c>
      <c r="E223" s="121">
        <v>25</v>
      </c>
      <c r="F223" s="59"/>
      <c r="G223" s="48">
        <f t="shared" si="30"/>
        <v>0</v>
      </c>
    </row>
    <row r="224" spans="1:7" ht="39" thickBot="1" x14ac:dyDescent="0.3">
      <c r="A224" s="44">
        <f t="shared" si="33"/>
        <v>159</v>
      </c>
      <c r="B224" s="104" t="s">
        <v>152</v>
      </c>
      <c r="C224" s="120" t="s">
        <v>165</v>
      </c>
      <c r="D224" s="121" t="s">
        <v>7</v>
      </c>
      <c r="E224" s="121">
        <v>45</v>
      </c>
      <c r="F224" s="59"/>
      <c r="G224" s="48">
        <f t="shared" si="30"/>
        <v>0</v>
      </c>
    </row>
    <row r="225" spans="1:7" ht="13.5" thickBot="1" x14ac:dyDescent="0.3">
      <c r="A225" s="93"/>
      <c r="B225" s="54"/>
      <c r="C225" s="39" t="s">
        <v>166</v>
      </c>
      <c r="D225" s="95"/>
      <c r="E225" s="95"/>
      <c r="F225" s="96"/>
      <c r="G225" s="109">
        <f>SUM(G226)</f>
        <v>0</v>
      </c>
    </row>
    <row r="226" spans="1:7" ht="39" thickBot="1" x14ac:dyDescent="0.3">
      <c r="A226" s="125">
        <f>A224+1</f>
        <v>160</v>
      </c>
      <c r="B226" s="102" t="s">
        <v>152</v>
      </c>
      <c r="C226" s="126" t="s">
        <v>167</v>
      </c>
      <c r="D226" s="124" t="s">
        <v>168</v>
      </c>
      <c r="E226" s="124">
        <v>14</v>
      </c>
      <c r="F226" s="48"/>
      <c r="G226" s="48">
        <f t="shared" si="30"/>
        <v>0</v>
      </c>
    </row>
    <row r="227" spans="1:7" ht="13.5" thickBot="1" x14ac:dyDescent="0.3">
      <c r="A227" s="93"/>
      <c r="B227" s="94"/>
      <c r="C227" s="39" t="s">
        <v>169</v>
      </c>
      <c r="D227" s="95"/>
      <c r="E227" s="95"/>
      <c r="F227" s="96"/>
      <c r="G227" s="109">
        <f>SUM(G228:G234)</f>
        <v>0</v>
      </c>
    </row>
    <row r="228" spans="1:7" x14ac:dyDescent="0.25">
      <c r="A228" s="125">
        <f>A226+1</f>
        <v>161</v>
      </c>
      <c r="B228" s="102" t="s">
        <v>152</v>
      </c>
      <c r="C228" s="126" t="s">
        <v>170</v>
      </c>
      <c r="D228" s="124" t="s">
        <v>7</v>
      </c>
      <c r="E228" s="124">
        <v>720</v>
      </c>
      <c r="F228" s="48"/>
      <c r="G228" s="48">
        <f t="shared" si="30"/>
        <v>0</v>
      </c>
    </row>
    <row r="229" spans="1:7" x14ac:dyDescent="0.25">
      <c r="A229" s="125">
        <f>A228+1</f>
        <v>162</v>
      </c>
      <c r="B229" s="104" t="s">
        <v>152</v>
      </c>
      <c r="C229" s="126" t="s">
        <v>171</v>
      </c>
      <c r="D229" s="124" t="s">
        <v>8</v>
      </c>
      <c r="E229" s="124">
        <v>80</v>
      </c>
      <c r="F229" s="48"/>
      <c r="G229" s="48">
        <f t="shared" si="30"/>
        <v>0</v>
      </c>
    </row>
    <row r="230" spans="1:7" ht="25.5" x14ac:dyDescent="0.25">
      <c r="A230" s="125">
        <f t="shared" ref="A230:A234" si="34">A228+1</f>
        <v>162</v>
      </c>
      <c r="B230" s="104" t="s">
        <v>152</v>
      </c>
      <c r="C230" s="126" t="s">
        <v>172</v>
      </c>
      <c r="D230" s="124" t="s">
        <v>7</v>
      </c>
      <c r="E230" s="124">
        <v>1469</v>
      </c>
      <c r="F230" s="48"/>
      <c r="G230" s="48">
        <f t="shared" si="30"/>
        <v>0</v>
      </c>
    </row>
    <row r="231" spans="1:7" ht="63.75" x14ac:dyDescent="0.25">
      <c r="A231" s="125">
        <f t="shared" si="34"/>
        <v>163</v>
      </c>
      <c r="B231" s="104" t="s">
        <v>152</v>
      </c>
      <c r="C231" s="126" t="s">
        <v>173</v>
      </c>
      <c r="D231" s="124" t="s">
        <v>7</v>
      </c>
      <c r="E231" s="124">
        <v>720</v>
      </c>
      <c r="F231" s="48"/>
      <c r="G231" s="48">
        <f t="shared" si="30"/>
        <v>0</v>
      </c>
    </row>
    <row r="232" spans="1:7" ht="25.5" x14ac:dyDescent="0.25">
      <c r="A232" s="125">
        <f t="shared" si="34"/>
        <v>163</v>
      </c>
      <c r="B232" s="104" t="s">
        <v>152</v>
      </c>
      <c r="C232" s="126" t="s">
        <v>174</v>
      </c>
      <c r="D232" s="124" t="s">
        <v>7</v>
      </c>
      <c r="E232" s="124">
        <v>39</v>
      </c>
      <c r="F232" s="48"/>
      <c r="G232" s="48">
        <f t="shared" si="30"/>
        <v>0</v>
      </c>
    </row>
    <row r="233" spans="1:7" ht="25.5" x14ac:dyDescent="0.25">
      <c r="A233" s="125">
        <f t="shared" si="34"/>
        <v>164</v>
      </c>
      <c r="B233" s="104" t="s">
        <v>152</v>
      </c>
      <c r="C233" s="126" t="s">
        <v>175</v>
      </c>
      <c r="D233" s="124" t="s">
        <v>8</v>
      </c>
      <c r="E233" s="124">
        <v>80</v>
      </c>
      <c r="F233" s="48"/>
      <c r="G233" s="48">
        <f t="shared" si="30"/>
        <v>0</v>
      </c>
    </row>
    <row r="234" spans="1:7" ht="26.25" thickBot="1" x14ac:dyDescent="0.3">
      <c r="A234" s="125">
        <f t="shared" si="34"/>
        <v>164</v>
      </c>
      <c r="B234" s="106" t="s">
        <v>152</v>
      </c>
      <c r="C234" s="127" t="s">
        <v>176</v>
      </c>
      <c r="D234" s="128" t="s">
        <v>8</v>
      </c>
      <c r="E234" s="128">
        <v>15</v>
      </c>
      <c r="F234" s="52"/>
      <c r="G234" s="48">
        <f t="shared" si="30"/>
        <v>0</v>
      </c>
    </row>
    <row r="235" spans="1:7" ht="13.5" thickBot="1" x14ac:dyDescent="0.3">
      <c r="A235" s="114"/>
      <c r="B235" s="69"/>
      <c r="C235" s="115"/>
      <c r="D235" s="116"/>
      <c r="E235" s="117"/>
      <c r="F235" s="118" t="s">
        <v>177</v>
      </c>
      <c r="G235" s="119">
        <f>G206+G208+G211+G220+G225+G227</f>
        <v>0</v>
      </c>
    </row>
    <row r="236" spans="1:7" ht="13.5" thickBot="1" x14ac:dyDescent="0.3">
      <c r="A236" s="129"/>
      <c r="B236" s="130"/>
      <c r="C236" s="131"/>
      <c r="D236" s="131"/>
      <c r="E236" s="131"/>
      <c r="F236" s="132" t="s">
        <v>29</v>
      </c>
      <c r="G236" s="133">
        <f>G29+G84+G109+G132+G158+G204+G235</f>
        <v>0</v>
      </c>
    </row>
    <row r="237" spans="1:7" ht="13.5" thickBot="1" x14ac:dyDescent="0.3">
      <c r="A237" s="134"/>
      <c r="B237" s="135"/>
      <c r="C237" s="136"/>
      <c r="D237" s="137"/>
      <c r="E237" s="138"/>
      <c r="F237" s="139" t="s">
        <v>15</v>
      </c>
      <c r="G237" s="140">
        <f>G238-G236</f>
        <v>0</v>
      </c>
    </row>
    <row r="238" spans="1:7" ht="13.5" thickBot="1" x14ac:dyDescent="0.3">
      <c r="A238" s="141"/>
      <c r="B238" s="142"/>
      <c r="C238" s="143"/>
      <c r="D238" s="144"/>
      <c r="E238" s="145"/>
      <c r="F238" s="132" t="s">
        <v>30</v>
      </c>
      <c r="G238" s="146">
        <f>ROUND(G236*1.23,2)</f>
        <v>0</v>
      </c>
    </row>
    <row r="239" spans="1:7" x14ac:dyDescent="0.25">
      <c r="A239" s="12"/>
      <c r="B239" s="10"/>
      <c r="C239" s="12"/>
      <c r="D239" s="12"/>
      <c r="E239" s="12"/>
      <c r="F239" s="12"/>
      <c r="G239" s="1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ht="33" customHeight="1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773" spans="1:7" s="8" customFormat="1" x14ac:dyDescent="0.25">
      <c r="A773" s="5"/>
      <c r="B773" s="5"/>
      <c r="C773" s="6"/>
      <c r="D773" s="4"/>
      <c r="E773" s="7"/>
      <c r="F773" s="2"/>
      <c r="G773" s="3"/>
    </row>
    <row r="774" spans="1:7" s="8" customFormat="1" x14ac:dyDescent="0.25">
      <c r="A774" s="5"/>
      <c r="B774" s="5"/>
      <c r="C774" s="6"/>
      <c r="D774" s="4"/>
      <c r="E774" s="7"/>
      <c r="F774" s="2"/>
      <c r="G774" s="3"/>
    </row>
    <row r="776" spans="1:7" s="8" customFormat="1" x14ac:dyDescent="0.25">
      <c r="A776" s="5"/>
      <c r="B776" s="5"/>
      <c r="C776" s="6"/>
      <c r="D776" s="4"/>
      <c r="E776" s="7"/>
      <c r="F776" s="2"/>
      <c r="G776" s="3"/>
    </row>
    <row r="777" spans="1:7" s="8" customFormat="1" x14ac:dyDescent="0.25">
      <c r="A777" s="5"/>
      <c r="B777" s="5"/>
      <c r="C777" s="6"/>
      <c r="D777" s="4"/>
      <c r="E777" s="7"/>
      <c r="F777" s="2"/>
      <c r="G777" s="3"/>
    </row>
    <row r="779" spans="1:7" s="8" customFormat="1" x14ac:dyDescent="0.25">
      <c r="A779" s="5"/>
      <c r="B779" s="5"/>
      <c r="C779" s="6"/>
      <c r="D779" s="4"/>
      <c r="E779" s="7"/>
      <c r="F779" s="2"/>
      <c r="G779" s="3"/>
    </row>
    <row r="781" spans="1:7" s="8" customFormat="1" x14ac:dyDescent="0.25">
      <c r="A781" s="5"/>
      <c r="B781" s="5"/>
      <c r="C781" s="6"/>
      <c r="D781" s="4"/>
      <c r="E781" s="7"/>
      <c r="F781" s="2"/>
      <c r="G781" s="3"/>
    </row>
    <row r="782" spans="1:7" s="8" customFormat="1" x14ac:dyDescent="0.25">
      <c r="A782" s="5"/>
      <c r="B782" s="5"/>
      <c r="C782" s="6"/>
      <c r="D782" s="4"/>
      <c r="E782" s="7"/>
      <c r="F782" s="2"/>
      <c r="G782" s="3"/>
    </row>
    <row r="856" spans="1:7" s="8" customFormat="1" x14ac:dyDescent="0.25">
      <c r="A856" s="5"/>
      <c r="B856" s="5"/>
      <c r="C856" s="6"/>
      <c r="D856" s="4"/>
      <c r="E856" s="7"/>
      <c r="F856" s="2"/>
      <c r="G856" s="3"/>
    </row>
    <row r="857" spans="1:7" s="8" customFormat="1" x14ac:dyDescent="0.25">
      <c r="A857" s="5"/>
      <c r="B857" s="5"/>
      <c r="C857" s="6"/>
      <c r="D857" s="4"/>
      <c r="E857" s="7"/>
      <c r="F857" s="2"/>
      <c r="G857" s="3"/>
    </row>
    <row r="862" spans="1:7" s="9" customFormat="1" x14ac:dyDescent="0.25">
      <c r="A862" s="5"/>
      <c r="B862" s="5"/>
      <c r="C862" s="6"/>
      <c r="D862" s="4"/>
      <c r="E862" s="7"/>
      <c r="F862" s="2"/>
      <c r="G862" s="3"/>
    </row>
    <row r="881" spans="1:7" s="8" customFormat="1" x14ac:dyDescent="0.25">
      <c r="A881" s="5"/>
      <c r="B881" s="5"/>
      <c r="C881" s="6"/>
      <c r="D881" s="4"/>
      <c r="E881" s="7"/>
      <c r="F881" s="2"/>
      <c r="G881" s="3"/>
    </row>
    <row r="883" spans="1:7" s="8" customFormat="1" x14ac:dyDescent="0.25">
      <c r="A883" s="5"/>
      <c r="B883" s="5"/>
      <c r="C883" s="6"/>
      <c r="D883" s="4"/>
      <c r="E883" s="7"/>
      <c r="F883" s="2"/>
      <c r="G883" s="3"/>
    </row>
    <row r="888" spans="1:7" s="8" customFormat="1" x14ac:dyDescent="0.25">
      <c r="A888" s="5"/>
      <c r="B888" s="5"/>
      <c r="C888" s="6"/>
      <c r="D888" s="4"/>
      <c r="E888" s="7"/>
      <c r="F888" s="2"/>
      <c r="G888" s="3"/>
    </row>
    <row r="893" spans="1:7" s="8" customFormat="1" x14ac:dyDescent="0.25">
      <c r="A893" s="5"/>
      <c r="B893" s="5"/>
      <c r="C893" s="6"/>
      <c r="D893" s="4"/>
      <c r="E893" s="7"/>
      <c r="F893" s="2"/>
      <c r="G893" s="3"/>
    </row>
    <row r="906" spans="1:7" s="8" customFormat="1" x14ac:dyDescent="0.25">
      <c r="A906" s="5"/>
      <c r="B906" s="5"/>
      <c r="C906" s="6"/>
      <c r="D906" s="4"/>
      <c r="E906" s="7"/>
      <c r="F906" s="2"/>
      <c r="G906" s="3"/>
    </row>
    <row r="914" spans="1:7" s="8" customFormat="1" x14ac:dyDescent="0.25">
      <c r="A914" s="5"/>
      <c r="B914" s="5"/>
      <c r="C914" s="6"/>
      <c r="D914" s="4"/>
      <c r="E914" s="7"/>
      <c r="F914" s="2"/>
      <c r="G914" s="3"/>
    </row>
    <row r="916" spans="1:7" s="8" customFormat="1" x14ac:dyDescent="0.25">
      <c r="A916" s="5"/>
      <c r="B916" s="5"/>
      <c r="C916" s="6"/>
      <c r="D916" s="4"/>
      <c r="E916" s="7"/>
      <c r="F916" s="2"/>
      <c r="G916" s="3"/>
    </row>
    <row r="929" spans="1:7" s="8" customFormat="1" x14ac:dyDescent="0.25">
      <c r="A929" s="5"/>
      <c r="B929" s="5"/>
      <c r="C929" s="6"/>
      <c r="D929" s="4"/>
      <c r="E929" s="7"/>
      <c r="F929" s="2"/>
      <c r="G929" s="3"/>
    </row>
    <row r="939" spans="1:7" s="8" customFormat="1" x14ac:dyDescent="0.25">
      <c r="A939" s="5"/>
      <c r="B939" s="5"/>
      <c r="C939" s="6"/>
      <c r="D939" s="4"/>
      <c r="E939" s="7"/>
      <c r="F939" s="2"/>
      <c r="G939" s="3"/>
    </row>
    <row r="954" spans="1:7 16349:16349" s="8" customFormat="1" x14ac:dyDescent="0.25">
      <c r="A954" s="5"/>
      <c r="B954" s="5"/>
      <c r="C954" s="6"/>
      <c r="D954" s="4"/>
      <c r="E954" s="7"/>
      <c r="F954" s="2"/>
      <c r="G954" s="3"/>
      <c r="XDU954" s="8">
        <f>SUM(A954:XDT954)</f>
        <v>0</v>
      </c>
    </row>
    <row r="1028" spans="1:7" s="8" customFormat="1" x14ac:dyDescent="0.25">
      <c r="A1028" s="5"/>
      <c r="B1028" s="5"/>
      <c r="C1028" s="6"/>
      <c r="D1028" s="4"/>
      <c r="E1028" s="7"/>
      <c r="F1028" s="2"/>
      <c r="G1028" s="3"/>
    </row>
    <row r="1030" spans="1:7" s="8" customFormat="1" x14ac:dyDescent="0.25">
      <c r="A1030" s="5"/>
      <c r="B1030" s="5"/>
      <c r="C1030" s="6"/>
      <c r="D1030" s="4"/>
      <c r="E1030" s="7"/>
      <c r="F1030" s="2"/>
      <c r="G1030" s="3"/>
    </row>
    <row r="1039" spans="1:7" s="8" customFormat="1" x14ac:dyDescent="0.25">
      <c r="A1039" s="5"/>
      <c r="B1039" s="5"/>
      <c r="C1039" s="6"/>
      <c r="D1039" s="4"/>
      <c r="E1039" s="7"/>
      <c r="F1039" s="2"/>
      <c r="G1039" s="3"/>
    </row>
    <row r="1049" spans="1:7" s="8" customFormat="1" x14ac:dyDescent="0.25">
      <c r="A1049" s="5"/>
      <c r="B1049" s="5"/>
      <c r="C1049" s="6"/>
      <c r="D1049" s="4"/>
      <c r="E1049" s="7"/>
      <c r="F1049" s="2"/>
      <c r="G1049" s="3"/>
    </row>
    <row r="1053" spans="1:7" s="8" customFormat="1" x14ac:dyDescent="0.25">
      <c r="A1053" s="5"/>
      <c r="B1053" s="5"/>
      <c r="C1053" s="6"/>
      <c r="D1053" s="4"/>
      <c r="E1053" s="7"/>
      <c r="F1053" s="2"/>
      <c r="G1053" s="3"/>
    </row>
  </sheetData>
  <mergeCells count="11">
    <mergeCell ref="A11:A13"/>
    <mergeCell ref="C11:C13"/>
    <mergeCell ref="D11:D13"/>
    <mergeCell ref="E11:E13"/>
    <mergeCell ref="F11:F13"/>
    <mergeCell ref="C2:G2"/>
    <mergeCell ref="B5:G5"/>
    <mergeCell ref="C7:F7"/>
    <mergeCell ref="C1:G1"/>
    <mergeCell ref="B11:B13"/>
    <mergeCell ref="G11:G13"/>
  </mergeCells>
  <phoneticPr fontId="7" type="noConversion"/>
  <pageMargins left="0.23622047244094491" right="0.23622047244094491" top="0.55118110236220474" bottom="0.55118110236220474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Szłapa Łukasz</cp:lastModifiedBy>
  <cp:lastPrinted>2021-12-01T11:11:25Z</cp:lastPrinted>
  <dcterms:created xsi:type="dcterms:W3CDTF">2017-11-03T09:04:50Z</dcterms:created>
  <dcterms:modified xsi:type="dcterms:W3CDTF">2021-12-09T07:24:33Z</dcterms:modified>
</cp:coreProperties>
</file>