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filterPrivacy="1" defaultThemeVersion="124226"/>
  <xr:revisionPtr revIDLastSave="0" documentId="13_ncr:1_{1549A630-6FBA-4831-8CB6-F12E97DFCEC2}" xr6:coauthVersionLast="47" xr6:coauthVersionMax="47" xr10:uidLastSave="{00000000-0000-0000-0000-000000000000}"/>
  <bookViews>
    <workbookView xWindow="-120" yWindow="-120" windowWidth="29040" windowHeight="15720" tabRatio="881" xr2:uid="{00000000-000D-0000-FFFF-FFFF00000000}"/>
  </bookViews>
  <sheets>
    <sheet name="zał.4-I półrocze 2022" sheetId="3" r:id="rId1"/>
    <sheet name="Info_do_FV_I_kw_2022" sheetId="13" r:id="rId2"/>
    <sheet name="III kw ReactEU" sheetId="25" r:id="rId3"/>
    <sheet name="Faktury_2022" sheetId="9" r:id="rId4"/>
    <sheet name="WYKONANIE vs PLAN" sheetId="11" r:id="rId5"/>
    <sheet name="RZiS" sheetId="20" r:id="rId6"/>
    <sheet name="analiz" sheetId="23" r:id="rId7"/>
    <sheet name="lista" sheetId="4" r:id="rId8"/>
    <sheet name="plan_kont" sheetId="5" r:id="rId9"/>
  </sheets>
  <definedNames>
    <definedName name="_xlnm._FilterDatabase" localSheetId="3" hidden="1">Faktury_2022!$A$3:$P$1070</definedName>
  </definedNames>
  <calcPr calcId="191029"/>
</workbook>
</file>

<file path=xl/calcChain.xml><?xml version="1.0" encoding="utf-8"?>
<calcChain xmlns="http://schemas.openxmlformats.org/spreadsheetml/2006/main">
  <c r="G14" i="25" l="1"/>
  <c r="G13" i="25"/>
  <c r="G12" i="25"/>
  <c r="G11" i="25"/>
  <c r="G10" i="25"/>
  <c r="F51" i="25" l="1"/>
  <c r="F45" i="25"/>
  <c r="F41" i="25"/>
  <c r="F37" i="25"/>
  <c r="F25" i="25"/>
  <c r="F21" i="25"/>
  <c r="F17" i="25"/>
  <c r="F6" i="25"/>
  <c r="F23" i="25"/>
  <c r="F53" i="25"/>
  <c r="F33" i="25"/>
  <c r="F22" i="25"/>
  <c r="F7" i="25"/>
  <c r="F55" i="25"/>
  <c r="F50" i="25"/>
  <c r="F44" i="25"/>
  <c r="F40" i="25"/>
  <c r="F36" i="25"/>
  <c r="F31" i="25"/>
  <c r="F24" i="25"/>
  <c r="F20" i="25"/>
  <c r="F9" i="25"/>
  <c r="F47" i="25"/>
  <c r="F43" i="25"/>
  <c r="F39" i="25"/>
  <c r="F19" i="25"/>
  <c r="F8" i="25"/>
  <c r="F46" i="25"/>
  <c r="F42" i="25"/>
  <c r="F38" i="25"/>
  <c r="F18" i="25"/>
  <c r="O50" i="11"/>
  <c r="G51" i="25" s="1"/>
  <c r="O44" i="11"/>
  <c r="G45" i="25" s="1"/>
  <c r="O40" i="11"/>
  <c r="O36" i="11"/>
  <c r="G37" i="25" s="1"/>
  <c r="O24" i="11"/>
  <c r="G25" i="25" s="1"/>
  <c r="O20" i="11"/>
  <c r="G21" i="25" s="1"/>
  <c r="O16" i="11"/>
  <c r="G17" i="25" s="1"/>
  <c r="O5" i="11"/>
  <c r="G6" i="25" s="1"/>
  <c r="O54" i="11"/>
  <c r="G55" i="25" s="1"/>
  <c r="O49" i="11"/>
  <c r="G50" i="25" s="1"/>
  <c r="O43" i="11"/>
  <c r="G44" i="25" s="1"/>
  <c r="O39" i="11"/>
  <c r="G40" i="25" s="1"/>
  <c r="O35" i="11"/>
  <c r="G36" i="25" s="1"/>
  <c r="O30" i="11"/>
  <c r="G31" i="25" s="1"/>
  <c r="O23" i="11"/>
  <c r="G24" i="25" s="1"/>
  <c r="O19" i="11"/>
  <c r="G20" i="25" s="1"/>
  <c r="O8" i="11"/>
  <c r="G9" i="25" s="1"/>
  <c r="O46" i="11"/>
  <c r="G47" i="25" s="1"/>
  <c r="O42" i="11"/>
  <c r="G43" i="25" s="1"/>
  <c r="O38" i="11"/>
  <c r="G39" i="25" s="1"/>
  <c r="O22" i="11"/>
  <c r="G23" i="25" s="1"/>
  <c r="O18" i="11"/>
  <c r="G19" i="25" s="1"/>
  <c r="O7" i="11"/>
  <c r="O52" i="11"/>
  <c r="G53" i="25" s="1"/>
  <c r="O45" i="11"/>
  <c r="G46" i="25" s="1"/>
  <c r="O41" i="11"/>
  <c r="G42" i="25" s="1"/>
  <c r="O37" i="11"/>
  <c r="G38" i="25" s="1"/>
  <c r="O21" i="11"/>
  <c r="G22" i="25" s="1"/>
  <c r="O17" i="11"/>
  <c r="G18" i="25" s="1"/>
  <c r="O6" i="11"/>
  <c r="G7" i="25" s="1"/>
  <c r="F52" i="25" l="1"/>
  <c r="F16" i="25"/>
  <c r="G8" i="25"/>
  <c r="U7" i="11"/>
  <c r="F49" i="25"/>
  <c r="F35" i="25"/>
  <c r="F22" i="3"/>
  <c r="O32" i="11"/>
  <c r="F15" i="25" l="1"/>
  <c r="O53" i="11"/>
  <c r="F54" i="25"/>
  <c r="F32" i="25"/>
  <c r="F30" i="25"/>
  <c r="F27" i="25"/>
  <c r="F34" i="25"/>
  <c r="O31" i="11"/>
  <c r="G32" i="25" s="1"/>
  <c r="O29" i="11"/>
  <c r="G30" i="25" s="1"/>
  <c r="O26" i="11"/>
  <c r="G27" i="25" s="1"/>
  <c r="O33" i="11"/>
  <c r="G34" i="25" s="1"/>
  <c r="G41" i="25"/>
  <c r="G33" i="25"/>
  <c r="F48" i="25" l="1"/>
  <c r="U53" i="11"/>
  <c r="G54" i="25"/>
  <c r="F29" i="25"/>
  <c r="F28" i="25" l="1"/>
  <c r="F26" i="25" l="1"/>
  <c r="F13" i="25"/>
  <c r="F11" i="25"/>
  <c r="F12" i="25"/>
  <c r="F10" i="25"/>
  <c r="F14" i="25"/>
  <c r="N54" i="11"/>
  <c r="N7" i="11"/>
  <c r="N10" i="11"/>
  <c r="N13" i="11"/>
  <c r="N12" i="11"/>
  <c r="N9" i="11"/>
  <c r="N11" i="11"/>
  <c r="N17" i="11"/>
  <c r="N44" i="11"/>
  <c r="N8" i="11"/>
  <c r="N52" i="11"/>
  <c r="N5" i="11"/>
  <c r="N53" i="11"/>
  <c r="N22" i="11"/>
  <c r="N35" i="11"/>
  <c r="N29" i="11"/>
  <c r="N50" i="11"/>
  <c r="N32" i="11"/>
  <c r="N21" i="11"/>
  <c r="N42" i="11"/>
  <c r="N19" i="11"/>
  <c r="N33" i="11"/>
  <c r="N46" i="11"/>
  <c r="N24" i="11"/>
  <c r="N18" i="11"/>
  <c r="N16" i="11"/>
  <c r="N49" i="11"/>
  <c r="N6" i="11"/>
  <c r="N36" i="11"/>
  <c r="N45" i="11"/>
  <c r="N38" i="11"/>
  <c r="H51" i="25" l="1"/>
  <c r="H43" i="25"/>
  <c r="N39" i="11"/>
  <c r="F5" i="25"/>
  <c r="N40" i="11"/>
  <c r="N20" i="11"/>
  <c r="N41" i="11"/>
  <c r="N37" i="11"/>
  <c r="N30" i="11"/>
  <c r="N23" i="11"/>
  <c r="N43" i="11"/>
  <c r="N31" i="11"/>
  <c r="H12" i="25"/>
  <c r="H8" i="25"/>
  <c r="H13" i="25"/>
  <c r="H14" i="25"/>
  <c r="H11" i="25"/>
  <c r="H47" i="25"/>
  <c r="H55" i="25"/>
  <c r="N26" i="11"/>
  <c r="F4" i="25" l="1"/>
  <c r="F56" i="25" s="1"/>
  <c r="H54" i="25"/>
  <c r="H50" i="25"/>
  <c r="H10" i="25"/>
  <c r="I52" i="23"/>
  <c r="H52" i="23"/>
  <c r="G52" i="23"/>
  <c r="I49" i="23"/>
  <c r="H49" i="23"/>
  <c r="H48" i="23" s="1"/>
  <c r="G49" i="23"/>
  <c r="G48" i="23"/>
  <c r="I35" i="23"/>
  <c r="H35" i="23"/>
  <c r="G35" i="23"/>
  <c r="I29" i="23"/>
  <c r="I28" i="23" s="1"/>
  <c r="H29" i="23"/>
  <c r="H28" i="23" s="1"/>
  <c r="G29" i="23"/>
  <c r="G28" i="23"/>
  <c r="I16" i="23"/>
  <c r="I15" i="23" s="1"/>
  <c r="H16" i="23"/>
  <c r="H15" i="23" s="1"/>
  <c r="G16" i="23"/>
  <c r="G15" i="23" s="1"/>
  <c r="I5" i="23"/>
  <c r="H5" i="23"/>
  <c r="G5" i="23"/>
  <c r="H26" i="23" l="1"/>
  <c r="I4" i="23"/>
  <c r="G4" i="23"/>
  <c r="H4" i="23"/>
  <c r="G26" i="23"/>
  <c r="I48" i="23"/>
  <c r="I26" i="23" s="1"/>
  <c r="G56" i="23" l="1"/>
  <c r="H56" i="23"/>
  <c r="I56" i="23"/>
  <c r="G1" i="9" l="1"/>
  <c r="G2" i="9"/>
  <c r="R19" i="11"/>
  <c r="O15" i="11"/>
  <c r="P15" i="11"/>
  <c r="L19" i="11"/>
  <c r="L55" i="11"/>
  <c r="L53" i="11"/>
  <c r="L52" i="11"/>
  <c r="L51" i="11"/>
  <c r="L50" i="11"/>
  <c r="L49" i="11"/>
  <c r="L48" i="11"/>
  <c r="L47" i="11"/>
  <c r="L46" i="11"/>
  <c r="L45" i="11"/>
  <c r="L44" i="11"/>
  <c r="L43" i="11"/>
  <c r="L42" i="11"/>
  <c r="L41" i="11"/>
  <c r="L40" i="11"/>
  <c r="L39" i="11"/>
  <c r="L38" i="11"/>
  <c r="L37" i="11"/>
  <c r="L36" i="11"/>
  <c r="L35" i="11"/>
  <c r="L34" i="11"/>
  <c r="L33" i="11"/>
  <c r="L32" i="11"/>
  <c r="L31" i="11"/>
  <c r="L30" i="11"/>
  <c r="L29" i="11"/>
  <c r="L28" i="11"/>
  <c r="L27" i="11"/>
  <c r="L26" i="11"/>
  <c r="L25" i="11"/>
  <c r="L24" i="11"/>
  <c r="L23" i="11"/>
  <c r="L22" i="11"/>
  <c r="L21" i="11"/>
  <c r="L20" i="11"/>
  <c r="L18" i="11"/>
  <c r="L17" i="11"/>
  <c r="L16" i="11"/>
  <c r="L15" i="11"/>
  <c r="L14" i="11"/>
  <c r="L13" i="11"/>
  <c r="L12" i="11"/>
  <c r="L11" i="11"/>
  <c r="L10" i="11"/>
  <c r="L9" i="11"/>
  <c r="L8" i="11"/>
  <c r="L7" i="11"/>
  <c r="L6" i="11"/>
  <c r="L5" i="11"/>
  <c r="L4" i="11"/>
  <c r="L3" i="11"/>
  <c r="G16" i="25" l="1"/>
  <c r="U2" i="20"/>
  <c r="O2" i="20"/>
  <c r="E2" i="20"/>
  <c r="M54" i="11" l="1"/>
  <c r="Z54" i="11" s="1"/>
  <c r="M13" i="11"/>
  <c r="Z13" i="11" s="1"/>
  <c r="M9" i="11"/>
  <c r="Z9" i="11" s="1"/>
  <c r="M10" i="11"/>
  <c r="Z10" i="11" s="1"/>
  <c r="M52" i="11"/>
  <c r="Z52" i="11" s="1"/>
  <c r="M12" i="11"/>
  <c r="Z12" i="11" s="1"/>
  <c r="M7" i="11"/>
  <c r="Z7" i="11" s="1"/>
  <c r="M30" i="11"/>
  <c r="Z30" i="11" s="1"/>
  <c r="M44" i="11"/>
  <c r="Z44" i="11" s="1"/>
  <c r="M11" i="11"/>
  <c r="Z11" i="11" s="1"/>
  <c r="E13" i="3"/>
  <c r="E12" i="3"/>
  <c r="E11" i="3"/>
  <c r="E10" i="3"/>
  <c r="E9" i="3"/>
  <c r="E7" i="3"/>
  <c r="F45" i="23" l="1"/>
  <c r="N45" i="23" s="1"/>
  <c r="S44" i="11"/>
  <c r="S30" i="11"/>
  <c r="F31" i="23"/>
  <c r="N31" i="23" s="1"/>
  <c r="S10" i="11"/>
  <c r="F11" i="23"/>
  <c r="N11" i="23" s="1"/>
  <c r="I11" i="25"/>
  <c r="F8" i="23"/>
  <c r="N8" i="23" s="1"/>
  <c r="S7" i="11"/>
  <c r="I8" i="25"/>
  <c r="F10" i="23"/>
  <c r="N10" i="23" s="1"/>
  <c r="S9" i="11"/>
  <c r="I10" i="25"/>
  <c r="S11" i="11"/>
  <c r="F12" i="23"/>
  <c r="N12" i="23" s="1"/>
  <c r="I12" i="25"/>
  <c r="F13" i="23"/>
  <c r="N13" i="23" s="1"/>
  <c r="S12" i="11"/>
  <c r="I13" i="25"/>
  <c r="S13" i="11"/>
  <c r="F14" i="23"/>
  <c r="N14" i="23" s="1"/>
  <c r="I14" i="25"/>
  <c r="S52" i="11"/>
  <c r="F53" i="23"/>
  <c r="N53" i="23" s="1"/>
  <c r="S54" i="11"/>
  <c r="F55" i="23"/>
  <c r="N55" i="23" s="1"/>
  <c r="H22" i="25" l="1"/>
  <c r="H24" i="25"/>
  <c r="H53" i="25" l="1"/>
  <c r="I53" i="25"/>
  <c r="R54" i="11"/>
  <c r="U46" i="20" l="1"/>
  <c r="U45" i="20"/>
  <c r="U43" i="20"/>
  <c r="U42" i="20"/>
  <c r="U41" i="20"/>
  <c r="U40" i="20"/>
  <c r="U39" i="20"/>
  <c r="U37" i="20"/>
  <c r="U36" i="20"/>
  <c r="U35" i="20"/>
  <c r="U34" i="20"/>
  <c r="U33" i="20"/>
  <c r="U32" i="20"/>
  <c r="U31" i="20"/>
  <c r="U28" i="20"/>
  <c r="U27" i="20"/>
  <c r="U26" i="20"/>
  <c r="U24" i="20"/>
  <c r="U23" i="20"/>
  <c r="U22" i="20"/>
  <c r="U21" i="20"/>
  <c r="U18" i="20"/>
  <c r="U17" i="20"/>
  <c r="U16" i="20"/>
  <c r="U15" i="20"/>
  <c r="U14" i="20"/>
  <c r="U13" i="20"/>
  <c r="U12" i="20"/>
  <c r="U11" i="20"/>
  <c r="U10" i="20"/>
  <c r="U8" i="20"/>
  <c r="U7" i="20"/>
  <c r="U6" i="20"/>
  <c r="U4" i="20"/>
  <c r="X9" i="20"/>
  <c r="Y9" i="20"/>
  <c r="W38" i="20" l="1"/>
  <c r="V38" i="20"/>
  <c r="W30" i="20"/>
  <c r="V30" i="20"/>
  <c r="W25" i="20"/>
  <c r="V25" i="20"/>
  <c r="W20" i="20"/>
  <c r="V20" i="20"/>
  <c r="V9" i="20"/>
  <c r="U5" i="20"/>
  <c r="Q45" i="20"/>
  <c r="E45" i="20"/>
  <c r="U20" i="20" l="1"/>
  <c r="U25" i="20"/>
  <c r="U38" i="20"/>
  <c r="U30" i="20"/>
  <c r="V19" i="20"/>
  <c r="V29" i="20" l="1"/>
  <c r="O43" i="20"/>
  <c r="O42" i="20"/>
  <c r="O41" i="20"/>
  <c r="O39" i="20"/>
  <c r="Q38" i="20"/>
  <c r="P38" i="20"/>
  <c r="O37" i="20"/>
  <c r="O36" i="20"/>
  <c r="O35" i="20"/>
  <c r="O33" i="20"/>
  <c r="O31" i="20"/>
  <c r="Q30" i="20"/>
  <c r="P30" i="20"/>
  <c r="O28" i="20"/>
  <c r="O27" i="20"/>
  <c r="O26" i="20"/>
  <c r="Q25" i="20"/>
  <c r="P25" i="20"/>
  <c r="O24" i="20"/>
  <c r="O23" i="20"/>
  <c r="O22" i="20"/>
  <c r="O21" i="20"/>
  <c r="Q20" i="20"/>
  <c r="P20" i="20"/>
  <c r="O18" i="20"/>
  <c r="O14" i="20"/>
  <c r="O8" i="20"/>
  <c r="O7" i="20"/>
  <c r="O6" i="20"/>
  <c r="V44" i="20" l="1"/>
  <c r="O20" i="20"/>
  <c r="O38" i="20"/>
  <c r="O25" i="20"/>
  <c r="O30" i="20"/>
  <c r="V47" i="20" l="1"/>
  <c r="E43" i="20" l="1"/>
  <c r="E42" i="20"/>
  <c r="E41" i="20"/>
  <c r="E39" i="20"/>
  <c r="E37" i="20"/>
  <c r="E36" i="20"/>
  <c r="E35" i="20"/>
  <c r="E33" i="20"/>
  <c r="E31" i="20"/>
  <c r="E28" i="20"/>
  <c r="E27" i="20"/>
  <c r="E26" i="20"/>
  <c r="E24" i="20"/>
  <c r="E23" i="20"/>
  <c r="E22" i="20"/>
  <c r="E21" i="20"/>
  <c r="E18" i="20"/>
  <c r="E17" i="20"/>
  <c r="E16" i="20"/>
  <c r="E15" i="20"/>
  <c r="E14" i="20"/>
  <c r="E13" i="20"/>
  <c r="E12" i="20"/>
  <c r="E10" i="20"/>
  <c r="E8" i="20"/>
  <c r="E7" i="20"/>
  <c r="E6" i="20"/>
  <c r="G38" i="20"/>
  <c r="F38" i="20"/>
  <c r="G30" i="20"/>
  <c r="F30" i="20"/>
  <c r="G25" i="20"/>
  <c r="F25" i="20"/>
  <c r="G20" i="20"/>
  <c r="F20" i="20"/>
  <c r="E11" i="20"/>
  <c r="F9" i="20"/>
  <c r="F4" i="20"/>
  <c r="E38" i="20" l="1"/>
  <c r="E25" i="20"/>
  <c r="E20" i="20"/>
  <c r="G9" i="20"/>
  <c r="E30" i="20"/>
  <c r="E9" i="20"/>
  <c r="F19" i="20"/>
  <c r="F29" i="20" s="1"/>
  <c r="F44" i="20" s="1"/>
  <c r="F47" i="20" s="1"/>
  <c r="M22" i="11" l="1"/>
  <c r="Z22" i="11" s="1"/>
  <c r="M6" i="11" l="1"/>
  <c r="M38" i="11"/>
  <c r="Z38" i="11" s="1"/>
  <c r="M50" i="11"/>
  <c r="Z50" i="11" s="1"/>
  <c r="M23" i="11"/>
  <c r="Z23" i="11" s="1"/>
  <c r="M16" i="11"/>
  <c r="Z16" i="11" s="1"/>
  <c r="M36" i="11"/>
  <c r="Z36" i="11" s="1"/>
  <c r="M19" i="11"/>
  <c r="Z19" i="11" s="1"/>
  <c r="M29" i="11"/>
  <c r="Z29" i="11" s="1"/>
  <c r="M8" i="11"/>
  <c r="Z8" i="11" s="1"/>
  <c r="M53" i="11"/>
  <c r="Z53" i="11" s="1"/>
  <c r="M45" i="11"/>
  <c r="Z45" i="11" s="1"/>
  <c r="M32" i="11"/>
  <c r="Z32" i="11" s="1"/>
  <c r="M31" i="11"/>
  <c r="Z31" i="11" s="1"/>
  <c r="M40" i="11"/>
  <c r="Z40" i="11" s="1"/>
  <c r="M49" i="11"/>
  <c r="Z49" i="11" s="1"/>
  <c r="M17" i="11"/>
  <c r="Z17" i="11" s="1"/>
  <c r="M41" i="11"/>
  <c r="Z41" i="11" s="1"/>
  <c r="M43" i="11"/>
  <c r="Z43" i="11" s="1"/>
  <c r="M37" i="11"/>
  <c r="Z37" i="11" s="1"/>
  <c r="M35" i="11"/>
  <c r="Z35" i="11" s="1"/>
  <c r="M42" i="11"/>
  <c r="Z42" i="11" s="1"/>
  <c r="M33" i="11"/>
  <c r="Z33" i="11" s="1"/>
  <c r="M46" i="11"/>
  <c r="Z46" i="11" s="1"/>
  <c r="M18" i="11"/>
  <c r="Z18" i="11" s="1"/>
  <c r="M5" i="11"/>
  <c r="M21" i="11"/>
  <c r="Z21" i="11" s="1"/>
  <c r="M20" i="11"/>
  <c r="Z20" i="11" s="1"/>
  <c r="M24" i="11"/>
  <c r="Z24" i="11" s="1"/>
  <c r="M39" i="11"/>
  <c r="Z39" i="11" s="1"/>
  <c r="F23" i="23"/>
  <c r="N23" i="23" s="1"/>
  <c r="H31" i="25" l="1"/>
  <c r="H45" i="25"/>
  <c r="X5" i="11"/>
  <c r="Z5" i="11"/>
  <c r="F7" i="23"/>
  <c r="N7" i="23" s="1"/>
  <c r="Z6" i="11"/>
  <c r="H7" i="25"/>
  <c r="H39" i="25"/>
  <c r="H46" i="25"/>
  <c r="H30" i="25"/>
  <c r="H21" i="25"/>
  <c r="H34" i="25"/>
  <c r="H40" i="25"/>
  <c r="H9" i="25"/>
  <c r="H27" i="25"/>
  <c r="H42" i="25"/>
  <c r="H37" i="25"/>
  <c r="H19" i="25"/>
  <c r="H23" i="25"/>
  <c r="H25" i="25"/>
  <c r="H18" i="25"/>
  <c r="H6" i="25"/>
  <c r="H38" i="25"/>
  <c r="H44" i="25"/>
  <c r="H32" i="25"/>
  <c r="H33" i="25"/>
  <c r="H20" i="25"/>
  <c r="H41" i="25"/>
  <c r="H36" i="25"/>
  <c r="I45" i="25"/>
  <c r="I31" i="25"/>
  <c r="N15" i="11"/>
  <c r="F25" i="23"/>
  <c r="N25" i="23" s="1"/>
  <c r="F19" i="23"/>
  <c r="N19" i="23" s="1"/>
  <c r="F36" i="23"/>
  <c r="N36" i="23" s="1"/>
  <c r="F18" i="23"/>
  <c r="N18" i="23" s="1"/>
  <c r="F33" i="23"/>
  <c r="N33" i="23" s="1"/>
  <c r="F30" i="23"/>
  <c r="N30" i="23" s="1"/>
  <c r="F24" i="23"/>
  <c r="N24" i="23" s="1"/>
  <c r="F21" i="23"/>
  <c r="N21" i="23" s="1"/>
  <c r="F47" i="23"/>
  <c r="N47" i="23" s="1"/>
  <c r="F38" i="23"/>
  <c r="N38" i="23" s="1"/>
  <c r="F50" i="23"/>
  <c r="N50" i="23" s="1"/>
  <c r="F46" i="23"/>
  <c r="N46" i="23" s="1"/>
  <c r="F51" i="23"/>
  <c r="N51" i="23" s="1"/>
  <c r="F34" i="23"/>
  <c r="N34" i="23" s="1"/>
  <c r="F44" i="23"/>
  <c r="N44" i="23" s="1"/>
  <c r="F41" i="23"/>
  <c r="N41" i="23" s="1"/>
  <c r="F54" i="23"/>
  <c r="N54" i="23" s="1"/>
  <c r="F37" i="23"/>
  <c r="N37" i="23" s="1"/>
  <c r="F22" i="23"/>
  <c r="N22" i="23" s="1"/>
  <c r="F40" i="23"/>
  <c r="N40" i="23" s="1"/>
  <c r="F6" i="23"/>
  <c r="N6" i="23" s="1"/>
  <c r="F43" i="23"/>
  <c r="N43" i="23" s="1"/>
  <c r="F42" i="23"/>
  <c r="N42" i="23" s="1"/>
  <c r="F32" i="23"/>
  <c r="F9" i="23"/>
  <c r="N9" i="23" s="1"/>
  <c r="F17" i="23"/>
  <c r="N17" i="23" s="1"/>
  <c r="S38" i="11"/>
  <c r="F39" i="23"/>
  <c r="N39" i="23" s="1"/>
  <c r="S19" i="11"/>
  <c r="F20" i="23"/>
  <c r="N20" i="23" s="1"/>
  <c r="S31" i="11"/>
  <c r="S53" i="11"/>
  <c r="S46" i="11"/>
  <c r="S24" i="11"/>
  <c r="S21" i="11"/>
  <c r="S37" i="11"/>
  <c r="S41" i="11"/>
  <c r="S23" i="11"/>
  <c r="S17" i="11"/>
  <c r="S8" i="11"/>
  <c r="S22" i="11"/>
  <c r="S49" i="11"/>
  <c r="S40" i="11"/>
  <c r="S6" i="11"/>
  <c r="S50" i="11"/>
  <c r="S45" i="11"/>
  <c r="S39" i="11"/>
  <c r="S20" i="11"/>
  <c r="S35" i="11"/>
  <c r="S43" i="11"/>
  <c r="S16" i="11"/>
  <c r="S32" i="11"/>
  <c r="S33" i="11"/>
  <c r="S18" i="11"/>
  <c r="S29" i="11"/>
  <c r="S36" i="11"/>
  <c r="S42" i="11"/>
  <c r="S5" i="11"/>
  <c r="Q19" i="11"/>
  <c r="M15" i="11"/>
  <c r="E14" i="3"/>
  <c r="Z15" i="11" l="1"/>
  <c r="H17" i="25"/>
  <c r="I43" i="25"/>
  <c r="I34" i="25"/>
  <c r="I36" i="25"/>
  <c r="I40" i="25"/>
  <c r="I41" i="25"/>
  <c r="I18" i="25"/>
  <c r="I42" i="25"/>
  <c r="I32" i="25"/>
  <c r="I30" i="25"/>
  <c r="I17" i="25"/>
  <c r="I51" i="25"/>
  <c r="I23" i="25"/>
  <c r="I22" i="25"/>
  <c r="I6" i="25"/>
  <c r="I37" i="25"/>
  <c r="I19" i="25"/>
  <c r="I33" i="25"/>
  <c r="I44" i="25"/>
  <c r="I21" i="25"/>
  <c r="I46" i="25"/>
  <c r="I7" i="25"/>
  <c r="I50" i="25"/>
  <c r="I9" i="25"/>
  <c r="I24" i="25"/>
  <c r="I38" i="25"/>
  <c r="I25" i="25"/>
  <c r="I54" i="25"/>
  <c r="I39" i="25"/>
  <c r="I20" i="25"/>
  <c r="P13" i="20"/>
  <c r="O13" i="20" s="1"/>
  <c r="I47" i="25"/>
  <c r="F16" i="23"/>
  <c r="N16" i="23" s="1"/>
  <c r="S15" i="11"/>
  <c r="I5" i="25" l="1"/>
  <c r="H16" i="25"/>
  <c r="I16" i="25"/>
  <c r="I56" i="11" l="1"/>
  <c r="H56" i="11"/>
  <c r="G56" i="11"/>
  <c r="G22" i="3" l="1"/>
  <c r="O51" i="11" l="1"/>
  <c r="O48" i="11"/>
  <c r="O4" i="11"/>
  <c r="U21" i="11"/>
  <c r="U22" i="11"/>
  <c r="U23" i="11"/>
  <c r="U26" i="11"/>
  <c r="U31" i="11"/>
  <c r="U33" i="11"/>
  <c r="U35" i="11"/>
  <c r="U38" i="11"/>
  <c r="U39" i="11"/>
  <c r="U42" i="11"/>
  <c r="U43" i="11"/>
  <c r="U46" i="11"/>
  <c r="U49" i="11"/>
  <c r="U50" i="11"/>
  <c r="U52" i="11"/>
  <c r="U54" i="11"/>
  <c r="V54" i="11"/>
  <c r="U5" i="11"/>
  <c r="U6" i="11"/>
  <c r="U8" i="11"/>
  <c r="U9" i="11"/>
  <c r="U10" i="11"/>
  <c r="U11" i="11"/>
  <c r="U12" i="11"/>
  <c r="U13" i="11"/>
  <c r="U16" i="11"/>
  <c r="U17" i="11"/>
  <c r="U18" i="11"/>
  <c r="U20" i="11"/>
  <c r="M26" i="11"/>
  <c r="Z26" i="11" s="1"/>
  <c r="G49" i="25" l="1"/>
  <c r="G52" i="25"/>
  <c r="G5" i="25"/>
  <c r="I55" i="25"/>
  <c r="S26" i="11"/>
  <c r="F27" i="23"/>
  <c r="N27" i="23" s="1"/>
  <c r="U4" i="11"/>
  <c r="U51" i="11"/>
  <c r="O47" i="11"/>
  <c r="X54" i="11"/>
  <c r="U48" i="11"/>
  <c r="U15" i="11"/>
  <c r="Q12" i="11"/>
  <c r="Q11" i="11"/>
  <c r="Q7" i="11"/>
  <c r="Q13" i="11"/>
  <c r="Q9" i="11"/>
  <c r="Q10" i="11"/>
  <c r="T13" i="11"/>
  <c r="T9" i="11"/>
  <c r="T54" i="11"/>
  <c r="T31" i="11"/>
  <c r="T20" i="11"/>
  <c r="T10" i="11"/>
  <c r="T12" i="11"/>
  <c r="T11" i="11"/>
  <c r="T7" i="11"/>
  <c r="Q31" i="11"/>
  <c r="Q54" i="11"/>
  <c r="G48" i="25" l="1"/>
  <c r="W31" i="11"/>
  <c r="W13" i="11"/>
  <c r="W7" i="11"/>
  <c r="W10" i="11"/>
  <c r="W11" i="11"/>
  <c r="F14" i="3"/>
  <c r="W9" i="11"/>
  <c r="W12" i="11"/>
  <c r="P10" i="20"/>
  <c r="O10" i="20" s="1"/>
  <c r="I27" i="25"/>
  <c r="U47" i="11"/>
  <c r="W54" i="11"/>
  <c r="M51" i="11"/>
  <c r="U41" i="11"/>
  <c r="U29" i="11"/>
  <c r="U37" i="11"/>
  <c r="U40" i="11"/>
  <c r="U32" i="11"/>
  <c r="U44" i="11"/>
  <c r="O14" i="11"/>
  <c r="U24" i="11"/>
  <c r="T6" i="11"/>
  <c r="Q6" i="11"/>
  <c r="T50" i="11"/>
  <c r="Q5" i="11"/>
  <c r="W5" i="11" s="1"/>
  <c r="U45" i="11"/>
  <c r="U36" i="11"/>
  <c r="U30" i="11"/>
  <c r="T44" i="11"/>
  <c r="T42" i="11"/>
  <c r="T29" i="11"/>
  <c r="T16" i="11"/>
  <c r="T41" i="11"/>
  <c r="T38" i="11"/>
  <c r="T39" i="11"/>
  <c r="T23" i="11"/>
  <c r="T49" i="11"/>
  <c r="T43" i="11"/>
  <c r="T5" i="11"/>
  <c r="T32" i="11"/>
  <c r="T21" i="11"/>
  <c r="T30" i="11"/>
  <c r="T17" i="11"/>
  <c r="T40" i="11"/>
  <c r="T22" i="11"/>
  <c r="T26" i="11"/>
  <c r="T35" i="11"/>
  <c r="T33" i="11"/>
  <c r="O34" i="11"/>
  <c r="O28" i="11"/>
  <c r="T46" i="11"/>
  <c r="Q8" i="11"/>
  <c r="Q18" i="11"/>
  <c r="Q33" i="11"/>
  <c r="Q16" i="11"/>
  <c r="N4" i="11"/>
  <c r="Q46" i="11"/>
  <c r="Q44" i="11"/>
  <c r="Q39" i="11"/>
  <c r="T8" i="11"/>
  <c r="Q35" i="11"/>
  <c r="Q26" i="11"/>
  <c r="Q50" i="11"/>
  <c r="Q43" i="11"/>
  <c r="Q42" i="11"/>
  <c r="T18" i="11"/>
  <c r="M4" i="11"/>
  <c r="Q38" i="11"/>
  <c r="T52" i="11"/>
  <c r="T24" i="11"/>
  <c r="Q17" i="11"/>
  <c r="N48" i="11"/>
  <c r="Q41" i="11"/>
  <c r="Q24" i="11"/>
  <c r="Q37" i="11"/>
  <c r="T37" i="11"/>
  <c r="M48" i="11"/>
  <c r="Q40" i="11"/>
  <c r="Q20" i="11"/>
  <c r="T36" i="11"/>
  <c r="Q52" i="11"/>
  <c r="Q49" i="11"/>
  <c r="Q23" i="11"/>
  <c r="Q36" i="11"/>
  <c r="Q21" i="11"/>
  <c r="N51" i="11"/>
  <c r="N28" i="11"/>
  <c r="Q45" i="11"/>
  <c r="Q29" i="11"/>
  <c r="Q32" i="11"/>
  <c r="M28" i="11"/>
  <c r="M34" i="11"/>
  <c r="Q22" i="11"/>
  <c r="N34" i="11"/>
  <c r="Q30" i="11"/>
  <c r="T45" i="11"/>
  <c r="Z51" i="11" l="1"/>
  <c r="G35" i="25"/>
  <c r="Z34" i="11"/>
  <c r="Z48" i="11"/>
  <c r="G15" i="25"/>
  <c r="G29" i="25"/>
  <c r="Z28" i="11"/>
  <c r="Z4" i="11"/>
  <c r="W43" i="11"/>
  <c r="W23" i="11"/>
  <c r="W20" i="11"/>
  <c r="W37" i="11"/>
  <c r="W17" i="11"/>
  <c r="W50" i="11"/>
  <c r="W39" i="11"/>
  <c r="W16" i="11"/>
  <c r="W6" i="11"/>
  <c r="W36" i="11"/>
  <c r="W38" i="11"/>
  <c r="W8" i="11"/>
  <c r="W30" i="11"/>
  <c r="W32" i="11"/>
  <c r="W49" i="11"/>
  <c r="W40" i="11"/>
  <c r="W24" i="11"/>
  <c r="F9" i="3"/>
  <c r="W44" i="11"/>
  <c r="W33" i="11"/>
  <c r="W22" i="11"/>
  <c r="W29" i="11"/>
  <c r="W21" i="11"/>
  <c r="W52" i="11"/>
  <c r="W41" i="11"/>
  <c r="W42" i="11"/>
  <c r="W35" i="11"/>
  <c r="F12" i="3"/>
  <c r="W18" i="11"/>
  <c r="F52" i="23"/>
  <c r="N52" i="23" s="1"/>
  <c r="F35" i="23"/>
  <c r="N35" i="23" s="1"/>
  <c r="F29" i="23"/>
  <c r="N29" i="23" s="1"/>
  <c r="S48" i="11"/>
  <c r="F49" i="23"/>
  <c r="N49" i="23" s="1"/>
  <c r="P15" i="20"/>
  <c r="O15" i="20" s="1"/>
  <c r="F5" i="23"/>
  <c r="N5" i="23" s="1"/>
  <c r="P12" i="20"/>
  <c r="O12" i="20" s="1"/>
  <c r="S34" i="11"/>
  <c r="S28" i="11"/>
  <c r="S51" i="11"/>
  <c r="M47" i="11"/>
  <c r="U34" i="11"/>
  <c r="O3" i="11"/>
  <c r="U3" i="11" s="1"/>
  <c r="W46" i="11"/>
  <c r="W26" i="11"/>
  <c r="W45" i="11"/>
  <c r="Q4" i="20"/>
  <c r="Q9" i="20"/>
  <c r="U14" i="11"/>
  <c r="T53" i="11"/>
  <c r="T28" i="11"/>
  <c r="T48" i="11"/>
  <c r="N14" i="11"/>
  <c r="T4" i="11"/>
  <c r="T34" i="11"/>
  <c r="Q53" i="11"/>
  <c r="O27" i="11"/>
  <c r="U28" i="11"/>
  <c r="T51" i="11"/>
  <c r="N47" i="11"/>
  <c r="M14" i="11"/>
  <c r="S4" i="11"/>
  <c r="Q4" i="11"/>
  <c r="W4" i="11" s="1"/>
  <c r="T15" i="11"/>
  <c r="Q51" i="11"/>
  <c r="Q48" i="11"/>
  <c r="Q28" i="11"/>
  <c r="N27" i="11"/>
  <c r="M27" i="11"/>
  <c r="Q34" i="11"/>
  <c r="Q15" i="11"/>
  <c r="Z47" i="11" l="1"/>
  <c r="Z14" i="11"/>
  <c r="G28" i="25"/>
  <c r="Z27" i="11"/>
  <c r="G4" i="25"/>
  <c r="H52" i="25"/>
  <c r="H5" i="25"/>
  <c r="H35" i="25"/>
  <c r="H49" i="25"/>
  <c r="H29" i="25"/>
  <c r="F11" i="3"/>
  <c r="W48" i="11"/>
  <c r="W51" i="11"/>
  <c r="W53" i="11"/>
  <c r="W15" i="11"/>
  <c r="W28" i="11"/>
  <c r="F6" i="3"/>
  <c r="I29" i="25"/>
  <c r="I49" i="25"/>
  <c r="I52" i="25"/>
  <c r="I35" i="25"/>
  <c r="F48" i="23"/>
  <c r="N48" i="23" s="1"/>
  <c r="F15" i="23"/>
  <c r="N15" i="23" s="1"/>
  <c r="S27" i="11"/>
  <c r="F28" i="23"/>
  <c r="N28" i="23" s="1"/>
  <c r="P17" i="20"/>
  <c r="S47" i="11"/>
  <c r="S14" i="11"/>
  <c r="P11" i="20"/>
  <c r="O11" i="20" s="1"/>
  <c r="M25" i="11"/>
  <c r="W34" i="11"/>
  <c r="E5" i="20"/>
  <c r="E4" i="20" s="1"/>
  <c r="E19" i="20" s="1"/>
  <c r="E29" i="20" s="1"/>
  <c r="E44" i="20" s="1"/>
  <c r="Q19" i="20"/>
  <c r="Q29" i="20" s="1"/>
  <c r="Q44" i="20" s="1"/>
  <c r="Q47" i="20" s="1"/>
  <c r="N3" i="11"/>
  <c r="T14" i="11"/>
  <c r="T27" i="11"/>
  <c r="T47" i="11"/>
  <c r="O25" i="11"/>
  <c r="U27" i="11"/>
  <c r="M3" i="11"/>
  <c r="Q14" i="11"/>
  <c r="Q47" i="11"/>
  <c r="N25" i="11"/>
  <c r="Q27" i="11"/>
  <c r="H15" i="25" l="1"/>
  <c r="Z25" i="11"/>
  <c r="O55" i="11"/>
  <c r="H48" i="25"/>
  <c r="H28" i="25"/>
  <c r="F13" i="3"/>
  <c r="F7" i="3"/>
  <c r="F5" i="3" s="1"/>
  <c r="F10" i="3"/>
  <c r="I48" i="25"/>
  <c r="I28" i="25"/>
  <c r="F26" i="23"/>
  <c r="N26" i="23" s="1"/>
  <c r="S3" i="11"/>
  <c r="F4" i="23"/>
  <c r="N4" i="23" s="1"/>
  <c r="P16" i="20"/>
  <c r="O16" i="20" s="1"/>
  <c r="S25" i="11"/>
  <c r="M55" i="11"/>
  <c r="F56" i="23" s="1"/>
  <c r="N56" i="23" s="1"/>
  <c r="N55" i="11"/>
  <c r="W47" i="11"/>
  <c r="W27" i="11"/>
  <c r="W14" i="11"/>
  <c r="G4" i="20"/>
  <c r="G19" i="20" s="1"/>
  <c r="G29" i="20" s="1"/>
  <c r="G44" i="20" s="1"/>
  <c r="O17" i="20"/>
  <c r="T3" i="11"/>
  <c r="U25" i="11"/>
  <c r="Q3" i="11"/>
  <c r="W3" i="11" s="1"/>
  <c r="T25" i="11"/>
  <c r="Q25" i="11"/>
  <c r="G26" i="25" l="1"/>
  <c r="H26" i="25" s="1"/>
  <c r="Z55" i="11"/>
  <c r="H4" i="25"/>
  <c r="F8" i="3"/>
  <c r="N56" i="11"/>
  <c r="W25" i="11"/>
  <c r="P5" i="20"/>
  <c r="P4" i="20" s="1"/>
  <c r="I26" i="25"/>
  <c r="O9" i="20"/>
  <c r="P9" i="20"/>
  <c r="M57" i="11"/>
  <c r="S55" i="11"/>
  <c r="O56" i="11"/>
  <c r="U55" i="11"/>
  <c r="G47" i="20"/>
  <c r="Q48" i="20" s="1"/>
  <c r="E47" i="20"/>
  <c r="T55" i="11"/>
  <c r="Q55" i="11"/>
  <c r="I4" i="25" l="1"/>
  <c r="I56" i="25" s="1"/>
  <c r="I15" i="25"/>
  <c r="G56" i="25"/>
  <c r="U56" i="11"/>
  <c r="N58" i="11"/>
  <c r="W55" i="11"/>
  <c r="P19" i="20"/>
  <c r="P29" i="20" s="1"/>
  <c r="P44" i="20" s="1"/>
  <c r="P45" i="20" s="1"/>
  <c r="P47" i="20" s="1"/>
  <c r="O5" i="20"/>
  <c r="O4" i="20" s="1"/>
  <c r="O19" i="20" s="1"/>
  <c r="O29" i="20" s="1"/>
  <c r="O44" i="20" s="1"/>
  <c r="O47" i="20" s="1"/>
  <c r="T56" i="11"/>
  <c r="H56" i="25" l="1"/>
  <c r="N57" i="11"/>
  <c r="G13" i="3"/>
  <c r="G12" i="3"/>
  <c r="G11" i="3"/>
  <c r="G10" i="3"/>
  <c r="G9" i="3"/>
  <c r="E8" i="3"/>
  <c r="G7" i="3"/>
  <c r="G6" i="3"/>
  <c r="E5" i="3"/>
  <c r="O57" i="11" l="1"/>
  <c r="G8" i="3"/>
  <c r="G5" i="3" l="1"/>
  <c r="E15" i="3" l="1"/>
  <c r="E20" i="3" s="1"/>
  <c r="E23" i="3" s="1"/>
  <c r="F15" i="3" l="1"/>
  <c r="F20" i="3" l="1"/>
  <c r="F16" i="3"/>
  <c r="G15" i="3"/>
  <c r="F23" i="3" l="1"/>
  <c r="G23" i="3" s="1"/>
  <c r="G20" i="3"/>
  <c r="W9" i="20"/>
  <c r="U9" i="20" s="1"/>
  <c r="W19" i="20" l="1"/>
  <c r="W29" i="20" s="1"/>
  <c r="U19" i="20" l="1"/>
  <c r="W44" i="20"/>
  <c r="U29" i="20"/>
  <c r="U44" i="20" l="1"/>
  <c r="W47" i="20"/>
  <c r="U47" i="20" s="1"/>
  <c r="R32" i="11" l="1"/>
  <c r="V32" i="11"/>
  <c r="X32" i="11"/>
  <c r="R38" i="11"/>
  <c r="V38" i="11"/>
  <c r="X38" i="11"/>
  <c r="R41" i="11"/>
  <c r="V41" i="11"/>
  <c r="X41" i="11"/>
  <c r="R17" i="11"/>
  <c r="V17" i="11"/>
  <c r="X17" i="11"/>
  <c r="R24" i="11"/>
  <c r="V24" i="11"/>
  <c r="X24" i="11"/>
  <c r="R35" i="11"/>
  <c r="P34" i="11"/>
  <c r="V35" i="11"/>
  <c r="X35" i="11"/>
  <c r="R30" i="11"/>
  <c r="V30" i="11"/>
  <c r="X30" i="11"/>
  <c r="R43" i="11"/>
  <c r="V43" i="11"/>
  <c r="X43" i="11"/>
  <c r="R40" i="11"/>
  <c r="V40" i="11"/>
  <c r="X40" i="11"/>
  <c r="R42" i="11"/>
  <c r="V42" i="11"/>
  <c r="X42" i="11"/>
  <c r="R21" i="11"/>
  <c r="V21" i="11"/>
  <c r="X21" i="11"/>
  <c r="R11" i="11"/>
  <c r="V11" i="11"/>
  <c r="X11" i="11"/>
  <c r="R44" i="11"/>
  <c r="V44" i="11"/>
  <c r="X44" i="11"/>
  <c r="R49" i="11"/>
  <c r="P48" i="11"/>
  <c r="V49" i="11"/>
  <c r="X49" i="11"/>
  <c r="R26" i="11"/>
  <c r="V26" i="11"/>
  <c r="X26" i="11"/>
  <c r="R50" i="11"/>
  <c r="V50" i="11"/>
  <c r="X50" i="11"/>
  <c r="R12" i="11"/>
  <c r="V12" i="11"/>
  <c r="X12" i="11"/>
  <c r="R7" i="11"/>
  <c r="V7" i="11"/>
  <c r="X7" i="11"/>
  <c r="R45" i="11"/>
  <c r="V45" i="11"/>
  <c r="X45" i="11"/>
  <c r="R6" i="11"/>
  <c r="V6" i="11"/>
  <c r="X6" i="11"/>
  <c r="R23" i="11"/>
  <c r="V23" i="11"/>
  <c r="X23" i="11"/>
  <c r="R22" i="11"/>
  <c r="V22" i="11"/>
  <c r="X22" i="11"/>
  <c r="R53" i="11"/>
  <c r="V53" i="11"/>
  <c r="X53" i="11"/>
  <c r="R5" i="11"/>
  <c r="P4" i="11"/>
  <c r="V5" i="11"/>
  <c r="R29" i="11"/>
  <c r="P28" i="11"/>
  <c r="V29" i="11"/>
  <c r="X29" i="11"/>
  <c r="R33" i="11"/>
  <c r="V33" i="11"/>
  <c r="X33" i="11"/>
  <c r="R16" i="11"/>
  <c r="V16" i="11"/>
  <c r="X16" i="11"/>
  <c r="R13" i="11"/>
  <c r="V13" i="11"/>
  <c r="X13" i="11"/>
  <c r="R9" i="11"/>
  <c r="V9" i="11"/>
  <c r="X9" i="11"/>
  <c r="R37" i="11"/>
  <c r="V37" i="11"/>
  <c r="X37" i="11"/>
  <c r="R20" i="11"/>
  <c r="V20" i="11"/>
  <c r="X20" i="11"/>
  <c r="R52" i="11"/>
  <c r="P51" i="11"/>
  <c r="V52" i="11"/>
  <c r="X52" i="11"/>
  <c r="R46" i="11"/>
  <c r="V46" i="11"/>
  <c r="X46" i="11"/>
  <c r="R39" i="11"/>
  <c r="V39" i="11"/>
  <c r="X39" i="11"/>
  <c r="R36" i="11"/>
  <c r="V36" i="11"/>
  <c r="X36" i="11"/>
  <c r="R8" i="11"/>
  <c r="V8" i="11"/>
  <c r="X8" i="11"/>
  <c r="R18" i="11"/>
  <c r="V18" i="11"/>
  <c r="X18" i="11"/>
  <c r="R10" i="11"/>
  <c r="V10" i="11"/>
  <c r="X10" i="11"/>
  <c r="R31" i="11"/>
  <c r="V31" i="11"/>
  <c r="X31" i="11"/>
  <c r="P27" i="11" l="1"/>
  <c r="V28" i="11"/>
  <c r="R28" i="11"/>
  <c r="X28" i="11"/>
  <c r="V4" i="11"/>
  <c r="R4" i="11"/>
  <c r="X4" i="11"/>
  <c r="P47" i="11"/>
  <c r="V48" i="11"/>
  <c r="R48" i="11"/>
  <c r="X48" i="11"/>
  <c r="V51" i="11"/>
  <c r="R51" i="11"/>
  <c r="X51" i="11"/>
  <c r="P14" i="11"/>
  <c r="V15" i="11"/>
  <c r="R15" i="11"/>
  <c r="X15" i="11"/>
  <c r="V34" i="11"/>
  <c r="R34" i="11"/>
  <c r="X34" i="11"/>
  <c r="V14" i="11" l="1"/>
  <c r="R14" i="11"/>
  <c r="X14" i="11"/>
  <c r="V47" i="11"/>
  <c r="R47" i="11"/>
  <c r="X47" i="11"/>
  <c r="P3" i="11"/>
  <c r="V27" i="11"/>
  <c r="R27" i="11"/>
  <c r="X27" i="11"/>
  <c r="P25" i="11"/>
  <c r="V3" i="11" l="1"/>
  <c r="R3" i="11"/>
  <c r="X3" i="11"/>
  <c r="P55" i="11"/>
  <c r="V25" i="11"/>
  <c r="R25" i="11"/>
  <c r="X25" i="11"/>
  <c r="P57" i="11" l="1"/>
  <c r="V55" i="11"/>
  <c r="X55" i="11"/>
  <c r="R55" i="11"/>
  <c r="P56" i="11"/>
  <c r="V56" i="11" s="1"/>
  <c r="P58" i="1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E21" authorId="0" shapeId="0" xr:uid="{186005D4-012F-404D-964F-004F0B6481BC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planowana sprzedaż licencji i sprzedaz sprzętu dla SK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E47" authorId="0" shapeId="0" xr:uid="{D75592E2-9EE1-48E6-8034-5A71D81A29ED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opłaty sądowe, skarbowe, pozostałe opłaty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E22" authorId="0" shapeId="0" xr:uid="{00000000-0006-0000-08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świadczenia urlopowe
</t>
        </r>
      </text>
    </comment>
    <comment ref="E24" authorId="0" shapeId="0" xr:uid="{00000000-0006-0000-0800-000002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inne świadczenie na rzecz pracowników np.: zwrot za okulary, benefity pracownicze</t>
        </r>
      </text>
    </comment>
    <comment ref="E41" authorId="0" shapeId="0" xr:uid="{00000000-0006-0000-0800-000005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ksiegowo ujete w podatkach i opłatach
</t>
        </r>
      </text>
    </comment>
    <comment ref="E42" authorId="0" shapeId="0" xr:uid="{00000000-0006-0000-0800-000006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obejmują  w szczególności opłaty z tyt. prowadzenia rachunków bankowych związanych z realizacją powierzonego zadania</t>
        </r>
      </text>
    </comment>
    <comment ref="E46" authorId="0" shapeId="0" xr:uid="{00000000-0006-0000-0800-000008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opłaty sądowe, skarbowe, pozostałe opłaty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5" authorId="0" shapeId="0" xr:uid="{E7A56C36-37EE-4CF7-BD1F-887FC2548BF7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refaktury, rekompensata i przysporzenia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7" authorId="0" shapeId="0" xr:uid="{00000000-0006-0000-06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świadczenia urlopowe
</t>
        </r>
      </text>
    </comment>
    <comment ref="B19" authorId="0" shapeId="0" xr:uid="{00000000-0006-0000-0600-000002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inne świadczenie na rzecz pracowników np.: zwrot za okulary, benefity pracownicze</t>
        </r>
      </text>
    </comment>
    <comment ref="B32" authorId="0" shapeId="0" xr:uid="{00000000-0006-0000-0600-000003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ksiegowo ujete w podatkach i opłatach
</t>
        </r>
      </text>
    </comment>
    <comment ref="B33" authorId="0" shapeId="0" xr:uid="{00000000-0006-0000-0600-000004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obejmują  w szczególności opłaty z tyt. prowadzenia rachunków bankowych związanych z realizacją powierzonego zadania</t>
        </r>
      </text>
    </comment>
    <comment ref="B37" authorId="0" shapeId="0" xr:uid="{00000000-0006-0000-0600-000005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opłaty sądowe, skarbowe, pozostałe opłaty </t>
        </r>
      </text>
    </comment>
    <comment ref="B41" authorId="0" shapeId="0" xr:uid="{00000000-0006-0000-0600-000006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do prognozy na 2020 GJ przyjeła pozycje z poprzedniego układu sprawozdania:  
Koszty tłumaczeń;Prasa i wydawnictwa;Pozostałe koszty dotyczące środków trwałych, w tym ochrony mienia i ppoż.;Pozostałe koszty eksploatacji samochodówKoszty eksploatacji samochodów – naprawy, części zamienne, przeglądy;Koszty napraw urządzeń, przyrządów, ruchomości i wyposażenia (gr. 8);Pozostałe koszty dotyczące nieruchomości (w tym remonty).
</t>
        </r>
      </text>
    </comment>
  </commentList>
</comments>
</file>

<file path=xl/sharedStrings.xml><?xml version="1.0" encoding="utf-8"?>
<sst xmlns="http://schemas.openxmlformats.org/spreadsheetml/2006/main" count="1122" uniqueCount="329">
  <si>
    <t xml:space="preserve">Załącznik nr 3 do Sprawozdania kwartalnego z poniesionych kosztów
</t>
  </si>
  <si>
    <t>Numer dokumentu</t>
  </si>
  <si>
    <t>Data zapłaty/
poniesienia wydatku</t>
  </si>
  <si>
    <t>Kwota wydatku brutto
(PLN)</t>
  </si>
  <si>
    <t>Kwota wydatku netto
(PLN)</t>
  </si>
  <si>
    <t>Usługi telekomunikacyjne</t>
  </si>
  <si>
    <t>Usługi księgowe</t>
  </si>
  <si>
    <t>Usługi pocztowe</t>
  </si>
  <si>
    <t>I.</t>
  </si>
  <si>
    <t>KOSZTY OSOBOWE</t>
  </si>
  <si>
    <t>1.</t>
  </si>
  <si>
    <t>Wynagrodzenia</t>
  </si>
  <si>
    <t>1.1</t>
  </si>
  <si>
    <t>Wynagrodzenia zasadnicze</t>
  </si>
  <si>
    <t>1.2</t>
  </si>
  <si>
    <t>Premie</t>
  </si>
  <si>
    <t>1.3</t>
  </si>
  <si>
    <t>Nagrody</t>
  </si>
  <si>
    <t>1.4</t>
  </si>
  <si>
    <t>Wynagrodzenia bezosobowe</t>
  </si>
  <si>
    <t>1.5</t>
  </si>
  <si>
    <t>Godziny nadliczbowe i nocne</t>
  </si>
  <si>
    <t>1.6</t>
  </si>
  <si>
    <t>Wynagrodzenia chorobowe (bez zasiłków chorobowych ZUS)</t>
  </si>
  <si>
    <t>1.7</t>
  </si>
  <si>
    <t>Nagrody jubileuszowe</t>
  </si>
  <si>
    <t>1.8</t>
  </si>
  <si>
    <t>Odprawy emerytalne i rentowe</t>
  </si>
  <si>
    <t>1.9</t>
  </si>
  <si>
    <t>Inne wynagrodzenia (bez świadczeń ZUS)</t>
  </si>
  <si>
    <t>2.</t>
  </si>
  <si>
    <t>Ubezpieczenia społeczne i inne  świadczenia, w tym:</t>
  </si>
  <si>
    <t>2.1.</t>
  </si>
  <si>
    <t>Składki na ubezpieczenie społeczne, FGŚP i FP</t>
  </si>
  <si>
    <t>2.1.1.</t>
  </si>
  <si>
    <t>Składki ZUS</t>
  </si>
  <si>
    <t>2.1.2.</t>
  </si>
  <si>
    <t>Fundusz Gwarantowanych Świadczeń Pracowniczych</t>
  </si>
  <si>
    <t>2.1.3.</t>
  </si>
  <si>
    <t>Fundusz Pracy</t>
  </si>
  <si>
    <t>2.2.</t>
  </si>
  <si>
    <t>Szkolenia pracowników</t>
  </si>
  <si>
    <t>2.3.</t>
  </si>
  <si>
    <t xml:space="preserve">Koszty opieki medycznej </t>
  </si>
  <si>
    <t>2.4.</t>
  </si>
  <si>
    <t>Wydatki określone w Ustawie o ZFŚS</t>
  </si>
  <si>
    <t>2.5.</t>
  </si>
  <si>
    <t>Usługi BHP, PPOŻ</t>
  </si>
  <si>
    <t>2.6.</t>
  </si>
  <si>
    <t>II</t>
  </si>
  <si>
    <t>KOSZTY RZECZOWE</t>
  </si>
  <si>
    <t>Amortyzacja</t>
  </si>
  <si>
    <t>Zużycie materiałów i energii, w tym:</t>
  </si>
  <si>
    <t>Zużycie materiałów</t>
  </si>
  <si>
    <t>Paliwo, inne koszty eksploat. sam.</t>
  </si>
  <si>
    <t>2.2.2.</t>
  </si>
  <si>
    <t>Materiały biurowe i art. teleinformatyczne</t>
  </si>
  <si>
    <t>2.2.3.</t>
  </si>
  <si>
    <t>Materiały informacyjno-promocyjne, reprezentacyjne</t>
  </si>
  <si>
    <t xml:space="preserve">Zużycie energii </t>
  </si>
  <si>
    <t>Pozostałe (zużycie mat.)</t>
  </si>
  <si>
    <t>3.</t>
  </si>
  <si>
    <t>Usługi obce, w tym:</t>
  </si>
  <si>
    <t>3.1.</t>
  </si>
  <si>
    <t xml:space="preserve">Dzierżawa, najem pomieszczeń </t>
  </si>
  <si>
    <t>3.2.</t>
  </si>
  <si>
    <t>Dzierżawa urządzeń, samochodów i innych środków trwałych</t>
  </si>
  <si>
    <t>3.3.</t>
  </si>
  <si>
    <t>3.4.</t>
  </si>
  <si>
    <t>Usługi doradcze, konsultingowe</t>
  </si>
  <si>
    <t>3.5.</t>
  </si>
  <si>
    <t>Usługi IOD</t>
  </si>
  <si>
    <t>3.6.</t>
  </si>
  <si>
    <t>3.7.</t>
  </si>
  <si>
    <t>3.8.</t>
  </si>
  <si>
    <t>Usługi bankowe</t>
  </si>
  <si>
    <t>3.9.</t>
  </si>
  <si>
    <t>Serwis oprogramowania</t>
  </si>
  <si>
    <t>3.10.</t>
  </si>
  <si>
    <t xml:space="preserve">Informacja, promocja i reklama </t>
  </si>
  <si>
    <t>3.11.</t>
  </si>
  <si>
    <t>Pozostałe (usł.obce)</t>
  </si>
  <si>
    <t>Podatki i opłaty</t>
  </si>
  <si>
    <t>Pozostałe koszty rodzajowe, w tym:</t>
  </si>
  <si>
    <t>5.1.</t>
  </si>
  <si>
    <t>Ubezpieczenia</t>
  </si>
  <si>
    <t>5.1.1.</t>
  </si>
  <si>
    <t>Ubezpieczenie D&amp;O organów spółki</t>
  </si>
  <si>
    <t>5.1.2.</t>
  </si>
  <si>
    <t>Ubezpieczenia majątkowe</t>
  </si>
  <si>
    <t>5.2.</t>
  </si>
  <si>
    <t>Podróże służbowe</t>
  </si>
  <si>
    <t>5.2.3.</t>
  </si>
  <si>
    <t>Koszty delegacji (diety, bilety, noclegi)</t>
  </si>
  <si>
    <t>5.3.</t>
  </si>
  <si>
    <t>Pozostałe (koszty rodz.)</t>
  </si>
  <si>
    <t>(prasa i wydawnictwa; inne)</t>
  </si>
  <si>
    <t>III</t>
  </si>
  <si>
    <t>POZOSTAŁE KOSZTY OPERACYJNE</t>
  </si>
  <si>
    <t>Pozostałe (ubezp.społ.)</t>
  </si>
  <si>
    <t>Kategoria kosztu</t>
  </si>
  <si>
    <t>A</t>
  </si>
  <si>
    <t>Koszty łącznie (I+II+III)</t>
  </si>
  <si>
    <t>B</t>
  </si>
  <si>
    <t>Przychody (przysporzenia)</t>
  </si>
  <si>
    <t>C</t>
  </si>
  <si>
    <t>Rozsądny zysk</t>
  </si>
  <si>
    <t>D</t>
  </si>
  <si>
    <t>Rekompensata (A-B+C)</t>
  </si>
  <si>
    <t>Wykonanie
w kwartale                       [PLN]</t>
  </si>
  <si>
    <t>Wykonanie
narastająco w roku     [PLN]</t>
  </si>
  <si>
    <t>t</t>
  </si>
  <si>
    <t>n</t>
  </si>
  <si>
    <t>n - nie brane do listy</t>
  </si>
  <si>
    <t>t - wzięte do listy</t>
  </si>
  <si>
    <t>Numer</t>
  </si>
  <si>
    <t>Nazwa</t>
  </si>
  <si>
    <t>402-01</t>
  </si>
  <si>
    <t>Materiały biurowe</t>
  </si>
  <si>
    <t>402-02</t>
  </si>
  <si>
    <t>Paliwo</t>
  </si>
  <si>
    <t>402-03</t>
  </si>
  <si>
    <t>Wyposażenie</t>
  </si>
  <si>
    <t>402-04</t>
  </si>
  <si>
    <t>Materiały - koszty reprezentacji</t>
  </si>
  <si>
    <t>402-05</t>
  </si>
  <si>
    <t>Pozostałe materiały</t>
  </si>
  <si>
    <t>402-06</t>
  </si>
  <si>
    <t>Materiały remontowe</t>
  </si>
  <si>
    <t>402-07</t>
  </si>
  <si>
    <t>Materiały promocyjno-reklamowe</t>
  </si>
  <si>
    <t>Zużycie energii</t>
  </si>
  <si>
    <t>Usługi obce</t>
  </si>
  <si>
    <t>404-01</t>
  </si>
  <si>
    <t>404-02</t>
  </si>
  <si>
    <t>404-03</t>
  </si>
  <si>
    <t>Najem, woda, ścieki, odpady</t>
  </si>
  <si>
    <t>404-04</t>
  </si>
  <si>
    <t>Usługi prawne</t>
  </si>
  <si>
    <t>Przychody finansowe</t>
  </si>
  <si>
    <t>Koszty finansowe</t>
  </si>
  <si>
    <t>Pozostałe przychody operacyjne</t>
  </si>
  <si>
    <t>Pozostałe koszty operacyjne</t>
  </si>
  <si>
    <t>Załącznik nr 4 do Sprawozdania półrocznego z realizacji powierzonych zadań</t>
  </si>
  <si>
    <t xml:space="preserve">Kwota planowana na okres sprawozdawczy           w Harmonogramie przewidywanej Rekompensaty </t>
  </si>
  <si>
    <t>Wykonanie
w okresie sprawozdawczym</t>
  </si>
  <si>
    <t>I</t>
  </si>
  <si>
    <t>Koszty osobowe</t>
  </si>
  <si>
    <t>Ubezpieczenia społeczne i inne świadczenia</t>
  </si>
  <si>
    <t>Koszty rzeczowe</t>
  </si>
  <si>
    <t>Zużycie materiałów i energii</t>
  </si>
  <si>
    <t>Pozostałe koszty rodzajowe</t>
  </si>
  <si>
    <t>-</t>
  </si>
  <si>
    <t>IV</t>
  </si>
  <si>
    <t>Wykonanie  w okresie sprawozdawczym</t>
  </si>
  <si>
    <t>Narastająco od początku realizacji zadania</t>
  </si>
  <si>
    <t>KOSZTY łącznie</t>
  </si>
  <si>
    <t>Koszt kwartału</t>
  </si>
  <si>
    <t>Paliwo, materiały eksploatacyjne samochodu 75%</t>
  </si>
  <si>
    <t>Dzierżawa, najem pomieszczeń</t>
  </si>
  <si>
    <t xml:space="preserve">Koszty </t>
  </si>
  <si>
    <t>procentowo</t>
  </si>
  <si>
    <t>kwota                                           [PLN]</t>
  </si>
  <si>
    <t>RAZEM KOSZTY OSOBOWE, RZECZOWE I OPERACYJNE</t>
  </si>
  <si>
    <t>1 kw</t>
  </si>
  <si>
    <t>2 kw</t>
  </si>
  <si>
    <t>3 kw</t>
  </si>
  <si>
    <t>4 kw</t>
  </si>
  <si>
    <t xml:space="preserve">1 półrocze </t>
  </si>
  <si>
    <t>2 półrocze</t>
  </si>
  <si>
    <t>4.</t>
  </si>
  <si>
    <t>5.</t>
  </si>
  <si>
    <t>Paliwo, materiały eksploatacyjne samochodu 25% NKUP</t>
  </si>
  <si>
    <t>plan przesłany 08.07.2020</t>
  </si>
  <si>
    <t>narastająco do 4 kw</t>
  </si>
  <si>
    <t>Konto</t>
  </si>
  <si>
    <t>Paliwo, materiały eksploatacyjne samochodu</t>
  </si>
  <si>
    <t>Materiały - koszty reprezentacji (nie aktywne)</t>
  </si>
  <si>
    <t>Paliwo, materiały eksploatacyjne samochodu (nie aktywne)</t>
  </si>
  <si>
    <t>plan przesłany 15.04.2021</t>
  </si>
  <si>
    <t>Poz.</t>
  </si>
  <si>
    <t>Nazwa pozycji</t>
  </si>
  <si>
    <t>Przychody netto ze sprzedaży i zrównane z nimi, w tym:</t>
  </si>
  <si>
    <t xml:space="preserve">Przychody netto ze sprzedaży usług </t>
  </si>
  <si>
    <t>Zmiana stanu produktów (zwiększ.- wart.dodat., zmniejsz.-wart.ujemna)</t>
  </si>
  <si>
    <t>Koszt wytworzenia produktów na własne potrzeby jednostki</t>
  </si>
  <si>
    <t>Przychody netto ze sprzedaży towarów i materiałów</t>
  </si>
  <si>
    <t>Koszty działalności operacyjnej</t>
  </si>
  <si>
    <t>Podatki i opłaty, w tym:</t>
  </si>
  <si>
    <t>V</t>
  </si>
  <si>
    <t>VI</t>
  </si>
  <si>
    <t>VII</t>
  </si>
  <si>
    <t>VIII</t>
  </si>
  <si>
    <t>Wartość sprzedanych towarów i materiałów</t>
  </si>
  <si>
    <t>Zysk (strata) ze sprzedaży (A - B)</t>
  </si>
  <si>
    <t>Zysk ze zbycia niefinansowych aktywów trwałych</t>
  </si>
  <si>
    <t>Dotacje</t>
  </si>
  <si>
    <t>Aktualizacja wartości aktywów niefinansowych</t>
  </si>
  <si>
    <t>Inne przychody operacyjne</t>
  </si>
  <si>
    <t>E</t>
  </si>
  <si>
    <t>Strata ze zbycia niefinansowych aktywów trwałych</t>
  </si>
  <si>
    <t>Inne koszty operacyjne</t>
  </si>
  <si>
    <t>F</t>
  </si>
  <si>
    <t>Zysk (strata) z działalności operacyjnej (C + D - E)</t>
  </si>
  <si>
    <t>G</t>
  </si>
  <si>
    <t>Dywidendy i udziały w zyskach, w tym:</t>
  </si>
  <si>
    <t>Odsetki, w tym:</t>
  </si>
  <si>
    <t>Zysk ze zbycia inwestycji</t>
  </si>
  <si>
    <t>Aktualizacja wartości inwestycji</t>
  </si>
  <si>
    <t>Inne</t>
  </si>
  <si>
    <t>H</t>
  </si>
  <si>
    <t>Zysk (strata) brutto (F+G-H)</t>
  </si>
  <si>
    <t>J</t>
  </si>
  <si>
    <t>Podatek dochodowy</t>
  </si>
  <si>
    <t>K</t>
  </si>
  <si>
    <t>Pozostałe obowiązkowe zmniejszenia zysku (zwiększenia straty)</t>
  </si>
  <si>
    <t>L</t>
  </si>
  <si>
    <t>Zysk (strata) netto (I-J-K)</t>
  </si>
  <si>
    <t>Koszty, układ zgodny z HpR</t>
  </si>
  <si>
    <t xml:space="preserve"> - podatek akcyzowy</t>
  </si>
  <si>
    <t xml:space="preserve"> - od jednostek powiązanych</t>
  </si>
  <si>
    <t xml:space="preserve"> - dla jednostek powiązanych</t>
  </si>
  <si>
    <t>Strata z tytułu rozchodu aktywów finansowych</t>
  </si>
  <si>
    <t>~19,5</t>
  </si>
  <si>
    <t>RZiS (rzeczywisty, dane z kont)</t>
  </si>
  <si>
    <t>RZiS (dane ze sprawozdania kosztowego)</t>
  </si>
  <si>
    <t>Wjaśnienia</t>
  </si>
  <si>
    <t>RZiS (dane z Planu rzeczowo-fin.)</t>
  </si>
  <si>
    <t>sprawdzic czy wszystkie fv z zest dok są zaksięgowane</t>
  </si>
  <si>
    <r>
      <t>Informacja nt. kosztów poniesionych  przez Wykonawcę oraz naliczonej Rekompensaty za</t>
    </r>
    <r>
      <rPr>
        <b/>
        <sz val="11"/>
        <color rgb="FFFF0000"/>
        <rFont val="Times New Roman"/>
        <family val="1"/>
        <charset val="238"/>
      </rPr>
      <t xml:space="preserve"> I półrocze 2022 r</t>
    </r>
    <r>
      <rPr>
        <b/>
        <sz val="11"/>
        <rFont val="Times New Roman"/>
        <family val="1"/>
        <charset val="238"/>
      </rPr>
      <t xml:space="preserve">. w związku z realizacją powierzonego Zadania </t>
    </r>
  </si>
  <si>
    <t xml:space="preserve">Informacja nt. kosztów  poniesionych przez Wykonawcę oraz  naliczonej Rekompensaty za I kwartał 2022 r. w związku z realizacją powierzonego Zadania </t>
  </si>
  <si>
    <t xml:space="preserve">I KW </t>
  </si>
  <si>
    <t>II KW</t>
  </si>
  <si>
    <t>ROK</t>
  </si>
  <si>
    <t>Środki trwałe /brutto/</t>
  </si>
  <si>
    <t>Maszyny, urzadzenia ogólnego zastosowania</t>
  </si>
  <si>
    <t>Urządzenia techniczne</t>
  </si>
  <si>
    <t>Pozostałe środki trwałe</t>
  </si>
  <si>
    <t>Wartości niemat. i prawne</t>
  </si>
  <si>
    <t>Inne wartości niematerialne</t>
  </si>
  <si>
    <t>Umorzenie środków trwałych</t>
  </si>
  <si>
    <t>Maszyny, urządzenia ogólnego zastosowania</t>
  </si>
  <si>
    <t>Umorzenie wart. niemat. i prawnych</t>
  </si>
  <si>
    <t>Inne wartości niematerialne i prawne</t>
  </si>
  <si>
    <t>Środki trwałe w budowie</t>
  </si>
  <si>
    <t>Kasa</t>
  </si>
  <si>
    <t>Rachunki bankowe REACT UE</t>
  </si>
  <si>
    <t>plan przesłany 06-04-2022</t>
  </si>
  <si>
    <t>…-…</t>
  </si>
  <si>
    <t>2022 PLAN 
(HpR z zatwierdzony dnia 25.02.2022)</t>
  </si>
  <si>
    <t>2.1.4.</t>
  </si>
  <si>
    <t>Pracownicze Plany Kapitałowe</t>
  </si>
  <si>
    <t>Ubezpieczenia społeczne i inne  świadczenia</t>
  </si>
  <si>
    <t>Pozostałe (ubezp.społ)</t>
  </si>
  <si>
    <t>2022 WYKONANIE  PLANU</t>
  </si>
  <si>
    <t>Kolumna1</t>
  </si>
  <si>
    <t>sprawdzić komórki</t>
  </si>
  <si>
    <t>Rodzaj kosztu</t>
  </si>
  <si>
    <t>data księgowania/ data operacji</t>
  </si>
  <si>
    <t>Numer księgowy 
lub ewidencyjny</t>
  </si>
  <si>
    <t>Pomocnicze
Dane do tabeli</t>
  </si>
  <si>
    <t>Treść dokumentu</t>
  </si>
  <si>
    <t>Koszty, układ zgodny z HpR 2022</t>
  </si>
  <si>
    <t>Koszty poniesione w 2022 r. kwartalnie</t>
  </si>
  <si>
    <t>Koszty poniesione w 2021 r. kwartalnie</t>
  </si>
  <si>
    <t xml:space="preserve">Koszty poniesione w 2022 r. w stosunku do kosztów poniesionych w 2021 r. </t>
  </si>
  <si>
    <t>Zielone - od 75% do 125%
Czerwone - poniżej 30% i powyżej 125%</t>
  </si>
  <si>
    <t>w 2021 nie było takiej kategorii</t>
  </si>
  <si>
    <t>RZiS (rzeczywisty, dane ze Sprawozdania finansowego)</t>
  </si>
  <si>
    <t>REACT-EU</t>
  </si>
  <si>
    <t>Wynagrodzenia REACT-EU</t>
  </si>
  <si>
    <t>Wynagrodzenia zasadnicze REACT-EU</t>
  </si>
  <si>
    <t>Premie REACT-EU</t>
  </si>
  <si>
    <t>Nagrody REACT-EU</t>
  </si>
  <si>
    <t>Wynagrodzenia bezosobowe REACT-EU</t>
  </si>
  <si>
    <t>Godziny nadliczbowe i nocne REACT-EU</t>
  </si>
  <si>
    <t>Wynagrodzenia chorobowe (bez zasiłków chorobowych ZUS) REACT-EU</t>
  </si>
  <si>
    <t>Nagrody jubileuszowe REACT-EU</t>
  </si>
  <si>
    <t>Odprawy emerytalne i rentowe REACT-EU</t>
  </si>
  <si>
    <t>Inne wynagrodzenia (bez świadczeń ZUS) REACT-EU</t>
  </si>
  <si>
    <t>Ubezpieczenia społeczne i inne  świadczenia REACT-EU</t>
  </si>
  <si>
    <t>Składki na ubezpieczenie społeczne, FGŚP i FP REACT-EU</t>
  </si>
  <si>
    <t>Składki ZUS REACT-EU</t>
  </si>
  <si>
    <t>Fundusz Gwarantowanych Świadczeń Pracowniczych REACT-EU</t>
  </si>
  <si>
    <t>Fundusz Pracy REACT-EU</t>
  </si>
  <si>
    <t>Pracownicze Plany Kapitałowe REACT-EU</t>
  </si>
  <si>
    <t>Szkolenia pracowników REACT-EU</t>
  </si>
  <si>
    <t>Koszty opieki medycznej  REACT-EU</t>
  </si>
  <si>
    <t>Wydatki określone w Ustawie o ZFŚS REACT-EU</t>
  </si>
  <si>
    <t>Usługi BHP, PPOŻ REACT-EU</t>
  </si>
  <si>
    <t>Pozostałe (ubezp.społ) REACT-EU</t>
  </si>
  <si>
    <t>KOSZTY RZECZOWE REACT-EU</t>
  </si>
  <si>
    <t>Amortyzacja REACT-EU</t>
  </si>
  <si>
    <t>Zużycie materiałów i energii REACT-EU</t>
  </si>
  <si>
    <t>Zużycie materiałów REACT-EU</t>
  </si>
  <si>
    <t>Paliwo, inne koszty eksploat. sam. REACT-EU</t>
  </si>
  <si>
    <t>Materiały biurowe REACT-EU</t>
  </si>
  <si>
    <t>Wyposażenie REACT-EU</t>
  </si>
  <si>
    <t>Zużycie energii  REACT-EU</t>
  </si>
  <si>
    <t>Pozostałe (zużycie mat.) REACT-EU</t>
  </si>
  <si>
    <t>Usługi obce REACT-EU</t>
  </si>
  <si>
    <t>Dzierżawa, najem pomieszczeń  REACT-EU</t>
  </si>
  <si>
    <t>Dzierżawa urządzeń, samochodów i innych środków trwałych REACT-EU</t>
  </si>
  <si>
    <t>Usługi księgowe REACT-EU</t>
  </si>
  <si>
    <t>Usługi doradcze, konsultingowe REACT-EU</t>
  </si>
  <si>
    <t>Usługi IOD REACT-EU</t>
  </si>
  <si>
    <t>Usługi telekomunikacyjne REACT-EU</t>
  </si>
  <si>
    <t>Usługi pocztowe REACT-EU</t>
  </si>
  <si>
    <t>Usługi bankowe REACT-EU</t>
  </si>
  <si>
    <t>Serwis oprogramowania REACT-EU</t>
  </si>
  <si>
    <t>Informacja, promocja i reklama  REACT-EU</t>
  </si>
  <si>
    <t>Pozostałe (usł.obce) REACT-EU</t>
  </si>
  <si>
    <t>Podatki i opłaty REACT-EU</t>
  </si>
  <si>
    <t>Pozostałe koszty rodzajowe REACT-EU</t>
  </si>
  <si>
    <t>Ubezpieczenia REACT-EU</t>
  </si>
  <si>
    <t>Ubezpieczenie D&amp;O organów spółki REACT-EU</t>
  </si>
  <si>
    <t>Ubezpieczenia majątkowe REACT-EU</t>
  </si>
  <si>
    <t>Podróże służbowe REACT-EU</t>
  </si>
  <si>
    <t>Koszty delegacji (diety, bilety, noclegi) REACT-EU</t>
  </si>
  <si>
    <t>Pozostałe (koszty rodz.) REACT-EU</t>
  </si>
  <si>
    <t>POZOSTAŁE KOSZTY OPERACYJNE REACT-EU</t>
  </si>
  <si>
    <t>KOSZTY OSOBOWE REACT-EU</t>
  </si>
  <si>
    <t>2022 DANE RZECZYWISTE (tylko UPZ)
(ze Sprawozdania z kosztów)</t>
  </si>
  <si>
    <t>plan przesłany 19-07-2022</t>
  </si>
  <si>
    <t xml:space="preserve">Informacja nt. kosztów  poniesionych przez Wykonawcę </t>
  </si>
  <si>
    <t>III kw. 2022 r.
REACT-EU 
[PLN]</t>
  </si>
  <si>
    <t>III kw. 2022 r. 
UPZ
[PLN]</t>
  </si>
  <si>
    <t>Koszty w III kw. 2022 łącznie  [PLN]</t>
  </si>
  <si>
    <t>Koszty NARASTAJACO do III kw. 2022 łącznie  [PLN]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</si>
</sst>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_z_ł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name val="Times New Roman"/>
      <family val="1"/>
      <charset val="238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name val="Calibri"/>
      <family val="2"/>
      <charset val="238"/>
    </font>
    <font>
      <sz val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7030A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4" fillId="0" borderId="0"/>
    <xf numFmtId="0" fontId="4" fillId="0" borderId="0"/>
    <xf numFmtId="16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" fillId="0" borderId="0"/>
    <xf numFmtId="0" fontId="1" fillId="0" borderId="0"/>
  </cellStyleXfs>
  <cellXfs count="580">
    <xf numFmtId="0" fontId="0" fillId="0" borderId="0" xfId="0"/>
    <xf numFmtId="4" fontId="0" fillId="0" borderId="0" xfId="0" applyNumberFormat="1"/>
    <xf numFmtId="0" fontId="7" fillId="0" borderId="6" xfId="0" applyFont="1" applyBorder="1"/>
    <xf numFmtId="0" fontId="7" fillId="0" borderId="0" xfId="0" applyFont="1"/>
    <xf numFmtId="0" fontId="7" fillId="0" borderId="7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0" xfId="0" applyFont="1"/>
    <xf numFmtId="0" fontId="6" fillId="0" borderId="6" xfId="0" applyFont="1" applyBorder="1"/>
    <xf numFmtId="0" fontId="6" fillId="0" borderId="13" xfId="0" applyFont="1" applyBorder="1"/>
    <xf numFmtId="0" fontId="6" fillId="0" borderId="14" xfId="0" applyFont="1" applyBorder="1"/>
    <xf numFmtId="0" fontId="8" fillId="0" borderId="11" xfId="0" applyFont="1" applyBorder="1"/>
    <xf numFmtId="0" fontId="9" fillId="0" borderId="7" xfId="0" applyFont="1" applyBorder="1"/>
    <xf numFmtId="0" fontId="9" fillId="0" borderId="8" xfId="0" applyFont="1" applyBorder="1"/>
    <xf numFmtId="0" fontId="10" fillId="0" borderId="16" xfId="0" applyFont="1" applyBorder="1"/>
    <xf numFmtId="0" fontId="10" fillId="0" borderId="11" xfId="0" applyFont="1" applyBorder="1"/>
    <xf numFmtId="0" fontId="10" fillId="0" borderId="12" xfId="0" applyFont="1" applyBorder="1"/>
    <xf numFmtId="0" fontId="10" fillId="0" borderId="0" xfId="0" applyFont="1"/>
    <xf numFmtId="14" fontId="10" fillId="0" borderId="11" xfId="0" applyNumberFormat="1" applyFont="1" applyBorder="1"/>
    <xf numFmtId="0" fontId="10" fillId="0" borderId="17" xfId="0" applyFont="1" applyBorder="1"/>
    <xf numFmtId="0" fontId="9" fillId="0" borderId="0" xfId="0" applyFont="1"/>
    <xf numFmtId="0" fontId="6" fillId="0" borderId="18" xfId="0" applyFont="1" applyBorder="1"/>
    <xf numFmtId="0" fontId="6" fillId="0" borderId="15" xfId="0" applyFont="1" applyBorder="1"/>
    <xf numFmtId="0" fontId="13" fillId="0" borderId="0" xfId="0" applyFont="1"/>
    <xf numFmtId="0" fontId="8" fillId="0" borderId="0" xfId="0" applyFont="1"/>
    <xf numFmtId="4" fontId="6" fillId="0" borderId="10" xfId="0" applyNumberFormat="1" applyFont="1" applyBorder="1"/>
    <xf numFmtId="4" fontId="6" fillId="0" borderId="12" xfId="0" applyNumberFormat="1" applyFont="1" applyBorder="1"/>
    <xf numFmtId="4" fontId="6" fillId="0" borderId="14" xfId="0" applyNumberFormat="1" applyFont="1" applyBorder="1"/>
    <xf numFmtId="4" fontId="8" fillId="0" borderId="12" xfId="0" applyNumberFormat="1" applyFont="1" applyBorder="1"/>
    <xf numFmtId="4" fontId="9" fillId="0" borderId="8" xfId="0" applyNumberFormat="1" applyFont="1" applyBorder="1"/>
    <xf numFmtId="4" fontId="10" fillId="0" borderId="12" xfId="0" applyNumberFormat="1" applyFont="1" applyBorder="1"/>
    <xf numFmtId="4" fontId="6" fillId="0" borderId="15" xfId="0" applyNumberFormat="1" applyFont="1" applyBorder="1"/>
    <xf numFmtId="0" fontId="14" fillId="0" borderId="0" xfId="2" applyFont="1"/>
    <xf numFmtId="0" fontId="4" fillId="0" borderId="0" xfId="2"/>
    <xf numFmtId="0" fontId="4" fillId="0" borderId="0" xfId="5"/>
    <xf numFmtId="0" fontId="18" fillId="4" borderId="31" xfId="0" applyFont="1" applyFill="1" applyBorder="1" applyAlignment="1">
      <alignment vertical="center" wrapText="1"/>
    </xf>
    <xf numFmtId="164" fontId="18" fillId="4" borderId="21" xfId="3" applyFont="1" applyFill="1" applyBorder="1" applyAlignment="1">
      <alignment vertical="center" wrapText="1"/>
    </xf>
    <xf numFmtId="165" fontId="18" fillId="4" borderId="32" xfId="0" applyNumberFormat="1" applyFont="1" applyFill="1" applyBorder="1" applyAlignment="1">
      <alignment horizontal="right" vertical="center" wrapText="1"/>
    </xf>
    <xf numFmtId="10" fontId="18" fillId="4" borderId="33" xfId="4" applyNumberFormat="1" applyFont="1" applyFill="1" applyBorder="1" applyAlignment="1">
      <alignment horizontal="right" vertical="center" wrapText="1"/>
    </xf>
    <xf numFmtId="0" fontId="18" fillId="4" borderId="34" xfId="0" applyFont="1" applyFill="1" applyBorder="1" applyAlignment="1">
      <alignment horizontal="left" vertical="center" wrapText="1"/>
    </xf>
    <xf numFmtId="0" fontId="18" fillId="5" borderId="5" xfId="0" applyFont="1" applyFill="1" applyBorder="1" applyAlignment="1">
      <alignment vertical="center" wrapText="1"/>
    </xf>
    <xf numFmtId="164" fontId="18" fillId="5" borderId="36" xfId="3" applyFont="1" applyFill="1" applyBorder="1" applyAlignment="1">
      <alignment vertical="center" wrapText="1"/>
    </xf>
    <xf numFmtId="165" fontId="19" fillId="5" borderId="37" xfId="0" applyNumberFormat="1" applyFont="1" applyFill="1" applyBorder="1" applyAlignment="1">
      <alignment horizontal="right" vertical="center" wrapText="1"/>
    </xf>
    <xf numFmtId="10" fontId="19" fillId="5" borderId="38" xfId="4" applyNumberFormat="1" applyFont="1" applyFill="1" applyBorder="1" applyAlignment="1">
      <alignment horizontal="right" vertical="center" wrapText="1"/>
    </xf>
    <xf numFmtId="0" fontId="18" fillId="4" borderId="39" xfId="0" applyFont="1" applyFill="1" applyBorder="1" applyAlignment="1">
      <alignment horizontal="left" vertical="center" wrapText="1"/>
    </xf>
    <xf numFmtId="0" fontId="18" fillId="5" borderId="7" xfId="0" applyFont="1" applyFill="1" applyBorder="1" applyAlignment="1">
      <alignment vertical="center" wrapText="1"/>
    </xf>
    <xf numFmtId="164" fontId="18" fillId="5" borderId="41" xfId="3" applyFont="1" applyFill="1" applyBorder="1" applyAlignment="1">
      <alignment vertical="center" wrapText="1"/>
    </xf>
    <xf numFmtId="165" fontId="19" fillId="5" borderId="42" xfId="0" applyNumberFormat="1" applyFont="1" applyFill="1" applyBorder="1" applyAlignment="1">
      <alignment horizontal="right" vertical="center" wrapText="1"/>
    </xf>
    <xf numFmtId="10" fontId="19" fillId="5" borderId="43" xfId="4" applyNumberFormat="1" applyFont="1" applyFill="1" applyBorder="1" applyAlignment="1">
      <alignment horizontal="right" vertical="center" wrapText="1"/>
    </xf>
    <xf numFmtId="0" fontId="4" fillId="4" borderId="34" xfId="5" applyFill="1" applyBorder="1" applyAlignment="1">
      <alignment horizontal="left"/>
    </xf>
    <xf numFmtId="0" fontId="4" fillId="4" borderId="39" xfId="5" applyFill="1" applyBorder="1" applyAlignment="1">
      <alignment horizontal="left"/>
    </xf>
    <xf numFmtId="164" fontId="18" fillId="4" borderId="21" xfId="3" applyFont="1" applyFill="1" applyBorder="1" applyAlignment="1">
      <alignment horizontal="right" vertical="center" wrapText="1"/>
    </xf>
    <xf numFmtId="0" fontId="18" fillId="6" borderId="31" xfId="0" applyFont="1" applyFill="1" applyBorder="1" applyAlignment="1">
      <alignment vertical="center" wrapText="1"/>
    </xf>
    <xf numFmtId="164" fontId="18" fillId="6" borderId="21" xfId="3" applyFont="1" applyFill="1" applyBorder="1" applyAlignment="1">
      <alignment horizontal="right" vertical="center" wrapText="1"/>
    </xf>
    <xf numFmtId="165" fontId="18" fillId="6" borderId="32" xfId="0" applyNumberFormat="1" applyFont="1" applyFill="1" applyBorder="1" applyAlignment="1">
      <alignment horizontal="right" vertical="center" wrapText="1"/>
    </xf>
    <xf numFmtId="10" fontId="18" fillId="6" borderId="33" xfId="4" applyNumberFormat="1" applyFont="1" applyFill="1" applyBorder="1" applyAlignment="1">
      <alignment horizontal="right" vertical="center" wrapText="1"/>
    </xf>
    <xf numFmtId="0" fontId="4" fillId="0" borderId="0" xfId="5" applyAlignment="1">
      <alignment horizontal="center"/>
    </xf>
    <xf numFmtId="0" fontId="4" fillId="0" borderId="0" xfId="5" applyAlignment="1">
      <alignment horizontal="center" vertical="center"/>
    </xf>
    <xf numFmtId="4" fontId="4" fillId="0" borderId="0" xfId="5" applyNumberFormat="1"/>
    <xf numFmtId="164" fontId="20" fillId="0" borderId="0" xfId="5" applyNumberFormat="1" applyFont="1"/>
    <xf numFmtId="0" fontId="18" fillId="4" borderId="45" xfId="0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vertical="center" wrapText="1"/>
    </xf>
    <xf numFmtId="165" fontId="18" fillId="6" borderId="36" xfId="0" applyNumberFormat="1" applyFont="1" applyFill="1" applyBorder="1" applyAlignment="1">
      <alignment horizontal="right" vertical="center" wrapText="1"/>
    </xf>
    <xf numFmtId="165" fontId="18" fillId="6" borderId="6" xfId="0" applyNumberFormat="1" applyFont="1" applyFill="1" applyBorder="1" applyAlignment="1">
      <alignment horizontal="right" vertical="center" wrapText="1"/>
    </xf>
    <xf numFmtId="10" fontId="18" fillId="6" borderId="46" xfId="0" applyNumberFormat="1" applyFont="1" applyFill="1" applyBorder="1" applyAlignment="1">
      <alignment horizontal="right" vertical="center" wrapText="1"/>
    </xf>
    <xf numFmtId="0" fontId="18" fillId="6" borderId="7" xfId="0" applyFont="1" applyFill="1" applyBorder="1" applyAlignment="1">
      <alignment horizontal="left" vertical="center" wrapText="1"/>
    </xf>
    <xf numFmtId="165" fontId="18" fillId="6" borderId="41" xfId="0" applyNumberFormat="1" applyFont="1" applyFill="1" applyBorder="1" applyAlignment="1">
      <alignment horizontal="right" vertical="center" wrapText="1"/>
    </xf>
    <xf numFmtId="165" fontId="18" fillId="6" borderId="8" xfId="0" applyNumberFormat="1" applyFont="1" applyFill="1" applyBorder="1" applyAlignment="1">
      <alignment horizontal="right" vertical="center" wrapText="1"/>
    </xf>
    <xf numFmtId="165" fontId="18" fillId="6" borderId="48" xfId="0" applyNumberFormat="1" applyFont="1" applyFill="1" applyBorder="1" applyAlignment="1">
      <alignment horizontal="right" vertical="center" wrapText="1"/>
    </xf>
    <xf numFmtId="0" fontId="18" fillId="6" borderId="28" xfId="0" applyFont="1" applyFill="1" applyBorder="1" applyAlignment="1">
      <alignment horizontal="left" vertical="center" wrapText="1"/>
    </xf>
    <xf numFmtId="165" fontId="18" fillId="6" borderId="29" xfId="0" applyNumberFormat="1" applyFont="1" applyFill="1" applyBorder="1" applyAlignment="1">
      <alignment horizontal="right" vertical="center" wrapText="1"/>
    </xf>
    <xf numFmtId="10" fontId="18" fillId="6" borderId="29" xfId="0" applyNumberFormat="1" applyFont="1" applyFill="1" applyBorder="1" applyAlignment="1">
      <alignment horizontal="right" vertical="center" wrapText="1"/>
    </xf>
    <xf numFmtId="0" fontId="19" fillId="4" borderId="21" xfId="0" applyFont="1" applyFill="1" applyBorder="1" applyAlignment="1">
      <alignment horizontal="center" vertical="center" wrapText="1"/>
    </xf>
    <xf numFmtId="0" fontId="18" fillId="4" borderId="33" xfId="0" applyFont="1" applyFill="1" applyBorder="1" applyAlignment="1">
      <alignment horizontal="center" vertical="center" wrapText="1"/>
    </xf>
    <xf numFmtId="4" fontId="6" fillId="0" borderId="53" xfId="0" applyNumberFormat="1" applyFont="1" applyBorder="1"/>
    <xf numFmtId="4" fontId="6" fillId="0" borderId="54" xfId="0" applyNumberFormat="1" applyFont="1" applyBorder="1"/>
    <xf numFmtId="4" fontId="6" fillId="0" borderId="55" xfId="0" applyNumberFormat="1" applyFont="1" applyBorder="1"/>
    <xf numFmtId="4" fontId="8" fillId="0" borderId="54" xfId="0" applyNumberFormat="1" applyFont="1" applyBorder="1"/>
    <xf numFmtId="0" fontId="9" fillId="0" borderId="51" xfId="0" applyFont="1" applyBorder="1"/>
    <xf numFmtId="4" fontId="9" fillId="0" borderId="52" xfId="0" applyNumberFormat="1" applyFont="1" applyBorder="1"/>
    <xf numFmtId="0" fontId="10" fillId="0" borderId="51" xfId="0" applyFont="1" applyBorder="1"/>
    <xf numFmtId="4" fontId="10" fillId="0" borderId="54" xfId="0" applyNumberFormat="1" applyFont="1" applyBorder="1"/>
    <xf numFmtId="4" fontId="6" fillId="0" borderId="56" xfId="0" applyNumberFormat="1" applyFont="1" applyBorder="1"/>
    <xf numFmtId="0" fontId="22" fillId="0" borderId="0" xfId="0" applyFont="1"/>
    <xf numFmtId="49" fontId="27" fillId="0" borderId="39" xfId="0" applyNumberFormat="1" applyFont="1" applyBorder="1" applyAlignment="1">
      <alignment horizontal="left" vertical="center" wrapText="1"/>
    </xf>
    <xf numFmtId="14" fontId="22" fillId="0" borderId="0" xfId="0" applyNumberFormat="1" applyFont="1"/>
    <xf numFmtId="4" fontId="23" fillId="0" borderId="0" xfId="0" applyNumberFormat="1" applyFont="1"/>
    <xf numFmtId="4" fontId="22" fillId="0" borderId="0" xfId="0" applyNumberFormat="1" applyFont="1"/>
    <xf numFmtId="4" fontId="22" fillId="0" borderId="39" xfId="0" applyNumberFormat="1" applyFont="1" applyBorder="1"/>
    <xf numFmtId="0" fontId="22" fillId="0" borderId="0" xfId="0" applyFont="1" applyAlignment="1">
      <alignment wrapText="1"/>
    </xf>
    <xf numFmtId="0" fontId="22" fillId="0" borderId="39" xfId="0" applyFont="1" applyBorder="1"/>
    <xf numFmtId="0" fontId="22" fillId="0" borderId="0" xfId="0" applyFont="1" applyAlignment="1">
      <alignment horizontal="left"/>
    </xf>
    <xf numFmtId="0" fontId="22" fillId="0" borderId="27" xfId="0" applyFont="1" applyBorder="1"/>
    <xf numFmtId="4" fontId="22" fillId="8" borderId="0" xfId="0" applyNumberFormat="1" applyFont="1" applyFill="1"/>
    <xf numFmtId="0" fontId="22" fillId="7" borderId="0" xfId="0" applyFont="1" applyFill="1"/>
    <xf numFmtId="0" fontId="17" fillId="0" borderId="0" xfId="0" applyFont="1" applyAlignment="1">
      <alignment vertical="center"/>
    </xf>
    <xf numFmtId="0" fontId="6" fillId="0" borderId="3" xfId="0" applyFont="1" applyBorder="1"/>
    <xf numFmtId="0" fontId="6" fillId="0" borderId="4" xfId="0" applyFont="1" applyBorder="1"/>
    <xf numFmtId="0" fontId="7" fillId="0" borderId="5" xfId="0" applyFont="1" applyBorder="1"/>
    <xf numFmtId="0" fontId="7" fillId="0" borderId="15" xfId="0" applyFont="1" applyBorder="1"/>
    <xf numFmtId="0" fontId="9" fillId="0" borderId="18" xfId="0" applyFont="1" applyBorder="1"/>
    <xf numFmtId="0" fontId="9" fillId="0" borderId="15" xfId="0" applyFont="1" applyBorder="1"/>
    <xf numFmtId="0" fontId="9" fillId="0" borderId="3" xfId="0" applyFont="1" applyBorder="1"/>
    <xf numFmtId="0" fontId="9" fillId="0" borderId="4" xfId="0" applyFont="1" applyBorder="1"/>
    <xf numFmtId="0" fontId="8" fillId="0" borderId="12" xfId="0" applyFont="1" applyBorder="1"/>
    <xf numFmtId="4" fontId="13" fillId="0" borderId="0" xfId="0" applyNumberFormat="1" applyFont="1"/>
    <xf numFmtId="0" fontId="30" fillId="0" borderId="0" xfId="0" applyFont="1"/>
    <xf numFmtId="0" fontId="30" fillId="0" borderId="7" xfId="0" applyFont="1" applyBorder="1"/>
    <xf numFmtId="0" fontId="30" fillId="0" borderId="8" xfId="0" applyFont="1" applyBorder="1"/>
    <xf numFmtId="0" fontId="2" fillId="0" borderId="0" xfId="0" applyFont="1"/>
    <xf numFmtId="0" fontId="30" fillId="0" borderId="6" xfId="0" applyFont="1" applyBorder="1"/>
    <xf numFmtId="4" fontId="2" fillId="0" borderId="0" xfId="0" applyNumberFormat="1" applyFont="1"/>
    <xf numFmtId="0" fontId="22" fillId="0" borderId="39" xfId="0" applyFont="1" applyBorder="1" applyAlignment="1">
      <alignment wrapText="1"/>
    </xf>
    <xf numFmtId="0" fontId="22" fillId="0" borderId="39" xfId="0" applyFont="1" applyBorder="1" applyAlignment="1">
      <alignment horizontal="left"/>
    </xf>
    <xf numFmtId="14" fontId="22" fillId="0" borderId="39" xfId="0" applyNumberFormat="1" applyFont="1" applyBorder="1"/>
    <xf numFmtId="4" fontId="26" fillId="0" borderId="39" xfId="0" applyNumberFormat="1" applyFont="1" applyBorder="1"/>
    <xf numFmtId="0" fontId="22" fillId="0" borderId="43" xfId="0" applyFont="1" applyBorder="1"/>
    <xf numFmtId="14" fontId="22" fillId="0" borderId="42" xfId="0" applyNumberFormat="1" applyFont="1" applyBorder="1"/>
    <xf numFmtId="17" fontId="22" fillId="0" borderId="39" xfId="0" applyNumberFormat="1" applyFont="1" applyBorder="1" applyAlignment="1">
      <alignment horizontal="left"/>
    </xf>
    <xf numFmtId="0" fontId="26" fillId="0" borderId="39" xfId="0" applyFont="1" applyBorder="1" applyAlignment="1">
      <alignment horizontal="left"/>
    </xf>
    <xf numFmtId="0" fontId="26" fillId="0" borderId="39" xfId="0" applyFont="1" applyBorder="1"/>
    <xf numFmtId="0" fontId="22" fillId="0" borderId="27" xfId="0" applyFont="1" applyBorder="1" applyAlignment="1">
      <alignment horizontal="left"/>
    </xf>
    <xf numFmtId="14" fontId="22" fillId="0" borderId="39" xfId="0" applyNumberFormat="1" applyFont="1" applyBorder="1" applyAlignment="1">
      <alignment horizontal="right" wrapText="1"/>
    </xf>
    <xf numFmtId="0" fontId="22" fillId="0" borderId="39" xfId="0" applyFont="1" applyBorder="1" applyAlignment="1">
      <alignment horizontal="left" wrapText="1"/>
    </xf>
    <xf numFmtId="14" fontId="22" fillId="0" borderId="39" xfId="0" applyNumberFormat="1" applyFont="1" applyBorder="1" applyAlignment="1">
      <alignment horizontal="left"/>
    </xf>
    <xf numFmtId="14" fontId="22" fillId="0" borderId="39" xfId="0" applyNumberFormat="1" applyFont="1" applyBorder="1" applyAlignment="1">
      <alignment wrapText="1"/>
    </xf>
    <xf numFmtId="0" fontId="28" fillId="0" borderId="39" xfId="0" applyFont="1" applyBorder="1" applyAlignment="1">
      <alignment horizontal="left"/>
    </xf>
    <xf numFmtId="0" fontId="28" fillId="0" borderId="39" xfId="0" applyFont="1" applyBorder="1" applyAlignment="1">
      <alignment horizontal="left" wrapText="1"/>
    </xf>
    <xf numFmtId="49" fontId="22" fillId="0" borderId="39" xfId="0" applyNumberFormat="1" applyFont="1" applyBorder="1" applyAlignment="1">
      <alignment wrapText="1"/>
    </xf>
    <xf numFmtId="0" fontId="26" fillId="0" borderId="39" xfId="0" applyFont="1" applyBorder="1" applyAlignment="1">
      <alignment wrapText="1"/>
    </xf>
    <xf numFmtId="49" fontId="26" fillId="0" borderId="39" xfId="0" applyNumberFormat="1" applyFont="1" applyBorder="1" applyAlignment="1">
      <alignment wrapText="1"/>
    </xf>
    <xf numFmtId="14" fontId="22" fillId="0" borderId="27" xfId="0" applyNumberFormat="1" applyFont="1" applyBorder="1"/>
    <xf numFmtId="4" fontId="22" fillId="0" borderId="27" xfId="0" applyNumberFormat="1" applyFont="1" applyBorder="1"/>
    <xf numFmtId="49" fontId="22" fillId="0" borderId="39" xfId="0" applyNumberFormat="1" applyFont="1" applyBorder="1" applyAlignment="1">
      <alignment horizontal="left" wrapText="1"/>
    </xf>
    <xf numFmtId="14" fontId="22" fillId="0" borderId="39" xfId="0" applyNumberFormat="1" applyFont="1" applyBorder="1" applyAlignment="1">
      <alignment horizontal="left" wrapText="1"/>
    </xf>
    <xf numFmtId="0" fontId="32" fillId="0" borderId="0" xfId="2" applyFont="1"/>
    <xf numFmtId="0" fontId="33" fillId="10" borderId="0" xfId="2" applyFont="1" applyFill="1"/>
    <xf numFmtId="0" fontId="33" fillId="0" borderId="0" xfId="2" applyFont="1"/>
    <xf numFmtId="0" fontId="34" fillId="11" borderId="0" xfId="2" applyFont="1" applyFill="1"/>
    <xf numFmtId="0" fontId="34" fillId="0" borderId="0" xfId="2" applyFont="1"/>
    <xf numFmtId="0" fontId="34" fillId="12" borderId="0" xfId="2" applyFont="1" applyFill="1"/>
    <xf numFmtId="0" fontId="35" fillId="0" borderId="0" xfId="2" applyFont="1"/>
    <xf numFmtId="44" fontId="0" fillId="0" borderId="0" xfId="0" applyNumberFormat="1"/>
    <xf numFmtId="0" fontId="22" fillId="7" borderId="39" xfId="0" applyFont="1" applyFill="1" applyBorder="1" applyAlignment="1">
      <alignment horizontal="left" wrapText="1"/>
    </xf>
    <xf numFmtId="0" fontId="22" fillId="7" borderId="39" xfId="0" applyFont="1" applyFill="1" applyBorder="1"/>
    <xf numFmtId="14" fontId="22" fillId="0" borderId="37" xfId="0" applyNumberFormat="1" applyFont="1" applyBorder="1"/>
    <xf numFmtId="0" fontId="22" fillId="0" borderId="34" xfId="0" applyFont="1" applyBorder="1"/>
    <xf numFmtId="0" fontId="22" fillId="0" borderId="34" xfId="0" applyFont="1" applyBorder="1" applyAlignment="1">
      <alignment wrapText="1"/>
    </xf>
    <xf numFmtId="14" fontId="22" fillId="0" borderId="34" xfId="0" applyNumberFormat="1" applyFont="1" applyBorder="1"/>
    <xf numFmtId="0" fontId="22" fillId="0" borderId="34" xfId="0" applyFont="1" applyBorder="1" applyAlignment="1">
      <alignment horizontal="left"/>
    </xf>
    <xf numFmtId="4" fontId="22" fillId="0" borderId="34" xfId="0" applyNumberFormat="1" applyFont="1" applyBorder="1"/>
    <xf numFmtId="14" fontId="22" fillId="0" borderId="26" xfId="0" applyNumberFormat="1" applyFont="1" applyBorder="1"/>
    <xf numFmtId="14" fontId="22" fillId="0" borderId="42" xfId="0" applyNumberFormat="1" applyFont="1" applyBorder="1" applyAlignment="1">
      <alignment wrapText="1"/>
    </xf>
    <xf numFmtId="1" fontId="22" fillId="0" borderId="39" xfId="0" applyNumberFormat="1" applyFont="1" applyBorder="1" applyAlignment="1">
      <alignment wrapText="1"/>
    </xf>
    <xf numFmtId="1" fontId="22" fillId="0" borderId="39" xfId="0" applyNumberFormat="1" applyFont="1" applyBorder="1" applyAlignment="1">
      <alignment horizontal="left" wrapText="1"/>
    </xf>
    <xf numFmtId="14" fontId="22" fillId="7" borderId="39" xfId="0" applyNumberFormat="1" applyFont="1" applyFill="1" applyBorder="1"/>
    <xf numFmtId="49" fontId="22" fillId="0" borderId="27" xfId="0" applyNumberFormat="1" applyFont="1" applyBorder="1" applyAlignment="1">
      <alignment wrapText="1"/>
    </xf>
    <xf numFmtId="0" fontId="26" fillId="0" borderId="39" xfId="0" applyFont="1" applyBorder="1" applyAlignment="1">
      <alignment horizontal="left" wrapText="1"/>
    </xf>
    <xf numFmtId="14" fontId="26" fillId="0" borderId="39" xfId="0" applyNumberFormat="1" applyFont="1" applyBorder="1" applyAlignment="1">
      <alignment wrapText="1"/>
    </xf>
    <xf numFmtId="49" fontId="36" fillId="0" borderId="39" xfId="0" applyNumberFormat="1" applyFont="1" applyBorder="1" applyAlignment="1">
      <alignment horizontal="left" vertical="center" wrapText="1"/>
    </xf>
    <xf numFmtId="0" fontId="37" fillId="0" borderId="0" xfId="0" applyFont="1"/>
    <xf numFmtId="0" fontId="38" fillId="3" borderId="0" xfId="0" applyFont="1" applyFill="1"/>
    <xf numFmtId="0" fontId="23" fillId="3" borderId="0" xfId="0" applyFont="1" applyFill="1" applyAlignment="1">
      <alignment wrapText="1"/>
    </xf>
    <xf numFmtId="14" fontId="26" fillId="0" borderId="39" xfId="0" applyNumberFormat="1" applyFont="1" applyBorder="1"/>
    <xf numFmtId="49" fontId="22" fillId="7" borderId="39" xfId="0" applyNumberFormat="1" applyFont="1" applyFill="1" applyBorder="1" applyAlignment="1">
      <alignment wrapText="1"/>
    </xf>
    <xf numFmtId="0" fontId="22" fillId="7" borderId="39" xfId="0" applyFont="1" applyFill="1" applyBorder="1" applyAlignment="1">
      <alignment wrapText="1"/>
    </xf>
    <xf numFmtId="0" fontId="26" fillId="7" borderId="39" xfId="0" applyFont="1" applyFill="1" applyBorder="1" applyAlignment="1">
      <alignment wrapText="1"/>
    </xf>
    <xf numFmtId="0" fontId="22" fillId="0" borderId="24" xfId="0" applyFont="1" applyBorder="1"/>
    <xf numFmtId="0" fontId="22" fillId="0" borderId="66" xfId="0" applyFont="1" applyBorder="1"/>
    <xf numFmtId="0" fontId="22" fillId="0" borderId="66" xfId="0" applyFont="1" applyBorder="1" applyAlignment="1">
      <alignment wrapText="1"/>
    </xf>
    <xf numFmtId="14" fontId="22" fillId="0" borderId="66" xfId="0" applyNumberFormat="1" applyFont="1" applyBorder="1"/>
    <xf numFmtId="0" fontId="22" fillId="0" borderId="66" xfId="0" applyFont="1" applyBorder="1" applyAlignment="1">
      <alignment horizontal="left"/>
    </xf>
    <xf numFmtId="4" fontId="22" fillId="0" borderId="66" xfId="0" applyNumberFormat="1" applyFont="1" applyBorder="1"/>
    <xf numFmtId="14" fontId="22" fillId="0" borderId="34" xfId="0" applyNumberFormat="1" applyFont="1" applyBorder="1" applyAlignment="1">
      <alignment horizontal="right" wrapText="1"/>
    </xf>
    <xf numFmtId="0" fontId="26" fillId="0" borderId="66" xfId="0" applyFont="1" applyBorder="1" applyAlignment="1">
      <alignment wrapText="1"/>
    </xf>
    <xf numFmtId="14" fontId="22" fillId="0" borderId="66" xfId="0" applyNumberFormat="1" applyFont="1" applyBorder="1" applyAlignment="1">
      <alignment horizontal="right" wrapText="1"/>
    </xf>
    <xf numFmtId="0" fontId="26" fillId="0" borderId="66" xfId="0" applyFont="1" applyBorder="1" applyAlignment="1">
      <alignment horizontal="left"/>
    </xf>
    <xf numFmtId="0" fontId="25" fillId="15" borderId="0" xfId="0" applyFont="1" applyFill="1"/>
    <xf numFmtId="0" fontId="39" fillId="15" borderId="0" xfId="0" applyFont="1" applyFill="1"/>
    <xf numFmtId="0" fontId="40" fillId="15" borderId="0" xfId="0" applyFont="1" applyFill="1"/>
    <xf numFmtId="4" fontId="25" fillId="15" borderId="0" xfId="0" applyNumberFormat="1" applyFont="1" applyFill="1"/>
    <xf numFmtId="0" fontId="25" fillId="0" borderId="0" xfId="0" applyFont="1"/>
    <xf numFmtId="0" fontId="25" fillId="6" borderId="0" xfId="0" applyFont="1" applyFill="1"/>
    <xf numFmtId="0" fontId="40" fillId="6" borderId="0" xfId="0" applyFont="1" applyFill="1"/>
    <xf numFmtId="0" fontId="39" fillId="6" borderId="0" xfId="0" applyFont="1" applyFill="1"/>
    <xf numFmtId="4" fontId="25" fillId="6" borderId="0" xfId="0" applyNumberFormat="1" applyFont="1" applyFill="1"/>
    <xf numFmtId="0" fontId="39" fillId="16" borderId="0" xfId="0" applyFont="1" applyFill="1"/>
    <xf numFmtId="0" fontId="40" fillId="16" borderId="0" xfId="0" applyFont="1" applyFill="1"/>
    <xf numFmtId="4" fontId="25" fillId="16" borderId="0" xfId="0" applyNumberFormat="1" applyFont="1" applyFill="1"/>
    <xf numFmtId="0" fontId="40" fillId="17" borderId="0" xfId="0" applyFont="1" applyFill="1"/>
    <xf numFmtId="0" fontId="25" fillId="17" borderId="0" xfId="0" applyFont="1" applyFill="1"/>
    <xf numFmtId="0" fontId="40" fillId="15" borderId="34" xfId="0" applyFont="1" applyFill="1" applyBorder="1" applyAlignment="1">
      <alignment horizontal="center"/>
    </xf>
    <xf numFmtId="4" fontId="40" fillId="15" borderId="6" xfId="0" applyNumberFormat="1" applyFont="1" applyFill="1" applyBorder="1" applyAlignment="1">
      <alignment horizontal="center"/>
    </xf>
    <xf numFmtId="0" fontId="40" fillId="6" borderId="34" xfId="0" applyFont="1" applyFill="1" applyBorder="1" applyAlignment="1">
      <alignment horizontal="center"/>
    </xf>
    <xf numFmtId="4" fontId="40" fillId="6" borderId="6" xfId="0" applyNumberFormat="1" applyFont="1" applyFill="1" applyBorder="1" applyAlignment="1">
      <alignment horizontal="center"/>
    </xf>
    <xf numFmtId="0" fontId="40" fillId="16" borderId="34" xfId="0" applyFont="1" applyFill="1" applyBorder="1" applyAlignment="1">
      <alignment horizontal="center"/>
    </xf>
    <xf numFmtId="4" fontId="40" fillId="16" borderId="6" xfId="0" applyNumberFormat="1" applyFont="1" applyFill="1" applyBorder="1" applyAlignment="1">
      <alignment horizontal="center"/>
    </xf>
    <xf numFmtId="0" fontId="40" fillId="9" borderId="3" xfId="0" applyFont="1" applyFill="1" applyBorder="1"/>
    <xf numFmtId="0" fontId="40" fillId="9" borderId="4" xfId="0" applyFont="1" applyFill="1" applyBorder="1"/>
    <xf numFmtId="0" fontId="39" fillId="0" borderId="0" xfId="0" applyFont="1"/>
    <xf numFmtId="0" fontId="39" fillId="0" borderId="65" xfId="0" applyFont="1" applyBorder="1"/>
    <xf numFmtId="4" fontId="25" fillId="0" borderId="0" xfId="0" applyNumberFormat="1" applyFont="1"/>
    <xf numFmtId="4" fontId="25" fillId="14" borderId="39" xfId="0" applyNumberFormat="1" applyFont="1" applyFill="1" applyBorder="1"/>
    <xf numFmtId="4" fontId="25" fillId="14" borderId="8" xfId="0" applyNumberFormat="1" applyFont="1" applyFill="1" applyBorder="1"/>
    <xf numFmtId="4" fontId="25" fillId="0" borderId="65" xfId="0" applyNumberFormat="1" applyFont="1" applyBorder="1"/>
    <xf numFmtId="4" fontId="40" fillId="14" borderId="39" xfId="0" applyNumberFormat="1" applyFont="1" applyFill="1" applyBorder="1"/>
    <xf numFmtId="4" fontId="40" fillId="14" borderId="8" xfId="0" applyNumberFormat="1" applyFont="1" applyFill="1" applyBorder="1"/>
    <xf numFmtId="0" fontId="34" fillId="13" borderId="18" xfId="2" applyFont="1" applyFill="1" applyBorder="1"/>
    <xf numFmtId="0" fontId="34" fillId="13" borderId="67" xfId="2" applyFont="1" applyFill="1" applyBorder="1"/>
    <xf numFmtId="0" fontId="29" fillId="0" borderId="68" xfId="6" applyFont="1" applyBorder="1"/>
    <xf numFmtId="0" fontId="29" fillId="0" borderId="69" xfId="6" applyFont="1" applyBorder="1"/>
    <xf numFmtId="0" fontId="29" fillId="0" borderId="5" xfId="6" applyFont="1" applyBorder="1"/>
    <xf numFmtId="0" fontId="29" fillId="0" borderId="35" xfId="6" applyFont="1" applyBorder="1"/>
    <xf numFmtId="0" fontId="41" fillId="0" borderId="68" xfId="6" applyFont="1" applyBorder="1"/>
    <xf numFmtId="0" fontId="41" fillId="0" borderId="69" xfId="6" applyFont="1" applyBorder="1"/>
    <xf numFmtId="14" fontId="22" fillId="0" borderId="24" xfId="0" applyNumberFormat="1" applyFont="1" applyBorder="1"/>
    <xf numFmtId="0" fontId="22" fillId="0" borderId="0" xfId="0" applyFont="1" applyAlignment="1">
      <alignment vertical="top" wrapText="1"/>
    </xf>
    <xf numFmtId="0" fontId="22" fillId="0" borderId="0" xfId="0" applyFont="1" applyAlignment="1">
      <alignment vertical="top"/>
    </xf>
    <xf numFmtId="4" fontId="7" fillId="0" borderId="47" xfId="0" applyNumberFormat="1" applyFont="1" applyBorder="1"/>
    <xf numFmtId="4" fontId="7" fillId="0" borderId="6" xfId="0" applyNumberFormat="1" applyFont="1" applyBorder="1"/>
    <xf numFmtId="4" fontId="7" fillId="0" borderId="5" xfId="0" applyNumberFormat="1" applyFont="1" applyBorder="1"/>
    <xf numFmtId="4" fontId="7" fillId="0" borderId="50" xfId="0" applyNumberFormat="1" applyFont="1" applyBorder="1"/>
    <xf numFmtId="4" fontId="30" fillId="0" borderId="48" xfId="0" applyNumberFormat="1" applyFont="1" applyBorder="1"/>
    <xf numFmtId="4" fontId="30" fillId="0" borderId="8" xfId="0" applyNumberFormat="1" applyFont="1" applyBorder="1"/>
    <xf numFmtId="4" fontId="6" fillId="0" borderId="58" xfId="0" applyNumberFormat="1" applyFont="1" applyBorder="1"/>
    <xf numFmtId="4" fontId="6" fillId="0" borderId="9" xfId="0" applyNumberFormat="1" applyFont="1" applyBorder="1"/>
    <xf numFmtId="4" fontId="6" fillId="0" borderId="59" xfId="0" applyNumberFormat="1" applyFont="1" applyBorder="1"/>
    <xf numFmtId="4" fontId="6" fillId="0" borderId="11" xfId="0" applyNumberFormat="1" applyFont="1" applyBorder="1"/>
    <xf numFmtId="4" fontId="6" fillId="0" borderId="60" xfId="0" applyNumberFormat="1" applyFont="1" applyBorder="1"/>
    <xf numFmtId="4" fontId="6" fillId="0" borderId="13" xfId="0" applyNumberFormat="1" applyFont="1" applyBorder="1"/>
    <xf numFmtId="4" fontId="30" fillId="0" borderId="47" xfId="0" applyNumberFormat="1" applyFont="1" applyBorder="1"/>
    <xf numFmtId="4" fontId="30" fillId="0" borderId="6" xfId="0" applyNumberFormat="1" applyFont="1" applyBorder="1"/>
    <xf numFmtId="4" fontId="8" fillId="0" borderId="59" xfId="0" applyNumberFormat="1" applyFont="1" applyBorder="1"/>
    <xf numFmtId="4" fontId="8" fillId="0" borderId="11" xfId="0" applyNumberFormat="1" applyFont="1" applyBorder="1"/>
    <xf numFmtId="4" fontId="7" fillId="0" borderId="57" xfId="0" applyNumberFormat="1" applyFont="1" applyBorder="1"/>
    <xf numFmtId="4" fontId="7" fillId="0" borderId="15" xfId="0" applyNumberFormat="1" applyFont="1" applyBorder="1"/>
    <xf numFmtId="4" fontId="7" fillId="0" borderId="18" xfId="0" applyNumberFormat="1" applyFont="1" applyBorder="1"/>
    <xf numFmtId="4" fontId="7" fillId="0" borderId="56" xfId="0" applyNumberFormat="1" applyFont="1" applyBorder="1"/>
    <xf numFmtId="4" fontId="10" fillId="0" borderId="59" xfId="0" applyNumberFormat="1" applyFont="1" applyBorder="1"/>
    <xf numFmtId="4" fontId="10" fillId="0" borderId="11" xfId="0" applyNumberFormat="1" applyFont="1" applyBorder="1"/>
    <xf numFmtId="4" fontId="6" fillId="0" borderId="57" xfId="0" applyNumberFormat="1" applyFont="1" applyBorder="1"/>
    <xf numFmtId="4" fontId="6" fillId="0" borderId="18" xfId="0" applyNumberFormat="1" applyFont="1" applyBorder="1"/>
    <xf numFmtId="4" fontId="9" fillId="0" borderId="57" xfId="0" applyNumberFormat="1" applyFont="1" applyBorder="1"/>
    <xf numFmtId="4" fontId="9" fillId="0" borderId="15" xfId="0" applyNumberFormat="1" applyFont="1" applyBorder="1"/>
    <xf numFmtId="4" fontId="9" fillId="0" borderId="3" xfId="0" applyNumberFormat="1" applyFont="1" applyBorder="1"/>
    <xf numFmtId="4" fontId="9" fillId="0" borderId="4" xfId="0" applyNumberFormat="1" applyFont="1" applyBorder="1"/>
    <xf numFmtId="4" fontId="9" fillId="0" borderId="31" xfId="0" applyNumberFormat="1" applyFont="1" applyBorder="1"/>
    <xf numFmtId="4" fontId="9" fillId="0" borderId="49" xfId="0" applyNumberFormat="1" applyFont="1" applyBorder="1"/>
    <xf numFmtId="4" fontId="9" fillId="0" borderId="21" xfId="0" applyNumberFormat="1" applyFont="1" applyBorder="1"/>
    <xf numFmtId="4" fontId="6" fillId="9" borderId="3" xfId="0" applyNumberFormat="1" applyFont="1" applyFill="1" applyBorder="1" applyAlignment="1">
      <alignment horizontal="center"/>
    </xf>
    <xf numFmtId="4" fontId="6" fillId="9" borderId="4" xfId="0" applyNumberFormat="1" applyFont="1" applyFill="1" applyBorder="1" applyAlignment="1">
      <alignment horizontal="center"/>
    </xf>
    <xf numFmtId="4" fontId="6" fillId="9" borderId="31" xfId="0" applyNumberFormat="1" applyFont="1" applyFill="1" applyBorder="1" applyAlignment="1">
      <alignment horizontal="center"/>
    </xf>
    <xf numFmtId="4" fontId="6" fillId="9" borderId="49" xfId="0" applyNumberFormat="1" applyFont="1" applyFill="1" applyBorder="1" applyAlignment="1">
      <alignment horizontal="center"/>
    </xf>
    <xf numFmtId="4" fontId="10" fillId="9" borderId="3" xfId="0" applyNumberFormat="1" applyFont="1" applyFill="1" applyBorder="1" applyAlignment="1">
      <alignment horizontal="center"/>
    </xf>
    <xf numFmtId="4" fontId="10" fillId="9" borderId="4" xfId="0" applyNumberFormat="1" applyFont="1" applyFill="1" applyBorder="1" applyAlignment="1">
      <alignment horizontal="center"/>
    </xf>
    <xf numFmtId="4" fontId="10" fillId="9" borderId="31" xfId="0" applyNumberFormat="1" applyFont="1" applyFill="1" applyBorder="1" applyAlignment="1">
      <alignment horizontal="center"/>
    </xf>
    <xf numFmtId="4" fontId="31" fillId="3" borderId="49" xfId="0" applyNumberFormat="1" applyFont="1" applyFill="1" applyBorder="1" applyAlignment="1">
      <alignment horizontal="center"/>
    </xf>
    <xf numFmtId="4" fontId="3" fillId="0" borderId="21" xfId="0" applyNumberFormat="1" applyFont="1" applyBorder="1"/>
    <xf numFmtId="4" fontId="10" fillId="0" borderId="0" xfId="0" applyNumberFormat="1" applyFont="1"/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4" fontId="3" fillId="9" borderId="4" xfId="0" applyNumberFormat="1" applyFont="1" applyFill="1" applyBorder="1" applyAlignment="1">
      <alignment horizontal="center"/>
    </xf>
    <xf numFmtId="4" fontId="9" fillId="0" borderId="10" xfId="0" applyNumberFormat="1" applyFont="1" applyBorder="1"/>
    <xf numFmtId="4" fontId="9" fillId="0" borderId="12" xfId="0" applyNumberFormat="1" applyFont="1" applyBorder="1"/>
    <xf numFmtId="4" fontId="9" fillId="0" borderId="14" xfId="0" applyNumberFormat="1" applyFont="1" applyBorder="1"/>
    <xf numFmtId="4" fontId="9" fillId="0" borderId="6" xfId="0" applyNumberFormat="1" applyFont="1" applyBorder="1"/>
    <xf numFmtId="4" fontId="31" fillId="0" borderId="12" xfId="0" applyNumberFormat="1" applyFont="1" applyBorder="1"/>
    <xf numFmtId="0" fontId="6" fillId="9" borderId="4" xfId="0" applyFont="1" applyFill="1" applyBorder="1" applyAlignment="1">
      <alignment horizontal="center"/>
    </xf>
    <xf numFmtId="4" fontId="6" fillId="9" borderId="58" xfId="0" applyNumberFormat="1" applyFont="1" applyFill="1" applyBorder="1"/>
    <xf numFmtId="4" fontId="8" fillId="9" borderId="59" xfId="0" applyNumberFormat="1" applyFont="1" applyFill="1" applyBorder="1"/>
    <xf numFmtId="4" fontId="8" fillId="9" borderId="12" xfId="0" applyNumberFormat="1" applyFont="1" applyFill="1" applyBorder="1"/>
    <xf numFmtId="4" fontId="6" fillId="9" borderId="59" xfId="0" applyNumberFormat="1" applyFont="1" applyFill="1" applyBorder="1"/>
    <xf numFmtId="4" fontId="6" fillId="9" borderId="12" xfId="0" applyNumberFormat="1" applyFont="1" applyFill="1" applyBorder="1"/>
    <xf numFmtId="4" fontId="6" fillId="9" borderId="60" xfId="0" applyNumberFormat="1" applyFont="1" applyFill="1" applyBorder="1"/>
    <xf numFmtId="4" fontId="6" fillId="9" borderId="14" xfId="0" applyNumberFormat="1" applyFont="1" applyFill="1" applyBorder="1"/>
    <xf numFmtId="4" fontId="6" fillId="9" borderId="10" xfId="0" applyNumberFormat="1" applyFont="1" applyFill="1" applyBorder="1"/>
    <xf numFmtId="4" fontId="30" fillId="9" borderId="48" xfId="0" applyNumberFormat="1" applyFont="1" applyFill="1" applyBorder="1"/>
    <xf numFmtId="4" fontId="30" fillId="9" borderId="8" xfId="0" applyNumberFormat="1" applyFont="1" applyFill="1" applyBorder="1"/>
    <xf numFmtId="4" fontId="10" fillId="9" borderId="59" xfId="0" applyNumberFormat="1" applyFont="1" applyFill="1" applyBorder="1"/>
    <xf numFmtId="4" fontId="10" fillId="9" borderId="12" xfId="0" applyNumberFormat="1" applyFont="1" applyFill="1" applyBorder="1"/>
    <xf numFmtId="4" fontId="9" fillId="9" borderId="57" xfId="0" applyNumberFormat="1" applyFont="1" applyFill="1" applyBorder="1"/>
    <xf numFmtId="4" fontId="9" fillId="9" borderId="15" xfId="0" applyNumberFormat="1" applyFont="1" applyFill="1" applyBorder="1"/>
    <xf numFmtId="4" fontId="30" fillId="4" borderId="7" xfId="0" applyNumberFormat="1" applyFont="1" applyFill="1" applyBorder="1"/>
    <xf numFmtId="4" fontId="30" fillId="4" borderId="52" xfId="0" applyNumberFormat="1" applyFont="1" applyFill="1" applyBorder="1"/>
    <xf numFmtId="4" fontId="30" fillId="4" borderId="50" xfId="0" applyNumberFormat="1" applyFont="1" applyFill="1" applyBorder="1"/>
    <xf numFmtId="4" fontId="30" fillId="4" borderId="5" xfId="0" applyNumberFormat="1" applyFont="1" applyFill="1" applyBorder="1"/>
    <xf numFmtId="4" fontId="9" fillId="4" borderId="18" xfId="0" applyNumberFormat="1" applyFont="1" applyFill="1" applyBorder="1"/>
    <xf numFmtId="4" fontId="9" fillId="4" borderId="56" xfId="0" applyNumberFormat="1" applyFont="1" applyFill="1" applyBorder="1"/>
    <xf numFmtId="4" fontId="20" fillId="0" borderId="0" xfId="5" applyNumberFormat="1" applyFont="1"/>
    <xf numFmtId="4" fontId="24" fillId="2" borderId="33" xfId="1" applyNumberFormat="1" applyFont="1" applyFill="1" applyBorder="1" applyAlignment="1">
      <alignment horizontal="center" vertical="top" wrapText="1"/>
    </xf>
    <xf numFmtId="0" fontId="26" fillId="0" borderId="7" xfId="0" applyFont="1" applyBorder="1" applyAlignment="1">
      <alignment wrapText="1"/>
    </xf>
    <xf numFmtId="0" fontId="22" fillId="0" borderId="34" xfId="0" applyFont="1" applyBorder="1" applyAlignment="1">
      <alignment horizontal="left" wrapText="1"/>
    </xf>
    <xf numFmtId="0" fontId="22" fillId="0" borderId="38" xfId="0" applyFont="1" applyBorder="1"/>
    <xf numFmtId="0" fontId="24" fillId="2" borderId="32" xfId="1" applyFont="1" applyFill="1" applyBorder="1" applyAlignment="1">
      <alignment horizontal="left" vertical="top" wrapText="1"/>
    </xf>
    <xf numFmtId="0" fontId="24" fillId="2" borderId="30" xfId="1" applyFont="1" applyFill="1" applyBorder="1" applyAlignment="1">
      <alignment horizontal="left" vertical="top" wrapText="1"/>
    </xf>
    <xf numFmtId="0" fontId="24" fillId="2" borderId="44" xfId="1" applyFont="1" applyFill="1" applyBorder="1" applyAlignment="1">
      <alignment horizontal="center" vertical="top" wrapText="1"/>
    </xf>
    <xf numFmtId="14" fontId="24" fillId="2" borderId="44" xfId="1" applyNumberFormat="1" applyFont="1" applyFill="1" applyBorder="1" applyAlignment="1">
      <alignment horizontal="center" vertical="top" wrapText="1"/>
    </xf>
    <xf numFmtId="49" fontId="24" fillId="2" borderId="44" xfId="1" applyNumberFormat="1" applyFont="1" applyFill="1" applyBorder="1" applyAlignment="1">
      <alignment horizontal="center" vertical="top" wrapText="1"/>
    </xf>
    <xf numFmtId="4" fontId="24" fillId="2" borderId="44" xfId="1" applyNumberFormat="1" applyFont="1" applyFill="1" applyBorder="1" applyAlignment="1">
      <alignment horizontal="center" vertical="top" wrapText="1"/>
    </xf>
    <xf numFmtId="0" fontId="24" fillId="2" borderId="21" xfId="1" applyFont="1" applyFill="1" applyBorder="1" applyAlignment="1">
      <alignment horizontal="center" vertical="top" wrapText="1"/>
    </xf>
    <xf numFmtId="0" fontId="24" fillId="0" borderId="4" xfId="1" applyFont="1" applyBorder="1" applyAlignment="1">
      <alignment horizontal="left" vertical="top" wrapText="1"/>
    </xf>
    <xf numFmtId="0" fontId="24" fillId="0" borderId="49" xfId="1" applyFont="1" applyBorder="1" applyAlignment="1">
      <alignment vertical="top" wrapText="1"/>
    </xf>
    <xf numFmtId="10" fontId="7" fillId="0" borderId="61" xfId="4" applyNumberFormat="1" applyFont="1" applyFill="1" applyBorder="1"/>
    <xf numFmtId="10" fontId="30" fillId="0" borderId="47" xfId="4" applyNumberFormat="1" applyFont="1" applyFill="1" applyBorder="1"/>
    <xf numFmtId="10" fontId="6" fillId="0" borderId="58" xfId="4" applyNumberFormat="1" applyFont="1" applyFill="1" applyBorder="1"/>
    <xf numFmtId="10" fontId="6" fillId="0" borderId="59" xfId="4" applyNumberFormat="1" applyFont="1" applyFill="1" applyBorder="1"/>
    <xf numFmtId="10" fontId="6" fillId="0" borderId="60" xfId="4" applyNumberFormat="1" applyFont="1" applyFill="1" applyBorder="1"/>
    <xf numFmtId="10" fontId="8" fillId="0" borderId="59" xfId="4" applyNumberFormat="1" applyFont="1" applyFill="1" applyBorder="1"/>
    <xf numFmtId="10" fontId="7" fillId="0" borderId="57" xfId="4" applyNumberFormat="1" applyFont="1" applyFill="1" applyBorder="1"/>
    <xf numFmtId="10" fontId="30" fillId="0" borderId="48" xfId="4" applyNumberFormat="1" applyFont="1" applyFill="1" applyBorder="1"/>
    <xf numFmtId="10" fontId="10" fillId="0" borderId="59" xfId="4" applyNumberFormat="1" applyFont="1" applyFill="1" applyBorder="1"/>
    <xf numFmtId="10" fontId="6" fillId="0" borderId="57" xfId="4" applyNumberFormat="1" applyFont="1" applyFill="1" applyBorder="1"/>
    <xf numFmtId="10" fontId="9" fillId="0" borderId="57" xfId="4" applyNumberFormat="1" applyFont="1" applyFill="1" applyBorder="1"/>
    <xf numFmtId="10" fontId="9" fillId="0" borderId="3" xfId="4" applyNumberFormat="1" applyFont="1" applyFill="1" applyBorder="1"/>
    <xf numFmtId="4" fontId="6" fillId="9" borderId="53" xfId="0" applyNumberFormat="1" applyFont="1" applyFill="1" applyBorder="1"/>
    <xf numFmtId="4" fontId="6" fillId="9" borderId="54" xfId="0" applyNumberFormat="1" applyFont="1" applyFill="1" applyBorder="1"/>
    <xf numFmtId="4" fontId="6" fillId="9" borderId="55" xfId="0" applyNumberFormat="1" applyFont="1" applyFill="1" applyBorder="1"/>
    <xf numFmtId="4" fontId="8" fillId="9" borderId="54" xfId="0" applyNumberFormat="1" applyFont="1" applyFill="1" applyBorder="1"/>
    <xf numFmtId="4" fontId="10" fillId="9" borderId="54" xfId="0" applyNumberFormat="1" applyFont="1" applyFill="1" applyBorder="1"/>
    <xf numFmtId="0" fontId="7" fillId="14" borderId="5" xfId="0" applyFont="1" applyFill="1" applyBorder="1"/>
    <xf numFmtId="0" fontId="7" fillId="14" borderId="6" xfId="0" applyFont="1" applyFill="1" applyBorder="1"/>
    <xf numFmtId="4" fontId="7" fillId="14" borderId="47" xfId="0" applyNumberFormat="1" applyFont="1" applyFill="1" applyBorder="1"/>
    <xf numFmtId="4" fontId="7" fillId="14" borderId="6" xfId="0" applyNumberFormat="1" applyFont="1" applyFill="1" applyBorder="1"/>
    <xf numFmtId="4" fontId="7" fillId="14" borderId="50" xfId="0" applyNumberFormat="1" applyFont="1" applyFill="1" applyBorder="1"/>
    <xf numFmtId="0" fontId="0" fillId="14" borderId="0" xfId="0" applyFill="1"/>
    <xf numFmtId="0" fontId="30" fillId="14" borderId="0" xfId="0" applyFont="1" applyFill="1"/>
    <xf numFmtId="0" fontId="30" fillId="14" borderId="7" xfId="0" applyFont="1" applyFill="1" applyBorder="1"/>
    <xf numFmtId="0" fontId="30" fillId="14" borderId="8" xfId="0" applyFont="1" applyFill="1" applyBorder="1"/>
    <xf numFmtId="4" fontId="30" fillId="14" borderId="48" xfId="0" applyNumberFormat="1" applyFont="1" applyFill="1" applyBorder="1"/>
    <xf numFmtId="4" fontId="30" fillId="14" borderId="8" xfId="0" applyNumberFormat="1" applyFont="1" applyFill="1" applyBorder="1"/>
    <xf numFmtId="4" fontId="30" fillId="14" borderId="52" xfId="0" applyNumberFormat="1" applyFont="1" applyFill="1" applyBorder="1"/>
    <xf numFmtId="0" fontId="30" fillId="14" borderId="6" xfId="0" applyFont="1" applyFill="1" applyBorder="1"/>
    <xf numFmtId="4" fontId="30" fillId="14" borderId="47" xfId="0" applyNumberFormat="1" applyFont="1" applyFill="1" applyBorder="1"/>
    <xf numFmtId="4" fontId="30" fillId="14" borderId="6" xfId="0" applyNumberFormat="1" applyFont="1" applyFill="1" applyBorder="1"/>
    <xf numFmtId="4" fontId="30" fillId="14" borderId="50" xfId="0" applyNumberFormat="1" applyFont="1" applyFill="1" applyBorder="1"/>
    <xf numFmtId="0" fontId="7" fillId="14" borderId="7" xfId="0" applyFont="1" applyFill="1" applyBorder="1"/>
    <xf numFmtId="0" fontId="7" fillId="14" borderId="15" xfId="0" applyFont="1" applyFill="1" applyBorder="1"/>
    <xf numFmtId="4" fontId="7" fillId="14" borderId="57" xfId="0" applyNumberFormat="1" applyFont="1" applyFill="1" applyBorder="1"/>
    <xf numFmtId="4" fontId="7" fillId="14" borderId="15" xfId="0" applyNumberFormat="1" applyFont="1" applyFill="1" applyBorder="1"/>
    <xf numFmtId="4" fontId="7" fillId="14" borderId="56" xfId="0" applyNumberFormat="1" applyFont="1" applyFill="1" applyBorder="1"/>
    <xf numFmtId="0" fontId="9" fillId="14" borderId="18" xfId="0" applyFont="1" applyFill="1" applyBorder="1"/>
    <xf numFmtId="0" fontId="9" fillId="14" borderId="15" xfId="0" applyFont="1" applyFill="1" applyBorder="1"/>
    <xf numFmtId="4" fontId="9" fillId="14" borderId="57" xfId="0" applyNumberFormat="1" applyFont="1" applyFill="1" applyBorder="1"/>
    <xf numFmtId="4" fontId="9" fillId="14" borderId="15" xfId="0" applyNumberFormat="1" applyFont="1" applyFill="1" applyBorder="1"/>
    <xf numFmtId="4" fontId="9" fillId="14" borderId="56" xfId="0" applyNumberFormat="1" applyFont="1" applyFill="1" applyBorder="1"/>
    <xf numFmtId="0" fontId="9" fillId="14" borderId="3" xfId="0" applyFont="1" applyFill="1" applyBorder="1"/>
    <xf numFmtId="0" fontId="9" fillId="14" borderId="4" xfId="0" applyFont="1" applyFill="1" applyBorder="1"/>
    <xf numFmtId="4" fontId="9" fillId="14" borderId="3" xfId="0" applyNumberFormat="1" applyFont="1" applyFill="1" applyBorder="1"/>
    <xf numFmtId="4" fontId="9" fillId="14" borderId="21" xfId="0" applyNumberFormat="1" applyFont="1" applyFill="1" applyBorder="1"/>
    <xf numFmtId="0" fontId="6" fillId="14" borderId="3" xfId="0" applyFont="1" applyFill="1" applyBorder="1"/>
    <xf numFmtId="0" fontId="6" fillId="14" borderId="4" xfId="0" applyFont="1" applyFill="1" applyBorder="1"/>
    <xf numFmtId="4" fontId="6" fillId="14" borderId="3" xfId="0" applyNumberFormat="1" applyFont="1" applyFill="1" applyBorder="1" applyAlignment="1">
      <alignment horizontal="center"/>
    </xf>
    <xf numFmtId="4" fontId="6" fillId="14" borderId="4" xfId="0" applyNumberFormat="1" applyFont="1" applyFill="1" applyBorder="1" applyAlignment="1">
      <alignment horizontal="center"/>
    </xf>
    <xf numFmtId="4" fontId="6" fillId="14" borderId="49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4" fontId="0" fillId="0" borderId="51" xfId="0" applyNumberFormat="1" applyBorder="1"/>
    <xf numFmtId="4" fontId="0" fillId="0" borderId="70" xfId="0" applyNumberFormat="1" applyBorder="1"/>
    <xf numFmtId="10" fontId="7" fillId="14" borderId="47" xfId="4" applyNumberFormat="1" applyFont="1" applyFill="1" applyBorder="1"/>
    <xf numFmtId="10" fontId="30" fillId="14" borderId="48" xfId="4" applyNumberFormat="1" applyFont="1" applyFill="1" applyBorder="1"/>
    <xf numFmtId="10" fontId="6" fillId="0" borderId="58" xfId="4" applyNumberFormat="1" applyFont="1" applyBorder="1"/>
    <xf numFmtId="10" fontId="6" fillId="0" borderId="59" xfId="4" applyNumberFormat="1" applyFont="1" applyBorder="1"/>
    <xf numFmtId="10" fontId="6" fillId="0" borderId="60" xfId="4" applyNumberFormat="1" applyFont="1" applyBorder="1"/>
    <xf numFmtId="10" fontId="30" fillId="14" borderId="47" xfId="4" applyNumberFormat="1" applyFont="1" applyFill="1" applyBorder="1"/>
    <xf numFmtId="10" fontId="8" fillId="0" borderId="59" xfId="4" applyNumberFormat="1" applyFont="1" applyBorder="1"/>
    <xf numFmtId="10" fontId="0" fillId="0" borderId="51" xfId="4" applyNumberFormat="1" applyFont="1" applyBorder="1"/>
    <xf numFmtId="10" fontId="7" fillId="14" borderId="57" xfId="4" applyNumberFormat="1" applyFont="1" applyFill="1" applyBorder="1"/>
    <xf numFmtId="10" fontId="10" fillId="0" borderId="59" xfId="4" applyNumberFormat="1" applyFont="1" applyBorder="1"/>
    <xf numFmtId="10" fontId="6" fillId="0" borderId="57" xfId="4" applyNumberFormat="1" applyFont="1" applyBorder="1"/>
    <xf numFmtId="10" fontId="9" fillId="14" borderId="57" xfId="4" applyNumberFormat="1" applyFont="1" applyFill="1" applyBorder="1"/>
    <xf numFmtId="10" fontId="9" fillId="14" borderId="3" xfId="4" applyNumberFormat="1" applyFont="1" applyFill="1" applyBorder="1"/>
    <xf numFmtId="0" fontId="3" fillId="0" borderId="2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10" fontId="42" fillId="0" borderId="59" xfId="4" applyNumberFormat="1" applyFont="1" applyBorder="1"/>
    <xf numFmtId="0" fontId="30" fillId="0" borderId="3" xfId="0" applyFont="1" applyBorder="1"/>
    <xf numFmtId="0" fontId="30" fillId="0" borderId="4" xfId="0" applyFont="1" applyBorder="1"/>
    <xf numFmtId="0" fontId="9" fillId="0" borderId="4" xfId="0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49" xfId="0" applyNumberFormat="1" applyFont="1" applyBorder="1" applyAlignment="1">
      <alignment horizontal="center" vertical="center" wrapText="1"/>
    </xf>
    <xf numFmtId="0" fontId="9" fillId="0" borderId="47" xfId="0" applyFont="1" applyBorder="1"/>
    <xf numFmtId="0" fontId="9" fillId="0" borderId="6" xfId="0" applyFont="1" applyBorder="1"/>
    <xf numFmtId="4" fontId="9" fillId="0" borderId="50" xfId="0" applyNumberFormat="1" applyFont="1" applyBorder="1"/>
    <xf numFmtId="0" fontId="30" fillId="0" borderId="51" xfId="0" applyFont="1" applyBorder="1"/>
    <xf numFmtId="0" fontId="30" fillId="0" borderId="9" xfId="0" applyFont="1" applyBorder="1"/>
    <xf numFmtId="0" fontId="30" fillId="0" borderId="10" xfId="0" applyFont="1" applyBorder="1"/>
    <xf numFmtId="4" fontId="30" fillId="0" borderId="10" xfId="0" applyNumberFormat="1" applyFont="1" applyBorder="1"/>
    <xf numFmtId="4" fontId="30" fillId="0" borderId="53" xfId="0" applyNumberFormat="1" applyFont="1" applyBorder="1"/>
    <xf numFmtId="0" fontId="30" fillId="0" borderId="11" xfId="0" applyFont="1" applyBorder="1"/>
    <xf numFmtId="0" fontId="30" fillId="0" borderId="12" xfId="0" applyFont="1" applyBorder="1"/>
    <xf numFmtId="4" fontId="30" fillId="0" borderId="12" xfId="0" applyNumberFormat="1" applyFont="1" applyBorder="1"/>
    <xf numFmtId="4" fontId="30" fillId="0" borderId="54" xfId="0" applyNumberFormat="1" applyFont="1" applyBorder="1"/>
    <xf numFmtId="0" fontId="30" fillId="0" borderId="13" xfId="0" applyFont="1" applyBorder="1"/>
    <xf numFmtId="0" fontId="30" fillId="0" borderId="14" xfId="0" applyFont="1" applyBorder="1"/>
    <xf numFmtId="4" fontId="30" fillId="0" borderId="14" xfId="0" applyNumberFormat="1" applyFont="1" applyBorder="1"/>
    <xf numFmtId="4" fontId="30" fillId="0" borderId="55" xfId="0" applyNumberFormat="1" applyFont="1" applyBorder="1"/>
    <xf numFmtId="0" fontId="9" fillId="0" borderId="48" xfId="0" applyFont="1" applyBorder="1"/>
    <xf numFmtId="4" fontId="9" fillId="0" borderId="56" xfId="0" applyNumberFormat="1" applyFont="1" applyBorder="1"/>
    <xf numFmtId="0" fontId="30" fillId="0" borderId="12" xfId="0" applyFont="1" applyBorder="1" applyAlignment="1">
      <alignment wrapText="1"/>
    </xf>
    <xf numFmtId="0" fontId="30" fillId="0" borderId="18" xfId="0" applyFont="1" applyBorder="1"/>
    <xf numFmtId="0" fontId="30" fillId="0" borderId="15" xfId="0" applyFont="1" applyBorder="1"/>
    <xf numFmtId="4" fontId="30" fillId="0" borderId="15" xfId="0" applyNumberFormat="1" applyFont="1" applyBorder="1"/>
    <xf numFmtId="4" fontId="30" fillId="0" borderId="56" xfId="0" applyNumberFormat="1" applyFont="1" applyBorder="1"/>
    <xf numFmtId="0" fontId="9" fillId="0" borderId="57" xfId="0" applyFont="1" applyBorder="1"/>
    <xf numFmtId="0" fontId="9" fillId="0" borderId="20" xfId="0" applyFont="1" applyBorder="1"/>
    <xf numFmtId="0" fontId="9" fillId="0" borderId="19" xfId="0" applyFont="1" applyBorder="1"/>
    <xf numFmtId="0" fontId="30" fillId="0" borderId="23" xfId="0" applyFont="1" applyBorder="1"/>
    <xf numFmtId="0" fontId="30" fillId="0" borderId="24" xfId="0" applyFont="1" applyBorder="1"/>
    <xf numFmtId="49" fontId="22" fillId="0" borderId="34" xfId="0" applyNumberFormat="1" applyFont="1" applyBorder="1" applyAlignment="1">
      <alignment wrapText="1"/>
    </xf>
    <xf numFmtId="14" fontId="22" fillId="7" borderId="34" xfId="0" applyNumberFormat="1" applyFont="1" applyFill="1" applyBorder="1"/>
    <xf numFmtId="49" fontId="22" fillId="0" borderId="15" xfId="0" applyNumberFormat="1" applyFont="1" applyBorder="1"/>
    <xf numFmtId="49" fontId="22" fillId="0" borderId="15" xfId="0" applyNumberFormat="1" applyFont="1" applyBorder="1" applyAlignment="1">
      <alignment wrapText="1"/>
    </xf>
    <xf numFmtId="0" fontId="22" fillId="0" borderId="27" xfId="0" applyFont="1" applyBorder="1" applyAlignment="1">
      <alignment horizontal="left" wrapText="1"/>
    </xf>
    <xf numFmtId="0" fontId="22" fillId="0" borderId="71" xfId="0" applyFont="1" applyBorder="1"/>
    <xf numFmtId="0" fontId="26" fillId="0" borderId="34" xfId="0" applyFont="1" applyBorder="1" applyAlignment="1">
      <alignment wrapText="1"/>
    </xf>
    <xf numFmtId="14" fontId="22" fillId="0" borderId="42" xfId="0" applyNumberFormat="1" applyFont="1" applyBorder="1" applyAlignment="1">
      <alignment horizontal="right" wrapText="1"/>
    </xf>
    <xf numFmtId="4" fontId="5" fillId="3" borderId="0" xfId="0" applyNumberFormat="1" applyFont="1" applyFill="1" applyAlignment="1">
      <alignment horizontal="center"/>
    </xf>
    <xf numFmtId="0" fontId="7" fillId="0" borderId="4" xfId="0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49" xfId="0" applyNumberFormat="1" applyFont="1" applyBorder="1" applyAlignment="1">
      <alignment horizontal="center" vertical="center" wrapText="1"/>
    </xf>
    <xf numFmtId="0" fontId="7" fillId="0" borderId="47" xfId="0" applyFont="1" applyBorder="1"/>
    <xf numFmtId="0" fontId="7" fillId="0" borderId="51" xfId="0" applyFont="1" applyBorder="1"/>
    <xf numFmtId="0" fontId="7" fillId="0" borderId="8" xfId="0" applyFont="1" applyBorder="1"/>
    <xf numFmtId="4" fontId="7" fillId="0" borderId="8" xfId="0" applyNumberFormat="1" applyFont="1" applyBorder="1"/>
    <xf numFmtId="0" fontId="6" fillId="0" borderId="51" xfId="0" applyFont="1" applyBorder="1"/>
    <xf numFmtId="0" fontId="7" fillId="0" borderId="48" xfId="0" applyFont="1" applyBorder="1"/>
    <xf numFmtId="0" fontId="8" fillId="0" borderId="51" xfId="0" applyFont="1" applyBorder="1"/>
    <xf numFmtId="0" fontId="8" fillId="0" borderId="16" xfId="0" applyFont="1" applyBorder="1"/>
    <xf numFmtId="14" fontId="8" fillId="0" borderId="11" xfId="0" applyNumberFormat="1" applyFont="1" applyBorder="1"/>
    <xf numFmtId="0" fontId="8" fillId="0" borderId="17" xfId="0" applyFont="1" applyBorder="1"/>
    <xf numFmtId="0" fontId="6" fillId="0" borderId="12" xfId="0" applyFont="1" applyBorder="1" applyAlignment="1">
      <alignment wrapText="1"/>
    </xf>
    <xf numFmtId="0" fontId="7" fillId="0" borderId="57" xfId="0" applyFont="1" applyBorder="1"/>
    <xf numFmtId="0" fontId="7" fillId="0" borderId="20" xfId="0" applyFont="1" applyBorder="1"/>
    <xf numFmtId="0" fontId="7" fillId="0" borderId="19" xfId="0" applyFont="1" applyBorder="1"/>
    <xf numFmtId="0" fontId="7" fillId="0" borderId="4" xfId="0" applyFont="1" applyBorder="1"/>
    <xf numFmtId="4" fontId="7" fillId="9" borderId="8" xfId="0" applyNumberFormat="1" applyFont="1" applyFill="1" applyBorder="1"/>
    <xf numFmtId="4" fontId="7" fillId="9" borderId="15" xfId="0" applyNumberFormat="1" applyFont="1" applyFill="1" applyBorder="1"/>
    <xf numFmtId="4" fontId="7" fillId="9" borderId="6" xfId="0" applyNumberFormat="1" applyFont="1" applyFill="1" applyBorder="1"/>
    <xf numFmtId="4" fontId="6" fillId="9" borderId="15" xfId="0" applyNumberFormat="1" applyFont="1" applyFill="1" applyBorder="1"/>
    <xf numFmtId="4" fontId="7" fillId="9" borderId="4" xfId="0" applyNumberFormat="1" applyFont="1" applyFill="1" applyBorder="1"/>
    <xf numFmtId="4" fontId="7" fillId="9" borderId="52" xfId="0" applyNumberFormat="1" applyFont="1" applyFill="1" applyBorder="1"/>
    <xf numFmtId="4" fontId="7" fillId="9" borderId="50" xfId="0" applyNumberFormat="1" applyFont="1" applyFill="1" applyBorder="1"/>
    <xf numFmtId="4" fontId="7" fillId="9" borderId="56" xfId="0" applyNumberFormat="1" applyFont="1" applyFill="1" applyBorder="1"/>
    <xf numFmtId="4" fontId="6" fillId="9" borderId="56" xfId="0" applyNumberFormat="1" applyFont="1" applyFill="1" applyBorder="1"/>
    <xf numFmtId="4" fontId="7" fillId="9" borderId="49" xfId="0" applyNumberFormat="1" applyFont="1" applyFill="1" applyBorder="1"/>
    <xf numFmtId="0" fontId="34" fillId="17" borderId="18" xfId="2" applyFont="1" applyFill="1" applyBorder="1"/>
    <xf numFmtId="0" fontId="34" fillId="17" borderId="67" xfId="2" applyFont="1" applyFill="1" applyBorder="1"/>
    <xf numFmtId="0" fontId="23" fillId="3" borderId="39" xfId="0" applyFont="1" applyFill="1" applyBorder="1" applyAlignment="1">
      <alignment horizontal="left"/>
    </xf>
    <xf numFmtId="0" fontId="23" fillId="3" borderId="43" xfId="0" applyFont="1" applyFill="1" applyBorder="1"/>
    <xf numFmtId="0" fontId="23" fillId="3" borderId="39" xfId="0" applyFont="1" applyFill="1" applyBorder="1"/>
    <xf numFmtId="4" fontId="26" fillId="0" borderId="34" xfId="0" applyNumberFormat="1" applyFont="1" applyBorder="1"/>
    <xf numFmtId="0" fontId="26" fillId="0" borderId="39" xfId="0" applyFont="1" applyBorder="1" applyAlignment="1">
      <alignment vertical="center" wrapText="1"/>
    </xf>
    <xf numFmtId="14" fontId="22" fillId="0" borderId="39" xfId="0" applyNumberFormat="1" applyFont="1" applyBorder="1" applyAlignment="1">
      <alignment vertical="center"/>
    </xf>
    <xf numFmtId="0" fontId="22" fillId="0" borderId="39" xfId="0" applyFont="1" applyBorder="1" applyAlignment="1">
      <alignment vertical="center"/>
    </xf>
    <xf numFmtId="4" fontId="22" fillId="0" borderId="39" xfId="0" applyNumberFormat="1" applyFont="1" applyBorder="1" applyAlignment="1">
      <alignment vertical="center"/>
    </xf>
    <xf numFmtId="0" fontId="26" fillId="7" borderId="39" xfId="0" applyFont="1" applyFill="1" applyBorder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24" xfId="0" applyFont="1" applyBorder="1" applyAlignment="1">
      <alignment vertical="center"/>
    </xf>
    <xf numFmtId="4" fontId="7" fillId="0" borderId="4" xfId="0" applyNumberFormat="1" applyFont="1" applyBorder="1"/>
    <xf numFmtId="0" fontId="26" fillId="0" borderId="43" xfId="0" applyFont="1" applyBorder="1"/>
    <xf numFmtId="4" fontId="6" fillId="0" borderId="0" xfId="0" applyNumberFormat="1" applyFont="1"/>
    <xf numFmtId="10" fontId="7" fillId="0" borderId="62" xfId="4" applyNumberFormat="1" applyFont="1" applyFill="1" applyBorder="1"/>
    <xf numFmtId="10" fontId="7" fillId="0" borderId="25" xfId="4" applyNumberFormat="1" applyFont="1" applyFill="1" applyBorder="1"/>
    <xf numFmtId="10" fontId="7" fillId="0" borderId="63" xfId="4" applyNumberFormat="1" applyFont="1" applyFill="1" applyBorder="1" applyAlignment="1">
      <alignment horizontal="center"/>
    </xf>
    <xf numFmtId="10" fontId="30" fillId="0" borderId="6" xfId="4" applyNumberFormat="1" applyFont="1" applyFill="1" applyBorder="1"/>
    <xf numFmtId="10" fontId="30" fillId="0" borderId="5" xfId="4" applyNumberFormat="1" applyFont="1" applyFill="1" applyBorder="1"/>
    <xf numFmtId="10" fontId="30" fillId="0" borderId="50" xfId="4" applyNumberFormat="1" applyFont="1" applyFill="1" applyBorder="1" applyAlignment="1">
      <alignment horizontal="center"/>
    </xf>
    <xf numFmtId="10" fontId="6" fillId="0" borderId="10" xfId="4" applyNumberFormat="1" applyFont="1" applyFill="1" applyBorder="1"/>
    <xf numFmtId="10" fontId="6" fillId="0" borderId="9" xfId="4" applyNumberFormat="1" applyFont="1" applyFill="1" applyBorder="1"/>
    <xf numFmtId="10" fontId="6" fillId="0" borderId="53" xfId="4" applyNumberFormat="1" applyFont="1" applyFill="1" applyBorder="1" applyAlignment="1">
      <alignment horizontal="center"/>
    </xf>
    <xf numFmtId="10" fontId="6" fillId="0" borderId="12" xfId="4" applyNumberFormat="1" applyFont="1" applyFill="1" applyBorder="1"/>
    <xf numFmtId="10" fontId="6" fillId="0" borderId="11" xfId="4" applyNumberFormat="1" applyFont="1" applyFill="1" applyBorder="1"/>
    <xf numFmtId="10" fontId="6" fillId="0" borderId="54" xfId="4" applyNumberFormat="1" applyFont="1" applyFill="1" applyBorder="1" applyAlignment="1">
      <alignment horizontal="center"/>
    </xf>
    <xf numFmtId="10" fontId="6" fillId="0" borderId="14" xfId="4" applyNumberFormat="1" applyFont="1" applyFill="1" applyBorder="1"/>
    <xf numFmtId="10" fontId="6" fillId="0" borderId="13" xfId="4" applyNumberFormat="1" applyFont="1" applyFill="1" applyBorder="1"/>
    <xf numFmtId="10" fontId="6" fillId="0" borderId="55" xfId="4" applyNumberFormat="1" applyFont="1" applyFill="1" applyBorder="1" applyAlignment="1">
      <alignment horizontal="center"/>
    </xf>
    <xf numFmtId="10" fontId="8" fillId="0" borderId="12" xfId="4" applyNumberFormat="1" applyFont="1" applyFill="1" applyBorder="1"/>
    <xf numFmtId="10" fontId="8" fillId="0" borderId="11" xfId="4" applyNumberFormat="1" applyFont="1" applyFill="1" applyBorder="1"/>
    <xf numFmtId="10" fontId="8" fillId="0" borderId="54" xfId="4" applyNumberFormat="1" applyFont="1" applyFill="1" applyBorder="1" applyAlignment="1">
      <alignment horizontal="center"/>
    </xf>
    <xf numFmtId="10" fontId="7" fillId="0" borderId="15" xfId="4" applyNumberFormat="1" applyFont="1" applyFill="1" applyBorder="1"/>
    <xf numFmtId="10" fontId="7" fillId="0" borderId="18" xfId="4" applyNumberFormat="1" applyFont="1" applyFill="1" applyBorder="1"/>
    <xf numFmtId="10" fontId="7" fillId="0" borderId="56" xfId="4" applyNumberFormat="1" applyFont="1" applyFill="1" applyBorder="1" applyAlignment="1">
      <alignment horizontal="center"/>
    </xf>
    <xf numFmtId="10" fontId="30" fillId="0" borderId="8" xfId="4" applyNumberFormat="1" applyFont="1" applyFill="1" applyBorder="1"/>
    <xf numFmtId="10" fontId="30" fillId="0" borderId="7" xfId="4" applyNumberFormat="1" applyFont="1" applyFill="1" applyBorder="1"/>
    <xf numFmtId="10" fontId="30" fillId="0" borderId="52" xfId="4" applyNumberFormat="1" applyFont="1" applyFill="1" applyBorder="1" applyAlignment="1">
      <alignment horizontal="center"/>
    </xf>
    <xf numFmtId="10" fontId="10" fillId="0" borderId="12" xfId="4" applyNumberFormat="1" applyFont="1" applyFill="1" applyBorder="1"/>
    <xf numFmtId="10" fontId="10" fillId="0" borderId="11" xfId="4" applyNumberFormat="1" applyFont="1" applyFill="1" applyBorder="1"/>
    <xf numFmtId="10" fontId="10" fillId="0" borderId="54" xfId="4" applyNumberFormat="1" applyFont="1" applyFill="1" applyBorder="1" applyAlignment="1">
      <alignment horizontal="center"/>
    </xf>
    <xf numFmtId="10" fontId="6" fillId="0" borderId="15" xfId="4" applyNumberFormat="1" applyFont="1" applyFill="1" applyBorder="1"/>
    <xf numFmtId="10" fontId="6" fillId="0" borderId="18" xfId="4" applyNumberFormat="1" applyFont="1" applyFill="1" applyBorder="1"/>
    <xf numFmtId="10" fontId="6" fillId="0" borderId="56" xfId="4" applyNumberFormat="1" applyFont="1" applyFill="1" applyBorder="1" applyAlignment="1">
      <alignment horizontal="center"/>
    </xf>
    <xf numFmtId="10" fontId="9" fillId="0" borderId="15" xfId="4" applyNumberFormat="1" applyFont="1" applyFill="1" applyBorder="1"/>
    <xf numFmtId="10" fontId="9" fillId="0" borderId="18" xfId="4" applyNumberFormat="1" applyFont="1" applyFill="1" applyBorder="1"/>
    <xf numFmtId="10" fontId="9" fillId="0" borderId="56" xfId="4" applyNumberFormat="1" applyFont="1" applyFill="1" applyBorder="1" applyAlignment="1">
      <alignment horizontal="center"/>
    </xf>
    <xf numFmtId="10" fontId="9" fillId="0" borderId="4" xfId="4" applyNumberFormat="1" applyFont="1" applyFill="1" applyBorder="1"/>
    <xf numFmtId="10" fontId="9" fillId="0" borderId="31" xfId="4" applyNumberFormat="1" applyFont="1" applyFill="1" applyBorder="1"/>
    <xf numFmtId="10" fontId="9" fillId="0" borderId="49" xfId="4" applyNumberFormat="1" applyFont="1" applyFill="1" applyBorder="1" applyAlignment="1">
      <alignment horizontal="center"/>
    </xf>
    <xf numFmtId="10" fontId="10" fillId="0" borderId="0" xfId="4" applyNumberFormat="1" applyFont="1"/>
    <xf numFmtId="10" fontId="10" fillId="0" borderId="0" xfId="0" applyNumberFormat="1" applyFont="1"/>
    <xf numFmtId="10" fontId="6" fillId="0" borderId="0" xfId="0" applyNumberFormat="1" applyFont="1"/>
    <xf numFmtId="0" fontId="22" fillId="0" borderId="27" xfId="0" applyFont="1" applyBorder="1" applyAlignment="1">
      <alignment wrapText="1"/>
    </xf>
    <xf numFmtId="2" fontId="22" fillId="0" borderId="39" xfId="0" applyNumberFormat="1" applyFont="1" applyBorder="1"/>
    <xf numFmtId="0" fontId="22" fillId="0" borderId="66" xfId="0" applyFont="1" applyBorder="1" applyAlignment="1">
      <alignment horizontal="left" wrapText="1"/>
    </xf>
    <xf numFmtId="14" fontId="23" fillId="0" borderId="39" xfId="0" applyNumberFormat="1" applyFont="1" applyBorder="1"/>
    <xf numFmtId="0" fontId="23" fillId="0" borderId="39" xfId="0" applyFont="1" applyBorder="1" applyAlignment="1">
      <alignment wrapText="1"/>
    </xf>
    <xf numFmtId="0" fontId="22" fillId="0" borderId="72" xfId="0" applyFont="1" applyBorder="1"/>
    <xf numFmtId="49" fontId="22" fillId="0" borderId="39" xfId="0" applyNumberFormat="1" applyFont="1" applyBorder="1"/>
    <xf numFmtId="4" fontId="22" fillId="0" borderId="40" xfId="0" applyNumberFormat="1" applyFont="1" applyBorder="1"/>
    <xf numFmtId="49" fontId="22" fillId="0" borderId="66" xfId="0" applyNumberFormat="1" applyFont="1" applyBorder="1" applyAlignment="1">
      <alignment wrapText="1"/>
    </xf>
    <xf numFmtId="49" fontId="26" fillId="0" borderId="34" xfId="0" applyNumberFormat="1" applyFont="1" applyBorder="1" applyAlignment="1">
      <alignment wrapText="1"/>
    </xf>
    <xf numFmtId="0" fontId="26" fillId="0" borderId="65" xfId="0" applyFont="1" applyBorder="1" applyAlignment="1">
      <alignment wrapText="1"/>
    </xf>
    <xf numFmtId="0" fontId="3" fillId="0" borderId="0" xfId="0" applyFont="1"/>
    <xf numFmtId="0" fontId="26" fillId="0" borderId="66" xfId="0" applyFont="1" applyBorder="1"/>
    <xf numFmtId="14" fontId="26" fillId="0" borderId="66" xfId="0" applyNumberFormat="1" applyFont="1" applyBorder="1"/>
    <xf numFmtId="4" fontId="26" fillId="0" borderId="66" xfId="0" applyNumberFormat="1" applyFont="1" applyBorder="1"/>
    <xf numFmtId="0" fontId="26" fillId="0" borderId="72" xfId="0" applyFont="1" applyBorder="1"/>
    <xf numFmtId="14" fontId="22" fillId="0" borderId="1" xfId="0" applyNumberFormat="1" applyFont="1" applyBorder="1"/>
    <xf numFmtId="0" fontId="22" fillId="0" borderId="2" xfId="0" applyFont="1" applyBorder="1"/>
    <xf numFmtId="0" fontId="22" fillId="0" borderId="2" xfId="0" applyFont="1" applyBorder="1" applyAlignment="1">
      <alignment wrapText="1"/>
    </xf>
    <xf numFmtId="4" fontId="22" fillId="0" borderId="2" xfId="0" applyNumberFormat="1" applyFont="1" applyBorder="1"/>
    <xf numFmtId="0" fontId="22" fillId="0" borderId="2" xfId="0" applyFont="1" applyBorder="1" applyAlignment="1">
      <alignment horizontal="left"/>
    </xf>
    <xf numFmtId="0" fontId="22" fillId="0" borderId="73" xfId="0" applyFont="1" applyBorder="1"/>
    <xf numFmtId="14" fontId="22" fillId="0" borderId="2" xfId="0" applyNumberFormat="1" applyFont="1" applyBorder="1"/>
    <xf numFmtId="14" fontId="22" fillId="0" borderId="74" xfId="0" applyNumberFormat="1" applyFont="1" applyBorder="1"/>
    <xf numFmtId="9" fontId="6" fillId="0" borderId="12" xfId="4" applyFont="1" applyFill="1" applyBorder="1"/>
    <xf numFmtId="0" fontId="18" fillId="5" borderId="39" xfId="0" applyFont="1" applyFill="1" applyBorder="1" applyAlignment="1">
      <alignment horizontal="center" vertical="center" wrapText="1"/>
    </xf>
    <xf numFmtId="0" fontId="16" fillId="0" borderId="0" xfId="2" applyFont="1" applyAlignment="1">
      <alignment horizontal="left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8" fillId="4" borderId="25" xfId="0" applyFont="1" applyFill="1" applyBorder="1" applyAlignment="1">
      <alignment horizontal="center" vertical="center" wrapText="1"/>
    </xf>
    <xf numFmtId="0" fontId="18" fillId="4" borderId="26" xfId="0" applyFont="1" applyFill="1" applyBorder="1" applyAlignment="1">
      <alignment horizontal="center" vertical="center" wrapText="1"/>
    </xf>
    <xf numFmtId="0" fontId="18" fillId="4" borderId="27" xfId="0" applyFont="1" applyFill="1" applyBorder="1" applyAlignment="1">
      <alignment horizontal="center" vertical="center" wrapText="1"/>
    </xf>
    <xf numFmtId="0" fontId="18" fillId="4" borderId="28" xfId="0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 wrapText="1"/>
    </xf>
    <xf numFmtId="0" fontId="18" fillId="4" borderId="22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left" vertical="center" wrapText="1"/>
    </xf>
    <xf numFmtId="0" fontId="18" fillId="4" borderId="4" xfId="0" applyFont="1" applyFill="1" applyBorder="1" applyAlignment="1">
      <alignment horizontal="left" vertical="center" wrapText="1"/>
    </xf>
    <xf numFmtId="0" fontId="18" fillId="4" borderId="30" xfId="0" applyFont="1" applyFill="1" applyBorder="1" applyAlignment="1">
      <alignment horizontal="left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8" fillId="5" borderId="35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18" fillId="5" borderId="40" xfId="0" applyFont="1" applyFill="1" applyBorder="1" applyAlignment="1">
      <alignment horizontal="center" vertical="center" wrapText="1"/>
    </xf>
    <xf numFmtId="0" fontId="18" fillId="5" borderId="34" xfId="0" applyFont="1" applyFill="1" applyBorder="1" applyAlignment="1">
      <alignment horizontal="center" vertical="center" wrapText="1"/>
    </xf>
    <xf numFmtId="0" fontId="18" fillId="4" borderId="32" xfId="0" applyFont="1" applyFill="1" applyBorder="1" applyAlignment="1">
      <alignment horizontal="left" vertical="center" wrapText="1"/>
    </xf>
    <xf numFmtId="0" fontId="18" fillId="4" borderId="44" xfId="0" applyFont="1" applyFill="1" applyBorder="1" applyAlignment="1">
      <alignment horizontal="left" vertical="center" wrapText="1"/>
    </xf>
    <xf numFmtId="0" fontId="18" fillId="6" borderId="32" xfId="0" applyFont="1" applyFill="1" applyBorder="1" applyAlignment="1">
      <alignment horizontal="left" vertical="center" wrapText="1"/>
    </xf>
    <xf numFmtId="0" fontId="18" fillId="6" borderId="44" xfId="0" applyFont="1" applyFill="1" applyBorder="1" applyAlignment="1">
      <alignment horizontal="left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6" borderId="47" xfId="0" applyFont="1" applyFill="1" applyBorder="1" applyAlignment="1">
      <alignment horizontal="center" vertical="center" wrapText="1"/>
    </xf>
    <xf numFmtId="0" fontId="18" fillId="6" borderId="6" xfId="0" applyFont="1" applyFill="1" applyBorder="1" applyAlignment="1">
      <alignment horizontal="center" vertical="center" wrapText="1"/>
    </xf>
    <xf numFmtId="0" fontId="18" fillId="6" borderId="35" xfId="0" applyFont="1" applyFill="1" applyBorder="1" applyAlignment="1">
      <alignment horizontal="center" vertical="center" wrapText="1"/>
    </xf>
    <xf numFmtId="0" fontId="18" fillId="6" borderId="42" xfId="0" applyFont="1" applyFill="1" applyBorder="1" applyAlignment="1">
      <alignment horizontal="center" vertical="center" wrapText="1"/>
    </xf>
    <xf numFmtId="0" fontId="18" fillId="6" borderId="39" xfId="0" applyFont="1" applyFill="1" applyBorder="1" applyAlignment="1">
      <alignment horizontal="center" vertical="center" wrapText="1"/>
    </xf>
    <xf numFmtId="0" fontId="18" fillId="6" borderId="26" xfId="0" applyFont="1" applyFill="1" applyBorder="1" applyAlignment="1">
      <alignment horizontal="center" vertical="center" wrapText="1"/>
    </xf>
    <xf numFmtId="0" fontId="18" fillId="6" borderId="27" xfId="0" applyFont="1" applyFill="1" applyBorder="1" applyAlignment="1">
      <alignment horizontal="center" vertical="center" wrapText="1"/>
    </xf>
    <xf numFmtId="0" fontId="18" fillId="4" borderId="19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4" fontId="3" fillId="9" borderId="3" xfId="0" applyNumberFormat="1" applyFont="1" applyFill="1" applyBorder="1" applyAlignment="1">
      <alignment horizontal="center" wrapText="1"/>
    </xf>
    <xf numFmtId="4" fontId="3" fillId="9" borderId="4" xfId="0" applyNumberFormat="1" applyFont="1" applyFill="1" applyBorder="1" applyAlignment="1">
      <alignment horizontal="center"/>
    </xf>
    <xf numFmtId="4" fontId="3" fillId="9" borderId="49" xfId="0" applyNumberFormat="1" applyFont="1" applyFill="1" applyBorder="1" applyAlignment="1">
      <alignment horizontal="center"/>
    </xf>
    <xf numFmtId="4" fontId="31" fillId="9" borderId="3" xfId="0" applyNumberFormat="1" applyFont="1" applyFill="1" applyBorder="1" applyAlignment="1">
      <alignment horizontal="center"/>
    </xf>
    <xf numFmtId="4" fontId="31" fillId="9" borderId="4" xfId="0" applyNumberFormat="1" applyFont="1" applyFill="1" applyBorder="1" applyAlignment="1">
      <alignment horizontal="center"/>
    </xf>
    <xf numFmtId="4" fontId="31" fillId="9" borderId="49" xfId="0" applyNumberFormat="1" applyFont="1" applyFill="1" applyBorder="1" applyAlignment="1">
      <alignment horizontal="center"/>
    </xf>
    <xf numFmtId="0" fontId="3" fillId="13" borderId="24" xfId="0" applyFont="1" applyFill="1" applyBorder="1" applyAlignment="1">
      <alignment horizontal="center" vertical="center"/>
    </xf>
    <xf numFmtId="0" fontId="3" fillId="13" borderId="64" xfId="0" applyFont="1" applyFill="1" applyBorder="1" applyAlignment="1">
      <alignment horizontal="center" vertical="center"/>
    </xf>
    <xf numFmtId="0" fontId="3" fillId="18" borderId="3" xfId="0" applyFont="1" applyFill="1" applyBorder="1" applyAlignment="1">
      <alignment horizontal="center" vertical="center"/>
    </xf>
    <xf numFmtId="0" fontId="3" fillId="18" borderId="4" xfId="0" applyFont="1" applyFill="1" applyBorder="1" applyAlignment="1">
      <alignment horizontal="center" vertical="center"/>
    </xf>
    <xf numFmtId="0" fontId="3" fillId="18" borderId="49" xfId="0" applyFont="1" applyFill="1" applyBorder="1" applyAlignment="1">
      <alignment horizontal="center" vertical="center"/>
    </xf>
    <xf numFmtId="0" fontId="3" fillId="18" borderId="3" xfId="0" applyFont="1" applyFill="1" applyBorder="1" applyAlignment="1">
      <alignment horizontal="center" vertical="center" wrapText="1"/>
    </xf>
    <xf numFmtId="0" fontId="3" fillId="18" borderId="4" xfId="0" applyFont="1" applyFill="1" applyBorder="1" applyAlignment="1">
      <alignment horizontal="center" vertical="center" wrapText="1"/>
    </xf>
    <xf numFmtId="0" fontId="3" fillId="18" borderId="49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9" xfId="0" applyFont="1" applyBorder="1" applyAlignment="1">
      <alignment horizontal="center" vertical="center" wrapText="1"/>
    </xf>
  </cellXfs>
  <cellStyles count="7">
    <cellStyle name="Dziesiętny" xfId="3" builtinId="3"/>
    <cellStyle name="Normalny" xfId="0" builtinId="0"/>
    <cellStyle name="Normalny 2" xfId="6" xr:uid="{50A806F0-7DAF-4F10-85D7-F28426920FC4}"/>
    <cellStyle name="Normalny 2 2" xfId="1" xr:uid="{00000000-0005-0000-0000-000002000000}"/>
    <cellStyle name="Normalny 2 2 3" xfId="5" xr:uid="{00000000-0005-0000-0000-000003000000}"/>
    <cellStyle name="Normalny 3" xfId="2" xr:uid="{00000000-0005-0000-0000-000004000000}"/>
    <cellStyle name="Procentowy" xfId="4" builtinId="5"/>
  </cellStyles>
  <dxfs count="9"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1B904DC-22EC-4885-B976-D8CE1869D703}" name="Tabela1" displayName="Tabela1" ref="I3:I55" totalsRowShown="0">
  <autoFilter ref="I3:I55" xr:uid="{31B904DC-22EC-4885-B976-D8CE1869D703}"/>
  <tableColumns count="1">
    <tableColumn id="1" xr3:uid="{046324A4-0929-4B4A-8187-A28F31645C2E}" name="Kolumna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327CCCB-D68F-40ED-BD6B-6267C65C8781}" name="Tabela2" displayName="Tabela2" ref="O3:O106" totalsRowShown="0">
  <autoFilter ref="O3:O106" xr:uid="{1327CCCB-D68F-40ED-BD6B-6267C65C8781}"/>
  <tableColumns count="1">
    <tableColumn id="1" xr3:uid="{2782B2A8-BF34-4F52-9540-32DDAEC72E1B}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5.vml"/><Relationship Id="rId4" Type="http://schemas.openxmlformats.org/officeDocument/2006/relationships/comments" Target="../comments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workbookViewId="0">
      <selection sqref="A1:G1"/>
    </sheetView>
  </sheetViews>
  <sheetFormatPr defaultRowHeight="15" x14ac:dyDescent="0.25"/>
  <cols>
    <col min="1" max="2" width="3" customWidth="1"/>
    <col min="3" max="3" width="5.7109375" customWidth="1"/>
    <col min="4" max="4" width="51.85546875" customWidth="1"/>
    <col min="5" max="5" width="19.28515625" customWidth="1"/>
    <col min="6" max="6" width="16.42578125" customWidth="1"/>
    <col min="7" max="7" width="19.28515625" customWidth="1"/>
    <col min="8" max="8" width="24.5703125" customWidth="1"/>
    <col min="10" max="10" width="12.42578125" bestFit="1" customWidth="1"/>
    <col min="12" max="14" width="14.85546875" bestFit="1" customWidth="1"/>
    <col min="16" max="16" width="15.85546875" bestFit="1" customWidth="1"/>
    <col min="18" max="18" width="15.85546875" bestFit="1" customWidth="1"/>
  </cols>
  <sheetData>
    <row r="1" spans="1:8" x14ac:dyDescent="0.25">
      <c r="A1" s="528" t="s">
        <v>143</v>
      </c>
      <c r="B1" s="528"/>
      <c r="C1" s="528"/>
      <c r="D1" s="528"/>
      <c r="E1" s="528"/>
      <c r="F1" s="528"/>
      <c r="G1" s="528"/>
      <c r="H1" s="36"/>
    </row>
    <row r="2" spans="1:8" ht="15.75" thickBot="1" x14ac:dyDescent="0.3">
      <c r="A2" s="97" t="s">
        <v>229</v>
      </c>
      <c r="B2" s="97"/>
      <c r="C2" s="97"/>
      <c r="D2" s="97"/>
      <c r="E2" s="97"/>
      <c r="F2" s="97"/>
      <c r="G2" s="97"/>
      <c r="H2" s="36"/>
    </row>
    <row r="3" spans="1:8" ht="64.5" thickBot="1" x14ac:dyDescent="0.3">
      <c r="A3" s="529" t="s">
        <v>100</v>
      </c>
      <c r="B3" s="530"/>
      <c r="C3" s="530"/>
      <c r="D3" s="531"/>
      <c r="E3" s="62" t="s">
        <v>144</v>
      </c>
      <c r="F3" s="535" t="s">
        <v>145</v>
      </c>
      <c r="G3" s="536"/>
      <c r="H3" s="36"/>
    </row>
    <row r="4" spans="1:8" ht="26.25" thickBot="1" x14ac:dyDescent="0.3">
      <c r="A4" s="532"/>
      <c r="B4" s="533"/>
      <c r="C4" s="533"/>
      <c r="D4" s="534"/>
      <c r="E4" s="74" t="s">
        <v>162</v>
      </c>
      <c r="F4" s="74" t="s">
        <v>162</v>
      </c>
      <c r="G4" s="75" t="s">
        <v>161</v>
      </c>
    </row>
    <row r="5" spans="1:8" ht="15.75" thickBot="1" x14ac:dyDescent="0.3">
      <c r="A5" s="537" t="s">
        <v>146</v>
      </c>
      <c r="B5" s="538"/>
      <c r="C5" s="539"/>
      <c r="D5" s="37" t="s">
        <v>147</v>
      </c>
      <c r="E5" s="38">
        <f>E6+E7</f>
        <v>0</v>
      </c>
      <c r="F5" s="39">
        <f ca="1">F6+F7</f>
        <v>0</v>
      </c>
      <c r="G5" s="40" t="e">
        <f t="shared" ref="G5:G13" ca="1" si="0">F5/E5</f>
        <v>#DIV/0!</v>
      </c>
      <c r="H5" s="1"/>
    </row>
    <row r="6" spans="1:8" x14ac:dyDescent="0.25">
      <c r="A6" s="41"/>
      <c r="B6" s="540">
        <v>1</v>
      </c>
      <c r="C6" s="541"/>
      <c r="D6" s="42" t="s">
        <v>11</v>
      </c>
      <c r="E6" s="43"/>
      <c r="F6" s="44">
        <f ca="1">'WYKONANIE vs PLAN'!Q4</f>
        <v>0</v>
      </c>
      <c r="G6" s="45" t="e">
        <f t="shared" ca="1" si="0"/>
        <v>#DIV/0!</v>
      </c>
      <c r="H6" s="1"/>
    </row>
    <row r="7" spans="1:8" ht="15.75" thickBot="1" x14ac:dyDescent="0.3">
      <c r="A7" s="46"/>
      <c r="B7" s="542">
        <v>2</v>
      </c>
      <c r="C7" s="543"/>
      <c r="D7" s="47" t="s">
        <v>148</v>
      </c>
      <c r="E7" s="48">
        <f>'WYKONANIE vs PLAN'!J14</f>
        <v>0</v>
      </c>
      <c r="F7" s="49">
        <f ca="1">'WYKONANIE vs PLAN'!Q14</f>
        <v>0</v>
      </c>
      <c r="G7" s="50" t="e">
        <f t="shared" ca="1" si="0"/>
        <v>#DIV/0!</v>
      </c>
      <c r="H7" s="1"/>
    </row>
    <row r="8" spans="1:8" ht="15.75" thickBot="1" x14ac:dyDescent="0.3">
      <c r="A8" s="537" t="s">
        <v>49</v>
      </c>
      <c r="B8" s="538"/>
      <c r="C8" s="539"/>
      <c r="D8" s="37" t="s">
        <v>149</v>
      </c>
      <c r="E8" s="38">
        <f>SUM(E9:E13)</f>
        <v>0</v>
      </c>
      <c r="F8" s="39">
        <f ca="1">SUM(F9:F13)</f>
        <v>0</v>
      </c>
      <c r="G8" s="40" t="e">
        <f t="shared" ca="1" si="0"/>
        <v>#DIV/0!</v>
      </c>
      <c r="H8" s="1"/>
    </row>
    <row r="9" spans="1:8" x14ac:dyDescent="0.25">
      <c r="A9" s="51"/>
      <c r="B9" s="544">
        <v>1</v>
      </c>
      <c r="C9" s="544"/>
      <c r="D9" s="42" t="s">
        <v>51</v>
      </c>
      <c r="E9" s="43">
        <f>'WYKONANIE vs PLAN'!J26</f>
        <v>0</v>
      </c>
      <c r="F9" s="44">
        <f ca="1">'WYKONANIE vs PLAN'!Q26</f>
        <v>0</v>
      </c>
      <c r="G9" s="45" t="e">
        <f t="shared" ca="1" si="0"/>
        <v>#DIV/0!</v>
      </c>
      <c r="H9" s="1"/>
    </row>
    <row r="10" spans="1:8" x14ac:dyDescent="0.25">
      <c r="A10" s="52"/>
      <c r="B10" s="527">
        <v>2</v>
      </c>
      <c r="C10" s="527"/>
      <c r="D10" s="47" t="s">
        <v>150</v>
      </c>
      <c r="E10" s="48">
        <f>'WYKONANIE vs PLAN'!J27</f>
        <v>0</v>
      </c>
      <c r="F10" s="49">
        <f ca="1">'WYKONANIE vs PLAN'!Q27</f>
        <v>0</v>
      </c>
      <c r="G10" s="45" t="e">
        <f t="shared" ca="1" si="0"/>
        <v>#DIV/0!</v>
      </c>
      <c r="H10" s="1"/>
    </row>
    <row r="11" spans="1:8" x14ac:dyDescent="0.25">
      <c r="A11" s="52"/>
      <c r="B11" s="527">
        <v>3</v>
      </c>
      <c r="C11" s="527"/>
      <c r="D11" s="47" t="s">
        <v>132</v>
      </c>
      <c r="E11" s="48">
        <f>'WYKONANIE vs PLAN'!J34</f>
        <v>0</v>
      </c>
      <c r="F11" s="49">
        <f ca="1">'WYKONANIE vs PLAN'!Q34</f>
        <v>0</v>
      </c>
      <c r="G11" s="45" t="e">
        <f t="shared" ca="1" si="0"/>
        <v>#DIV/0!</v>
      </c>
      <c r="H11" s="1"/>
    </row>
    <row r="12" spans="1:8" x14ac:dyDescent="0.25">
      <c r="A12" s="52"/>
      <c r="B12" s="542">
        <v>4</v>
      </c>
      <c r="C12" s="543"/>
      <c r="D12" s="47" t="s">
        <v>82</v>
      </c>
      <c r="E12" s="48">
        <f>'WYKONANIE vs PLAN'!J46</f>
        <v>0</v>
      </c>
      <c r="F12" s="49">
        <f ca="1">'WYKONANIE vs PLAN'!Q46</f>
        <v>0</v>
      </c>
      <c r="G12" s="45" t="e">
        <f t="shared" ca="1" si="0"/>
        <v>#DIV/0!</v>
      </c>
      <c r="H12" s="1"/>
    </row>
    <row r="13" spans="1:8" ht="15.75" thickBot="1" x14ac:dyDescent="0.3">
      <c r="A13" s="52"/>
      <c r="B13" s="542">
        <v>5</v>
      </c>
      <c r="C13" s="543"/>
      <c r="D13" s="47" t="s">
        <v>151</v>
      </c>
      <c r="E13" s="48">
        <f>'WYKONANIE vs PLAN'!J47</f>
        <v>0</v>
      </c>
      <c r="F13" s="49">
        <f ca="1">'WYKONANIE vs PLAN'!Q47</f>
        <v>0</v>
      </c>
      <c r="G13" s="45" t="e">
        <f t="shared" ca="1" si="0"/>
        <v>#DIV/0!</v>
      </c>
      <c r="H13" s="1"/>
    </row>
    <row r="14" spans="1:8" ht="15.75" thickBot="1" x14ac:dyDescent="0.3">
      <c r="A14" s="545" t="s">
        <v>97</v>
      </c>
      <c r="B14" s="546"/>
      <c r="C14" s="546"/>
      <c r="D14" s="37" t="s">
        <v>142</v>
      </c>
      <c r="E14" s="53">
        <f>'WYKONANIE vs PLAN'!J54</f>
        <v>0</v>
      </c>
      <c r="F14" s="39">
        <f ca="1">'WYKONANIE vs PLAN'!Q54</f>
        <v>0</v>
      </c>
      <c r="G14" s="40" t="s">
        <v>152</v>
      </c>
      <c r="H14" s="1"/>
    </row>
    <row r="15" spans="1:8" ht="15.75" thickBot="1" x14ac:dyDescent="0.3">
      <c r="A15" s="547" t="s">
        <v>153</v>
      </c>
      <c r="B15" s="548"/>
      <c r="C15" s="548"/>
      <c r="D15" s="54" t="s">
        <v>156</v>
      </c>
      <c r="E15" s="55">
        <f>E5+E8+E14</f>
        <v>0</v>
      </c>
      <c r="F15" s="56">
        <f ca="1">F5+F8+F14</f>
        <v>0</v>
      </c>
      <c r="G15" s="57" t="e">
        <f ca="1">F15/E15</f>
        <v>#DIV/0!</v>
      </c>
      <c r="H15" s="1"/>
    </row>
    <row r="16" spans="1:8" x14ac:dyDescent="0.25">
      <c r="A16" s="58"/>
      <c r="B16" s="58"/>
      <c r="C16" s="59"/>
      <c r="D16" s="36"/>
      <c r="F16" t="b">
        <f ca="1">F15='WYKONANIE vs PLAN'!N56</f>
        <v>1</v>
      </c>
      <c r="H16" s="60"/>
    </row>
    <row r="17" spans="1:18" ht="15.75" thickBot="1" x14ac:dyDescent="0.3">
      <c r="A17" s="58"/>
      <c r="B17" s="58"/>
      <c r="C17" s="59"/>
      <c r="D17" s="36"/>
      <c r="E17" s="61"/>
      <c r="F17" s="36"/>
      <c r="G17" s="36"/>
      <c r="H17" s="36"/>
    </row>
    <row r="18" spans="1:18" ht="64.5" thickBot="1" x14ac:dyDescent="0.3">
      <c r="A18" s="549"/>
      <c r="B18" s="550"/>
      <c r="C18" s="550"/>
      <c r="D18" s="550"/>
      <c r="E18" s="62" t="s">
        <v>144</v>
      </c>
      <c r="F18" s="560" t="s">
        <v>154</v>
      </c>
      <c r="G18" s="560"/>
      <c r="H18" s="62" t="s">
        <v>155</v>
      </c>
    </row>
    <row r="19" spans="1:18" ht="26.25" thickBot="1" x14ac:dyDescent="0.3">
      <c r="A19" s="551"/>
      <c r="B19" s="552"/>
      <c r="C19" s="552"/>
      <c r="D19" s="552"/>
      <c r="E19" s="74" t="s">
        <v>162</v>
      </c>
      <c r="F19" s="74" t="s">
        <v>162</v>
      </c>
      <c r="G19" s="75" t="s">
        <v>161</v>
      </c>
      <c r="H19" s="74" t="s">
        <v>162</v>
      </c>
    </row>
    <row r="20" spans="1:18" x14ac:dyDescent="0.25">
      <c r="A20" s="553" t="s">
        <v>101</v>
      </c>
      <c r="B20" s="554"/>
      <c r="C20" s="555"/>
      <c r="D20" s="63" t="s">
        <v>160</v>
      </c>
      <c r="E20" s="64">
        <f>E15</f>
        <v>0</v>
      </c>
      <c r="F20" s="65">
        <f ca="1">F15</f>
        <v>0</v>
      </c>
      <c r="G20" s="66" t="e">
        <f ca="1">F20/E20</f>
        <v>#DIV/0!</v>
      </c>
      <c r="H20" s="64">
        <v>0</v>
      </c>
      <c r="L20" s="144"/>
      <c r="M20" s="144"/>
      <c r="N20" s="144"/>
      <c r="P20" s="144"/>
      <c r="R20" s="144"/>
    </row>
    <row r="21" spans="1:18" x14ac:dyDescent="0.25">
      <c r="A21" s="556" t="s">
        <v>103</v>
      </c>
      <c r="B21" s="557"/>
      <c r="C21" s="557"/>
      <c r="D21" s="67" t="s">
        <v>104</v>
      </c>
      <c r="E21" s="68">
        <v>0</v>
      </c>
      <c r="F21" s="69">
        <v>0</v>
      </c>
      <c r="G21" s="66" t="s">
        <v>152</v>
      </c>
      <c r="H21" s="68">
        <v>0</v>
      </c>
      <c r="L21" s="144"/>
      <c r="M21" s="144"/>
      <c r="N21" s="144"/>
    </row>
    <row r="22" spans="1:18" x14ac:dyDescent="0.25">
      <c r="A22" s="556" t="s">
        <v>105</v>
      </c>
      <c r="B22" s="557"/>
      <c r="C22" s="557"/>
      <c r="D22" s="67" t="s">
        <v>106</v>
      </c>
      <c r="E22" s="68">
        <v>0</v>
      </c>
      <c r="F22" s="70" t="e">
        <f>Info_do_FV_I_kw_2022!F58+#REF!</f>
        <v>#REF!</v>
      </c>
      <c r="G22" s="66" t="e">
        <f t="shared" ref="G22:G23" si="1">F22/E22</f>
        <v>#REF!</v>
      </c>
      <c r="H22" s="68">
        <v>0</v>
      </c>
      <c r="L22" s="144"/>
      <c r="M22" s="144"/>
      <c r="N22" s="144"/>
      <c r="P22" s="144"/>
    </row>
    <row r="23" spans="1:18" ht="15.75" thickBot="1" x14ac:dyDescent="0.3">
      <c r="A23" s="558" t="s">
        <v>107</v>
      </c>
      <c r="B23" s="559"/>
      <c r="C23" s="559"/>
      <c r="D23" s="71" t="s">
        <v>108</v>
      </c>
      <c r="E23" s="72">
        <f>E20-E21+E22</f>
        <v>0</v>
      </c>
      <c r="F23" s="72" t="e">
        <f ca="1">F20-F21+F22</f>
        <v>#REF!</v>
      </c>
      <c r="G23" s="73" t="e">
        <f t="shared" ca="1" si="1"/>
        <v>#REF!</v>
      </c>
      <c r="H23" s="72">
        <v>0</v>
      </c>
      <c r="J23" s="1"/>
      <c r="L23" s="144"/>
      <c r="M23" s="144"/>
      <c r="N23" s="144"/>
      <c r="P23" s="144"/>
    </row>
    <row r="24" spans="1:18" x14ac:dyDescent="0.25">
      <c r="A24" s="58"/>
      <c r="B24" s="58"/>
      <c r="C24" s="59"/>
      <c r="D24" s="36"/>
      <c r="E24" s="36"/>
      <c r="F24" s="36"/>
      <c r="G24" s="36"/>
      <c r="H24" s="290"/>
    </row>
    <row r="25" spans="1:18" x14ac:dyDescent="0.25">
      <c r="A25" s="58"/>
      <c r="B25" s="58"/>
      <c r="C25" s="59"/>
      <c r="D25" s="36"/>
      <c r="E25" s="36"/>
      <c r="F25" s="36"/>
      <c r="G25" s="36"/>
      <c r="H25" s="60"/>
    </row>
    <row r="26" spans="1:18" x14ac:dyDescent="0.25">
      <c r="A26" s="58"/>
      <c r="B26" s="58"/>
      <c r="C26" s="59"/>
      <c r="D26" s="36"/>
      <c r="E26" s="36"/>
      <c r="F26" s="36"/>
      <c r="G26" s="36"/>
      <c r="H26" s="36"/>
    </row>
    <row r="27" spans="1:18" x14ac:dyDescent="0.25">
      <c r="A27" s="58"/>
      <c r="B27" s="58"/>
      <c r="C27" s="59"/>
      <c r="D27" s="36"/>
      <c r="E27" s="36"/>
      <c r="F27" s="36"/>
      <c r="G27" s="36"/>
      <c r="H27" s="36"/>
    </row>
    <row r="28" spans="1:18" x14ac:dyDescent="0.25">
      <c r="A28" s="58"/>
      <c r="B28" s="58"/>
      <c r="C28" s="59"/>
      <c r="D28" s="36"/>
      <c r="E28" s="36"/>
      <c r="F28" s="36"/>
      <c r="G28" s="36"/>
      <c r="H28" s="36"/>
    </row>
    <row r="29" spans="1:18" x14ac:dyDescent="0.25">
      <c r="A29" s="58"/>
      <c r="B29" s="58"/>
      <c r="C29" s="59"/>
      <c r="D29" s="36"/>
      <c r="E29" s="36"/>
      <c r="F29" s="36"/>
      <c r="G29" s="36"/>
      <c r="H29" s="36"/>
    </row>
    <row r="30" spans="1:18" x14ac:dyDescent="0.25">
      <c r="A30" s="58"/>
      <c r="B30" s="58"/>
      <c r="C30" s="59"/>
      <c r="D30" s="36"/>
      <c r="E30" s="36"/>
      <c r="F30" s="36"/>
      <c r="G30" s="36"/>
      <c r="H30" s="36"/>
    </row>
  </sheetData>
  <mergeCells count="20">
    <mergeCell ref="A20:C20"/>
    <mergeCell ref="A21:C21"/>
    <mergeCell ref="A22:C22"/>
    <mergeCell ref="A23:C23"/>
    <mergeCell ref="F18:G18"/>
    <mergeCell ref="B12:C12"/>
    <mergeCell ref="B13:C13"/>
    <mergeCell ref="A14:C14"/>
    <mergeCell ref="A15:C15"/>
    <mergeCell ref="A18:D19"/>
    <mergeCell ref="B11:C11"/>
    <mergeCell ref="A1:G1"/>
    <mergeCell ref="A3:D4"/>
    <mergeCell ref="F3:G3"/>
    <mergeCell ref="A5:C5"/>
    <mergeCell ref="B6:C6"/>
    <mergeCell ref="B7:C7"/>
    <mergeCell ref="A8:C8"/>
    <mergeCell ref="B9:C9"/>
    <mergeCell ref="B10:C10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59999389629810485"/>
    <pageSetUpPr fitToPage="1"/>
  </sheetPr>
  <dimension ref="A2:I59"/>
  <sheetViews>
    <sheetView topLeftCell="A40" zoomScale="85" zoomScaleNormal="85" workbookViewId="0">
      <selection activeCell="E47" sqref="E47"/>
    </sheetView>
  </sheetViews>
  <sheetFormatPr defaultRowHeight="15" outlineLevelRow="1" x14ac:dyDescent="0.25"/>
  <cols>
    <col min="1" max="1" width="2.28515625" bestFit="1" customWidth="1"/>
    <col min="2" max="2" width="2.42578125" bestFit="1" customWidth="1"/>
    <col min="3" max="3" width="4.85546875" bestFit="1" customWidth="1"/>
    <col min="4" max="4" width="6.42578125" bestFit="1" customWidth="1"/>
    <col min="5" max="5" width="43.5703125" customWidth="1"/>
    <col min="6" max="6" width="16.42578125" style="1" customWidth="1"/>
    <col min="7" max="7" width="18.5703125" style="1" customWidth="1"/>
  </cols>
  <sheetData>
    <row r="2" spans="1:8" ht="42" customHeight="1" thickBot="1" x14ac:dyDescent="0.3">
      <c r="C2" s="561" t="s">
        <v>230</v>
      </c>
      <c r="D2" s="561"/>
      <c r="E2" s="561"/>
      <c r="F2" s="561"/>
      <c r="G2" s="561"/>
      <c r="H2" s="561"/>
    </row>
    <row r="3" spans="1:8" ht="39" thickBot="1" x14ac:dyDescent="0.3">
      <c r="A3" s="377"/>
      <c r="B3" s="378"/>
      <c r="C3" s="378"/>
      <c r="D3" s="378"/>
      <c r="E3" s="379" t="s">
        <v>100</v>
      </c>
      <c r="F3" s="380" t="s">
        <v>109</v>
      </c>
      <c r="G3" s="381" t="s">
        <v>110</v>
      </c>
    </row>
    <row r="4" spans="1:8" x14ac:dyDescent="0.25">
      <c r="A4" s="382" t="s">
        <v>8</v>
      </c>
      <c r="B4" s="383"/>
      <c r="C4" s="383"/>
      <c r="D4" s="383"/>
      <c r="E4" s="383" t="s">
        <v>9</v>
      </c>
      <c r="F4" s="267"/>
      <c r="G4" s="384"/>
    </row>
    <row r="5" spans="1:8" x14ac:dyDescent="0.25">
      <c r="A5" s="80"/>
      <c r="B5" s="14" t="s">
        <v>10</v>
      </c>
      <c r="C5" s="15"/>
      <c r="D5" s="15"/>
      <c r="E5" s="15" t="s">
        <v>11</v>
      </c>
      <c r="F5" s="31"/>
      <c r="G5" s="81"/>
    </row>
    <row r="6" spans="1:8" outlineLevel="1" x14ac:dyDescent="0.25">
      <c r="A6" s="385"/>
      <c r="B6" s="108"/>
      <c r="C6" s="386" t="s">
        <v>12</v>
      </c>
      <c r="D6" s="387"/>
      <c r="E6" s="387" t="s">
        <v>13</v>
      </c>
      <c r="F6" s="388"/>
      <c r="G6" s="389"/>
    </row>
    <row r="7" spans="1:8" outlineLevel="1" x14ac:dyDescent="0.25">
      <c r="A7" s="385"/>
      <c r="B7" s="108"/>
      <c r="C7" s="390" t="s">
        <v>14</v>
      </c>
      <c r="D7" s="391"/>
      <c r="E7" s="391" t="s">
        <v>15</v>
      </c>
      <c r="F7" s="392"/>
      <c r="G7" s="393"/>
    </row>
    <row r="8" spans="1:8" outlineLevel="1" x14ac:dyDescent="0.25">
      <c r="A8" s="385"/>
      <c r="B8" s="108"/>
      <c r="C8" s="390" t="s">
        <v>16</v>
      </c>
      <c r="D8" s="391"/>
      <c r="E8" s="391" t="s">
        <v>17</v>
      </c>
      <c r="F8" s="392"/>
      <c r="G8" s="393"/>
    </row>
    <row r="9" spans="1:8" outlineLevel="1" x14ac:dyDescent="0.25">
      <c r="A9" s="385"/>
      <c r="B9" s="108"/>
      <c r="C9" s="390" t="s">
        <v>18</v>
      </c>
      <c r="D9" s="391"/>
      <c r="E9" s="391" t="s">
        <v>19</v>
      </c>
      <c r="F9" s="392"/>
      <c r="G9" s="393"/>
    </row>
    <row r="10" spans="1:8" outlineLevel="1" x14ac:dyDescent="0.25">
      <c r="A10" s="385"/>
      <c r="B10" s="108"/>
      <c r="C10" s="390" t="s">
        <v>20</v>
      </c>
      <c r="D10" s="391"/>
      <c r="E10" s="391" t="s">
        <v>21</v>
      </c>
      <c r="F10" s="392"/>
      <c r="G10" s="393"/>
    </row>
    <row r="11" spans="1:8" outlineLevel="1" x14ac:dyDescent="0.25">
      <c r="A11" s="385"/>
      <c r="B11" s="108"/>
      <c r="C11" s="390" t="s">
        <v>22</v>
      </c>
      <c r="D11" s="391"/>
      <c r="E11" s="391" t="s">
        <v>23</v>
      </c>
      <c r="F11" s="392"/>
      <c r="G11" s="393"/>
    </row>
    <row r="12" spans="1:8" outlineLevel="1" x14ac:dyDescent="0.25">
      <c r="A12" s="385"/>
      <c r="B12" s="108"/>
      <c r="C12" s="390" t="s">
        <v>24</v>
      </c>
      <c r="D12" s="391"/>
      <c r="E12" s="391" t="s">
        <v>25</v>
      </c>
      <c r="F12" s="392"/>
      <c r="G12" s="393"/>
    </row>
    <row r="13" spans="1:8" outlineLevel="1" x14ac:dyDescent="0.25">
      <c r="A13" s="385"/>
      <c r="B13" s="108"/>
      <c r="C13" s="390" t="s">
        <v>26</v>
      </c>
      <c r="D13" s="391"/>
      <c r="E13" s="391" t="s">
        <v>27</v>
      </c>
      <c r="F13" s="392"/>
      <c r="G13" s="393"/>
    </row>
    <row r="14" spans="1:8" outlineLevel="1" x14ac:dyDescent="0.25">
      <c r="A14" s="385"/>
      <c r="B14" s="112"/>
      <c r="C14" s="394" t="s">
        <v>28</v>
      </c>
      <c r="D14" s="395"/>
      <c r="E14" s="395" t="s">
        <v>29</v>
      </c>
      <c r="F14" s="396"/>
      <c r="G14" s="397"/>
    </row>
    <row r="15" spans="1:8" x14ac:dyDescent="0.25">
      <c r="A15" s="80"/>
      <c r="B15" s="14" t="s">
        <v>30</v>
      </c>
      <c r="C15" s="383"/>
      <c r="D15" s="383"/>
      <c r="E15" s="383" t="s">
        <v>252</v>
      </c>
      <c r="F15" s="267"/>
      <c r="G15" s="384"/>
    </row>
    <row r="16" spans="1:8" x14ac:dyDescent="0.25">
      <c r="A16" s="385"/>
      <c r="B16" s="108"/>
      <c r="C16" s="386" t="s">
        <v>32</v>
      </c>
      <c r="D16" s="387"/>
      <c r="E16" s="387" t="s">
        <v>33</v>
      </c>
      <c r="F16" s="388"/>
      <c r="G16" s="389"/>
    </row>
    <row r="17" spans="1:9" outlineLevel="1" x14ac:dyDescent="0.25">
      <c r="A17" s="385"/>
      <c r="B17" s="108"/>
      <c r="C17" s="391"/>
      <c r="D17" s="17" t="s">
        <v>34</v>
      </c>
      <c r="E17" s="18" t="s">
        <v>35</v>
      </c>
      <c r="F17" s="32"/>
      <c r="G17" s="83"/>
    </row>
    <row r="18" spans="1:9" outlineLevel="1" x14ac:dyDescent="0.25">
      <c r="A18" s="385"/>
      <c r="B18" s="108"/>
      <c r="C18" s="391"/>
      <c r="D18" s="17" t="s">
        <v>36</v>
      </c>
      <c r="E18" s="18" t="s">
        <v>37</v>
      </c>
      <c r="F18" s="32"/>
      <c r="G18" s="83"/>
    </row>
    <row r="19" spans="1:9" outlineLevel="1" x14ac:dyDescent="0.25">
      <c r="A19" s="385"/>
      <c r="B19" s="108"/>
      <c r="C19" s="391"/>
      <c r="D19" s="17" t="s">
        <v>38</v>
      </c>
      <c r="E19" s="18" t="s">
        <v>39</v>
      </c>
      <c r="F19" s="32"/>
      <c r="G19" s="83"/>
    </row>
    <row r="20" spans="1:9" outlineLevel="1" x14ac:dyDescent="0.25">
      <c r="A20" s="385"/>
      <c r="B20" s="108"/>
      <c r="C20" s="391"/>
      <c r="D20" s="17" t="s">
        <v>250</v>
      </c>
      <c r="E20" s="18" t="s">
        <v>251</v>
      </c>
      <c r="F20" s="32"/>
      <c r="G20" s="83"/>
    </row>
    <row r="21" spans="1:9" x14ac:dyDescent="0.25">
      <c r="A21" s="385"/>
      <c r="B21" s="108"/>
      <c r="C21" s="390" t="s">
        <v>40</v>
      </c>
      <c r="D21" s="391"/>
      <c r="E21" s="391" t="s">
        <v>41</v>
      </c>
      <c r="F21" s="392"/>
      <c r="G21" s="393"/>
    </row>
    <row r="22" spans="1:9" x14ac:dyDescent="0.25">
      <c r="A22" s="385"/>
      <c r="B22" s="108"/>
      <c r="C22" s="390" t="s">
        <v>42</v>
      </c>
      <c r="D22" s="391"/>
      <c r="E22" s="391" t="s">
        <v>43</v>
      </c>
      <c r="F22" s="392"/>
      <c r="G22" s="393"/>
    </row>
    <row r="23" spans="1:9" x14ac:dyDescent="0.25">
      <c r="A23" s="385"/>
      <c r="B23" s="108"/>
      <c r="C23" s="390" t="s">
        <v>44</v>
      </c>
      <c r="D23" s="391"/>
      <c r="E23" s="391" t="s">
        <v>45</v>
      </c>
      <c r="F23" s="392"/>
      <c r="G23" s="393"/>
    </row>
    <row r="24" spans="1:9" x14ac:dyDescent="0.25">
      <c r="A24" s="385"/>
      <c r="B24" s="108"/>
      <c r="C24" s="390" t="s">
        <v>46</v>
      </c>
      <c r="D24" s="391"/>
      <c r="E24" s="391" t="s">
        <v>47</v>
      </c>
      <c r="F24" s="392"/>
      <c r="G24" s="393"/>
    </row>
    <row r="25" spans="1:9" ht="15.75" customHeight="1" x14ac:dyDescent="0.25">
      <c r="A25" s="385"/>
      <c r="B25" s="108"/>
      <c r="C25" s="394" t="s">
        <v>48</v>
      </c>
      <c r="D25" s="395"/>
      <c r="E25" s="395" t="s">
        <v>253</v>
      </c>
      <c r="F25" s="396"/>
      <c r="G25" s="397"/>
    </row>
    <row r="26" spans="1:9" x14ac:dyDescent="0.25">
      <c r="A26" s="398" t="s">
        <v>49</v>
      </c>
      <c r="B26" s="103"/>
      <c r="C26" s="103"/>
      <c r="D26" s="103"/>
      <c r="E26" s="103" t="s">
        <v>50</v>
      </c>
      <c r="F26" s="245"/>
      <c r="G26" s="399"/>
    </row>
    <row r="27" spans="1:9" x14ac:dyDescent="0.25">
      <c r="A27" s="80"/>
      <c r="B27" s="14" t="s">
        <v>10</v>
      </c>
      <c r="C27" s="15"/>
      <c r="D27" s="15"/>
      <c r="E27" s="15" t="s">
        <v>51</v>
      </c>
      <c r="F27" s="31"/>
      <c r="G27" s="81"/>
    </row>
    <row r="28" spans="1:9" x14ac:dyDescent="0.25">
      <c r="A28" s="80"/>
      <c r="B28" s="14" t="s">
        <v>30</v>
      </c>
      <c r="C28" s="15"/>
      <c r="D28" s="15"/>
      <c r="E28" s="15" t="s">
        <v>150</v>
      </c>
      <c r="F28" s="31"/>
      <c r="G28" s="81"/>
    </row>
    <row r="29" spans="1:9" x14ac:dyDescent="0.25">
      <c r="A29" s="385"/>
      <c r="B29" s="108"/>
      <c r="C29" s="386" t="s">
        <v>32</v>
      </c>
      <c r="D29" s="387"/>
      <c r="E29" s="387" t="s">
        <v>53</v>
      </c>
      <c r="F29" s="388"/>
      <c r="G29" s="389"/>
      <c r="I29" s="1"/>
    </row>
    <row r="30" spans="1:9" outlineLevel="1" x14ac:dyDescent="0.25">
      <c r="A30" s="82"/>
      <c r="B30" s="19"/>
      <c r="C30" s="16"/>
      <c r="D30" s="17" t="s">
        <v>34</v>
      </c>
      <c r="E30" s="18" t="s">
        <v>54</v>
      </c>
      <c r="F30" s="32"/>
      <c r="G30" s="83"/>
    </row>
    <row r="31" spans="1:9" outlineLevel="1" x14ac:dyDescent="0.25">
      <c r="A31" s="82"/>
      <c r="B31" s="19"/>
      <c r="C31" s="19"/>
      <c r="D31" s="20" t="s">
        <v>55</v>
      </c>
      <c r="E31" s="18" t="s">
        <v>118</v>
      </c>
      <c r="F31" s="32"/>
      <c r="G31" s="83"/>
    </row>
    <row r="32" spans="1:9" outlineLevel="1" x14ac:dyDescent="0.25">
      <c r="A32" s="82"/>
      <c r="B32" s="19"/>
      <c r="C32" s="21"/>
      <c r="D32" s="17" t="s">
        <v>57</v>
      </c>
      <c r="E32" s="18" t="s">
        <v>122</v>
      </c>
      <c r="F32" s="32"/>
      <c r="G32" s="83"/>
    </row>
    <row r="33" spans="1:8" x14ac:dyDescent="0.25">
      <c r="A33" s="385"/>
      <c r="B33" s="108"/>
      <c r="C33" s="390" t="s">
        <v>40</v>
      </c>
      <c r="D33" s="391"/>
      <c r="E33" s="391" t="s">
        <v>59</v>
      </c>
      <c r="F33" s="392"/>
      <c r="G33" s="393"/>
    </row>
    <row r="34" spans="1:8" x14ac:dyDescent="0.25">
      <c r="A34" s="385"/>
      <c r="B34" s="108"/>
      <c r="C34" s="394" t="s">
        <v>42</v>
      </c>
      <c r="D34" s="395"/>
      <c r="E34" s="395" t="s">
        <v>60</v>
      </c>
      <c r="F34" s="396"/>
      <c r="G34" s="397"/>
    </row>
    <row r="35" spans="1:8" x14ac:dyDescent="0.25">
      <c r="A35" s="80"/>
      <c r="B35" s="14" t="s">
        <v>61</v>
      </c>
      <c r="C35" s="15"/>
      <c r="D35" s="15"/>
      <c r="E35" s="15" t="s">
        <v>132</v>
      </c>
      <c r="F35" s="31"/>
      <c r="G35" s="81"/>
      <c r="H35" s="1"/>
    </row>
    <row r="36" spans="1:8" x14ac:dyDescent="0.25">
      <c r="A36" s="385"/>
      <c r="B36" s="108"/>
      <c r="C36" s="386" t="s">
        <v>63</v>
      </c>
      <c r="D36" s="387"/>
      <c r="E36" s="387" t="s">
        <v>64</v>
      </c>
      <c r="F36" s="388"/>
      <c r="G36" s="389"/>
    </row>
    <row r="37" spans="1:8" ht="26.25" x14ac:dyDescent="0.25">
      <c r="A37" s="385"/>
      <c r="B37" s="108"/>
      <c r="C37" s="390" t="s">
        <v>65</v>
      </c>
      <c r="D37" s="391"/>
      <c r="E37" s="400" t="s">
        <v>66</v>
      </c>
      <c r="F37" s="392"/>
      <c r="G37" s="393"/>
      <c r="H37" s="1"/>
    </row>
    <row r="38" spans="1:8" x14ac:dyDescent="0.25">
      <c r="A38" s="385"/>
      <c r="B38" s="108"/>
      <c r="C38" s="390" t="s">
        <v>67</v>
      </c>
      <c r="D38" s="391"/>
      <c r="E38" s="391" t="s">
        <v>6</v>
      </c>
      <c r="F38" s="392"/>
      <c r="G38" s="393"/>
    </row>
    <row r="39" spans="1:8" x14ac:dyDescent="0.25">
      <c r="A39" s="385"/>
      <c r="B39" s="108"/>
      <c r="C39" s="390" t="s">
        <v>68</v>
      </c>
      <c r="D39" s="391"/>
      <c r="E39" s="391" t="s">
        <v>69</v>
      </c>
      <c r="F39" s="392"/>
      <c r="G39" s="393"/>
    </row>
    <row r="40" spans="1:8" x14ac:dyDescent="0.25">
      <c r="A40" s="385"/>
      <c r="B40" s="108"/>
      <c r="C40" s="390" t="s">
        <v>70</v>
      </c>
      <c r="D40" s="391"/>
      <c r="E40" s="391" t="s">
        <v>71</v>
      </c>
      <c r="F40" s="392"/>
      <c r="G40" s="393"/>
    </row>
    <row r="41" spans="1:8" x14ac:dyDescent="0.25">
      <c r="A41" s="385"/>
      <c r="B41" s="108"/>
      <c r="C41" s="390" t="s">
        <v>72</v>
      </c>
      <c r="D41" s="391"/>
      <c r="E41" s="391" t="s">
        <v>5</v>
      </c>
      <c r="F41" s="392"/>
      <c r="G41" s="393"/>
    </row>
    <row r="42" spans="1:8" x14ac:dyDescent="0.25">
      <c r="A42" s="385"/>
      <c r="B42" s="108"/>
      <c r="C42" s="390" t="s">
        <v>73</v>
      </c>
      <c r="D42" s="391"/>
      <c r="E42" s="391" t="s">
        <v>7</v>
      </c>
      <c r="F42" s="392"/>
      <c r="G42" s="393"/>
    </row>
    <row r="43" spans="1:8" x14ac:dyDescent="0.25">
      <c r="A43" s="385"/>
      <c r="B43" s="108"/>
      <c r="C43" s="390" t="s">
        <v>74</v>
      </c>
      <c r="D43" s="391"/>
      <c r="E43" s="391" t="s">
        <v>75</v>
      </c>
      <c r="F43" s="392"/>
      <c r="G43" s="393"/>
    </row>
    <row r="44" spans="1:8" x14ac:dyDescent="0.25">
      <c r="A44" s="385"/>
      <c r="B44" s="108"/>
      <c r="C44" s="390" t="s">
        <v>76</v>
      </c>
      <c r="D44" s="391"/>
      <c r="E44" s="391" t="s">
        <v>77</v>
      </c>
      <c r="F44" s="392"/>
      <c r="G44" s="393"/>
    </row>
    <row r="45" spans="1:8" x14ac:dyDescent="0.25">
      <c r="A45" s="385"/>
      <c r="B45" s="108"/>
      <c r="C45" s="390" t="s">
        <v>78</v>
      </c>
      <c r="D45" s="391"/>
      <c r="E45" s="391" t="s">
        <v>79</v>
      </c>
      <c r="F45" s="392"/>
      <c r="G45" s="393"/>
    </row>
    <row r="46" spans="1:8" x14ac:dyDescent="0.25">
      <c r="A46" s="385"/>
      <c r="B46" s="108"/>
      <c r="C46" s="394" t="s">
        <v>80</v>
      </c>
      <c r="D46" s="395"/>
      <c r="E46" s="395" t="s">
        <v>81</v>
      </c>
      <c r="F46" s="396"/>
      <c r="G46" s="397"/>
    </row>
    <row r="47" spans="1:8" x14ac:dyDescent="0.25">
      <c r="A47" s="80"/>
      <c r="B47" s="14">
        <v>4</v>
      </c>
      <c r="C47" s="15"/>
      <c r="D47" s="15"/>
      <c r="E47" s="15" t="s">
        <v>82</v>
      </c>
      <c r="F47" s="31"/>
      <c r="G47" s="81"/>
    </row>
    <row r="48" spans="1:8" x14ac:dyDescent="0.25">
      <c r="A48" s="80"/>
      <c r="B48" s="14">
        <v>5</v>
      </c>
      <c r="C48" s="15"/>
      <c r="D48" s="15"/>
      <c r="E48" s="15" t="s">
        <v>151</v>
      </c>
      <c r="F48" s="31"/>
      <c r="G48" s="81"/>
    </row>
    <row r="49" spans="1:7" x14ac:dyDescent="0.25">
      <c r="A49" s="385"/>
      <c r="B49" s="108"/>
      <c r="C49" s="401" t="s">
        <v>84</v>
      </c>
      <c r="D49" s="402"/>
      <c r="E49" s="402" t="s">
        <v>85</v>
      </c>
      <c r="F49" s="403"/>
      <c r="G49" s="404"/>
    </row>
    <row r="50" spans="1:7" outlineLevel="1" x14ac:dyDescent="0.25">
      <c r="A50" s="82"/>
      <c r="B50" s="19"/>
      <c r="C50" s="16"/>
      <c r="D50" s="18" t="s">
        <v>86</v>
      </c>
      <c r="E50" s="18" t="s">
        <v>87</v>
      </c>
      <c r="F50" s="32"/>
      <c r="G50" s="83"/>
    </row>
    <row r="51" spans="1:7" outlineLevel="1" x14ac:dyDescent="0.25">
      <c r="A51" s="82"/>
      <c r="B51" s="19"/>
      <c r="C51" s="21"/>
      <c r="D51" s="18" t="s">
        <v>88</v>
      </c>
      <c r="E51" s="18" t="s">
        <v>89</v>
      </c>
      <c r="F51" s="32"/>
      <c r="G51" s="83"/>
    </row>
    <row r="52" spans="1:7" x14ac:dyDescent="0.25">
      <c r="A52" s="385"/>
      <c r="B52" s="108"/>
      <c r="C52" s="390" t="s">
        <v>90</v>
      </c>
      <c r="D52" s="391"/>
      <c r="E52" s="391" t="s">
        <v>91</v>
      </c>
      <c r="F52" s="392"/>
      <c r="G52" s="393"/>
    </row>
    <row r="53" spans="1:7" outlineLevel="1" x14ac:dyDescent="0.25">
      <c r="A53" s="82"/>
      <c r="B53" s="19"/>
      <c r="C53" s="18"/>
      <c r="D53" s="18" t="s">
        <v>92</v>
      </c>
      <c r="E53" s="18" t="s">
        <v>93</v>
      </c>
      <c r="F53" s="32"/>
      <c r="G53" s="83"/>
    </row>
    <row r="54" spans="1:7" x14ac:dyDescent="0.25">
      <c r="A54" s="385"/>
      <c r="B54" s="108"/>
      <c r="C54" s="390" t="s">
        <v>94</v>
      </c>
      <c r="D54" s="391"/>
      <c r="E54" s="108" t="s">
        <v>95</v>
      </c>
      <c r="F54" s="392"/>
      <c r="G54" s="393"/>
    </row>
    <row r="55" spans="1:7" ht="15.75" thickBot="1" x14ac:dyDescent="0.3">
      <c r="A55" s="405" t="s">
        <v>97</v>
      </c>
      <c r="B55" s="103"/>
      <c r="C55" s="103"/>
      <c r="D55" s="103"/>
      <c r="E55" s="103" t="s">
        <v>98</v>
      </c>
      <c r="F55" s="245"/>
      <c r="G55" s="399"/>
    </row>
    <row r="56" spans="1:7" ht="15.75" thickBot="1" x14ac:dyDescent="0.3">
      <c r="A56" s="406"/>
      <c r="B56" s="407"/>
      <c r="C56" s="407"/>
      <c r="D56" s="105" t="s">
        <v>101</v>
      </c>
      <c r="E56" s="105" t="s">
        <v>102</v>
      </c>
      <c r="F56" s="247"/>
      <c r="G56" s="249"/>
    </row>
    <row r="57" spans="1:7" ht="15.75" thickBot="1" x14ac:dyDescent="0.3">
      <c r="A57" s="385"/>
      <c r="B57" s="108"/>
      <c r="C57" s="108"/>
      <c r="D57" s="105" t="s">
        <v>103</v>
      </c>
      <c r="E57" s="105" t="s">
        <v>104</v>
      </c>
      <c r="F57" s="247"/>
      <c r="G57" s="249"/>
    </row>
    <row r="58" spans="1:7" ht="15.75" thickBot="1" x14ac:dyDescent="0.3">
      <c r="A58" s="385"/>
      <c r="B58" s="108"/>
      <c r="C58" s="108"/>
      <c r="D58" s="105" t="s">
        <v>105</v>
      </c>
      <c r="E58" s="105" t="s">
        <v>106</v>
      </c>
      <c r="F58" s="247"/>
      <c r="G58" s="249"/>
    </row>
    <row r="59" spans="1:7" ht="15.75" thickBot="1" x14ac:dyDescent="0.3">
      <c r="A59" s="408"/>
      <c r="B59" s="409"/>
      <c r="C59" s="409"/>
      <c r="D59" s="105" t="s">
        <v>107</v>
      </c>
      <c r="E59" s="105" t="s">
        <v>108</v>
      </c>
      <c r="F59" s="247"/>
      <c r="G59" s="249"/>
    </row>
  </sheetData>
  <mergeCells count="1">
    <mergeCell ref="C2:H2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DECD4-D89B-4482-A423-54FD4913EE4E}">
  <sheetPr>
    <tabColor theme="5" tint="0.59999389629810485"/>
    <pageSetUpPr fitToPage="1"/>
  </sheetPr>
  <dimension ref="A2:P61"/>
  <sheetViews>
    <sheetView topLeftCell="A33" workbookViewId="0">
      <selection activeCell="M36" sqref="M36"/>
    </sheetView>
  </sheetViews>
  <sheetFormatPr defaultRowHeight="12.75" outlineLevelRow="1" x14ac:dyDescent="0.2"/>
  <cols>
    <col min="1" max="1" width="2.28515625" style="9" bestFit="1" customWidth="1"/>
    <col min="2" max="2" width="2.42578125" style="9" bestFit="1" customWidth="1"/>
    <col min="3" max="3" width="4.85546875" style="9" bestFit="1" customWidth="1"/>
    <col min="4" max="4" width="5.85546875" style="9" bestFit="1" customWidth="1"/>
    <col min="5" max="5" width="58.7109375" style="9" customWidth="1"/>
    <col min="6" max="6" width="13.85546875" style="9" customWidth="1"/>
    <col min="7" max="7" width="12.28515625" style="9" customWidth="1"/>
    <col min="8" max="9" width="18.85546875" style="9" customWidth="1"/>
    <col min="10" max="11" width="9.140625" style="9"/>
    <col min="12" max="12" width="11.28515625" style="9" bestFit="1" customWidth="1"/>
    <col min="13" max="15" width="9.140625" style="9"/>
    <col min="16" max="16" width="9.85546875" style="9" bestFit="1" customWidth="1"/>
    <col min="17" max="16384" width="9.140625" style="9"/>
  </cols>
  <sheetData>
    <row r="2" spans="1:16" ht="13.5" thickBot="1" x14ac:dyDescent="0.25">
      <c r="C2" s="562" t="s">
        <v>324</v>
      </c>
      <c r="D2" s="562"/>
      <c r="E2" s="562"/>
      <c r="F2" s="562"/>
      <c r="G2" s="562"/>
      <c r="H2" s="562"/>
      <c r="I2" s="562"/>
    </row>
    <row r="3" spans="1:16" ht="39" thickBot="1" x14ac:dyDescent="0.25">
      <c r="A3" s="98"/>
      <c r="B3" s="99"/>
      <c r="C3" s="99"/>
      <c r="D3" s="99"/>
      <c r="E3" s="419" t="s">
        <v>100</v>
      </c>
      <c r="F3" s="420" t="s">
        <v>325</v>
      </c>
      <c r="G3" s="420" t="s">
        <v>326</v>
      </c>
      <c r="H3" s="421" t="s">
        <v>327</v>
      </c>
      <c r="I3" s="421" t="s">
        <v>328</v>
      </c>
    </row>
    <row r="4" spans="1:16" x14ac:dyDescent="0.2">
      <c r="A4" s="422" t="s">
        <v>8</v>
      </c>
      <c r="B4" s="2"/>
      <c r="C4" s="2"/>
      <c r="D4" s="2"/>
      <c r="E4" s="2" t="s">
        <v>321</v>
      </c>
      <c r="F4" s="221">
        <f ca="1">F5+F15</f>
        <v>0</v>
      </c>
      <c r="G4" s="439" t="e">
        <f>#REF!</f>
        <v>#REF!</v>
      </c>
      <c r="H4" s="443" t="e">
        <f ca="1">G4+F4</f>
        <v>#REF!</v>
      </c>
      <c r="I4" s="443" t="e">
        <f ca="1">F4+#REF!+#REF!</f>
        <v>#REF!</v>
      </c>
      <c r="P4" s="462"/>
    </row>
    <row r="5" spans="1:16" x14ac:dyDescent="0.2">
      <c r="A5" s="423"/>
      <c r="B5" s="4" t="s">
        <v>10</v>
      </c>
      <c r="C5" s="424"/>
      <c r="D5" s="424"/>
      <c r="E5" s="424" t="s">
        <v>270</v>
      </c>
      <c r="F5" s="425">
        <f ca="1">SUM(F6:F14)</f>
        <v>0</v>
      </c>
      <c r="G5" s="437" t="e">
        <f>#REF!</f>
        <v>#REF!</v>
      </c>
      <c r="H5" s="442" t="e">
        <f t="shared" ref="H5:H56" ca="1" si="0">G5+F5</f>
        <v>#REF!</v>
      </c>
      <c r="I5" s="442" t="e">
        <f ca="1">F5+#REF!+#REF!</f>
        <v>#REF!</v>
      </c>
      <c r="L5" s="462"/>
      <c r="N5" s="501"/>
      <c r="P5" s="462"/>
    </row>
    <row r="6" spans="1:16" x14ac:dyDescent="0.2">
      <c r="A6" s="426"/>
      <c r="C6" s="5" t="s">
        <v>12</v>
      </c>
      <c r="D6" s="6"/>
      <c r="E6" s="6" t="s">
        <v>271</v>
      </c>
      <c r="F6" s="277">
        <f ca="1">SUMIF(Faktury_2022!$I$660:$N$1070,'III kw ReactEU'!E6,Faktury_2022!$N$660:$N$1070)</f>
        <v>0</v>
      </c>
      <c r="G6" s="277" t="e">
        <f>#REF!</f>
        <v>#REF!</v>
      </c>
      <c r="H6" s="316" t="e">
        <f t="shared" ca="1" si="0"/>
        <v>#REF!</v>
      </c>
      <c r="I6" s="316" t="e">
        <f ca="1">F6+#REF!+#REF!</f>
        <v>#REF!</v>
      </c>
      <c r="L6" s="462"/>
      <c r="N6" s="501"/>
      <c r="P6" s="462"/>
    </row>
    <row r="7" spans="1:16" x14ac:dyDescent="0.2">
      <c r="A7" s="426"/>
      <c r="C7" s="7" t="s">
        <v>14</v>
      </c>
      <c r="D7" s="8"/>
      <c r="E7" s="8" t="s">
        <v>272</v>
      </c>
      <c r="F7" s="274">
        <f ca="1">SUMIF(Faktury_2022!$I$660:$N$1070,'III kw ReactEU'!E7,Faktury_2022!$N$660:$N$1070)</f>
        <v>0</v>
      </c>
      <c r="G7" s="274" t="e">
        <f>#REF!</f>
        <v>#REF!</v>
      </c>
      <c r="H7" s="317" t="e">
        <f t="shared" ca="1" si="0"/>
        <v>#REF!</v>
      </c>
      <c r="I7" s="317" t="e">
        <f ca="1">F7+#REF!+#REF!</f>
        <v>#REF!</v>
      </c>
      <c r="L7" s="462"/>
      <c r="N7" s="501"/>
      <c r="P7" s="462"/>
    </row>
    <row r="8" spans="1:16" x14ac:dyDescent="0.2">
      <c r="A8" s="426"/>
      <c r="C8" s="7" t="s">
        <v>16</v>
      </c>
      <c r="D8" s="8"/>
      <c r="E8" s="8" t="s">
        <v>273</v>
      </c>
      <c r="F8" s="274">
        <f ca="1">SUMIF(Faktury_2022!$I$660:$N$1070,'III kw ReactEU'!E8,Faktury_2022!$N$660:$N$1070)</f>
        <v>0</v>
      </c>
      <c r="G8" s="274" t="e">
        <f>#REF!</f>
        <v>#REF!</v>
      </c>
      <c r="H8" s="317" t="e">
        <f t="shared" ca="1" si="0"/>
        <v>#REF!</v>
      </c>
      <c r="I8" s="317" t="e">
        <f ca="1">F8+#REF!+#REF!</f>
        <v>#REF!</v>
      </c>
      <c r="L8" s="462"/>
      <c r="N8" s="501"/>
      <c r="P8" s="462"/>
    </row>
    <row r="9" spans="1:16" x14ac:dyDescent="0.2">
      <c r="A9" s="426"/>
      <c r="C9" s="7" t="s">
        <v>18</v>
      </c>
      <c r="D9" s="8"/>
      <c r="E9" s="8" t="s">
        <v>274</v>
      </c>
      <c r="F9" s="274">
        <f ca="1">SUMIF(Faktury_2022!$I$660:$N$1070,'III kw ReactEU'!E9,Faktury_2022!$N$660:$N$1070)</f>
        <v>0</v>
      </c>
      <c r="G9" s="274" t="e">
        <f>#REF!</f>
        <v>#REF!</v>
      </c>
      <c r="H9" s="317" t="e">
        <f t="shared" ca="1" si="0"/>
        <v>#REF!</v>
      </c>
      <c r="I9" s="317" t="e">
        <f ca="1">F9+#REF!+#REF!</f>
        <v>#REF!</v>
      </c>
      <c r="L9" s="462"/>
      <c r="N9" s="501"/>
      <c r="P9" s="462"/>
    </row>
    <row r="10" spans="1:16" hidden="1" outlineLevel="1" x14ac:dyDescent="0.2">
      <c r="A10" s="426"/>
      <c r="C10" s="7" t="s">
        <v>20</v>
      </c>
      <c r="D10" s="8"/>
      <c r="E10" s="8"/>
      <c r="F10" s="274">
        <f ca="1">SUMIF(Faktury_2022!$I$235:$N$438,'III kw ReactEU'!E10,Faktury_2022!$N$235:$N$438)</f>
        <v>0</v>
      </c>
      <c r="G10" s="274" t="e">
        <f>#REF!</f>
        <v>#REF!</v>
      </c>
      <c r="H10" s="317" t="e">
        <f t="shared" ca="1" si="0"/>
        <v>#REF!</v>
      </c>
      <c r="I10" s="317" t="e">
        <f ca="1">F10+#REF!+#REF!</f>
        <v>#REF!</v>
      </c>
      <c r="L10" s="462"/>
      <c r="N10" s="501"/>
      <c r="P10" s="462"/>
    </row>
    <row r="11" spans="1:16" hidden="1" outlineLevel="1" x14ac:dyDescent="0.2">
      <c r="A11" s="426"/>
      <c r="C11" s="7" t="s">
        <v>22</v>
      </c>
      <c r="D11" s="8"/>
      <c r="E11" s="8"/>
      <c r="F11" s="274">
        <f ca="1">SUMIF(Faktury_2022!$I$235:$N$438,'III kw ReactEU'!E11,Faktury_2022!$N$235:$N$438)</f>
        <v>0</v>
      </c>
      <c r="G11" s="274" t="e">
        <f>#REF!</f>
        <v>#REF!</v>
      </c>
      <c r="H11" s="317" t="e">
        <f t="shared" ca="1" si="0"/>
        <v>#REF!</v>
      </c>
      <c r="I11" s="317" t="e">
        <f ca="1">F11+#REF!+#REF!</f>
        <v>#REF!</v>
      </c>
      <c r="L11" s="462"/>
      <c r="N11" s="501"/>
      <c r="P11" s="462"/>
    </row>
    <row r="12" spans="1:16" hidden="1" outlineLevel="1" x14ac:dyDescent="0.2">
      <c r="A12" s="426"/>
      <c r="C12" s="7" t="s">
        <v>24</v>
      </c>
      <c r="D12" s="8"/>
      <c r="E12" s="8"/>
      <c r="F12" s="274">
        <f ca="1">SUMIF(Faktury_2022!$I$235:$N$438,'III kw ReactEU'!E12,Faktury_2022!$N$235:$N$438)</f>
        <v>0</v>
      </c>
      <c r="G12" s="274" t="e">
        <f>#REF!</f>
        <v>#REF!</v>
      </c>
      <c r="H12" s="317" t="e">
        <f t="shared" ca="1" si="0"/>
        <v>#REF!</v>
      </c>
      <c r="I12" s="317" t="e">
        <f ca="1">F12+#REF!+#REF!</f>
        <v>#REF!</v>
      </c>
      <c r="L12" s="462"/>
      <c r="N12" s="501"/>
      <c r="P12" s="462"/>
    </row>
    <row r="13" spans="1:16" hidden="1" outlineLevel="1" x14ac:dyDescent="0.2">
      <c r="A13" s="426"/>
      <c r="C13" s="7" t="s">
        <v>26</v>
      </c>
      <c r="D13" s="8"/>
      <c r="E13" s="8"/>
      <c r="F13" s="274">
        <f ca="1">SUMIF(Faktury_2022!$I$235:$N$438,'III kw ReactEU'!E13,Faktury_2022!$N$235:$N$438)</f>
        <v>0</v>
      </c>
      <c r="G13" s="274" t="e">
        <f>#REF!</f>
        <v>#REF!</v>
      </c>
      <c r="H13" s="317" t="e">
        <f t="shared" ca="1" si="0"/>
        <v>#REF!</v>
      </c>
      <c r="I13" s="317" t="e">
        <f ca="1">F13+#REF!+#REF!</f>
        <v>#REF!</v>
      </c>
      <c r="L13" s="462"/>
      <c r="N13" s="501"/>
      <c r="P13" s="462"/>
    </row>
    <row r="14" spans="1:16" hidden="1" outlineLevel="1" x14ac:dyDescent="0.2">
      <c r="A14" s="426"/>
      <c r="B14" s="10"/>
      <c r="C14" s="11" t="s">
        <v>28</v>
      </c>
      <c r="D14" s="12"/>
      <c r="E14" s="12"/>
      <c r="F14" s="276">
        <f ca="1">SUMIF(Faktury_2022!$I$235:$N$438,'III kw ReactEU'!E14,Faktury_2022!$N$235:$N$438)</f>
        <v>0</v>
      </c>
      <c r="G14" s="276" t="e">
        <f>#REF!</f>
        <v>#REF!</v>
      </c>
      <c r="H14" s="318" t="e">
        <f t="shared" ca="1" si="0"/>
        <v>#REF!</v>
      </c>
      <c r="I14" s="318" t="e">
        <f ca="1">F14+#REF!+#REF!</f>
        <v>#REF!</v>
      </c>
      <c r="L14" s="462"/>
      <c r="N14" s="501"/>
      <c r="P14" s="462"/>
    </row>
    <row r="15" spans="1:16" collapsed="1" x14ac:dyDescent="0.2">
      <c r="A15" s="423"/>
      <c r="B15" s="4" t="s">
        <v>30</v>
      </c>
      <c r="C15" s="2"/>
      <c r="D15" s="2"/>
      <c r="E15" s="2" t="s">
        <v>280</v>
      </c>
      <c r="F15" s="221">
        <f ca="1">F16+F21+F22+F23+F24+F25</f>
        <v>0</v>
      </c>
      <c r="G15" s="439" t="e">
        <f>#REF!</f>
        <v>#REF!</v>
      </c>
      <c r="H15" s="443" t="e">
        <f t="shared" ca="1" si="0"/>
        <v>#REF!</v>
      </c>
      <c r="I15" s="443" t="e">
        <f ca="1">F15+#REF!+#REF!</f>
        <v>#REF!</v>
      </c>
      <c r="L15" s="462"/>
      <c r="N15" s="501"/>
      <c r="P15" s="462"/>
    </row>
    <row r="16" spans="1:16" x14ac:dyDescent="0.2">
      <c r="A16" s="426"/>
      <c r="C16" s="5" t="s">
        <v>32</v>
      </c>
      <c r="D16" s="6"/>
      <c r="E16" s="6" t="s">
        <v>281</v>
      </c>
      <c r="F16" s="27">
        <f ca="1">SUM(F17:F20)</f>
        <v>0</v>
      </c>
      <c r="G16" s="277" t="e">
        <f>#REF!</f>
        <v>#REF!</v>
      </c>
      <c r="H16" s="316" t="e">
        <f t="shared" ca="1" si="0"/>
        <v>#REF!</v>
      </c>
      <c r="I16" s="316" t="e">
        <f ca="1">F16+#REF!+#REF!</f>
        <v>#REF!</v>
      </c>
      <c r="L16" s="462"/>
      <c r="N16" s="501"/>
      <c r="P16" s="462"/>
    </row>
    <row r="17" spans="1:16" x14ac:dyDescent="0.2">
      <c r="A17" s="426"/>
      <c r="C17" s="8"/>
      <c r="D17" s="13" t="s">
        <v>34</v>
      </c>
      <c r="E17" s="106" t="s">
        <v>282</v>
      </c>
      <c r="F17" s="272">
        <f ca="1">SUMIF(Faktury_2022!$I$660:$N$1070,'III kw ReactEU'!E17,Faktury_2022!$N$660:$N$1070)</f>
        <v>0</v>
      </c>
      <c r="G17" s="272" t="e">
        <f>#REF!</f>
        <v>#REF!</v>
      </c>
      <c r="H17" s="319" t="e">
        <f t="shared" ca="1" si="0"/>
        <v>#REF!</v>
      </c>
      <c r="I17" s="319" t="e">
        <f ca="1">F17+#REF!+#REF!</f>
        <v>#REF!</v>
      </c>
      <c r="L17" s="462"/>
      <c r="N17" s="501"/>
      <c r="P17" s="462"/>
    </row>
    <row r="18" spans="1:16" x14ac:dyDescent="0.2">
      <c r="A18" s="426"/>
      <c r="C18" s="8"/>
      <c r="D18" s="13" t="s">
        <v>36</v>
      </c>
      <c r="E18" s="106" t="s">
        <v>283</v>
      </c>
      <c r="F18" s="272">
        <f ca="1">SUMIF(Faktury_2022!$I$660:$N$1070,'III kw ReactEU'!E18,Faktury_2022!$N$660:$N$1070)</f>
        <v>0</v>
      </c>
      <c r="G18" s="272" t="e">
        <f>#REF!</f>
        <v>#REF!</v>
      </c>
      <c r="H18" s="319" t="e">
        <f t="shared" ca="1" si="0"/>
        <v>#REF!</v>
      </c>
      <c r="I18" s="319" t="e">
        <f ca="1">F18+#REF!+#REF!</f>
        <v>#REF!</v>
      </c>
      <c r="L18" s="462"/>
      <c r="N18" s="501"/>
      <c r="P18" s="462"/>
    </row>
    <row r="19" spans="1:16" x14ac:dyDescent="0.2">
      <c r="A19" s="426"/>
      <c r="C19" s="8"/>
      <c r="D19" s="13" t="s">
        <v>38</v>
      </c>
      <c r="E19" s="106" t="s">
        <v>284</v>
      </c>
      <c r="F19" s="272">
        <f ca="1">SUMIF(Faktury_2022!$I$660:$N$1070,'III kw ReactEU'!E19,Faktury_2022!$N$660:$N$1070)</f>
        <v>0</v>
      </c>
      <c r="G19" s="272" t="e">
        <f>#REF!</f>
        <v>#REF!</v>
      </c>
      <c r="H19" s="319" t="e">
        <f t="shared" ca="1" si="0"/>
        <v>#REF!</v>
      </c>
      <c r="I19" s="319" t="e">
        <f ca="1">F19+#REF!+#REF!</f>
        <v>#REF!</v>
      </c>
      <c r="L19" s="462"/>
      <c r="N19" s="501"/>
      <c r="P19" s="462"/>
    </row>
    <row r="20" spans="1:16" x14ac:dyDescent="0.2">
      <c r="A20" s="426"/>
      <c r="C20" s="8"/>
      <c r="D20" s="13" t="s">
        <v>250</v>
      </c>
      <c r="E20" s="106" t="s">
        <v>285</v>
      </c>
      <c r="F20" s="272">
        <f ca="1">SUMIF(Faktury_2022!$I$660:$N$1070,'III kw ReactEU'!E20,Faktury_2022!$N$660:$N$1070)</f>
        <v>0</v>
      </c>
      <c r="G20" s="272" t="e">
        <f>#REF!</f>
        <v>#REF!</v>
      </c>
      <c r="H20" s="319" t="e">
        <f t="shared" ca="1" si="0"/>
        <v>#REF!</v>
      </c>
      <c r="I20" s="319" t="e">
        <f ca="1">F20+#REF!+#REF!</f>
        <v>#REF!</v>
      </c>
      <c r="L20" s="462"/>
      <c r="N20" s="501"/>
      <c r="P20" s="462"/>
    </row>
    <row r="21" spans="1:16" x14ac:dyDescent="0.2">
      <c r="A21" s="426"/>
      <c r="C21" s="7" t="s">
        <v>40</v>
      </c>
      <c r="D21" s="8"/>
      <c r="E21" s="8" t="s">
        <v>286</v>
      </c>
      <c r="F21" s="274">
        <f ca="1">SUMIF(Faktury_2022!$I$660:$N$1070,'III kw ReactEU'!E21,Faktury_2022!$N$660:$N$1070)</f>
        <v>0</v>
      </c>
      <c r="G21" s="274" t="e">
        <f>#REF!</f>
        <v>#REF!</v>
      </c>
      <c r="H21" s="317" t="e">
        <f t="shared" ca="1" si="0"/>
        <v>#REF!</v>
      </c>
      <c r="I21" s="317" t="e">
        <f ca="1">F21+#REF!+#REF!</f>
        <v>#REF!</v>
      </c>
      <c r="L21" s="462"/>
    </row>
    <row r="22" spans="1:16" x14ac:dyDescent="0.2">
      <c r="A22" s="426"/>
      <c r="C22" s="7" t="s">
        <v>42</v>
      </c>
      <c r="D22" s="8"/>
      <c r="E22" s="8" t="s">
        <v>287</v>
      </c>
      <c r="F22" s="274">
        <f ca="1">SUMIF(Faktury_2022!$I$660:$N$1070,'III kw ReactEU'!E22,Faktury_2022!$N$660:$N$1070)</f>
        <v>0</v>
      </c>
      <c r="G22" s="274" t="e">
        <f>#REF!</f>
        <v>#REF!</v>
      </c>
      <c r="H22" s="317" t="e">
        <f t="shared" ca="1" si="0"/>
        <v>#REF!</v>
      </c>
      <c r="I22" s="317" t="e">
        <f ca="1">F22+#REF!+#REF!</f>
        <v>#REF!</v>
      </c>
    </row>
    <row r="23" spans="1:16" x14ac:dyDescent="0.2">
      <c r="A23" s="426"/>
      <c r="C23" s="7" t="s">
        <v>44</v>
      </c>
      <c r="D23" s="8"/>
      <c r="E23" s="8" t="s">
        <v>288</v>
      </c>
      <c r="F23" s="274">
        <f ca="1">SUMIF(Faktury_2022!$I$660:$N$1070,'III kw ReactEU'!E23,Faktury_2022!$N$660:$N$1070)</f>
        <v>0</v>
      </c>
      <c r="G23" s="274" t="e">
        <f>#REF!</f>
        <v>#REF!</v>
      </c>
      <c r="H23" s="317" t="e">
        <f t="shared" ca="1" si="0"/>
        <v>#REF!</v>
      </c>
      <c r="I23" s="317" t="e">
        <f ca="1">F23+#REF!+#REF!</f>
        <v>#REF!</v>
      </c>
    </row>
    <row r="24" spans="1:16" x14ac:dyDescent="0.2">
      <c r="A24" s="426"/>
      <c r="C24" s="7" t="s">
        <v>46</v>
      </c>
      <c r="D24" s="8"/>
      <c r="E24" s="8" t="s">
        <v>289</v>
      </c>
      <c r="F24" s="274">
        <f ca="1">SUMIF(Faktury_2022!$I$660:$N$1070,'III kw ReactEU'!E24,Faktury_2022!$N$660:$N$1070)</f>
        <v>0</v>
      </c>
      <c r="G24" s="274" t="e">
        <f>#REF!</f>
        <v>#REF!</v>
      </c>
      <c r="H24" s="317" t="e">
        <f t="shared" ca="1" si="0"/>
        <v>#REF!</v>
      </c>
      <c r="I24" s="317" t="e">
        <f ca="1">F24+#REF!+#REF!</f>
        <v>#REF!</v>
      </c>
    </row>
    <row r="25" spans="1:16" x14ac:dyDescent="0.2">
      <c r="A25" s="426"/>
      <c r="C25" s="11" t="s">
        <v>48</v>
      </c>
      <c r="D25" s="12"/>
      <c r="E25" s="12" t="s">
        <v>290</v>
      </c>
      <c r="F25" s="276">
        <f ca="1">SUMIF(Faktury_2022!$I$660:$N$1070,'III kw ReactEU'!E25,Faktury_2022!$N$660:$N$1070)</f>
        <v>0</v>
      </c>
      <c r="G25" s="276" t="e">
        <f>#REF!</f>
        <v>#REF!</v>
      </c>
      <c r="H25" s="318" t="e">
        <f t="shared" ca="1" si="0"/>
        <v>#REF!</v>
      </c>
      <c r="I25" s="318" t="e">
        <f ca="1">F25+#REF!+#REF!</f>
        <v>#REF!</v>
      </c>
    </row>
    <row r="26" spans="1:16" x14ac:dyDescent="0.2">
      <c r="A26" s="427" t="s">
        <v>49</v>
      </c>
      <c r="B26" s="101"/>
      <c r="C26" s="101"/>
      <c r="D26" s="101"/>
      <c r="E26" s="101" t="s">
        <v>291</v>
      </c>
      <c r="F26" s="237">
        <f ca="1">F27+F28+F35+F47+F48</f>
        <v>0</v>
      </c>
      <c r="G26" s="438" t="e">
        <f>#REF!</f>
        <v>#REF!</v>
      </c>
      <c r="H26" s="444" t="e">
        <f t="shared" ca="1" si="0"/>
        <v>#REF!</v>
      </c>
      <c r="I26" s="444" t="e">
        <f ca="1">F26+#REF!+#REF!</f>
        <v>#REF!</v>
      </c>
    </row>
    <row r="27" spans="1:16" x14ac:dyDescent="0.2">
      <c r="A27" s="423"/>
      <c r="B27" s="4" t="s">
        <v>10</v>
      </c>
      <c r="C27" s="424"/>
      <c r="D27" s="424"/>
      <c r="E27" s="424" t="s">
        <v>292</v>
      </c>
      <c r="F27" s="437">
        <f ca="1">SUMIF(Faktury_2022!$I$660:$N$1070,'III kw ReactEU'!E27,Faktury_2022!$N$660:$N$1070)</f>
        <v>0</v>
      </c>
      <c r="G27" s="437" t="e">
        <f>#REF!</f>
        <v>#REF!</v>
      </c>
      <c r="H27" s="442" t="e">
        <f t="shared" ca="1" si="0"/>
        <v>#REF!</v>
      </c>
      <c r="I27" s="442" t="e">
        <f ca="1">F27+#REF!+#REF!</f>
        <v>#REF!</v>
      </c>
    </row>
    <row r="28" spans="1:16" x14ac:dyDescent="0.2">
      <c r="A28" s="423"/>
      <c r="B28" s="4" t="s">
        <v>30</v>
      </c>
      <c r="C28" s="424"/>
      <c r="D28" s="424"/>
      <c r="E28" s="424" t="s">
        <v>293</v>
      </c>
      <c r="F28" s="425">
        <f ca="1">F29+F33+F34</f>
        <v>0</v>
      </c>
      <c r="G28" s="437" t="e">
        <f>#REF!</f>
        <v>#REF!</v>
      </c>
      <c r="H28" s="442" t="e">
        <f t="shared" ca="1" si="0"/>
        <v>#REF!</v>
      </c>
      <c r="I28" s="442" t="e">
        <f ca="1">F28+#REF!+#REF!</f>
        <v>#REF!</v>
      </c>
    </row>
    <row r="29" spans="1:16" x14ac:dyDescent="0.2">
      <c r="A29" s="426"/>
      <c r="C29" s="5" t="s">
        <v>32</v>
      </c>
      <c r="D29" s="6"/>
      <c r="E29" s="6" t="s">
        <v>294</v>
      </c>
      <c r="F29" s="27">
        <f ca="1">SUM(F30:F32)</f>
        <v>0</v>
      </c>
      <c r="G29" s="277" t="e">
        <f>#REF!</f>
        <v>#REF!</v>
      </c>
      <c r="H29" s="316" t="e">
        <f t="shared" ca="1" si="0"/>
        <v>#REF!</v>
      </c>
      <c r="I29" s="316" t="e">
        <f ca="1">F29+#REF!+#REF!</f>
        <v>#REF!</v>
      </c>
    </row>
    <row r="30" spans="1:16" x14ac:dyDescent="0.2">
      <c r="A30" s="428"/>
      <c r="B30" s="26"/>
      <c r="C30" s="429"/>
      <c r="D30" s="13" t="s">
        <v>34</v>
      </c>
      <c r="E30" s="106" t="s">
        <v>295</v>
      </c>
      <c r="F30" s="272">
        <f ca="1">SUMIF(Faktury_2022!$I$660:$N$1070,'III kw ReactEU'!E30,Faktury_2022!$N$660:$N$1070)</f>
        <v>0</v>
      </c>
      <c r="G30" s="272" t="e">
        <f>#REF!</f>
        <v>#REF!</v>
      </c>
      <c r="H30" s="319" t="e">
        <f t="shared" ca="1" si="0"/>
        <v>#REF!</v>
      </c>
      <c r="I30" s="319" t="e">
        <f ca="1">F30+#REF!+#REF!</f>
        <v>#REF!</v>
      </c>
    </row>
    <row r="31" spans="1:16" x14ac:dyDescent="0.2">
      <c r="A31" s="428"/>
      <c r="B31" s="26"/>
      <c r="C31" s="26"/>
      <c r="D31" s="430" t="s">
        <v>55</v>
      </c>
      <c r="E31" s="106" t="s">
        <v>296</v>
      </c>
      <c r="F31" s="272">
        <f ca="1">SUMIF(Faktury_2022!$I$660:$N$1070,'III kw ReactEU'!E31,Faktury_2022!$N$660:$N$1070)</f>
        <v>0</v>
      </c>
      <c r="G31" s="272" t="e">
        <f>#REF!</f>
        <v>#REF!</v>
      </c>
      <c r="H31" s="319" t="e">
        <f t="shared" ca="1" si="0"/>
        <v>#REF!</v>
      </c>
      <c r="I31" s="319" t="e">
        <f ca="1">F31+#REF!+#REF!</f>
        <v>#REF!</v>
      </c>
    </row>
    <row r="32" spans="1:16" x14ac:dyDescent="0.2">
      <c r="A32" s="428"/>
      <c r="B32" s="26"/>
      <c r="C32" s="431"/>
      <c r="D32" s="13" t="s">
        <v>57</v>
      </c>
      <c r="E32" s="106" t="s">
        <v>297</v>
      </c>
      <c r="F32" s="272">
        <f ca="1">SUMIF(Faktury_2022!$I$660:$N$1070,'III kw ReactEU'!E32,Faktury_2022!$N$660:$N$1070)</f>
        <v>0</v>
      </c>
      <c r="G32" s="272" t="e">
        <f>#REF!</f>
        <v>#REF!</v>
      </c>
      <c r="H32" s="319" t="e">
        <f t="shared" ca="1" si="0"/>
        <v>#REF!</v>
      </c>
      <c r="I32" s="319" t="e">
        <f ca="1">F32+#REF!+#REF!</f>
        <v>#REF!</v>
      </c>
    </row>
    <row r="33" spans="1:9" x14ac:dyDescent="0.2">
      <c r="A33" s="426"/>
      <c r="C33" s="7" t="s">
        <v>40</v>
      </c>
      <c r="D33" s="8"/>
      <c r="E33" s="8" t="s">
        <v>298</v>
      </c>
      <c r="F33" s="274">
        <f ca="1">SUMIF(Faktury_2022!$I$660:$N$1070,'III kw ReactEU'!E33,Faktury_2022!$N$660:$N$1070)</f>
        <v>0</v>
      </c>
      <c r="G33" s="274" t="e">
        <f>#REF!</f>
        <v>#REF!</v>
      </c>
      <c r="H33" s="317" t="e">
        <f t="shared" ca="1" si="0"/>
        <v>#REF!</v>
      </c>
      <c r="I33" s="317" t="e">
        <f ca="1">F33+#REF!+#REF!</f>
        <v>#REF!</v>
      </c>
    </row>
    <row r="34" spans="1:9" x14ac:dyDescent="0.2">
      <c r="A34" s="426"/>
      <c r="C34" s="11" t="s">
        <v>42</v>
      </c>
      <c r="D34" s="12"/>
      <c r="E34" s="12" t="s">
        <v>299</v>
      </c>
      <c r="F34" s="276">
        <f ca="1">SUMIF(Faktury_2022!$I$660:$N$1070,'III kw ReactEU'!E34,Faktury_2022!$N$660:$N$1070)</f>
        <v>0</v>
      </c>
      <c r="G34" s="276" t="e">
        <f>#REF!</f>
        <v>#REF!</v>
      </c>
      <c r="H34" s="318" t="e">
        <f t="shared" ca="1" si="0"/>
        <v>#REF!</v>
      </c>
      <c r="I34" s="318" t="e">
        <f ca="1">F34+#REF!+#REF!</f>
        <v>#REF!</v>
      </c>
    </row>
    <row r="35" spans="1:9" x14ac:dyDescent="0.2">
      <c r="A35" s="423"/>
      <c r="B35" s="4" t="s">
        <v>61</v>
      </c>
      <c r="C35" s="424"/>
      <c r="D35" s="424"/>
      <c r="E35" s="424" t="s">
        <v>300</v>
      </c>
      <c r="F35" s="425">
        <f ca="1">SUM(F36:F46)</f>
        <v>0</v>
      </c>
      <c r="G35" s="437" t="e">
        <f>#REF!</f>
        <v>#REF!</v>
      </c>
      <c r="H35" s="442" t="e">
        <f t="shared" ca="1" si="0"/>
        <v>#REF!</v>
      </c>
      <c r="I35" s="442" t="e">
        <f ca="1">F35+#REF!+#REF!</f>
        <v>#REF!</v>
      </c>
    </row>
    <row r="36" spans="1:9" x14ac:dyDescent="0.2">
      <c r="A36" s="426"/>
      <c r="C36" s="5" t="s">
        <v>63</v>
      </c>
      <c r="D36" s="6"/>
      <c r="E36" s="6" t="s">
        <v>301</v>
      </c>
      <c r="F36" s="277">
        <f ca="1">SUMIF(Faktury_2022!$I$660:$N$1070,'III kw ReactEU'!E36,Faktury_2022!$N$660:$N$1070)</f>
        <v>0</v>
      </c>
      <c r="G36" s="277" t="e">
        <f>#REF!</f>
        <v>#REF!</v>
      </c>
      <c r="H36" s="316" t="e">
        <f t="shared" ca="1" si="0"/>
        <v>#REF!</v>
      </c>
      <c r="I36" s="316" t="e">
        <f ca="1">F36+#REF!+#REF!</f>
        <v>#REF!</v>
      </c>
    </row>
    <row r="37" spans="1:9" x14ac:dyDescent="0.2">
      <c r="A37" s="426"/>
      <c r="C37" s="7" t="s">
        <v>65</v>
      </c>
      <c r="D37" s="8"/>
      <c r="E37" s="432" t="s">
        <v>302</v>
      </c>
      <c r="F37" s="274">
        <f ca="1">SUMIF(Faktury_2022!$I$660:$N$1070,'III kw ReactEU'!E37,Faktury_2022!$N$660:$N$1070)</f>
        <v>0</v>
      </c>
      <c r="G37" s="274" t="e">
        <f>#REF!</f>
        <v>#REF!</v>
      </c>
      <c r="H37" s="317" t="e">
        <f t="shared" ca="1" si="0"/>
        <v>#REF!</v>
      </c>
      <c r="I37" s="317" t="e">
        <f ca="1">F37+#REF!+#REF!</f>
        <v>#REF!</v>
      </c>
    </row>
    <row r="38" spans="1:9" x14ac:dyDescent="0.2">
      <c r="A38" s="426"/>
      <c r="C38" s="7" t="s">
        <v>67</v>
      </c>
      <c r="D38" s="8"/>
      <c r="E38" s="8" t="s">
        <v>303</v>
      </c>
      <c r="F38" s="274">
        <f ca="1">SUMIF(Faktury_2022!$I$660:$N$1070,'III kw ReactEU'!E38,Faktury_2022!$N$660:$N$1070)</f>
        <v>0</v>
      </c>
      <c r="G38" s="274" t="e">
        <f>#REF!</f>
        <v>#REF!</v>
      </c>
      <c r="H38" s="317" t="e">
        <f t="shared" ca="1" si="0"/>
        <v>#REF!</v>
      </c>
      <c r="I38" s="317" t="e">
        <f ca="1">F38+#REF!+#REF!</f>
        <v>#REF!</v>
      </c>
    </row>
    <row r="39" spans="1:9" x14ac:dyDescent="0.2">
      <c r="A39" s="426"/>
      <c r="C39" s="7" t="s">
        <v>68</v>
      </c>
      <c r="D39" s="8"/>
      <c r="E39" s="8" t="s">
        <v>304</v>
      </c>
      <c r="F39" s="274">
        <f ca="1">SUMIF(Faktury_2022!$I$660:$N$1070,'III kw ReactEU'!E39,Faktury_2022!$N$660:$N$1070)</f>
        <v>0</v>
      </c>
      <c r="G39" s="274" t="e">
        <f>#REF!</f>
        <v>#REF!</v>
      </c>
      <c r="H39" s="317" t="e">
        <f t="shared" ca="1" si="0"/>
        <v>#REF!</v>
      </c>
      <c r="I39" s="317" t="e">
        <f ca="1">F39+#REF!+#REF!</f>
        <v>#REF!</v>
      </c>
    </row>
    <row r="40" spans="1:9" x14ac:dyDescent="0.2">
      <c r="A40" s="426"/>
      <c r="C40" s="7" t="s">
        <v>70</v>
      </c>
      <c r="D40" s="8"/>
      <c r="E40" s="8" t="s">
        <v>305</v>
      </c>
      <c r="F40" s="274">
        <f ca="1">SUMIF(Faktury_2022!$I$660:$N$1070,'III kw ReactEU'!E40,Faktury_2022!$N$660:$N$1070)</f>
        <v>0</v>
      </c>
      <c r="G40" s="274" t="e">
        <f>#REF!</f>
        <v>#REF!</v>
      </c>
      <c r="H40" s="317" t="e">
        <f t="shared" ca="1" si="0"/>
        <v>#REF!</v>
      </c>
      <c r="I40" s="317" t="e">
        <f ca="1">F40+#REF!+#REF!</f>
        <v>#REF!</v>
      </c>
    </row>
    <row r="41" spans="1:9" x14ac:dyDescent="0.2">
      <c r="A41" s="426"/>
      <c r="C41" s="7" t="s">
        <v>72</v>
      </c>
      <c r="D41" s="8"/>
      <c r="E41" s="8" t="s">
        <v>306</v>
      </c>
      <c r="F41" s="274">
        <f ca="1">SUMIF(Faktury_2022!$I$660:$N$1070,'III kw ReactEU'!E41,Faktury_2022!$N$660:$N$1070)</f>
        <v>0</v>
      </c>
      <c r="G41" s="274" t="e">
        <f>#REF!</f>
        <v>#REF!</v>
      </c>
      <c r="H41" s="317" t="e">
        <f t="shared" ca="1" si="0"/>
        <v>#REF!</v>
      </c>
      <c r="I41" s="317" t="e">
        <f ca="1">F41+#REF!+#REF!</f>
        <v>#REF!</v>
      </c>
    </row>
    <row r="42" spans="1:9" x14ac:dyDescent="0.2">
      <c r="A42" s="426"/>
      <c r="C42" s="7" t="s">
        <v>73</v>
      </c>
      <c r="D42" s="8"/>
      <c r="E42" s="8" t="s">
        <v>307</v>
      </c>
      <c r="F42" s="274">
        <f ca="1">SUMIF(Faktury_2022!$I$660:$N$1070,'III kw ReactEU'!E42,Faktury_2022!$N$660:$N$1070)</f>
        <v>0</v>
      </c>
      <c r="G42" s="274" t="e">
        <f>#REF!</f>
        <v>#REF!</v>
      </c>
      <c r="H42" s="317" t="e">
        <f t="shared" ca="1" si="0"/>
        <v>#REF!</v>
      </c>
      <c r="I42" s="317" t="e">
        <f ca="1">F42+#REF!+#REF!</f>
        <v>#REF!</v>
      </c>
    </row>
    <row r="43" spans="1:9" x14ac:dyDescent="0.2">
      <c r="A43" s="426"/>
      <c r="C43" s="7" t="s">
        <v>74</v>
      </c>
      <c r="D43" s="8"/>
      <c r="E43" s="8" t="s">
        <v>308</v>
      </c>
      <c r="F43" s="274">
        <f ca="1">SUMIF(Faktury_2022!$I$660:$N$1070,'III kw ReactEU'!E43,Faktury_2022!$N$660:$N$1070)</f>
        <v>0</v>
      </c>
      <c r="G43" s="274" t="e">
        <f>#REF!</f>
        <v>#REF!</v>
      </c>
      <c r="H43" s="317" t="e">
        <f t="shared" ca="1" si="0"/>
        <v>#REF!</v>
      </c>
      <c r="I43" s="317" t="e">
        <f ca="1">F43+#REF!+#REF!</f>
        <v>#REF!</v>
      </c>
    </row>
    <row r="44" spans="1:9" x14ac:dyDescent="0.2">
      <c r="A44" s="426"/>
      <c r="C44" s="7" t="s">
        <v>76</v>
      </c>
      <c r="D44" s="8"/>
      <c r="E44" s="8" t="s">
        <v>309</v>
      </c>
      <c r="F44" s="274">
        <f ca="1">SUMIF(Faktury_2022!$I$660:$N$1070,'III kw ReactEU'!E44,Faktury_2022!$N$660:$N$1070)</f>
        <v>0</v>
      </c>
      <c r="G44" s="274" t="e">
        <f>#REF!</f>
        <v>#REF!</v>
      </c>
      <c r="H44" s="317" t="e">
        <f t="shared" ca="1" si="0"/>
        <v>#REF!</v>
      </c>
      <c r="I44" s="317" t="e">
        <f ca="1">F44+#REF!+#REF!</f>
        <v>#REF!</v>
      </c>
    </row>
    <row r="45" spans="1:9" x14ac:dyDescent="0.2">
      <c r="A45" s="426"/>
      <c r="C45" s="7" t="s">
        <v>78</v>
      </c>
      <c r="D45" s="8"/>
      <c r="E45" s="8" t="s">
        <v>310</v>
      </c>
      <c r="F45" s="274">
        <f ca="1">SUMIF(Faktury_2022!$I$660:$N$1070,'III kw ReactEU'!E45,Faktury_2022!$N$660:$N$1070)</f>
        <v>0</v>
      </c>
      <c r="G45" s="274" t="e">
        <f>#REF!</f>
        <v>#REF!</v>
      </c>
      <c r="H45" s="317" t="e">
        <f t="shared" ca="1" si="0"/>
        <v>#REF!</v>
      </c>
      <c r="I45" s="317" t="e">
        <f ca="1">F45+#REF!+#REF!</f>
        <v>#REF!</v>
      </c>
    </row>
    <row r="46" spans="1:9" x14ac:dyDescent="0.2">
      <c r="A46" s="426"/>
      <c r="C46" s="11" t="s">
        <v>80</v>
      </c>
      <c r="D46" s="12"/>
      <c r="E46" s="12" t="s">
        <v>311</v>
      </c>
      <c r="F46" s="276">
        <f ca="1">SUMIF(Faktury_2022!$I$660:$N$1070,'III kw ReactEU'!E46,Faktury_2022!$N$660:$N$1070)</f>
        <v>0</v>
      </c>
      <c r="G46" s="276" t="e">
        <f>#REF!</f>
        <v>#REF!</v>
      </c>
      <c r="H46" s="318" t="e">
        <f t="shared" ca="1" si="0"/>
        <v>#REF!</v>
      </c>
      <c r="I46" s="318" t="e">
        <f ca="1">F46+#REF!+#REF!</f>
        <v>#REF!</v>
      </c>
    </row>
    <row r="47" spans="1:9" x14ac:dyDescent="0.2">
      <c r="A47" s="423"/>
      <c r="B47" s="4">
        <v>4</v>
      </c>
      <c r="C47" s="424"/>
      <c r="D47" s="424"/>
      <c r="E47" s="424" t="s">
        <v>312</v>
      </c>
      <c r="F47" s="437">
        <f ca="1">SUMIF(Faktury_2022!$I$660:$N$1070,'III kw ReactEU'!E47,Faktury_2022!$N$660:$N$1070)</f>
        <v>0</v>
      </c>
      <c r="G47" s="437" t="e">
        <f>#REF!</f>
        <v>#REF!</v>
      </c>
      <c r="H47" s="442" t="e">
        <f t="shared" ca="1" si="0"/>
        <v>#REF!</v>
      </c>
      <c r="I47" s="442" t="e">
        <f ca="1">F47+#REF!+#REF!</f>
        <v>#REF!</v>
      </c>
    </row>
    <row r="48" spans="1:9" x14ac:dyDescent="0.2">
      <c r="A48" s="423"/>
      <c r="B48" s="4">
        <v>5</v>
      </c>
      <c r="C48" s="424"/>
      <c r="D48" s="424"/>
      <c r="E48" s="424" t="s">
        <v>313</v>
      </c>
      <c r="F48" s="425">
        <f ca="1">F49+F52+F54</f>
        <v>0</v>
      </c>
      <c r="G48" s="437" t="e">
        <f>#REF!</f>
        <v>#REF!</v>
      </c>
      <c r="H48" s="442" t="e">
        <f t="shared" ca="1" si="0"/>
        <v>#REF!</v>
      </c>
      <c r="I48" s="442" t="e">
        <f ca="1">F48+#REF!+#REF!</f>
        <v>#REF!</v>
      </c>
    </row>
    <row r="49" spans="1:9" x14ac:dyDescent="0.2">
      <c r="A49" s="426"/>
      <c r="C49" s="23" t="s">
        <v>84</v>
      </c>
      <c r="D49" s="24"/>
      <c r="E49" s="24" t="s">
        <v>314</v>
      </c>
      <c r="F49" s="33">
        <f ca="1">F50+F51</f>
        <v>0</v>
      </c>
      <c r="G49" s="440" t="e">
        <f>#REF!</f>
        <v>#REF!</v>
      </c>
      <c r="H49" s="445" t="e">
        <f t="shared" ca="1" si="0"/>
        <v>#REF!</v>
      </c>
      <c r="I49" s="445" t="e">
        <f ca="1">F49+#REF!+#REF!</f>
        <v>#REF!</v>
      </c>
    </row>
    <row r="50" spans="1:9" x14ac:dyDescent="0.2">
      <c r="A50" s="428"/>
      <c r="B50" s="26"/>
      <c r="C50" s="429"/>
      <c r="D50" s="106" t="s">
        <v>86</v>
      </c>
      <c r="E50" s="106" t="s">
        <v>315</v>
      </c>
      <c r="F50" s="272">
        <f ca="1">SUMIF(Faktury_2022!$I$660:$N$1070,'III kw ReactEU'!E50,Faktury_2022!$N$660:$N$1070)</f>
        <v>0</v>
      </c>
      <c r="G50" s="272" t="e">
        <f>#REF!</f>
        <v>#REF!</v>
      </c>
      <c r="H50" s="319" t="e">
        <f t="shared" ca="1" si="0"/>
        <v>#REF!</v>
      </c>
      <c r="I50" s="319" t="e">
        <f ca="1">F50+#REF!+#REF!</f>
        <v>#REF!</v>
      </c>
    </row>
    <row r="51" spans="1:9" x14ac:dyDescent="0.2">
      <c r="A51" s="428"/>
      <c r="B51" s="26"/>
      <c r="C51" s="431"/>
      <c r="D51" s="106" t="s">
        <v>88</v>
      </c>
      <c r="E51" s="106" t="s">
        <v>316</v>
      </c>
      <c r="F51" s="272">
        <f ca="1">SUMIF(Faktury_2022!$I$660:$N$1070,'III kw ReactEU'!E51,Faktury_2022!$N$660:$N$1070)</f>
        <v>0</v>
      </c>
      <c r="G51" s="272" t="e">
        <f>#REF!</f>
        <v>#REF!</v>
      </c>
      <c r="H51" s="319" t="e">
        <f t="shared" ca="1" si="0"/>
        <v>#REF!</v>
      </c>
      <c r="I51" s="319" t="e">
        <f ca="1">F51+#REF!+#REF!</f>
        <v>#REF!</v>
      </c>
    </row>
    <row r="52" spans="1:9" x14ac:dyDescent="0.2">
      <c r="A52" s="426"/>
      <c r="C52" s="7" t="s">
        <v>90</v>
      </c>
      <c r="D52" s="8"/>
      <c r="E52" s="8" t="s">
        <v>317</v>
      </c>
      <c r="F52" s="28">
        <f ca="1">F53</f>
        <v>0</v>
      </c>
      <c r="G52" s="274" t="e">
        <f>#REF!</f>
        <v>#REF!</v>
      </c>
      <c r="H52" s="317" t="e">
        <f t="shared" ca="1" si="0"/>
        <v>#REF!</v>
      </c>
      <c r="I52" s="317" t="e">
        <f ca="1">F52+#REF!+#REF!</f>
        <v>#REF!</v>
      </c>
    </row>
    <row r="53" spans="1:9" x14ac:dyDescent="0.2">
      <c r="A53" s="428"/>
      <c r="B53" s="26"/>
      <c r="C53" s="106"/>
      <c r="D53" s="106" t="s">
        <v>92</v>
      </c>
      <c r="E53" s="106" t="s">
        <v>318</v>
      </c>
      <c r="F53" s="272">
        <f ca="1">SUMIF(Faktury_2022!$I$660:$N$1070,'III kw ReactEU'!E53,Faktury_2022!$N$660:$N$1070)</f>
        <v>0</v>
      </c>
      <c r="G53" s="272" t="e">
        <f>#REF!</f>
        <v>#REF!</v>
      </c>
      <c r="H53" s="319" t="e">
        <f t="shared" ca="1" si="0"/>
        <v>#REF!</v>
      </c>
      <c r="I53" s="319" t="e">
        <f ca="1">F53+#REF!+#REF!</f>
        <v>#REF!</v>
      </c>
    </row>
    <row r="54" spans="1:9" x14ac:dyDescent="0.2">
      <c r="A54" s="426"/>
      <c r="C54" s="7" t="s">
        <v>94</v>
      </c>
      <c r="D54" s="8"/>
      <c r="E54" s="9" t="s">
        <v>319</v>
      </c>
      <c r="F54" s="274">
        <f ca="1">SUMIF(Faktury_2022!$I$660:$N$1070,'III kw ReactEU'!E54,Faktury_2022!$N$660:$N$1070)</f>
        <v>0</v>
      </c>
      <c r="G54" s="274" t="e">
        <f>#REF!</f>
        <v>#REF!</v>
      </c>
      <c r="H54" s="317" t="e">
        <f t="shared" ca="1" si="0"/>
        <v>#REF!</v>
      </c>
      <c r="I54" s="317" t="e">
        <f ca="1">F54+#REF!+#REF!</f>
        <v>#REF!</v>
      </c>
    </row>
    <row r="55" spans="1:9" ht="13.5" thickBot="1" x14ac:dyDescent="0.25">
      <c r="A55" s="433" t="s">
        <v>97</v>
      </c>
      <c r="B55" s="101"/>
      <c r="C55" s="101"/>
      <c r="D55" s="101"/>
      <c r="E55" s="101" t="s">
        <v>320</v>
      </c>
      <c r="F55" s="438">
        <f ca="1">SUMIF(Faktury_2022!$I$660:$N$1070,'III kw ReactEU'!E55,Faktury_2022!$N$660:$N$1070)</f>
        <v>0</v>
      </c>
      <c r="G55" s="438" t="e">
        <f>#REF!</f>
        <v>#REF!</v>
      </c>
      <c r="H55" s="444" t="e">
        <f t="shared" ca="1" si="0"/>
        <v>#REF!</v>
      </c>
      <c r="I55" s="444" t="e">
        <f ca="1">F55+#REF!+#REF!</f>
        <v>#REF!</v>
      </c>
    </row>
    <row r="56" spans="1:9" ht="13.5" thickBot="1" x14ac:dyDescent="0.25">
      <c r="A56" s="434"/>
      <c r="B56" s="435"/>
      <c r="C56" s="435"/>
      <c r="D56" s="436" t="s">
        <v>101</v>
      </c>
      <c r="E56" s="436" t="s">
        <v>102</v>
      </c>
      <c r="F56" s="460">
        <f ca="1">F55+F26+F4</f>
        <v>0</v>
      </c>
      <c r="G56" s="441" t="e">
        <f>#REF!</f>
        <v>#REF!</v>
      </c>
      <c r="H56" s="446" t="e">
        <f t="shared" ca="1" si="0"/>
        <v>#REF!</v>
      </c>
      <c r="I56" s="446" t="e">
        <f ca="1">I4+I26+I55</f>
        <v>#REF!</v>
      </c>
    </row>
    <row r="57" spans="1:9" x14ac:dyDescent="0.2">
      <c r="H57" s="462"/>
      <c r="I57" s="462"/>
    </row>
    <row r="58" spans="1:9" x14ac:dyDescent="0.2">
      <c r="H58" s="462"/>
      <c r="I58" s="462"/>
    </row>
    <row r="59" spans="1:9" x14ac:dyDescent="0.2">
      <c r="F59" s="462"/>
    </row>
    <row r="61" spans="1:9" x14ac:dyDescent="0.2">
      <c r="F61" s="462"/>
    </row>
  </sheetData>
  <mergeCells count="1">
    <mergeCell ref="C2:I2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39997558519241921"/>
  </sheetPr>
  <dimension ref="A1:P1115"/>
  <sheetViews>
    <sheetView zoomScale="110" zoomScaleNormal="110" workbookViewId="0">
      <pane ySplit="3" topLeftCell="A19" activePane="bottomLeft" state="frozen"/>
      <selection pane="bottomLeft" activeCell="A3" sqref="A3"/>
    </sheetView>
  </sheetViews>
  <sheetFormatPr defaultColWidth="8.85546875" defaultRowHeight="11.25" x14ac:dyDescent="0.2"/>
  <cols>
    <col min="1" max="1" width="11" style="85" customWidth="1"/>
    <col min="2" max="2" width="10" style="85" customWidth="1"/>
    <col min="3" max="3" width="20.85546875" style="91" customWidth="1"/>
    <col min="4" max="4" width="13" style="91" customWidth="1"/>
    <col min="5" max="5" width="9.85546875" style="87" customWidth="1"/>
    <col min="6" max="6" width="18.5703125" style="91" bestFit="1" customWidth="1"/>
    <col min="7" max="7" width="12" style="89" customWidth="1"/>
    <col min="8" max="8" width="11.5703125" style="89" customWidth="1"/>
    <col min="9" max="9" width="51.28515625" style="85" bestFit="1" customWidth="1"/>
    <col min="10" max="10" width="5.85546875" style="93" bestFit="1" customWidth="1"/>
    <col min="11" max="11" width="42.7109375" style="85" customWidth="1"/>
    <col min="12" max="13" width="6.140625" style="85" customWidth="1"/>
    <col min="14" max="14" width="10" style="85" customWidth="1"/>
    <col min="15" max="16384" width="8.85546875" style="85"/>
  </cols>
  <sheetData>
    <row r="1" spans="1:14" x14ac:dyDescent="0.2">
      <c r="A1" s="87" t="s">
        <v>0</v>
      </c>
      <c r="F1" s="164" t="s">
        <v>256</v>
      </c>
      <c r="G1" s="88">
        <f>SUM(G4:G1081)</f>
        <v>0</v>
      </c>
      <c r="K1" s="163" t="s">
        <v>228</v>
      </c>
    </row>
    <row r="2" spans="1:14" ht="12" thickBot="1" x14ac:dyDescent="0.25">
      <c r="A2" s="217"/>
      <c r="B2" s="169"/>
      <c r="G2" s="89">
        <f>SUBTOTAL(9,G4:G1081)</f>
        <v>0</v>
      </c>
      <c r="K2" s="162"/>
    </row>
    <row r="3" spans="1:14" s="219" customFormat="1" ht="42.75" thickBot="1" x14ac:dyDescent="0.3">
      <c r="A3" s="295" t="s">
        <v>258</v>
      </c>
      <c r="B3" s="296" t="s">
        <v>157</v>
      </c>
      <c r="C3" s="297" t="s">
        <v>1</v>
      </c>
      <c r="D3" s="297" t="s">
        <v>259</v>
      </c>
      <c r="E3" s="298" t="s">
        <v>2</v>
      </c>
      <c r="F3" s="299" t="s">
        <v>261</v>
      </c>
      <c r="G3" s="300" t="s">
        <v>3</v>
      </c>
      <c r="H3" s="291" t="s">
        <v>4</v>
      </c>
      <c r="I3" s="301" t="s">
        <v>257</v>
      </c>
      <c r="J3" s="302"/>
      <c r="K3" s="303" t="s">
        <v>175</v>
      </c>
      <c r="N3" s="218" t="s">
        <v>260</v>
      </c>
    </row>
    <row r="4" spans="1:14" x14ac:dyDescent="0.2">
      <c r="A4" s="147"/>
      <c r="B4" s="148"/>
      <c r="C4" s="149"/>
      <c r="D4" s="148"/>
      <c r="E4" s="150"/>
      <c r="F4" s="293"/>
      <c r="G4" s="152"/>
      <c r="H4" s="152"/>
      <c r="I4" s="148"/>
      <c r="J4" s="151"/>
      <c r="K4" s="294"/>
      <c r="N4" s="95"/>
    </row>
    <row r="5" spans="1:14" x14ac:dyDescent="0.2">
      <c r="A5" s="119"/>
      <c r="B5" s="92"/>
      <c r="C5" s="114"/>
      <c r="D5" s="92"/>
      <c r="E5" s="116"/>
      <c r="F5" s="125"/>
      <c r="G5" s="90"/>
      <c r="H5" s="90"/>
      <c r="I5" s="92"/>
      <c r="J5" s="115"/>
      <c r="K5" s="118"/>
      <c r="N5" s="95"/>
    </row>
    <row r="6" spans="1:14" x14ac:dyDescent="0.2">
      <c r="A6" s="119"/>
      <c r="B6" s="92"/>
      <c r="C6" s="114"/>
      <c r="D6" s="92"/>
      <c r="E6" s="116"/>
      <c r="F6" s="125"/>
      <c r="G6" s="90"/>
      <c r="H6" s="90"/>
      <c r="I6" s="92"/>
      <c r="J6" s="115"/>
      <c r="K6" s="118"/>
      <c r="N6" s="95"/>
    </row>
    <row r="7" spans="1:14" x14ac:dyDescent="0.2">
      <c r="A7" s="119"/>
      <c r="B7" s="92"/>
      <c r="C7" s="114"/>
      <c r="D7" s="92"/>
      <c r="E7" s="116"/>
      <c r="F7" s="125"/>
      <c r="H7" s="90"/>
      <c r="I7" s="92"/>
      <c r="J7" s="115"/>
      <c r="K7" s="118"/>
      <c r="N7" s="95"/>
    </row>
    <row r="8" spans="1:14" x14ac:dyDescent="0.2">
      <c r="A8" s="119"/>
      <c r="B8" s="92"/>
      <c r="C8" s="114"/>
      <c r="D8" s="92"/>
      <c r="E8" s="116"/>
      <c r="F8" s="125"/>
      <c r="G8" s="90"/>
      <c r="H8" s="90"/>
      <c r="I8" s="92"/>
      <c r="J8" s="115"/>
      <c r="K8" s="118"/>
      <c r="N8" s="95"/>
    </row>
    <row r="9" spans="1:14" x14ac:dyDescent="0.2">
      <c r="A9" s="119"/>
      <c r="B9" s="92"/>
      <c r="C9" s="114"/>
      <c r="D9" s="92"/>
      <c r="E9" s="116"/>
      <c r="F9" s="125"/>
      <c r="G9" s="90"/>
      <c r="H9" s="90"/>
      <c r="I9" s="92"/>
      <c r="J9" s="115"/>
      <c r="K9" s="118"/>
      <c r="N9" s="95"/>
    </row>
    <row r="10" spans="1:14" x14ac:dyDescent="0.2">
      <c r="A10" s="119"/>
      <c r="B10" s="92"/>
      <c r="C10" s="125"/>
      <c r="D10" s="92"/>
      <c r="E10" s="116"/>
      <c r="F10" s="125"/>
      <c r="G10" s="90"/>
      <c r="H10" s="90"/>
      <c r="I10" s="92"/>
      <c r="J10" s="115"/>
      <c r="K10" s="118"/>
      <c r="N10" s="95"/>
    </row>
    <row r="11" spans="1:14" x14ac:dyDescent="0.2">
      <c r="A11" s="119"/>
      <c r="B11" s="92"/>
      <c r="C11" s="114"/>
      <c r="D11" s="92"/>
      <c r="E11" s="116"/>
      <c r="F11" s="125"/>
      <c r="G11" s="90"/>
      <c r="H11" s="90"/>
      <c r="I11" s="92"/>
      <c r="J11" s="115"/>
      <c r="K11" s="118"/>
      <c r="N11" s="95"/>
    </row>
    <row r="12" spans="1:14" x14ac:dyDescent="0.2">
      <c r="A12" s="119"/>
      <c r="B12" s="92"/>
      <c r="C12" s="114"/>
      <c r="D12" s="92"/>
      <c r="E12" s="116"/>
      <c r="F12" s="125"/>
      <c r="G12" s="90"/>
      <c r="H12" s="90"/>
      <c r="I12" s="92"/>
      <c r="J12" s="115"/>
      <c r="K12" s="118"/>
      <c r="N12" s="95"/>
    </row>
    <row r="13" spans="1:14" x14ac:dyDescent="0.2">
      <c r="A13" s="119"/>
      <c r="B13" s="92"/>
      <c r="C13" s="127"/>
      <c r="D13" s="92"/>
      <c r="E13" s="116"/>
      <c r="F13" s="125"/>
      <c r="G13" s="90"/>
      <c r="H13" s="90"/>
      <c r="I13" s="92"/>
      <c r="J13" s="115"/>
      <c r="K13" s="118"/>
      <c r="N13" s="95"/>
    </row>
    <row r="14" spans="1:14" x14ac:dyDescent="0.2">
      <c r="A14" s="119"/>
      <c r="B14" s="92"/>
      <c r="C14" s="114"/>
      <c r="D14" s="92"/>
      <c r="E14" s="116"/>
      <c r="F14" s="125"/>
      <c r="G14" s="90"/>
      <c r="H14" s="90"/>
      <c r="I14" s="92"/>
      <c r="J14" s="115"/>
      <c r="K14" s="118"/>
      <c r="N14" s="95"/>
    </row>
    <row r="15" spans="1:14" x14ac:dyDescent="0.2">
      <c r="A15" s="119"/>
      <c r="B15" s="92"/>
      <c r="C15" s="114"/>
      <c r="D15" s="92"/>
      <c r="E15" s="116"/>
      <c r="F15" s="125"/>
      <c r="G15" s="90"/>
      <c r="H15" s="90"/>
      <c r="I15" s="92"/>
      <c r="J15" s="115"/>
      <c r="K15" s="118"/>
      <c r="N15" s="95"/>
    </row>
    <row r="16" spans="1:14" x14ac:dyDescent="0.2">
      <c r="A16" s="119"/>
      <c r="B16" s="92"/>
      <c r="C16" s="114"/>
      <c r="D16" s="92"/>
      <c r="E16" s="116"/>
      <c r="F16" s="125"/>
      <c r="G16" s="90"/>
      <c r="H16" s="90"/>
      <c r="I16" s="92"/>
      <c r="J16" s="115"/>
      <c r="K16" s="118"/>
      <c r="N16" s="95"/>
    </row>
    <row r="17" spans="1:14" x14ac:dyDescent="0.2">
      <c r="A17" s="119"/>
      <c r="B17" s="92"/>
      <c r="C17" s="125"/>
      <c r="D17" s="92"/>
      <c r="E17" s="116"/>
      <c r="F17" s="125"/>
      <c r="G17" s="90"/>
      <c r="H17" s="90"/>
      <c r="I17" s="92"/>
      <c r="J17" s="115"/>
      <c r="K17" s="118"/>
      <c r="N17" s="95"/>
    </row>
    <row r="18" spans="1:14" x14ac:dyDescent="0.2">
      <c r="A18" s="119"/>
      <c r="B18" s="92"/>
      <c r="C18" s="125"/>
      <c r="D18" s="122"/>
      <c r="E18" s="116"/>
      <c r="F18" s="125"/>
      <c r="G18" s="90"/>
      <c r="H18" s="90"/>
      <c r="I18" s="92"/>
      <c r="J18" s="115"/>
      <c r="K18" s="118"/>
      <c r="N18" s="95"/>
    </row>
    <row r="19" spans="1:14" x14ac:dyDescent="0.2">
      <c r="A19" s="119"/>
      <c r="B19" s="92"/>
      <c r="C19" s="130"/>
      <c r="D19" s="92"/>
      <c r="E19" s="116"/>
      <c r="F19" s="125"/>
      <c r="G19" s="90"/>
      <c r="H19" s="90"/>
      <c r="I19" s="92"/>
      <c r="J19" s="115"/>
      <c r="K19" s="118"/>
      <c r="N19" s="95"/>
    </row>
    <row r="20" spans="1:14" x14ac:dyDescent="0.2">
      <c r="A20" s="119"/>
      <c r="B20" s="92"/>
      <c r="C20" s="114"/>
      <c r="D20" s="92"/>
      <c r="E20" s="116"/>
      <c r="F20" s="125"/>
      <c r="G20" s="90"/>
      <c r="H20" s="90"/>
      <c r="I20" s="92"/>
      <c r="J20" s="115"/>
      <c r="K20" s="118"/>
      <c r="N20" s="95"/>
    </row>
    <row r="21" spans="1:14" x14ac:dyDescent="0.2">
      <c r="A21" s="154"/>
      <c r="B21" s="92"/>
      <c r="C21" s="125"/>
      <c r="D21" s="131"/>
      <c r="E21" s="116"/>
      <c r="F21" s="125"/>
      <c r="G21" s="90"/>
      <c r="H21" s="90"/>
      <c r="I21" s="92"/>
      <c r="J21" s="115"/>
      <c r="K21" s="118"/>
      <c r="N21" s="95"/>
    </row>
    <row r="22" spans="1:14" x14ac:dyDescent="0.2">
      <c r="A22" s="154"/>
      <c r="B22" s="92"/>
      <c r="C22" s="125"/>
      <c r="D22" s="131"/>
      <c r="E22" s="116"/>
      <c r="F22" s="125"/>
      <c r="G22" s="90"/>
      <c r="H22" s="90"/>
      <c r="I22" s="92"/>
      <c r="J22" s="115"/>
      <c r="K22" s="118"/>
      <c r="N22" s="95"/>
    </row>
    <row r="23" spans="1:14" x14ac:dyDescent="0.2">
      <c r="A23" s="154"/>
      <c r="B23" s="92"/>
      <c r="C23" s="114"/>
      <c r="D23" s="114"/>
      <c r="E23" s="116"/>
      <c r="F23" s="125"/>
      <c r="G23" s="90"/>
      <c r="H23" s="90"/>
      <c r="I23" s="92"/>
      <c r="J23" s="115"/>
      <c r="K23" s="118"/>
      <c r="N23" s="95"/>
    </row>
    <row r="24" spans="1:14" x14ac:dyDescent="0.2">
      <c r="A24" s="119"/>
      <c r="B24" s="92"/>
      <c r="C24" s="114"/>
      <c r="D24" s="131"/>
      <c r="E24" s="116"/>
      <c r="F24" s="125"/>
      <c r="G24" s="90"/>
      <c r="H24" s="90"/>
      <c r="I24" s="92"/>
      <c r="J24" s="115"/>
      <c r="K24" s="118"/>
      <c r="N24" s="95"/>
    </row>
    <row r="25" spans="1:14" x14ac:dyDescent="0.2">
      <c r="A25" s="119"/>
      <c r="B25" s="92"/>
      <c r="C25" s="114"/>
      <c r="D25" s="131"/>
      <c r="E25" s="116"/>
      <c r="F25" s="125"/>
      <c r="G25" s="90"/>
      <c r="H25" s="90"/>
      <c r="I25" s="92"/>
      <c r="J25" s="115"/>
      <c r="K25" s="118"/>
      <c r="N25" s="95"/>
    </row>
    <row r="26" spans="1:14" x14ac:dyDescent="0.2">
      <c r="A26" s="119"/>
      <c r="B26" s="92"/>
      <c r="C26" s="114"/>
      <c r="D26" s="114"/>
      <c r="E26" s="116"/>
      <c r="F26" s="125"/>
      <c r="G26" s="90"/>
      <c r="H26" s="90"/>
      <c r="I26" s="92"/>
      <c r="J26" s="115"/>
      <c r="K26" s="118"/>
      <c r="N26" s="95"/>
    </row>
    <row r="27" spans="1:14" x14ac:dyDescent="0.2">
      <c r="A27" s="154"/>
      <c r="B27" s="92"/>
      <c r="C27" s="114"/>
      <c r="D27" s="131"/>
      <c r="E27" s="116"/>
      <c r="F27" s="125"/>
      <c r="G27" s="90"/>
      <c r="H27" s="90"/>
      <c r="I27" s="92"/>
      <c r="J27" s="115"/>
      <c r="K27" s="118"/>
      <c r="N27" s="95"/>
    </row>
    <row r="28" spans="1:14" x14ac:dyDescent="0.2">
      <c r="A28" s="154"/>
      <c r="B28" s="92"/>
      <c r="C28" s="114"/>
      <c r="D28" s="131"/>
      <c r="E28" s="116"/>
      <c r="F28" s="125"/>
      <c r="G28" s="90"/>
      <c r="H28" s="90"/>
      <c r="I28" s="92"/>
      <c r="J28" s="115"/>
      <c r="K28" s="118"/>
      <c r="N28" s="95"/>
    </row>
    <row r="29" spans="1:14" x14ac:dyDescent="0.2">
      <c r="A29" s="154"/>
      <c r="B29" s="92"/>
      <c r="C29" s="114"/>
      <c r="D29" s="114"/>
      <c r="E29" s="116"/>
      <c r="F29" s="125"/>
      <c r="G29" s="90"/>
      <c r="H29" s="90"/>
      <c r="I29" s="92"/>
      <c r="J29" s="115"/>
      <c r="K29" s="118"/>
      <c r="N29" s="95"/>
    </row>
    <row r="30" spans="1:14" x14ac:dyDescent="0.2">
      <c r="A30" s="154"/>
      <c r="B30" s="92"/>
      <c r="C30" s="114"/>
      <c r="D30" s="131"/>
      <c r="E30" s="116"/>
      <c r="F30" s="125"/>
      <c r="G30" s="90"/>
      <c r="H30" s="90"/>
      <c r="I30" s="92"/>
      <c r="J30" s="115"/>
      <c r="K30" s="118"/>
      <c r="N30" s="95"/>
    </row>
    <row r="31" spans="1:14" x14ac:dyDescent="0.2">
      <c r="A31" s="154"/>
      <c r="B31" s="92"/>
      <c r="C31" s="114"/>
      <c r="D31" s="131"/>
      <c r="E31" s="116"/>
      <c r="F31" s="125"/>
      <c r="G31" s="90"/>
      <c r="H31" s="90"/>
      <c r="I31" s="92"/>
      <c r="J31" s="115"/>
      <c r="K31" s="118"/>
      <c r="N31" s="95"/>
    </row>
    <row r="32" spans="1:14" x14ac:dyDescent="0.2">
      <c r="A32" s="154"/>
      <c r="B32" s="92"/>
      <c r="C32" s="114"/>
      <c r="D32" s="114"/>
      <c r="E32" s="116"/>
      <c r="F32" s="125"/>
      <c r="G32" s="90"/>
      <c r="H32" s="90"/>
      <c r="I32" s="92"/>
      <c r="J32" s="115"/>
      <c r="K32" s="118"/>
      <c r="N32" s="95"/>
    </row>
    <row r="33" spans="1:14" x14ac:dyDescent="0.2">
      <c r="A33" s="119"/>
      <c r="B33" s="92"/>
      <c r="C33" s="125"/>
      <c r="D33" s="122"/>
      <c r="E33" s="116"/>
      <c r="F33" s="125"/>
      <c r="G33" s="90"/>
      <c r="H33" s="90"/>
      <c r="I33" s="92"/>
      <c r="J33" s="115"/>
      <c r="K33" s="118"/>
      <c r="N33" s="95"/>
    </row>
    <row r="34" spans="1:14" x14ac:dyDescent="0.2">
      <c r="A34" s="119"/>
      <c r="B34" s="92"/>
      <c r="C34" s="125"/>
      <c r="D34" s="122"/>
      <c r="E34" s="116"/>
      <c r="F34" s="125"/>
      <c r="G34" s="90"/>
      <c r="H34" s="90"/>
      <c r="I34" s="92"/>
      <c r="J34" s="115"/>
      <c r="K34" s="118"/>
      <c r="N34" s="95"/>
    </row>
    <row r="35" spans="1:14" x14ac:dyDescent="0.2">
      <c r="A35" s="119"/>
      <c r="B35" s="92"/>
      <c r="C35" s="125"/>
      <c r="D35" s="122"/>
      <c r="E35" s="116"/>
      <c r="F35" s="125"/>
      <c r="G35" s="90"/>
      <c r="H35" s="90"/>
      <c r="I35" s="92"/>
      <c r="J35" s="115"/>
      <c r="K35" s="118"/>
      <c r="N35" s="95"/>
    </row>
    <row r="36" spans="1:14" x14ac:dyDescent="0.2">
      <c r="A36" s="119"/>
      <c r="B36" s="92"/>
      <c r="C36" s="125"/>
      <c r="D36" s="122"/>
      <c r="E36" s="116"/>
      <c r="F36" s="125"/>
      <c r="G36" s="90"/>
      <c r="H36" s="90"/>
      <c r="I36" s="92"/>
      <c r="J36" s="115"/>
      <c r="K36" s="118"/>
      <c r="N36" s="95"/>
    </row>
    <row r="37" spans="1:14" x14ac:dyDescent="0.2">
      <c r="A37" s="119"/>
      <c r="B37" s="92"/>
      <c r="C37" s="125"/>
      <c r="D37" s="122"/>
      <c r="E37" s="116"/>
      <c r="F37" s="125"/>
      <c r="G37" s="90"/>
      <c r="H37" s="90"/>
      <c r="I37" s="92"/>
      <c r="J37" s="115"/>
      <c r="K37" s="118"/>
      <c r="N37" s="95"/>
    </row>
    <row r="38" spans="1:14" x14ac:dyDescent="0.2">
      <c r="A38" s="119"/>
      <c r="B38" s="92"/>
      <c r="C38" s="125"/>
      <c r="D38" s="122"/>
      <c r="E38" s="116"/>
      <c r="F38" s="125"/>
      <c r="G38" s="90"/>
      <c r="H38" s="90"/>
      <c r="I38" s="92"/>
      <c r="J38" s="115"/>
      <c r="K38" s="118"/>
      <c r="N38" s="95"/>
    </row>
    <row r="39" spans="1:14" x14ac:dyDescent="0.2">
      <c r="A39" s="119"/>
      <c r="B39" s="92"/>
      <c r="C39" s="125"/>
      <c r="D39" s="122"/>
      <c r="E39" s="116"/>
      <c r="F39" s="125"/>
      <c r="G39" s="90"/>
      <c r="H39" s="90"/>
      <c r="I39" s="92"/>
      <c r="J39" s="115"/>
      <c r="K39" s="118"/>
      <c r="N39" s="95"/>
    </row>
    <row r="40" spans="1:14" x14ac:dyDescent="0.2">
      <c r="A40" s="119"/>
      <c r="B40" s="92"/>
      <c r="C40" s="125"/>
      <c r="D40" s="122"/>
      <c r="E40" s="116"/>
      <c r="F40" s="125"/>
      <c r="G40" s="90"/>
      <c r="H40" s="90"/>
      <c r="I40" s="92"/>
      <c r="J40" s="115"/>
      <c r="K40" s="118"/>
      <c r="N40" s="95"/>
    </row>
    <row r="41" spans="1:14" x14ac:dyDescent="0.2">
      <c r="A41" s="119"/>
      <c r="B41" s="92"/>
      <c r="C41" s="125"/>
      <c r="D41" s="122"/>
      <c r="E41" s="116"/>
      <c r="F41" s="125"/>
      <c r="G41" s="90"/>
      <c r="H41" s="90"/>
      <c r="I41" s="92"/>
      <c r="J41" s="115"/>
      <c r="K41" s="118"/>
      <c r="N41" s="95"/>
    </row>
    <row r="42" spans="1:14" x14ac:dyDescent="0.2">
      <c r="A42" s="119"/>
      <c r="B42" s="92"/>
      <c r="C42" s="125"/>
      <c r="D42" s="122"/>
      <c r="E42" s="116"/>
      <c r="F42" s="125"/>
      <c r="G42" s="90"/>
      <c r="H42" s="90"/>
      <c r="I42" s="92"/>
      <c r="J42" s="115"/>
      <c r="K42" s="118"/>
      <c r="N42" s="95"/>
    </row>
    <row r="43" spans="1:14" x14ac:dyDescent="0.2">
      <c r="A43" s="119"/>
      <c r="B43" s="92"/>
      <c r="C43" s="125"/>
      <c r="D43" s="122"/>
      <c r="E43" s="116"/>
      <c r="F43" s="125"/>
      <c r="G43" s="90"/>
      <c r="H43" s="90"/>
      <c r="I43" s="92"/>
      <c r="J43" s="115"/>
      <c r="K43" s="118"/>
      <c r="N43" s="95"/>
    </row>
    <row r="44" spans="1:14" x14ac:dyDescent="0.2">
      <c r="A44" s="119"/>
      <c r="B44" s="92"/>
      <c r="C44" s="125"/>
      <c r="D44" s="122"/>
      <c r="E44" s="116"/>
      <c r="F44" s="125"/>
      <c r="G44" s="90"/>
      <c r="H44" s="90"/>
      <c r="I44" s="92"/>
      <c r="J44" s="115"/>
      <c r="K44" s="118"/>
      <c r="N44" s="95"/>
    </row>
    <row r="45" spans="1:14" x14ac:dyDescent="0.2">
      <c r="A45" s="119"/>
      <c r="B45" s="92"/>
      <c r="C45" s="125"/>
      <c r="D45" s="122"/>
      <c r="E45" s="116"/>
      <c r="F45" s="125"/>
      <c r="G45" s="90"/>
      <c r="H45" s="90"/>
      <c r="I45" s="92"/>
      <c r="J45" s="115"/>
      <c r="K45" s="118"/>
      <c r="N45" s="95"/>
    </row>
    <row r="46" spans="1:14" x14ac:dyDescent="0.2">
      <c r="A46" s="119"/>
      <c r="B46" s="92"/>
      <c r="C46" s="125"/>
      <c r="D46" s="122"/>
      <c r="E46" s="116"/>
      <c r="F46" s="125"/>
      <c r="G46" s="90"/>
      <c r="H46" s="90"/>
      <c r="I46" s="92"/>
      <c r="J46" s="115"/>
      <c r="K46" s="118"/>
      <c r="N46" s="95"/>
    </row>
    <row r="47" spans="1:14" x14ac:dyDescent="0.2">
      <c r="A47" s="119"/>
      <c r="B47" s="92"/>
      <c r="C47" s="125"/>
      <c r="D47" s="122"/>
      <c r="E47" s="116"/>
      <c r="F47" s="125"/>
      <c r="G47" s="90"/>
      <c r="H47" s="90"/>
      <c r="I47" s="92"/>
      <c r="J47" s="115"/>
      <c r="K47" s="118"/>
      <c r="N47" s="95"/>
    </row>
    <row r="48" spans="1:14" x14ac:dyDescent="0.2">
      <c r="A48" s="119"/>
      <c r="B48" s="92"/>
      <c r="C48" s="125"/>
      <c r="D48" s="122"/>
      <c r="E48" s="116"/>
      <c r="F48" s="125"/>
      <c r="G48" s="90"/>
      <c r="H48" s="90"/>
      <c r="I48" s="92"/>
      <c r="J48" s="115"/>
      <c r="K48" s="118"/>
      <c r="N48" s="95"/>
    </row>
    <row r="49" spans="1:14" x14ac:dyDescent="0.2">
      <c r="A49" s="119"/>
      <c r="B49" s="92"/>
      <c r="C49" s="125"/>
      <c r="D49" s="122"/>
      <c r="E49" s="116"/>
      <c r="F49" s="125"/>
      <c r="G49" s="90"/>
      <c r="H49" s="90"/>
      <c r="I49" s="92"/>
      <c r="J49" s="115"/>
      <c r="K49" s="118"/>
      <c r="N49" s="95"/>
    </row>
    <row r="50" spans="1:14" x14ac:dyDescent="0.2">
      <c r="A50" s="119"/>
      <c r="B50" s="92"/>
      <c r="C50" s="125"/>
      <c r="D50" s="122"/>
      <c r="E50" s="116"/>
      <c r="F50" s="125"/>
      <c r="G50" s="90"/>
      <c r="H50" s="90"/>
      <c r="I50" s="92"/>
      <c r="J50" s="115"/>
      <c r="K50" s="118"/>
      <c r="N50" s="95"/>
    </row>
    <row r="51" spans="1:14" x14ac:dyDescent="0.2">
      <c r="A51" s="119"/>
      <c r="B51" s="92"/>
      <c r="C51" s="125"/>
      <c r="D51" s="122"/>
      <c r="E51" s="116"/>
      <c r="F51" s="125"/>
      <c r="G51" s="90"/>
      <c r="H51" s="90"/>
      <c r="I51" s="92"/>
      <c r="J51" s="115"/>
      <c r="K51" s="118"/>
      <c r="N51" s="95"/>
    </row>
    <row r="52" spans="1:14" x14ac:dyDescent="0.2">
      <c r="A52" s="119"/>
      <c r="B52" s="92"/>
      <c r="C52" s="125"/>
      <c r="D52" s="122"/>
      <c r="E52" s="116"/>
      <c r="F52" s="125"/>
      <c r="G52" s="90"/>
      <c r="H52" s="90"/>
      <c r="I52" s="92"/>
      <c r="J52" s="115"/>
      <c r="K52" s="118"/>
      <c r="N52" s="95"/>
    </row>
    <row r="53" spans="1:14" x14ac:dyDescent="0.2">
      <c r="A53" s="119"/>
      <c r="B53" s="92"/>
      <c r="C53" s="125"/>
      <c r="D53" s="122"/>
      <c r="E53" s="116"/>
      <c r="F53" s="125"/>
      <c r="G53" s="90"/>
      <c r="H53" s="90"/>
      <c r="I53" s="92"/>
      <c r="J53" s="115"/>
      <c r="K53" s="118"/>
      <c r="N53" s="95"/>
    </row>
    <row r="54" spans="1:14" x14ac:dyDescent="0.2">
      <c r="A54" s="154"/>
      <c r="B54" s="92"/>
      <c r="C54" s="131"/>
      <c r="D54" s="131"/>
      <c r="E54" s="127"/>
      <c r="F54" s="125"/>
      <c r="G54" s="90"/>
      <c r="H54" s="90"/>
      <c r="I54" s="92"/>
      <c r="J54" s="115"/>
      <c r="K54" s="118"/>
      <c r="N54" s="95"/>
    </row>
    <row r="55" spans="1:14" x14ac:dyDescent="0.2">
      <c r="A55" s="154"/>
      <c r="B55" s="92"/>
      <c r="C55" s="131"/>
      <c r="D55" s="292"/>
      <c r="E55" s="127"/>
      <c r="F55" s="125"/>
      <c r="G55" s="90"/>
      <c r="H55" s="90"/>
      <c r="I55" s="92"/>
      <c r="J55" s="115"/>
      <c r="K55" s="118"/>
      <c r="N55" s="95"/>
    </row>
    <row r="56" spans="1:14" x14ac:dyDescent="0.2">
      <c r="A56" s="154"/>
      <c r="B56" s="92"/>
      <c r="C56" s="131"/>
      <c r="D56" s="292"/>
      <c r="E56" s="127"/>
      <c r="F56" s="125"/>
      <c r="G56" s="90"/>
      <c r="H56" s="90"/>
      <c r="I56" s="92"/>
      <c r="J56" s="115"/>
      <c r="K56" s="118"/>
      <c r="N56" s="95"/>
    </row>
    <row r="57" spans="1:14" x14ac:dyDescent="0.2">
      <c r="A57" s="119"/>
      <c r="B57" s="92"/>
      <c r="C57" s="125"/>
      <c r="D57" s="122"/>
      <c r="E57" s="116"/>
      <c r="F57" s="125"/>
      <c r="G57" s="90"/>
      <c r="H57" s="90"/>
      <c r="I57" s="92"/>
      <c r="J57" s="115"/>
      <c r="K57" s="118"/>
      <c r="N57" s="95"/>
    </row>
    <row r="58" spans="1:14" x14ac:dyDescent="0.2">
      <c r="A58" s="119"/>
      <c r="B58" s="92"/>
      <c r="C58" s="125"/>
      <c r="D58" s="122"/>
      <c r="E58" s="116"/>
      <c r="F58" s="125"/>
      <c r="G58" s="90"/>
      <c r="H58" s="90"/>
      <c r="I58" s="92"/>
      <c r="J58" s="115"/>
      <c r="K58" s="118"/>
      <c r="N58" s="95"/>
    </row>
    <row r="59" spans="1:14" x14ac:dyDescent="0.2">
      <c r="A59" s="119"/>
      <c r="B59" s="92"/>
      <c r="C59" s="125"/>
      <c r="D59" s="122"/>
      <c r="E59" s="116"/>
      <c r="F59" s="125"/>
      <c r="G59" s="90"/>
      <c r="H59" s="90"/>
      <c r="I59" s="92"/>
      <c r="J59" s="115"/>
      <c r="K59" s="118"/>
      <c r="N59" s="95"/>
    </row>
    <row r="60" spans="1:14" x14ac:dyDescent="0.2">
      <c r="A60" s="119"/>
      <c r="B60" s="92"/>
      <c r="C60" s="125"/>
      <c r="D60" s="122"/>
      <c r="E60" s="116"/>
      <c r="F60" s="125"/>
      <c r="G60" s="90"/>
      <c r="H60" s="90"/>
      <c r="I60" s="92"/>
      <c r="J60" s="115"/>
      <c r="K60" s="118"/>
      <c r="N60" s="95"/>
    </row>
    <row r="61" spans="1:14" x14ac:dyDescent="0.2">
      <c r="A61" s="119"/>
      <c r="B61" s="92"/>
      <c r="C61" s="125"/>
      <c r="D61" s="122"/>
      <c r="E61" s="116"/>
      <c r="F61" s="130"/>
      <c r="G61" s="90"/>
      <c r="H61" s="90"/>
      <c r="I61" s="92"/>
      <c r="J61" s="115"/>
      <c r="K61" s="118"/>
      <c r="N61" s="89"/>
    </row>
    <row r="62" spans="1:14" x14ac:dyDescent="0.2">
      <c r="A62" s="119"/>
      <c r="B62" s="92"/>
      <c r="C62" s="125"/>
      <c r="D62" s="122"/>
      <c r="E62" s="116"/>
      <c r="F62" s="125"/>
      <c r="G62" s="90"/>
      <c r="H62" s="90"/>
      <c r="I62" s="92"/>
      <c r="J62" s="115"/>
      <c r="K62" s="118"/>
      <c r="N62" s="95"/>
    </row>
    <row r="63" spans="1:14" x14ac:dyDescent="0.2">
      <c r="A63" s="119"/>
      <c r="B63" s="92"/>
      <c r="C63" s="125"/>
      <c r="D63" s="122"/>
      <c r="E63" s="116"/>
      <c r="F63" s="125"/>
      <c r="G63" s="90"/>
      <c r="H63" s="90"/>
      <c r="I63" s="92"/>
      <c r="J63" s="115"/>
      <c r="K63" s="118"/>
      <c r="N63" s="95"/>
    </row>
    <row r="64" spans="1:14" x14ac:dyDescent="0.2">
      <c r="A64" s="119"/>
      <c r="B64" s="92"/>
      <c r="C64" s="125"/>
      <c r="D64" s="122"/>
      <c r="E64" s="116"/>
      <c r="F64" s="125"/>
      <c r="G64" s="90"/>
      <c r="H64" s="90"/>
      <c r="I64" s="92"/>
      <c r="J64" s="115"/>
      <c r="K64" s="118"/>
      <c r="N64" s="89"/>
    </row>
    <row r="65" spans="1:14" x14ac:dyDescent="0.2">
      <c r="A65" s="119"/>
      <c r="B65" s="92"/>
      <c r="C65" s="156"/>
      <c r="D65" s="122"/>
      <c r="E65" s="116"/>
      <c r="F65" s="125"/>
      <c r="G65" s="90"/>
      <c r="H65" s="90"/>
      <c r="I65" s="92"/>
      <c r="J65" s="115"/>
      <c r="K65" s="118"/>
      <c r="N65" s="95"/>
    </row>
    <row r="66" spans="1:14" x14ac:dyDescent="0.2">
      <c r="A66" s="119"/>
      <c r="B66" s="92"/>
      <c r="C66" s="125"/>
      <c r="D66" s="122"/>
      <c r="E66" s="116"/>
      <c r="F66" s="125"/>
      <c r="G66" s="90"/>
      <c r="H66" s="90"/>
      <c r="I66" s="92"/>
      <c r="J66" s="115"/>
      <c r="K66" s="118"/>
      <c r="N66" s="95"/>
    </row>
    <row r="67" spans="1:14" x14ac:dyDescent="0.2">
      <c r="A67" s="119"/>
      <c r="B67" s="92"/>
      <c r="C67" s="125"/>
      <c r="D67" s="122"/>
      <c r="E67" s="116"/>
      <c r="F67" s="125"/>
      <c r="G67" s="90"/>
      <c r="H67" s="90"/>
      <c r="I67" s="92"/>
      <c r="J67" s="115"/>
      <c r="K67" s="118"/>
      <c r="N67" s="95"/>
    </row>
    <row r="68" spans="1:14" x14ac:dyDescent="0.2">
      <c r="A68" s="119"/>
      <c r="B68" s="92"/>
      <c r="C68" s="125"/>
      <c r="D68" s="122"/>
      <c r="E68" s="116"/>
      <c r="F68" s="125"/>
      <c r="G68" s="90"/>
      <c r="H68" s="90"/>
      <c r="I68" s="92"/>
      <c r="J68" s="115"/>
      <c r="K68" s="118"/>
      <c r="N68" s="95"/>
    </row>
    <row r="69" spans="1:14" x14ac:dyDescent="0.2">
      <c r="A69" s="119"/>
      <c r="B69" s="92"/>
      <c r="C69" s="125"/>
      <c r="D69" s="122"/>
      <c r="E69" s="116"/>
      <c r="F69" s="125"/>
      <c r="G69" s="90"/>
      <c r="H69" s="90"/>
      <c r="I69" s="92"/>
      <c r="J69" s="115"/>
      <c r="K69" s="118"/>
      <c r="N69" s="95"/>
    </row>
    <row r="70" spans="1:14" x14ac:dyDescent="0.2">
      <c r="A70" s="119"/>
      <c r="B70" s="92"/>
      <c r="C70" s="125"/>
      <c r="D70" s="122"/>
      <c r="E70" s="116"/>
      <c r="F70" s="125"/>
      <c r="G70" s="90"/>
      <c r="H70" s="90"/>
      <c r="I70" s="92"/>
      <c r="J70" s="115"/>
      <c r="K70" s="118"/>
      <c r="N70" s="95"/>
    </row>
    <row r="71" spans="1:14" x14ac:dyDescent="0.2">
      <c r="A71" s="119"/>
      <c r="B71" s="92"/>
      <c r="C71" s="125"/>
      <c r="D71" s="122"/>
      <c r="E71" s="116"/>
      <c r="F71" s="125"/>
      <c r="G71" s="90"/>
      <c r="H71" s="90"/>
      <c r="I71" s="92"/>
      <c r="J71" s="115"/>
      <c r="K71" s="118"/>
      <c r="N71" s="95"/>
    </row>
    <row r="72" spans="1:14" x14ac:dyDescent="0.2">
      <c r="A72" s="119"/>
      <c r="B72" s="92"/>
      <c r="C72" s="125"/>
      <c r="D72" s="122"/>
      <c r="E72" s="116"/>
      <c r="F72" s="125"/>
      <c r="G72" s="90"/>
      <c r="H72" s="90"/>
      <c r="I72" s="92"/>
      <c r="J72" s="115"/>
      <c r="K72" s="118"/>
      <c r="N72" s="95"/>
    </row>
    <row r="73" spans="1:14" x14ac:dyDescent="0.2">
      <c r="A73" s="119"/>
      <c r="B73" s="92"/>
      <c r="C73" s="125"/>
      <c r="D73" s="122"/>
      <c r="E73" s="116"/>
      <c r="F73" s="125"/>
      <c r="G73" s="90"/>
      <c r="H73" s="90"/>
      <c r="I73" s="92"/>
      <c r="J73" s="115"/>
      <c r="K73" s="118"/>
      <c r="N73" s="95"/>
    </row>
    <row r="74" spans="1:14" x14ac:dyDescent="0.2">
      <c r="A74" s="119"/>
      <c r="B74" s="92"/>
      <c r="C74" s="125"/>
      <c r="D74" s="122"/>
      <c r="E74" s="116"/>
      <c r="F74" s="504"/>
      <c r="G74" s="90"/>
      <c r="H74" s="90"/>
      <c r="I74" s="92"/>
      <c r="J74" s="115"/>
      <c r="K74" s="118"/>
      <c r="N74" s="95"/>
    </row>
    <row r="75" spans="1:14" x14ac:dyDescent="0.2">
      <c r="A75" s="119"/>
      <c r="B75" s="92"/>
      <c r="C75" s="125"/>
      <c r="D75" s="122"/>
      <c r="E75" s="116"/>
      <c r="F75" s="114"/>
      <c r="G75" s="509"/>
      <c r="H75" s="90"/>
      <c r="I75" s="92"/>
      <c r="J75" s="115"/>
      <c r="K75" s="118"/>
      <c r="N75" s="95"/>
    </row>
    <row r="76" spans="1:14" x14ac:dyDescent="0.2">
      <c r="A76" s="119"/>
      <c r="B76" s="92"/>
      <c r="C76" s="125"/>
      <c r="D76" s="122"/>
      <c r="E76" s="116"/>
      <c r="F76" s="293"/>
      <c r="G76" s="90"/>
      <c r="H76" s="90"/>
      <c r="I76" s="92"/>
      <c r="J76" s="115"/>
      <c r="K76" s="118"/>
      <c r="N76" s="95"/>
    </row>
    <row r="77" spans="1:14" x14ac:dyDescent="0.2">
      <c r="A77" s="119"/>
      <c r="B77" s="92"/>
      <c r="C77" s="135"/>
      <c r="D77" s="122"/>
      <c r="E77" s="116"/>
      <c r="F77" s="125"/>
      <c r="G77" s="90"/>
      <c r="H77" s="90"/>
      <c r="I77" s="92"/>
      <c r="J77" s="115"/>
      <c r="K77" s="118"/>
      <c r="N77" s="95"/>
    </row>
    <row r="78" spans="1:14" x14ac:dyDescent="0.2">
      <c r="A78" s="119"/>
      <c r="B78" s="92"/>
      <c r="C78" s="125"/>
      <c r="D78" s="122"/>
      <c r="E78" s="116"/>
      <c r="F78" s="125"/>
      <c r="G78" s="90"/>
      <c r="H78" s="90"/>
      <c r="I78" s="92"/>
      <c r="J78" s="115"/>
      <c r="K78" s="118"/>
      <c r="N78" s="95"/>
    </row>
    <row r="79" spans="1:14" x14ac:dyDescent="0.2">
      <c r="A79" s="119"/>
      <c r="B79" s="92"/>
      <c r="C79" s="125"/>
      <c r="D79" s="122"/>
      <c r="E79" s="116"/>
      <c r="F79" s="125"/>
      <c r="G79" s="90"/>
      <c r="H79" s="90"/>
      <c r="I79" s="92"/>
      <c r="J79" s="115"/>
      <c r="K79" s="118"/>
      <c r="N79" s="95"/>
    </row>
    <row r="80" spans="1:14" x14ac:dyDescent="0.2">
      <c r="A80" s="119"/>
      <c r="B80" s="92"/>
      <c r="C80" s="125"/>
      <c r="D80" s="122"/>
      <c r="E80" s="116"/>
      <c r="F80" s="504"/>
      <c r="G80" s="90"/>
      <c r="H80" s="90"/>
      <c r="I80" s="92"/>
      <c r="J80" s="115"/>
      <c r="K80" s="118"/>
      <c r="N80" s="95"/>
    </row>
    <row r="81" spans="1:14" x14ac:dyDescent="0.2">
      <c r="A81" s="119"/>
      <c r="B81" s="92"/>
      <c r="C81" s="125"/>
      <c r="D81" s="122"/>
      <c r="E81" s="116"/>
      <c r="F81" s="114"/>
      <c r="G81" s="509"/>
      <c r="H81" s="90"/>
      <c r="I81" s="92"/>
      <c r="J81" s="115"/>
      <c r="K81" s="118"/>
      <c r="N81" s="95"/>
    </row>
    <row r="82" spans="1:14" x14ac:dyDescent="0.2">
      <c r="A82" s="119"/>
      <c r="B82" s="92"/>
      <c r="C82" s="125"/>
      <c r="D82" s="122"/>
      <c r="E82" s="116"/>
      <c r="F82" s="125"/>
      <c r="G82" s="90"/>
      <c r="H82" s="90"/>
      <c r="I82" s="92"/>
      <c r="J82" s="115"/>
      <c r="K82" s="118"/>
      <c r="N82" s="95"/>
    </row>
    <row r="83" spans="1:14" x14ac:dyDescent="0.2">
      <c r="A83" s="119"/>
      <c r="B83" s="92"/>
      <c r="C83" s="125"/>
      <c r="D83" s="122"/>
      <c r="E83" s="116"/>
      <c r="F83" s="125"/>
      <c r="G83" s="90"/>
      <c r="H83" s="90"/>
      <c r="I83" s="92"/>
      <c r="J83" s="115"/>
      <c r="K83" s="118"/>
      <c r="N83" s="95"/>
    </row>
    <row r="84" spans="1:14" x14ac:dyDescent="0.2">
      <c r="A84" s="119"/>
      <c r="B84" s="92"/>
      <c r="C84" s="125"/>
      <c r="D84" s="122"/>
      <c r="E84" s="116"/>
      <c r="F84" s="145"/>
      <c r="G84" s="117"/>
      <c r="H84" s="90"/>
      <c r="I84" s="92"/>
      <c r="J84" s="115"/>
      <c r="K84" s="118"/>
      <c r="N84" s="95"/>
    </row>
    <row r="85" spans="1:14" x14ac:dyDescent="0.2">
      <c r="A85" s="119"/>
      <c r="B85" s="92"/>
      <c r="C85" s="125"/>
      <c r="D85" s="122"/>
      <c r="E85" s="116"/>
      <c r="F85" s="504"/>
      <c r="G85" s="90"/>
      <c r="H85" s="90"/>
      <c r="I85" s="92"/>
      <c r="J85" s="115"/>
      <c r="K85" s="118"/>
      <c r="N85" s="95"/>
    </row>
    <row r="86" spans="1:14" x14ac:dyDescent="0.2">
      <c r="A86" s="119"/>
      <c r="B86" s="92"/>
      <c r="C86" s="125"/>
      <c r="D86" s="122"/>
      <c r="E86" s="116"/>
      <c r="F86" s="114"/>
      <c r="G86" s="509"/>
      <c r="H86" s="90"/>
      <c r="I86" s="92"/>
      <c r="J86" s="115"/>
      <c r="K86" s="118"/>
      <c r="N86" s="95"/>
    </row>
    <row r="87" spans="1:14" x14ac:dyDescent="0.2">
      <c r="A87" s="119"/>
      <c r="B87" s="92"/>
      <c r="C87" s="135"/>
      <c r="D87" s="122"/>
      <c r="E87" s="116"/>
      <c r="F87" s="293"/>
      <c r="G87" s="90"/>
      <c r="H87" s="90"/>
      <c r="I87" s="92"/>
      <c r="J87" s="115"/>
      <c r="K87" s="118"/>
      <c r="N87" s="95"/>
    </row>
    <row r="88" spans="1:14" x14ac:dyDescent="0.2">
      <c r="A88" s="119"/>
      <c r="B88" s="92"/>
      <c r="C88" s="135"/>
      <c r="D88" s="122"/>
      <c r="E88" s="116"/>
      <c r="F88" s="125"/>
      <c r="G88" s="90"/>
      <c r="H88" s="90"/>
      <c r="I88" s="92"/>
      <c r="J88" s="115"/>
      <c r="K88" s="118"/>
      <c r="N88" s="95"/>
    </row>
    <row r="89" spans="1:14" x14ac:dyDescent="0.2">
      <c r="A89" s="119"/>
      <c r="B89" s="92"/>
      <c r="C89" s="125"/>
      <c r="D89" s="122"/>
      <c r="E89" s="116"/>
      <c r="F89" s="125"/>
      <c r="G89" s="90"/>
      <c r="H89" s="90"/>
      <c r="I89" s="92"/>
      <c r="J89" s="115"/>
      <c r="K89" s="118"/>
      <c r="N89" s="95"/>
    </row>
    <row r="90" spans="1:14" x14ac:dyDescent="0.2">
      <c r="A90" s="119"/>
      <c r="B90" s="92"/>
      <c r="C90" s="125"/>
      <c r="D90" s="122"/>
      <c r="E90" s="116"/>
      <c r="F90" s="125"/>
      <c r="G90" s="90"/>
      <c r="H90" s="90"/>
      <c r="I90" s="92"/>
      <c r="J90" s="115"/>
      <c r="K90" s="118"/>
      <c r="N90" s="95"/>
    </row>
    <row r="91" spans="1:14" x14ac:dyDescent="0.2">
      <c r="A91" s="119"/>
      <c r="B91" s="92"/>
      <c r="C91" s="125"/>
      <c r="D91" s="122"/>
      <c r="E91" s="116"/>
      <c r="F91" s="125"/>
      <c r="G91" s="90"/>
      <c r="H91" s="90"/>
      <c r="I91" s="92"/>
      <c r="J91" s="115"/>
      <c r="K91" s="118"/>
      <c r="N91" s="95"/>
    </row>
    <row r="92" spans="1:14" x14ac:dyDescent="0.2">
      <c r="A92" s="119"/>
      <c r="B92" s="92"/>
      <c r="C92" s="125"/>
      <c r="D92" s="122"/>
      <c r="E92" s="116"/>
      <c r="F92" s="114"/>
      <c r="G92" s="90"/>
      <c r="H92" s="90"/>
      <c r="I92" s="92"/>
      <c r="J92" s="115"/>
      <c r="K92" s="118"/>
      <c r="N92" s="95"/>
    </row>
    <row r="93" spans="1:14" x14ac:dyDescent="0.2">
      <c r="A93" s="119"/>
      <c r="B93" s="92"/>
      <c r="C93" s="125"/>
      <c r="D93" s="122"/>
      <c r="E93" s="116"/>
      <c r="F93" s="125"/>
      <c r="G93" s="90"/>
      <c r="H93" s="90"/>
      <c r="I93" s="92"/>
      <c r="J93" s="115"/>
      <c r="K93" s="118"/>
      <c r="N93" s="95"/>
    </row>
    <row r="94" spans="1:14" x14ac:dyDescent="0.2">
      <c r="A94" s="119"/>
      <c r="B94" s="92"/>
      <c r="C94" s="125"/>
      <c r="D94" s="122"/>
      <c r="E94" s="116"/>
      <c r="F94" s="125"/>
      <c r="G94" s="90"/>
      <c r="H94" s="90"/>
      <c r="I94" s="92"/>
      <c r="J94" s="115"/>
      <c r="K94" s="118"/>
      <c r="N94" s="95"/>
    </row>
    <row r="95" spans="1:14" x14ac:dyDescent="0.2">
      <c r="A95" s="119"/>
      <c r="B95" s="92"/>
      <c r="C95" s="125"/>
      <c r="D95" s="122"/>
      <c r="E95" s="116"/>
      <c r="F95" s="125"/>
      <c r="G95" s="90"/>
      <c r="H95" s="90"/>
      <c r="I95" s="92"/>
      <c r="J95" s="115"/>
      <c r="K95" s="118"/>
      <c r="N95" s="95"/>
    </row>
    <row r="96" spans="1:14" x14ac:dyDescent="0.2">
      <c r="A96" s="119"/>
      <c r="B96" s="92"/>
      <c r="C96" s="125"/>
      <c r="D96" s="122"/>
      <c r="E96" s="116"/>
      <c r="F96" s="125"/>
      <c r="G96" s="90"/>
      <c r="H96" s="90"/>
      <c r="I96" s="92"/>
      <c r="J96" s="115"/>
      <c r="K96" s="118"/>
      <c r="N96" s="95"/>
    </row>
    <row r="97" spans="1:14" x14ac:dyDescent="0.2">
      <c r="A97" s="119"/>
      <c r="B97" s="92"/>
      <c r="C97" s="125"/>
      <c r="D97" s="122"/>
      <c r="E97" s="116"/>
      <c r="F97" s="125"/>
      <c r="G97" s="90"/>
      <c r="H97" s="90"/>
      <c r="I97" s="92"/>
      <c r="J97" s="115"/>
      <c r="K97" s="118"/>
      <c r="N97" s="95"/>
    </row>
    <row r="98" spans="1:14" x14ac:dyDescent="0.2">
      <c r="A98" s="119"/>
      <c r="B98" s="92"/>
      <c r="C98" s="125"/>
      <c r="D98" s="122"/>
      <c r="E98" s="116"/>
      <c r="F98" s="125"/>
      <c r="G98" s="90"/>
      <c r="H98" s="90"/>
      <c r="I98" s="92"/>
      <c r="J98" s="115"/>
      <c r="K98" s="118"/>
      <c r="N98" s="95"/>
    </row>
    <row r="99" spans="1:14" x14ac:dyDescent="0.2">
      <c r="A99" s="119"/>
      <c r="B99" s="92"/>
      <c r="C99" s="125"/>
      <c r="D99" s="122"/>
      <c r="E99" s="116"/>
      <c r="F99" s="125"/>
      <c r="G99" s="90"/>
      <c r="H99" s="90"/>
      <c r="I99" s="92"/>
      <c r="J99" s="115"/>
      <c r="K99" s="118"/>
      <c r="N99" s="95"/>
    </row>
    <row r="100" spans="1:14" x14ac:dyDescent="0.2">
      <c r="A100" s="119"/>
      <c r="B100" s="92"/>
      <c r="C100" s="125"/>
      <c r="D100" s="122"/>
      <c r="E100" s="116"/>
      <c r="F100" s="159"/>
      <c r="G100" s="90"/>
      <c r="H100" s="90"/>
      <c r="I100" s="92"/>
      <c r="J100" s="115"/>
      <c r="K100" s="118"/>
      <c r="N100" s="95"/>
    </row>
    <row r="101" spans="1:14" x14ac:dyDescent="0.2">
      <c r="A101" s="119"/>
      <c r="B101" s="92"/>
      <c r="C101" s="125"/>
      <c r="D101" s="122"/>
      <c r="E101" s="116"/>
      <c r="F101" s="145"/>
      <c r="G101" s="90"/>
      <c r="H101" s="90"/>
      <c r="I101" s="92"/>
      <c r="J101" s="115"/>
      <c r="K101" s="118"/>
      <c r="N101" s="95"/>
    </row>
    <row r="102" spans="1:14" x14ac:dyDescent="0.2">
      <c r="A102" s="119"/>
      <c r="B102" s="92"/>
      <c r="C102" s="125"/>
      <c r="D102" s="122"/>
      <c r="E102" s="116"/>
      <c r="F102" s="125"/>
      <c r="G102" s="90"/>
      <c r="H102" s="90"/>
      <c r="I102" s="92"/>
      <c r="J102" s="115"/>
      <c r="K102" s="118"/>
      <c r="N102" s="95"/>
    </row>
    <row r="103" spans="1:14" x14ac:dyDescent="0.2">
      <c r="A103" s="119"/>
      <c r="B103" s="92"/>
      <c r="C103" s="125"/>
      <c r="D103" s="122"/>
      <c r="E103" s="116"/>
      <c r="G103" s="90"/>
      <c r="H103" s="90"/>
      <c r="I103" s="92"/>
      <c r="J103" s="115"/>
      <c r="K103" s="118"/>
      <c r="N103" s="95"/>
    </row>
    <row r="104" spans="1:14" x14ac:dyDescent="0.2">
      <c r="A104" s="119"/>
      <c r="B104" s="92"/>
      <c r="C104" s="125"/>
      <c r="D104" s="122"/>
      <c r="E104" s="116"/>
      <c r="F104" s="125"/>
      <c r="G104" s="90"/>
      <c r="H104" s="90"/>
      <c r="I104" s="92"/>
      <c r="J104" s="115"/>
      <c r="K104" s="118"/>
      <c r="N104" s="95"/>
    </row>
    <row r="105" spans="1:14" x14ac:dyDescent="0.2">
      <c r="A105" s="119"/>
      <c r="B105" s="92"/>
      <c r="C105" s="125"/>
      <c r="D105" s="122"/>
      <c r="E105" s="116"/>
      <c r="F105" s="125"/>
      <c r="G105" s="90"/>
      <c r="H105" s="90"/>
      <c r="I105" s="92"/>
      <c r="J105" s="115"/>
      <c r="K105" s="118"/>
      <c r="N105" s="95"/>
    </row>
    <row r="106" spans="1:14" x14ac:dyDescent="0.2">
      <c r="A106" s="119"/>
      <c r="B106" s="92"/>
      <c r="C106" s="125"/>
      <c r="D106" s="122"/>
      <c r="E106" s="116"/>
      <c r="F106" s="125"/>
      <c r="G106" s="90"/>
      <c r="H106" s="90"/>
      <c r="I106" s="92"/>
      <c r="J106" s="115"/>
      <c r="K106" s="118"/>
      <c r="N106" s="95"/>
    </row>
    <row r="107" spans="1:14" x14ac:dyDescent="0.2">
      <c r="A107" s="119"/>
      <c r="B107" s="92"/>
      <c r="C107" s="125"/>
      <c r="D107" s="122"/>
      <c r="E107" s="116"/>
      <c r="F107" s="125"/>
      <c r="G107" s="90"/>
      <c r="H107" s="90"/>
      <c r="I107" s="92"/>
      <c r="J107" s="115"/>
      <c r="K107" s="118"/>
      <c r="N107" s="95"/>
    </row>
    <row r="108" spans="1:14" x14ac:dyDescent="0.2">
      <c r="A108" s="119"/>
      <c r="B108" s="92"/>
      <c r="C108" s="125"/>
      <c r="D108" s="122"/>
      <c r="E108" s="116"/>
      <c r="F108" s="125"/>
      <c r="G108" s="90"/>
      <c r="H108" s="90"/>
      <c r="I108" s="92"/>
      <c r="J108" s="115"/>
      <c r="K108" s="118"/>
      <c r="N108" s="95"/>
    </row>
    <row r="109" spans="1:14" x14ac:dyDescent="0.2">
      <c r="A109" s="119"/>
      <c r="B109" s="92"/>
      <c r="C109" s="125"/>
      <c r="D109" s="122"/>
      <c r="E109" s="116"/>
      <c r="F109" s="125"/>
      <c r="G109" s="90"/>
      <c r="H109" s="90"/>
      <c r="I109" s="92"/>
      <c r="J109" s="120"/>
      <c r="K109" s="118"/>
      <c r="N109" s="95"/>
    </row>
    <row r="110" spans="1:14" x14ac:dyDescent="0.2">
      <c r="A110" s="119"/>
      <c r="B110" s="92"/>
      <c r="C110" s="125"/>
      <c r="D110" s="122"/>
      <c r="E110" s="116"/>
      <c r="F110" s="125"/>
      <c r="G110" s="90"/>
      <c r="H110" s="90"/>
      <c r="I110" s="92"/>
      <c r="J110" s="115"/>
      <c r="K110" s="118"/>
      <c r="N110" s="95"/>
    </row>
    <row r="111" spans="1:14" x14ac:dyDescent="0.2">
      <c r="A111" s="119"/>
      <c r="B111" s="92"/>
      <c r="C111" s="125"/>
      <c r="D111" s="122"/>
      <c r="E111" s="116"/>
      <c r="F111" s="125"/>
      <c r="G111" s="90"/>
      <c r="H111" s="90"/>
      <c r="I111" s="92"/>
      <c r="J111" s="121"/>
      <c r="K111" s="118"/>
      <c r="N111" s="95"/>
    </row>
    <row r="112" spans="1:14" x14ac:dyDescent="0.2">
      <c r="A112" s="119"/>
      <c r="B112" s="92"/>
      <c r="C112" s="125"/>
      <c r="D112" s="122"/>
      <c r="E112" s="116"/>
      <c r="F112" s="125"/>
      <c r="G112" s="90"/>
      <c r="H112" s="90"/>
      <c r="I112" s="92"/>
      <c r="J112" s="115"/>
      <c r="K112" s="118"/>
      <c r="N112" s="95"/>
    </row>
    <row r="113" spans="1:14" x14ac:dyDescent="0.2">
      <c r="A113" s="119"/>
      <c r="B113" s="92"/>
      <c r="C113" s="125"/>
      <c r="D113" s="122"/>
      <c r="E113" s="116"/>
      <c r="F113" s="125"/>
      <c r="G113" s="90"/>
      <c r="H113" s="90"/>
      <c r="I113" s="92"/>
      <c r="J113" s="115"/>
      <c r="K113" s="118"/>
      <c r="N113" s="95"/>
    </row>
    <row r="114" spans="1:14" x14ac:dyDescent="0.2">
      <c r="A114" s="119"/>
      <c r="B114" s="92"/>
      <c r="C114" s="156"/>
      <c r="D114" s="122"/>
      <c r="E114" s="116"/>
      <c r="F114" s="125"/>
      <c r="G114" s="90"/>
      <c r="H114" s="90"/>
      <c r="I114" s="92"/>
      <c r="J114" s="115"/>
      <c r="K114" s="118"/>
      <c r="N114" s="95"/>
    </row>
    <row r="115" spans="1:14" x14ac:dyDescent="0.2">
      <c r="A115" s="119"/>
      <c r="B115" s="92"/>
      <c r="C115" s="125"/>
      <c r="D115" s="122"/>
      <c r="E115" s="116"/>
      <c r="F115" s="145"/>
      <c r="G115" s="90"/>
      <c r="H115" s="90"/>
      <c r="I115" s="92"/>
      <c r="J115" s="115"/>
      <c r="K115" s="118"/>
      <c r="N115" s="95"/>
    </row>
    <row r="116" spans="1:14" x14ac:dyDescent="0.2">
      <c r="A116" s="119"/>
      <c r="B116" s="92"/>
      <c r="C116" s="125"/>
      <c r="D116" s="122"/>
      <c r="E116" s="116"/>
      <c r="F116" s="125"/>
      <c r="G116" s="90"/>
      <c r="H116" s="90"/>
      <c r="I116" s="92"/>
      <c r="J116" s="115"/>
      <c r="K116" s="118"/>
      <c r="N116" s="95"/>
    </row>
    <row r="117" spans="1:14" x14ac:dyDescent="0.2">
      <c r="A117" s="119"/>
      <c r="B117" s="92"/>
      <c r="C117" s="125"/>
      <c r="D117" s="122"/>
      <c r="E117" s="116"/>
      <c r="F117" s="125"/>
      <c r="G117" s="90"/>
      <c r="H117" s="90"/>
      <c r="I117" s="92"/>
      <c r="J117" s="115"/>
      <c r="K117" s="118"/>
      <c r="N117" s="95"/>
    </row>
    <row r="118" spans="1:14" x14ac:dyDescent="0.2">
      <c r="A118" s="119"/>
      <c r="B118" s="92"/>
      <c r="C118" s="125"/>
      <c r="D118" s="122"/>
      <c r="E118" s="116"/>
      <c r="F118" s="125"/>
      <c r="G118" s="90"/>
      <c r="H118" s="90"/>
      <c r="I118" s="92"/>
      <c r="J118" s="115"/>
      <c r="K118" s="118"/>
      <c r="N118" s="95"/>
    </row>
    <row r="119" spans="1:14" x14ac:dyDescent="0.2">
      <c r="A119" s="119"/>
      <c r="B119" s="92"/>
      <c r="C119" s="125"/>
      <c r="D119" s="122"/>
      <c r="E119" s="116"/>
      <c r="F119" s="125"/>
      <c r="G119" s="90"/>
      <c r="H119" s="90"/>
      <c r="I119" s="92"/>
      <c r="J119" s="115"/>
      <c r="K119" s="118"/>
      <c r="N119" s="95"/>
    </row>
    <row r="120" spans="1:14" x14ac:dyDescent="0.2">
      <c r="A120" s="119"/>
      <c r="B120" s="92"/>
      <c r="C120" s="125"/>
      <c r="D120" s="122"/>
      <c r="E120" s="116"/>
      <c r="F120" s="125"/>
      <c r="G120" s="90"/>
      <c r="H120" s="90"/>
      <c r="I120" s="92"/>
      <c r="J120" s="115"/>
      <c r="K120" s="118"/>
      <c r="N120" s="95"/>
    </row>
    <row r="121" spans="1:14" x14ac:dyDescent="0.2">
      <c r="A121" s="119"/>
      <c r="B121" s="92"/>
      <c r="C121" s="125"/>
      <c r="D121" s="122"/>
      <c r="E121" s="116"/>
      <c r="F121" s="125"/>
      <c r="G121" s="90"/>
      <c r="H121" s="90"/>
      <c r="I121" s="92"/>
      <c r="J121" s="115"/>
      <c r="K121" s="118"/>
      <c r="N121" s="95"/>
    </row>
    <row r="122" spans="1:14" x14ac:dyDescent="0.2">
      <c r="A122" s="119"/>
      <c r="B122" s="92"/>
      <c r="C122" s="125"/>
      <c r="D122" s="122"/>
      <c r="E122" s="116"/>
      <c r="F122" s="125"/>
      <c r="G122" s="90"/>
      <c r="H122" s="90"/>
      <c r="I122" s="92"/>
      <c r="J122" s="115"/>
      <c r="K122" s="118"/>
      <c r="N122" s="95"/>
    </row>
    <row r="123" spans="1:14" x14ac:dyDescent="0.2">
      <c r="A123" s="119"/>
      <c r="B123" s="92"/>
      <c r="C123" s="125"/>
      <c r="D123" s="122"/>
      <c r="E123" s="116"/>
      <c r="F123" s="125"/>
      <c r="G123" s="90"/>
      <c r="H123" s="90"/>
      <c r="I123" s="92"/>
      <c r="J123" s="115"/>
      <c r="K123" s="118"/>
      <c r="N123" s="95"/>
    </row>
    <row r="124" spans="1:14" x14ac:dyDescent="0.2">
      <c r="A124" s="119"/>
      <c r="B124" s="92"/>
      <c r="C124" s="125"/>
      <c r="D124" s="122"/>
      <c r="E124" s="116"/>
      <c r="F124" s="125"/>
      <c r="G124" s="90"/>
      <c r="H124" s="90"/>
      <c r="I124" s="92"/>
      <c r="J124" s="115"/>
      <c r="K124" s="118"/>
      <c r="N124" s="95"/>
    </row>
    <row r="125" spans="1:14" x14ac:dyDescent="0.2">
      <c r="A125" s="119"/>
      <c r="B125" s="92"/>
      <c r="C125" s="125"/>
      <c r="D125" s="122"/>
      <c r="E125" s="116"/>
      <c r="F125" s="125"/>
      <c r="G125" s="90"/>
      <c r="H125" s="90"/>
      <c r="I125" s="92"/>
      <c r="J125" s="115"/>
      <c r="K125" s="118"/>
      <c r="N125" s="95"/>
    </row>
    <row r="126" spans="1:14" x14ac:dyDescent="0.2">
      <c r="A126" s="119"/>
      <c r="B126" s="92"/>
      <c r="C126" s="125"/>
      <c r="D126" s="122"/>
      <c r="E126" s="116"/>
      <c r="F126" s="125"/>
      <c r="G126" s="90"/>
      <c r="H126" s="90"/>
      <c r="I126" s="92"/>
      <c r="J126" s="115"/>
      <c r="K126" s="118"/>
      <c r="N126" s="95"/>
    </row>
    <row r="127" spans="1:14" x14ac:dyDescent="0.2">
      <c r="A127" s="119"/>
      <c r="B127" s="92"/>
      <c r="C127" s="125"/>
      <c r="D127" s="122"/>
      <c r="E127" s="116"/>
      <c r="F127" s="125"/>
      <c r="G127" s="90"/>
      <c r="H127" s="90"/>
      <c r="I127" s="92"/>
      <c r="J127" s="115"/>
      <c r="K127" s="118"/>
      <c r="N127" s="95"/>
    </row>
    <row r="128" spans="1:14" x14ac:dyDescent="0.2">
      <c r="A128" s="119"/>
      <c r="B128" s="92"/>
      <c r="C128" s="125"/>
      <c r="D128" s="122"/>
      <c r="E128" s="116"/>
      <c r="F128" s="125"/>
      <c r="G128" s="90"/>
      <c r="H128" s="90"/>
      <c r="I128" s="92"/>
      <c r="J128" s="115"/>
      <c r="K128" s="118"/>
      <c r="N128" s="95"/>
    </row>
    <row r="129" spans="1:14" x14ac:dyDescent="0.2">
      <c r="A129" s="119"/>
      <c r="B129" s="92"/>
      <c r="C129" s="125"/>
      <c r="D129" s="122"/>
      <c r="E129" s="116"/>
      <c r="F129" s="125"/>
      <c r="G129" s="90"/>
      <c r="H129" s="90"/>
      <c r="I129" s="92"/>
      <c r="J129" s="115"/>
      <c r="K129" s="118"/>
      <c r="N129" s="95"/>
    </row>
    <row r="130" spans="1:14" x14ac:dyDescent="0.2">
      <c r="A130" s="119"/>
      <c r="B130" s="92"/>
      <c r="C130" s="125"/>
      <c r="D130" s="122"/>
      <c r="E130" s="116"/>
      <c r="F130" s="136"/>
      <c r="G130" s="90"/>
      <c r="H130" s="90"/>
      <c r="I130" s="92"/>
      <c r="J130" s="115"/>
      <c r="K130" s="118"/>
      <c r="N130" s="95"/>
    </row>
    <row r="131" spans="1:14" x14ac:dyDescent="0.2">
      <c r="A131" s="119"/>
      <c r="B131" s="92"/>
      <c r="C131" s="136"/>
      <c r="D131" s="122"/>
      <c r="E131" s="116"/>
      <c r="F131" s="136"/>
      <c r="G131" s="90"/>
      <c r="H131" s="90"/>
      <c r="I131" s="92"/>
      <c r="J131" s="115"/>
      <c r="K131" s="118"/>
      <c r="N131" s="95"/>
    </row>
    <row r="132" spans="1:14" x14ac:dyDescent="0.2">
      <c r="A132" s="119"/>
      <c r="B132" s="92"/>
      <c r="C132" s="136"/>
      <c r="D132" s="122"/>
      <c r="E132" s="116"/>
      <c r="F132" s="125"/>
      <c r="G132" s="90"/>
      <c r="H132" s="90"/>
      <c r="I132" s="92"/>
      <c r="J132" s="115"/>
      <c r="K132" s="118"/>
      <c r="N132" s="95"/>
    </row>
    <row r="133" spans="1:14" x14ac:dyDescent="0.2">
      <c r="A133" s="119"/>
      <c r="B133" s="92"/>
      <c r="C133" s="136"/>
      <c r="D133" s="131"/>
      <c r="E133" s="116"/>
      <c r="F133" s="136"/>
      <c r="G133" s="90"/>
      <c r="H133" s="90"/>
      <c r="I133" s="92"/>
      <c r="J133" s="115"/>
      <c r="K133" s="118"/>
      <c r="N133" s="95"/>
    </row>
    <row r="134" spans="1:14" x14ac:dyDescent="0.2">
      <c r="A134" s="119"/>
      <c r="B134" s="92"/>
      <c r="C134" s="125"/>
      <c r="D134" s="122"/>
      <c r="E134" s="116"/>
      <c r="F134" s="125"/>
      <c r="G134" s="90"/>
      <c r="H134" s="90"/>
      <c r="I134" s="92"/>
      <c r="J134" s="115"/>
      <c r="K134" s="118"/>
      <c r="N134" s="95"/>
    </row>
    <row r="135" spans="1:14" x14ac:dyDescent="0.2">
      <c r="A135" s="119"/>
      <c r="B135" s="92"/>
      <c r="C135" s="136"/>
      <c r="D135" s="122"/>
      <c r="E135" s="116"/>
      <c r="F135" s="125"/>
      <c r="G135" s="90"/>
      <c r="H135" s="90"/>
      <c r="I135" s="92"/>
      <c r="J135" s="115"/>
      <c r="K135" s="118"/>
      <c r="N135" s="95"/>
    </row>
    <row r="136" spans="1:14" x14ac:dyDescent="0.2">
      <c r="A136" s="119"/>
      <c r="B136" s="92"/>
      <c r="C136" s="136"/>
      <c r="D136" s="131"/>
      <c r="E136" s="116"/>
      <c r="F136" s="125"/>
      <c r="G136" s="90"/>
      <c r="H136" s="90"/>
      <c r="I136" s="92"/>
      <c r="J136" s="115"/>
      <c r="K136" s="118"/>
      <c r="N136" s="95"/>
    </row>
    <row r="137" spans="1:14" x14ac:dyDescent="0.2">
      <c r="A137" s="119"/>
      <c r="B137" s="92"/>
      <c r="C137" s="136"/>
      <c r="D137" s="131"/>
      <c r="E137" s="116"/>
      <c r="F137" s="125"/>
      <c r="G137" s="90"/>
      <c r="H137" s="90"/>
      <c r="I137" s="92"/>
      <c r="J137" s="115"/>
      <c r="K137" s="118"/>
      <c r="N137" s="95"/>
    </row>
    <row r="138" spans="1:14" x14ac:dyDescent="0.2">
      <c r="A138" s="119"/>
      <c r="B138" s="92"/>
      <c r="C138" s="125"/>
      <c r="D138" s="122"/>
      <c r="E138" s="116"/>
      <c r="F138" s="125"/>
      <c r="G138" s="90"/>
      <c r="H138" s="90"/>
      <c r="I138" s="92"/>
      <c r="J138" s="115"/>
      <c r="K138" s="118"/>
      <c r="N138" s="95"/>
    </row>
    <row r="139" spans="1:14" x14ac:dyDescent="0.2">
      <c r="A139" s="119"/>
      <c r="B139" s="92"/>
      <c r="C139" s="136"/>
      <c r="D139" s="122"/>
      <c r="E139" s="116"/>
      <c r="F139" s="136"/>
      <c r="G139" s="90"/>
      <c r="H139" s="90"/>
      <c r="I139" s="92"/>
      <c r="J139" s="115"/>
      <c r="K139" s="118"/>
      <c r="N139" s="95"/>
    </row>
    <row r="140" spans="1:14" x14ac:dyDescent="0.2">
      <c r="A140" s="119"/>
      <c r="B140" s="92"/>
      <c r="C140" s="136"/>
      <c r="D140" s="131"/>
      <c r="E140" s="116"/>
      <c r="F140" s="136"/>
      <c r="G140" s="90"/>
      <c r="H140" s="90"/>
      <c r="I140" s="92"/>
      <c r="J140" s="115"/>
      <c r="K140" s="118"/>
      <c r="N140" s="95"/>
    </row>
    <row r="141" spans="1:14" x14ac:dyDescent="0.2">
      <c r="A141" s="119"/>
      <c r="B141" s="92"/>
      <c r="C141" s="125"/>
      <c r="D141" s="122"/>
      <c r="E141" s="116"/>
      <c r="F141" s="125"/>
      <c r="G141" s="90"/>
      <c r="H141" s="90"/>
      <c r="I141" s="92"/>
      <c r="J141" s="115"/>
      <c r="K141" s="118"/>
      <c r="N141" s="95"/>
    </row>
    <row r="142" spans="1:14" x14ac:dyDescent="0.2">
      <c r="A142" s="119"/>
      <c r="B142" s="92"/>
      <c r="C142" s="136"/>
      <c r="D142" s="122"/>
      <c r="E142" s="116"/>
      <c r="F142" s="125"/>
      <c r="G142" s="90"/>
      <c r="H142" s="90"/>
      <c r="I142" s="92"/>
      <c r="J142" s="115"/>
      <c r="K142" s="118"/>
      <c r="N142" s="95"/>
    </row>
    <row r="143" spans="1:14" x14ac:dyDescent="0.2">
      <c r="A143" s="119"/>
      <c r="B143" s="92"/>
      <c r="C143" s="125"/>
      <c r="D143" s="131"/>
      <c r="E143" s="116"/>
      <c r="F143" s="125"/>
      <c r="G143" s="90"/>
      <c r="H143" s="90"/>
      <c r="I143" s="92"/>
      <c r="J143" s="115"/>
      <c r="K143" s="118"/>
      <c r="N143" s="95"/>
    </row>
    <row r="144" spans="1:14" x14ac:dyDescent="0.2">
      <c r="A144" s="119"/>
      <c r="B144" s="92"/>
      <c r="C144" s="125"/>
      <c r="D144" s="131"/>
      <c r="E144" s="116"/>
      <c r="F144" s="125"/>
      <c r="G144" s="90"/>
      <c r="H144" s="90"/>
      <c r="I144" s="92"/>
      <c r="J144" s="115"/>
      <c r="K144" s="118"/>
      <c r="N144" s="95"/>
    </row>
    <row r="145" spans="1:14" x14ac:dyDescent="0.2">
      <c r="A145" s="119"/>
      <c r="B145" s="92"/>
      <c r="C145" s="125"/>
      <c r="D145" s="122"/>
      <c r="E145" s="116"/>
      <c r="F145" s="125"/>
      <c r="G145" s="90"/>
      <c r="H145" s="90"/>
      <c r="I145" s="92"/>
      <c r="J145" s="115"/>
      <c r="K145" s="118"/>
      <c r="N145" s="95"/>
    </row>
    <row r="146" spans="1:14" x14ac:dyDescent="0.2">
      <c r="A146" s="119"/>
      <c r="B146" s="92"/>
      <c r="C146" s="126"/>
      <c r="D146" s="92"/>
      <c r="E146" s="116"/>
      <c r="F146" s="136"/>
      <c r="G146" s="90"/>
      <c r="H146" s="90"/>
      <c r="I146" s="92"/>
      <c r="J146" s="115"/>
      <c r="K146" s="118"/>
      <c r="N146" s="95"/>
    </row>
    <row r="147" spans="1:14" x14ac:dyDescent="0.2">
      <c r="A147" s="119"/>
      <c r="B147" s="92"/>
      <c r="C147" s="126"/>
      <c r="D147" s="114"/>
      <c r="E147" s="116"/>
      <c r="F147" s="136"/>
      <c r="G147" s="90"/>
      <c r="H147" s="90"/>
      <c r="I147" s="92"/>
      <c r="J147" s="115"/>
      <c r="K147" s="118"/>
      <c r="N147" s="95"/>
    </row>
    <row r="148" spans="1:14" x14ac:dyDescent="0.2">
      <c r="A148" s="119"/>
      <c r="B148" s="92"/>
      <c r="C148" s="115"/>
      <c r="D148" s="92"/>
      <c r="E148" s="116"/>
      <c r="F148" s="125"/>
      <c r="G148" s="90"/>
      <c r="H148" s="90"/>
      <c r="I148" s="92"/>
      <c r="J148" s="115"/>
      <c r="K148" s="118"/>
      <c r="N148" s="95"/>
    </row>
    <row r="149" spans="1:14" x14ac:dyDescent="0.2">
      <c r="A149" s="119"/>
      <c r="B149" s="92"/>
      <c r="C149" s="127"/>
      <c r="D149" s="92"/>
      <c r="E149" s="116"/>
      <c r="F149" s="125"/>
      <c r="G149" s="90"/>
      <c r="H149" s="90"/>
      <c r="I149" s="92"/>
      <c r="J149" s="115"/>
      <c r="K149" s="118"/>
      <c r="N149" s="95"/>
    </row>
    <row r="150" spans="1:14" x14ac:dyDescent="0.2">
      <c r="A150" s="119"/>
      <c r="B150" s="92"/>
      <c r="C150" s="127"/>
      <c r="D150" s="114"/>
      <c r="E150" s="116"/>
      <c r="F150" s="125"/>
      <c r="G150" s="90"/>
      <c r="H150" s="90"/>
      <c r="I150" s="92"/>
      <c r="J150" s="115"/>
      <c r="K150" s="118"/>
      <c r="N150" s="95"/>
    </row>
    <row r="151" spans="1:14" x14ac:dyDescent="0.2">
      <c r="A151" s="119"/>
      <c r="B151" s="92"/>
      <c r="C151" s="127"/>
      <c r="D151" s="92"/>
      <c r="E151" s="116"/>
      <c r="F151" s="125"/>
      <c r="G151" s="90"/>
      <c r="H151" s="90"/>
      <c r="I151" s="92"/>
      <c r="J151" s="115"/>
      <c r="K151" s="118"/>
      <c r="N151" s="95"/>
    </row>
    <row r="152" spans="1:14" x14ac:dyDescent="0.2">
      <c r="A152" s="119"/>
      <c r="B152" s="92"/>
      <c r="C152" s="127"/>
      <c r="D152" s="92"/>
      <c r="E152" s="116"/>
      <c r="F152" s="125"/>
      <c r="G152" s="90"/>
      <c r="H152" s="90"/>
      <c r="I152" s="92"/>
      <c r="J152" s="115"/>
      <c r="K152" s="118"/>
      <c r="N152" s="95"/>
    </row>
    <row r="153" spans="1:14" x14ac:dyDescent="0.2">
      <c r="A153" s="119"/>
      <c r="B153" s="92"/>
      <c r="C153" s="127"/>
      <c r="D153" s="92"/>
      <c r="E153" s="116"/>
      <c r="F153" s="125"/>
      <c r="G153" s="90"/>
      <c r="H153" s="90"/>
      <c r="I153" s="92"/>
      <c r="J153" s="115"/>
      <c r="K153" s="118"/>
      <c r="N153" s="95"/>
    </row>
    <row r="154" spans="1:14" x14ac:dyDescent="0.2">
      <c r="A154" s="119"/>
      <c r="B154" s="92"/>
      <c r="C154" s="127"/>
      <c r="D154" s="114"/>
      <c r="E154" s="116"/>
      <c r="F154" s="131"/>
      <c r="G154" s="90"/>
      <c r="H154" s="90"/>
      <c r="I154" s="92"/>
      <c r="J154" s="115"/>
      <c r="K154" s="118"/>
      <c r="N154" s="95"/>
    </row>
    <row r="155" spans="1:14" x14ac:dyDescent="0.2">
      <c r="A155" s="119"/>
      <c r="B155" s="92"/>
      <c r="C155" s="127"/>
      <c r="D155" s="114"/>
      <c r="E155" s="116"/>
      <c r="F155" s="125"/>
      <c r="G155" s="90"/>
      <c r="H155" s="90"/>
      <c r="I155" s="92"/>
      <c r="J155" s="115"/>
      <c r="K155" s="118"/>
      <c r="N155" s="95"/>
    </row>
    <row r="156" spans="1:14" x14ac:dyDescent="0.2">
      <c r="A156" s="119"/>
      <c r="B156" s="92"/>
      <c r="C156" s="127"/>
      <c r="D156" s="114"/>
      <c r="E156" s="116"/>
      <c r="F156" s="125"/>
      <c r="G156" s="90"/>
      <c r="H156" s="90"/>
      <c r="I156" s="92"/>
      <c r="J156" s="115"/>
      <c r="K156" s="118"/>
      <c r="N156" s="95"/>
    </row>
    <row r="157" spans="1:14" x14ac:dyDescent="0.2">
      <c r="A157" s="119"/>
      <c r="B157" s="92"/>
      <c r="C157" s="127"/>
      <c r="D157" s="114"/>
      <c r="E157" s="116"/>
      <c r="F157" s="125"/>
      <c r="G157" s="90"/>
      <c r="H157" s="90"/>
      <c r="I157" s="92"/>
      <c r="J157" s="115"/>
      <c r="K157" s="118"/>
      <c r="N157" s="95"/>
    </row>
    <row r="158" spans="1:14" x14ac:dyDescent="0.2">
      <c r="A158" s="119"/>
      <c r="B158" s="92"/>
      <c r="C158" s="114"/>
      <c r="D158" s="114"/>
      <c r="E158" s="116"/>
      <c r="F158" s="125"/>
      <c r="G158" s="90"/>
      <c r="H158" s="90"/>
      <c r="I158" s="92"/>
      <c r="J158" s="115"/>
      <c r="K158" s="118"/>
      <c r="N158" s="95"/>
    </row>
    <row r="159" spans="1:14" x14ac:dyDescent="0.2">
      <c r="A159" s="119"/>
      <c r="B159" s="92"/>
      <c r="C159" s="114"/>
      <c r="D159" s="114"/>
      <c r="E159" s="116"/>
      <c r="F159" s="125"/>
      <c r="G159" s="90"/>
      <c r="H159" s="90"/>
      <c r="I159" s="92"/>
      <c r="J159" s="115"/>
      <c r="K159" s="118"/>
      <c r="N159" s="95"/>
    </row>
    <row r="160" spans="1:14" x14ac:dyDescent="0.2">
      <c r="A160" s="119"/>
      <c r="B160" s="92"/>
      <c r="C160" s="114"/>
      <c r="D160" s="114"/>
      <c r="E160" s="116"/>
      <c r="F160" s="125"/>
      <c r="G160" s="90"/>
      <c r="H160" s="90"/>
      <c r="I160" s="92"/>
      <c r="J160" s="115"/>
      <c r="K160" s="118"/>
      <c r="N160" s="95"/>
    </row>
    <row r="161" spans="1:14" x14ac:dyDescent="0.2">
      <c r="A161" s="119"/>
      <c r="B161" s="92"/>
      <c r="C161" s="114"/>
      <c r="D161" s="114"/>
      <c r="E161" s="116"/>
      <c r="F161" s="125"/>
      <c r="G161" s="90"/>
      <c r="H161" s="90"/>
      <c r="I161" s="92"/>
      <c r="J161" s="115"/>
      <c r="K161" s="118"/>
      <c r="N161" s="95"/>
    </row>
    <row r="162" spans="1:14" x14ac:dyDescent="0.2">
      <c r="A162" s="119"/>
      <c r="B162" s="92"/>
      <c r="C162" s="114"/>
      <c r="D162" s="167"/>
      <c r="E162" s="116"/>
      <c r="F162" s="125"/>
      <c r="G162" s="90"/>
      <c r="H162" s="90"/>
      <c r="I162" s="92"/>
      <c r="J162" s="115"/>
      <c r="K162" s="118"/>
      <c r="N162" s="95"/>
    </row>
    <row r="163" spans="1:14" x14ac:dyDescent="0.2">
      <c r="A163" s="119"/>
      <c r="B163" s="92"/>
      <c r="C163" s="114"/>
      <c r="D163" s="114"/>
      <c r="E163" s="116"/>
      <c r="F163" s="125"/>
      <c r="G163" s="90"/>
      <c r="H163" s="90"/>
      <c r="I163" s="92"/>
      <c r="J163" s="115"/>
      <c r="K163" s="118"/>
      <c r="N163" s="95"/>
    </row>
    <row r="164" spans="1:14" x14ac:dyDescent="0.2">
      <c r="A164" s="119"/>
      <c r="B164" s="92"/>
      <c r="C164" s="114"/>
      <c r="D164" s="114"/>
      <c r="E164" s="116"/>
      <c r="F164" s="125"/>
      <c r="G164" s="90"/>
      <c r="H164" s="90"/>
      <c r="I164" s="92"/>
      <c r="J164" s="115"/>
      <c r="K164" s="118"/>
      <c r="N164" s="95"/>
    </row>
    <row r="165" spans="1:14" x14ac:dyDescent="0.2">
      <c r="A165" s="119"/>
      <c r="B165" s="92"/>
      <c r="C165" s="114"/>
      <c r="D165" s="114"/>
      <c r="E165" s="116"/>
      <c r="F165" s="131"/>
      <c r="G165" s="90"/>
      <c r="H165" s="90"/>
      <c r="I165" s="92"/>
      <c r="J165" s="115"/>
      <c r="K165" s="118"/>
      <c r="N165" s="95"/>
    </row>
    <row r="166" spans="1:14" x14ac:dyDescent="0.2">
      <c r="A166" s="116"/>
      <c r="B166" s="92"/>
      <c r="C166" s="114"/>
      <c r="D166" s="114"/>
      <c r="E166" s="116"/>
      <c r="F166" s="125"/>
      <c r="G166" s="90"/>
      <c r="H166" s="90"/>
      <c r="I166" s="92"/>
      <c r="J166" s="115"/>
      <c r="K166" s="92"/>
      <c r="N166" s="95"/>
    </row>
    <row r="167" spans="1:14" x14ac:dyDescent="0.2">
      <c r="A167" s="116"/>
      <c r="B167" s="92"/>
      <c r="C167" s="114"/>
      <c r="D167" s="131"/>
      <c r="E167" s="116"/>
      <c r="F167" s="125"/>
      <c r="G167" s="117"/>
      <c r="H167" s="90"/>
      <c r="I167" s="92"/>
      <c r="J167" s="115"/>
      <c r="K167" s="92"/>
      <c r="N167" s="95"/>
    </row>
    <row r="168" spans="1:14" x14ac:dyDescent="0.2">
      <c r="A168" s="119"/>
      <c r="B168" s="92"/>
      <c r="C168" s="114"/>
      <c r="D168" s="131"/>
      <c r="E168" s="116"/>
      <c r="F168" s="125"/>
      <c r="G168" s="117"/>
      <c r="H168" s="90"/>
      <c r="I168" s="92"/>
      <c r="J168" s="115"/>
      <c r="K168" s="118"/>
      <c r="N168" s="95"/>
    </row>
    <row r="169" spans="1:14" x14ac:dyDescent="0.2">
      <c r="A169" s="119"/>
      <c r="B169" s="92"/>
      <c r="C169" s="114"/>
      <c r="D169" s="131"/>
      <c r="E169" s="116"/>
      <c r="F169" s="125"/>
      <c r="G169" s="117"/>
      <c r="H169" s="90"/>
      <c r="I169" s="92"/>
      <c r="J169" s="115"/>
      <c r="K169" s="118"/>
      <c r="N169" s="95"/>
    </row>
    <row r="170" spans="1:14" x14ac:dyDescent="0.2">
      <c r="A170" s="119"/>
      <c r="B170" s="92"/>
      <c r="C170" s="114"/>
      <c r="D170" s="131"/>
      <c r="E170" s="116"/>
      <c r="F170" s="131"/>
      <c r="G170" s="117"/>
      <c r="H170" s="90"/>
      <c r="I170" s="92"/>
      <c r="J170" s="115"/>
      <c r="K170" s="118"/>
      <c r="N170" s="95"/>
    </row>
    <row r="171" spans="1:14" x14ac:dyDescent="0.2">
      <c r="A171" s="119"/>
      <c r="B171" s="92"/>
      <c r="C171" s="114"/>
      <c r="D171" s="131"/>
      <c r="E171" s="150"/>
      <c r="F171" s="125"/>
      <c r="G171" s="117"/>
      <c r="H171" s="90"/>
      <c r="I171" s="92"/>
      <c r="J171" s="115"/>
      <c r="K171" s="118"/>
      <c r="N171" s="95"/>
    </row>
    <row r="172" spans="1:14" x14ac:dyDescent="0.2">
      <c r="A172" s="119"/>
      <c r="B172" s="92"/>
      <c r="C172" s="114"/>
      <c r="D172" s="131"/>
      <c r="E172" s="150"/>
      <c r="F172" s="125"/>
      <c r="G172" s="117"/>
      <c r="H172" s="90"/>
      <c r="I172" s="92"/>
      <c r="J172" s="115"/>
      <c r="K172" s="118"/>
      <c r="N172" s="95"/>
    </row>
    <row r="173" spans="1:14" x14ac:dyDescent="0.2">
      <c r="A173" s="119"/>
      <c r="B173" s="92"/>
      <c r="C173" s="114"/>
      <c r="D173" s="131"/>
      <c r="E173" s="150"/>
      <c r="F173" s="125"/>
      <c r="G173" s="117"/>
      <c r="H173" s="90"/>
      <c r="I173" s="92"/>
      <c r="J173" s="115"/>
      <c r="K173" s="118"/>
      <c r="N173" s="95"/>
    </row>
    <row r="174" spans="1:14" x14ac:dyDescent="0.2">
      <c r="A174" s="119"/>
      <c r="B174" s="92"/>
      <c r="C174" s="114"/>
      <c r="D174" s="122"/>
      <c r="E174" s="116"/>
      <c r="F174" s="125"/>
      <c r="G174" s="117"/>
      <c r="H174" s="90"/>
      <c r="I174" s="92"/>
      <c r="J174" s="115"/>
      <c r="K174" s="118"/>
      <c r="N174" s="95"/>
    </row>
    <row r="175" spans="1:14" x14ac:dyDescent="0.2">
      <c r="A175" s="119"/>
      <c r="B175" s="92"/>
      <c r="C175" s="114"/>
      <c r="D175" s="122"/>
      <c r="E175" s="116"/>
      <c r="F175" s="129"/>
      <c r="G175" s="117"/>
      <c r="H175" s="90"/>
      <c r="I175" s="92"/>
      <c r="J175" s="115"/>
      <c r="K175" s="118"/>
      <c r="N175" s="95"/>
    </row>
    <row r="176" spans="1:14" x14ac:dyDescent="0.2">
      <c r="A176" s="119"/>
      <c r="B176" s="92"/>
      <c r="C176" s="114"/>
      <c r="D176" s="122"/>
      <c r="E176" s="116"/>
      <c r="F176" s="125"/>
      <c r="G176" s="117"/>
      <c r="H176" s="90"/>
      <c r="I176" s="92"/>
      <c r="J176" s="115"/>
      <c r="K176" s="118"/>
      <c r="N176" s="95"/>
    </row>
    <row r="177" spans="1:14" x14ac:dyDescent="0.2">
      <c r="A177" s="119"/>
      <c r="B177" s="92"/>
      <c r="C177" s="114"/>
      <c r="D177" s="122"/>
      <c r="E177" s="116"/>
      <c r="F177" s="125"/>
      <c r="G177" s="117"/>
      <c r="H177" s="90"/>
      <c r="I177" s="92"/>
      <c r="J177" s="115"/>
      <c r="K177" s="118"/>
      <c r="N177" s="95"/>
    </row>
    <row r="178" spans="1:14" x14ac:dyDescent="0.2">
      <c r="A178" s="119"/>
      <c r="B178" s="92"/>
      <c r="C178" s="114"/>
      <c r="D178" s="122"/>
      <c r="E178" s="116"/>
      <c r="F178" s="125"/>
      <c r="G178" s="117"/>
      <c r="H178" s="90"/>
      <c r="I178" s="92"/>
      <c r="J178" s="115"/>
      <c r="K178" s="118"/>
      <c r="N178" s="95"/>
    </row>
    <row r="179" spans="1:14" x14ac:dyDescent="0.2">
      <c r="A179" s="119"/>
      <c r="B179" s="92"/>
      <c r="C179" s="155"/>
      <c r="D179" s="122"/>
      <c r="E179" s="116"/>
      <c r="F179" s="125"/>
      <c r="G179" s="117"/>
      <c r="H179" s="90"/>
      <c r="I179" s="92"/>
      <c r="J179" s="115"/>
      <c r="K179" s="118"/>
      <c r="N179" s="95"/>
    </row>
    <row r="180" spans="1:14" x14ac:dyDescent="0.2">
      <c r="A180" s="119"/>
      <c r="B180" s="92"/>
      <c r="C180" s="114"/>
      <c r="D180" s="122"/>
      <c r="E180" s="116"/>
      <c r="F180" s="125"/>
      <c r="G180" s="117"/>
      <c r="H180" s="90"/>
      <c r="I180" s="92"/>
      <c r="J180" s="115"/>
      <c r="K180" s="118"/>
      <c r="N180" s="95"/>
    </row>
    <row r="181" spans="1:14" x14ac:dyDescent="0.2">
      <c r="A181" s="119"/>
      <c r="B181" s="92"/>
      <c r="C181" s="114"/>
      <c r="D181" s="122"/>
      <c r="E181" s="116"/>
      <c r="F181" s="125"/>
      <c r="G181" s="117"/>
      <c r="H181" s="90"/>
      <c r="I181" s="92"/>
      <c r="J181" s="115"/>
      <c r="K181" s="118"/>
      <c r="N181" s="95"/>
    </row>
    <row r="182" spans="1:14" x14ac:dyDescent="0.2">
      <c r="A182" s="154"/>
      <c r="B182" s="92"/>
      <c r="C182" s="114"/>
      <c r="D182" s="131"/>
      <c r="E182" s="150"/>
      <c r="F182" s="125"/>
      <c r="G182" s="117"/>
      <c r="H182" s="90"/>
      <c r="I182" s="92"/>
      <c r="J182" s="115"/>
      <c r="K182" s="118"/>
      <c r="N182" s="95"/>
    </row>
    <row r="183" spans="1:14" x14ac:dyDescent="0.2">
      <c r="A183" s="154"/>
      <c r="B183" s="92"/>
      <c r="C183" s="127"/>
      <c r="D183" s="131"/>
      <c r="E183" s="150"/>
      <c r="F183" s="125"/>
      <c r="G183" s="117"/>
      <c r="H183" s="90"/>
      <c r="I183" s="92"/>
      <c r="J183" s="115"/>
      <c r="K183" s="118"/>
      <c r="N183" s="95"/>
    </row>
    <row r="184" spans="1:14" x14ac:dyDescent="0.2">
      <c r="A184" s="154"/>
      <c r="B184" s="92"/>
      <c r="C184" s="114"/>
      <c r="D184" s="131"/>
      <c r="E184" s="150"/>
      <c r="F184" s="125"/>
      <c r="G184" s="117"/>
      <c r="H184" s="90"/>
      <c r="I184" s="92"/>
      <c r="J184" s="115"/>
      <c r="K184" s="118"/>
      <c r="N184" s="95"/>
    </row>
    <row r="185" spans="1:14" x14ac:dyDescent="0.2">
      <c r="A185" s="154"/>
      <c r="B185" s="92"/>
      <c r="C185" s="114"/>
      <c r="D185" s="92"/>
      <c r="E185" s="150"/>
      <c r="F185" s="125"/>
      <c r="G185" s="90"/>
      <c r="H185" s="90"/>
      <c r="I185" s="92"/>
      <c r="J185" s="115"/>
      <c r="K185" s="118"/>
      <c r="N185" s="95"/>
    </row>
    <row r="186" spans="1:14" x14ac:dyDescent="0.2">
      <c r="A186" s="154"/>
      <c r="B186" s="92"/>
      <c r="C186" s="114"/>
      <c r="D186" s="92"/>
      <c r="E186" s="116"/>
      <c r="F186" s="125"/>
      <c r="G186" s="90"/>
      <c r="H186" s="90"/>
      <c r="I186" s="92"/>
      <c r="J186" s="115"/>
      <c r="K186" s="118"/>
      <c r="N186" s="95"/>
    </row>
    <row r="187" spans="1:14" x14ac:dyDescent="0.2">
      <c r="A187" s="154"/>
      <c r="B187" s="92"/>
      <c r="C187" s="114"/>
      <c r="D187" s="122"/>
      <c r="E187" s="116"/>
      <c r="F187" s="125"/>
      <c r="G187" s="90"/>
      <c r="H187" s="90"/>
      <c r="I187" s="92"/>
      <c r="J187" s="115"/>
      <c r="K187" s="118"/>
      <c r="N187" s="95"/>
    </row>
    <row r="188" spans="1:14" x14ac:dyDescent="0.2">
      <c r="A188" s="119"/>
      <c r="B188" s="92"/>
      <c r="C188" s="114"/>
      <c r="D188" s="122"/>
      <c r="E188" s="116"/>
      <c r="F188" s="125"/>
      <c r="G188" s="90"/>
      <c r="H188" s="90"/>
      <c r="I188" s="92"/>
      <c r="J188" s="115"/>
      <c r="K188" s="118"/>
      <c r="N188" s="95"/>
    </row>
    <row r="189" spans="1:14" x14ac:dyDescent="0.2">
      <c r="A189" s="119"/>
      <c r="B189" s="92"/>
      <c r="C189" s="114"/>
      <c r="D189" s="122"/>
      <c r="E189" s="116"/>
      <c r="F189" s="129"/>
      <c r="G189" s="90"/>
      <c r="H189" s="90"/>
      <c r="I189" s="92"/>
      <c r="J189" s="115"/>
      <c r="K189" s="118"/>
      <c r="N189" s="95"/>
    </row>
    <row r="190" spans="1:14" x14ac:dyDescent="0.2">
      <c r="A190" s="119"/>
      <c r="B190" s="92"/>
      <c r="C190" s="114"/>
      <c r="D190" s="122"/>
      <c r="E190" s="116"/>
      <c r="F190" s="125"/>
      <c r="G190" s="90"/>
      <c r="H190" s="90"/>
      <c r="I190" s="92"/>
      <c r="J190" s="115"/>
      <c r="K190" s="118"/>
      <c r="N190" s="95"/>
    </row>
    <row r="191" spans="1:14" x14ac:dyDescent="0.2">
      <c r="A191" s="119"/>
      <c r="B191" s="92"/>
      <c r="C191" s="114"/>
      <c r="D191" s="122"/>
      <c r="E191" s="116"/>
      <c r="F191" s="129"/>
      <c r="G191" s="90"/>
      <c r="H191" s="90"/>
      <c r="I191" s="92"/>
      <c r="J191" s="115"/>
      <c r="K191" s="118"/>
      <c r="N191" s="95"/>
    </row>
    <row r="192" spans="1:14" x14ac:dyDescent="0.2">
      <c r="A192" s="119"/>
      <c r="B192" s="92"/>
      <c r="C192" s="114"/>
      <c r="D192" s="122"/>
      <c r="E192" s="116"/>
      <c r="F192" s="125"/>
      <c r="G192" s="90"/>
      <c r="H192" s="90"/>
      <c r="I192" s="92"/>
      <c r="J192" s="115"/>
      <c r="K192" s="118"/>
      <c r="N192" s="95"/>
    </row>
    <row r="193" spans="1:14" x14ac:dyDescent="0.2">
      <c r="A193" s="119"/>
      <c r="B193" s="92"/>
      <c r="C193" s="114"/>
      <c r="D193" s="122"/>
      <c r="E193" s="116"/>
      <c r="F193" s="125"/>
      <c r="G193" s="90"/>
      <c r="H193" s="90"/>
      <c r="I193" s="92"/>
      <c r="J193" s="115"/>
      <c r="K193" s="118"/>
      <c r="N193" s="95"/>
    </row>
    <row r="194" spans="1:14" x14ac:dyDescent="0.2">
      <c r="A194" s="119"/>
      <c r="B194" s="92"/>
      <c r="C194" s="114"/>
      <c r="D194" s="122"/>
      <c r="E194" s="116"/>
      <c r="F194" s="86"/>
      <c r="G194" s="90"/>
      <c r="H194" s="90"/>
      <c r="I194" s="92"/>
      <c r="J194" s="115"/>
      <c r="K194" s="118"/>
      <c r="N194" s="95"/>
    </row>
    <row r="195" spans="1:14" x14ac:dyDescent="0.2">
      <c r="A195" s="119"/>
      <c r="B195" s="92"/>
      <c r="C195" s="114"/>
      <c r="D195" s="122"/>
      <c r="E195" s="116"/>
      <c r="F195" s="86"/>
      <c r="G195" s="90"/>
      <c r="H195" s="90"/>
      <c r="I195" s="92"/>
      <c r="J195" s="115"/>
      <c r="K195" s="118"/>
      <c r="N195" s="95"/>
    </row>
    <row r="196" spans="1:14" x14ac:dyDescent="0.2">
      <c r="A196" s="119"/>
      <c r="B196" s="92"/>
      <c r="C196" s="114"/>
      <c r="D196" s="122"/>
      <c r="E196" s="116"/>
      <c r="F196" s="159"/>
      <c r="G196" s="90"/>
      <c r="H196" s="90"/>
      <c r="I196" s="92"/>
      <c r="J196" s="115"/>
      <c r="K196" s="118"/>
      <c r="N196" s="95"/>
    </row>
    <row r="197" spans="1:14" x14ac:dyDescent="0.2">
      <c r="A197" s="119"/>
      <c r="B197" s="92"/>
      <c r="C197" s="114"/>
      <c r="D197" s="122"/>
      <c r="E197" s="116"/>
      <c r="F197" s="129"/>
      <c r="G197" s="90"/>
      <c r="H197" s="90"/>
      <c r="I197" s="92"/>
      <c r="J197" s="115"/>
      <c r="K197" s="118"/>
      <c r="N197" s="95"/>
    </row>
    <row r="198" spans="1:14" x14ac:dyDescent="0.2">
      <c r="A198" s="119"/>
      <c r="B198" s="92"/>
      <c r="C198" s="114"/>
      <c r="D198" s="122"/>
      <c r="E198" s="116"/>
      <c r="F198" s="136"/>
      <c r="G198" s="90"/>
      <c r="H198" s="90"/>
      <c r="I198" s="92"/>
      <c r="J198" s="115"/>
      <c r="K198" s="118"/>
      <c r="N198" s="95"/>
    </row>
    <row r="199" spans="1:14" x14ac:dyDescent="0.2">
      <c r="A199" s="119"/>
      <c r="B199" s="92"/>
      <c r="C199" s="114"/>
      <c r="D199" s="122"/>
      <c r="E199" s="116"/>
      <c r="F199" s="136"/>
      <c r="G199" s="90"/>
      <c r="H199" s="90"/>
      <c r="I199" s="92"/>
      <c r="J199" s="115"/>
      <c r="K199" s="118"/>
      <c r="N199" s="95"/>
    </row>
    <row r="200" spans="1:14" x14ac:dyDescent="0.2">
      <c r="A200" s="119"/>
      <c r="B200" s="92"/>
      <c r="C200" s="114"/>
      <c r="D200" s="122"/>
      <c r="E200" s="116"/>
      <c r="F200" s="125"/>
      <c r="G200" s="90"/>
      <c r="H200" s="90"/>
      <c r="I200" s="92"/>
      <c r="J200" s="115"/>
      <c r="K200" s="118"/>
      <c r="N200" s="95"/>
    </row>
    <row r="201" spans="1:14" x14ac:dyDescent="0.2">
      <c r="A201" s="119"/>
      <c r="B201" s="92"/>
      <c r="C201" s="114"/>
      <c r="D201" s="131"/>
      <c r="E201" s="116"/>
      <c r="F201" s="125"/>
      <c r="G201" s="90"/>
      <c r="H201" s="90"/>
      <c r="I201" s="92"/>
      <c r="J201" s="115"/>
      <c r="K201" s="118"/>
      <c r="N201" s="95"/>
    </row>
    <row r="202" spans="1:14" x14ac:dyDescent="0.2">
      <c r="A202" s="119"/>
      <c r="B202" s="92"/>
      <c r="C202" s="114"/>
      <c r="D202" s="131"/>
      <c r="E202" s="116"/>
      <c r="F202" s="125"/>
      <c r="G202" s="90"/>
      <c r="H202" s="90"/>
      <c r="I202" s="92"/>
      <c r="J202" s="115"/>
      <c r="K202" s="118"/>
      <c r="N202" s="95"/>
    </row>
    <row r="203" spans="1:14" x14ac:dyDescent="0.2">
      <c r="A203" s="119"/>
      <c r="B203" s="92"/>
      <c r="C203" s="114"/>
      <c r="D203" s="131"/>
      <c r="E203" s="116"/>
      <c r="F203" s="125"/>
      <c r="G203" s="90"/>
      <c r="H203" s="90"/>
      <c r="I203" s="92"/>
      <c r="J203" s="115"/>
      <c r="K203" s="118"/>
      <c r="N203" s="95"/>
    </row>
    <row r="204" spans="1:14" x14ac:dyDescent="0.2">
      <c r="A204" s="119"/>
      <c r="B204" s="92"/>
      <c r="C204" s="125"/>
      <c r="D204" s="131"/>
      <c r="E204" s="116"/>
      <c r="F204" s="125"/>
      <c r="G204" s="90"/>
      <c r="H204" s="90"/>
      <c r="I204" s="92"/>
      <c r="J204" s="115"/>
      <c r="K204" s="118"/>
      <c r="N204" s="95"/>
    </row>
    <row r="205" spans="1:14" x14ac:dyDescent="0.2">
      <c r="A205" s="119"/>
      <c r="B205" s="92"/>
      <c r="C205" s="125"/>
      <c r="D205" s="131"/>
      <c r="E205" s="116"/>
      <c r="F205" s="125"/>
      <c r="G205" s="90"/>
      <c r="H205" s="90"/>
      <c r="I205" s="92"/>
      <c r="J205" s="115"/>
      <c r="K205" s="118"/>
      <c r="N205" s="95"/>
    </row>
    <row r="206" spans="1:14" x14ac:dyDescent="0.2">
      <c r="A206" s="119"/>
      <c r="B206" s="92"/>
      <c r="C206" s="114"/>
      <c r="D206" s="131"/>
      <c r="E206" s="116"/>
      <c r="F206" s="125"/>
      <c r="G206" s="90"/>
      <c r="H206" s="90"/>
      <c r="I206" s="92"/>
      <c r="J206" s="115"/>
      <c r="K206" s="118"/>
      <c r="N206" s="95"/>
    </row>
    <row r="207" spans="1:14" x14ac:dyDescent="0.2">
      <c r="A207" s="119"/>
      <c r="B207" s="92"/>
      <c r="C207" s="114"/>
      <c r="D207" s="122"/>
      <c r="E207" s="116"/>
      <c r="F207" s="125"/>
      <c r="G207" s="90"/>
      <c r="H207" s="90"/>
      <c r="I207" s="92"/>
      <c r="J207" s="115"/>
      <c r="K207" s="118"/>
      <c r="N207" s="95"/>
    </row>
    <row r="208" spans="1:14" x14ac:dyDescent="0.2">
      <c r="A208" s="119"/>
      <c r="B208" s="92"/>
      <c r="C208" s="114"/>
      <c r="D208" s="131"/>
      <c r="E208" s="116"/>
      <c r="F208" s="125"/>
      <c r="G208" s="90"/>
      <c r="H208" s="90"/>
      <c r="I208" s="92"/>
      <c r="J208" s="115"/>
      <c r="K208" s="118"/>
      <c r="N208" s="95"/>
    </row>
    <row r="209" spans="1:14" x14ac:dyDescent="0.2">
      <c r="A209" s="119"/>
      <c r="B209" s="92"/>
      <c r="C209" s="114"/>
      <c r="D209" s="131"/>
      <c r="E209" s="116"/>
      <c r="F209" s="125"/>
      <c r="G209" s="90"/>
      <c r="H209" s="90"/>
      <c r="I209" s="92"/>
      <c r="J209" s="115"/>
      <c r="K209" s="118"/>
      <c r="N209" s="95"/>
    </row>
    <row r="210" spans="1:14" x14ac:dyDescent="0.2">
      <c r="A210" s="119"/>
      <c r="B210" s="92"/>
      <c r="C210" s="114"/>
      <c r="D210" s="131"/>
      <c r="E210" s="116"/>
      <c r="F210" s="125"/>
      <c r="G210" s="90"/>
      <c r="H210" s="90"/>
      <c r="I210" s="92"/>
      <c r="J210" s="115"/>
      <c r="K210" s="118"/>
      <c r="N210" s="95"/>
    </row>
    <row r="211" spans="1:14" x14ac:dyDescent="0.2">
      <c r="A211" s="119"/>
      <c r="B211" s="92"/>
      <c r="C211" s="114"/>
      <c r="D211" s="131"/>
      <c r="E211" s="116"/>
      <c r="F211" s="125"/>
      <c r="G211" s="90"/>
      <c r="H211" s="90"/>
      <c r="I211" s="92"/>
      <c r="J211" s="115"/>
      <c r="K211" s="118"/>
      <c r="N211" s="95"/>
    </row>
    <row r="212" spans="1:14" x14ac:dyDescent="0.2">
      <c r="A212" s="119"/>
      <c r="B212" s="92"/>
      <c r="C212" s="114"/>
      <c r="D212" s="131"/>
      <c r="E212" s="116"/>
      <c r="F212" s="125"/>
      <c r="G212" s="90"/>
      <c r="H212" s="90"/>
      <c r="I212" s="92"/>
      <c r="J212" s="115"/>
      <c r="K212" s="118"/>
      <c r="N212" s="95"/>
    </row>
    <row r="213" spans="1:14" x14ac:dyDescent="0.2">
      <c r="A213" s="119"/>
      <c r="B213" s="92"/>
      <c r="C213" s="114"/>
      <c r="D213" s="122"/>
      <c r="E213" s="116"/>
      <c r="F213" s="125"/>
      <c r="G213" s="90"/>
      <c r="H213" s="90"/>
      <c r="I213" s="92"/>
      <c r="J213" s="115"/>
      <c r="K213" s="118"/>
      <c r="N213" s="95"/>
    </row>
    <row r="214" spans="1:14" x14ac:dyDescent="0.2">
      <c r="A214" s="119"/>
      <c r="B214" s="92"/>
      <c r="C214" s="114"/>
      <c r="D214" s="122"/>
      <c r="E214" s="116"/>
      <c r="F214" s="125"/>
      <c r="G214" s="90"/>
      <c r="H214" s="90"/>
      <c r="I214" s="92"/>
      <c r="J214" s="115"/>
      <c r="K214" s="118"/>
      <c r="N214" s="95"/>
    </row>
    <row r="215" spans="1:14" x14ac:dyDescent="0.2">
      <c r="A215" s="119"/>
      <c r="B215" s="92"/>
      <c r="C215" s="114"/>
      <c r="D215" s="122"/>
      <c r="E215" s="116"/>
      <c r="F215" s="125"/>
      <c r="G215" s="90"/>
      <c r="H215" s="90"/>
      <c r="I215" s="92"/>
      <c r="J215" s="115"/>
      <c r="K215" s="118"/>
      <c r="N215" s="95"/>
    </row>
    <row r="216" spans="1:14" x14ac:dyDescent="0.2">
      <c r="A216" s="119"/>
      <c r="B216" s="92"/>
      <c r="C216" s="114"/>
      <c r="D216" s="122"/>
      <c r="E216" s="116"/>
      <c r="F216" s="125"/>
      <c r="G216" s="90"/>
      <c r="H216" s="90"/>
      <c r="I216" s="92"/>
      <c r="J216" s="115"/>
      <c r="K216" s="118"/>
      <c r="N216" s="95"/>
    </row>
    <row r="217" spans="1:14" x14ac:dyDescent="0.2">
      <c r="A217" s="119"/>
      <c r="B217" s="92"/>
      <c r="C217" s="114"/>
      <c r="D217" s="122"/>
      <c r="E217" s="116"/>
      <c r="F217" s="125"/>
      <c r="G217" s="90"/>
      <c r="H217" s="90"/>
      <c r="I217" s="92"/>
      <c r="J217" s="115"/>
      <c r="K217" s="118"/>
      <c r="N217" s="95"/>
    </row>
    <row r="218" spans="1:14" x14ac:dyDescent="0.2">
      <c r="A218" s="119"/>
      <c r="B218" s="92"/>
      <c r="C218" s="114"/>
      <c r="D218" s="122"/>
      <c r="E218" s="116"/>
      <c r="F218" s="125"/>
      <c r="G218" s="90"/>
      <c r="H218" s="90"/>
      <c r="I218" s="92"/>
      <c r="J218" s="115"/>
      <c r="K218" s="118"/>
      <c r="N218" s="95"/>
    </row>
    <row r="219" spans="1:14" x14ac:dyDescent="0.2">
      <c r="A219" s="119"/>
      <c r="B219" s="92"/>
      <c r="C219" s="114"/>
      <c r="D219" s="122"/>
      <c r="E219" s="116"/>
      <c r="F219" s="114"/>
      <c r="G219" s="90"/>
      <c r="H219" s="90"/>
      <c r="I219" s="92"/>
      <c r="J219" s="115"/>
      <c r="K219" s="118"/>
      <c r="N219" s="95"/>
    </row>
    <row r="220" spans="1:14" x14ac:dyDescent="0.2">
      <c r="A220" s="119"/>
      <c r="B220" s="92"/>
      <c r="C220" s="114"/>
      <c r="D220" s="122"/>
      <c r="E220" s="116"/>
      <c r="F220" s="114"/>
      <c r="G220" s="90"/>
      <c r="H220" s="90"/>
      <c r="I220" s="92"/>
      <c r="J220" s="115"/>
      <c r="K220" s="118"/>
      <c r="N220" s="95"/>
    </row>
    <row r="221" spans="1:14" x14ac:dyDescent="0.2">
      <c r="A221" s="119"/>
      <c r="B221" s="92"/>
      <c r="C221" s="125"/>
      <c r="D221" s="122"/>
      <c r="E221" s="116"/>
      <c r="F221" s="129"/>
      <c r="G221" s="90"/>
      <c r="H221" s="90"/>
      <c r="I221" s="92"/>
      <c r="J221" s="115"/>
      <c r="K221" s="118"/>
      <c r="N221" s="95"/>
    </row>
    <row r="222" spans="1:14" x14ac:dyDescent="0.2">
      <c r="A222" s="119"/>
      <c r="B222" s="92"/>
      <c r="C222" s="114"/>
      <c r="D222" s="292"/>
      <c r="E222" s="116"/>
      <c r="F222" s="114"/>
      <c r="G222" s="90"/>
      <c r="H222" s="90"/>
      <c r="I222" s="92"/>
      <c r="J222" s="115"/>
      <c r="K222" s="118"/>
      <c r="N222" s="95"/>
    </row>
    <row r="223" spans="1:14" x14ac:dyDescent="0.2">
      <c r="A223" s="119"/>
      <c r="B223" s="92"/>
      <c r="C223" s="114"/>
      <c r="D223" s="292"/>
      <c r="E223" s="116"/>
      <c r="F223" s="114"/>
      <c r="G223" s="90"/>
      <c r="H223" s="90"/>
      <c r="I223" s="92"/>
      <c r="J223" s="115"/>
      <c r="K223" s="118"/>
      <c r="N223" s="95"/>
    </row>
    <row r="224" spans="1:14" x14ac:dyDescent="0.2">
      <c r="A224" s="154"/>
      <c r="B224" s="92"/>
      <c r="C224" s="130"/>
      <c r="D224" s="292"/>
      <c r="E224" s="127"/>
      <c r="F224" s="125"/>
      <c r="G224" s="90"/>
      <c r="H224" s="90"/>
      <c r="I224" s="92"/>
      <c r="J224" s="115"/>
      <c r="K224" s="118"/>
      <c r="N224" s="95"/>
    </row>
    <row r="225" spans="1:14" x14ac:dyDescent="0.2">
      <c r="A225" s="119"/>
      <c r="B225" s="92"/>
      <c r="C225" s="130"/>
      <c r="D225" s="122"/>
      <c r="E225" s="116"/>
      <c r="F225" s="130"/>
      <c r="G225" s="90"/>
      <c r="H225" s="90"/>
      <c r="I225" s="92"/>
      <c r="J225" s="115"/>
      <c r="K225" s="118"/>
      <c r="N225" s="95"/>
    </row>
    <row r="226" spans="1:14" x14ac:dyDescent="0.2">
      <c r="A226" s="119"/>
      <c r="B226" s="92"/>
      <c r="C226" s="130"/>
      <c r="D226" s="122"/>
      <c r="E226" s="116"/>
      <c r="F226" s="130"/>
      <c r="G226" s="90"/>
      <c r="H226" s="90"/>
      <c r="I226" s="92"/>
      <c r="J226" s="115"/>
      <c r="K226" s="118"/>
      <c r="N226" s="95"/>
    </row>
    <row r="227" spans="1:14" x14ac:dyDescent="0.2">
      <c r="A227" s="154"/>
      <c r="B227" s="92"/>
      <c r="C227" s="130"/>
      <c r="D227" s="131"/>
      <c r="E227" s="116"/>
      <c r="F227" s="129"/>
      <c r="G227" s="90"/>
      <c r="H227" s="90"/>
      <c r="I227" s="92"/>
      <c r="J227" s="115"/>
      <c r="K227" s="118"/>
      <c r="N227" s="95"/>
    </row>
    <row r="228" spans="1:14" x14ac:dyDescent="0.2">
      <c r="A228" s="119"/>
      <c r="B228" s="92"/>
      <c r="C228" s="130"/>
      <c r="D228" s="122"/>
      <c r="E228" s="116"/>
      <c r="F228" s="129"/>
      <c r="G228" s="90"/>
      <c r="H228" s="90"/>
      <c r="I228" s="92"/>
      <c r="J228" s="115"/>
      <c r="K228" s="118"/>
      <c r="N228" s="95"/>
    </row>
    <row r="229" spans="1:14" x14ac:dyDescent="0.2">
      <c r="A229" s="119"/>
      <c r="B229" s="92"/>
      <c r="C229" s="130"/>
      <c r="D229" s="122"/>
      <c r="E229" s="116"/>
      <c r="F229" s="114"/>
      <c r="G229" s="90"/>
      <c r="H229" s="90"/>
      <c r="I229" s="92"/>
      <c r="J229" s="115"/>
      <c r="K229" s="118"/>
      <c r="N229" s="95"/>
    </row>
    <row r="230" spans="1:14" x14ac:dyDescent="0.2">
      <c r="A230" s="119"/>
      <c r="B230" s="92"/>
      <c r="C230" s="130"/>
      <c r="D230" s="122"/>
      <c r="E230" s="116"/>
      <c r="F230" s="114"/>
      <c r="G230" s="90"/>
      <c r="H230" s="90"/>
      <c r="I230" s="92"/>
      <c r="J230" s="115"/>
      <c r="K230" s="118"/>
      <c r="N230" s="95"/>
    </row>
    <row r="231" spans="1:14" x14ac:dyDescent="0.2">
      <c r="A231" s="119"/>
      <c r="B231" s="92"/>
      <c r="C231" s="156"/>
      <c r="D231" s="122"/>
      <c r="E231" s="116"/>
      <c r="F231" s="114"/>
      <c r="G231" s="90"/>
      <c r="H231" s="90"/>
      <c r="I231" s="92"/>
      <c r="J231" s="115"/>
      <c r="K231" s="118"/>
      <c r="N231" s="95"/>
    </row>
    <row r="232" spans="1:14" x14ac:dyDescent="0.2">
      <c r="A232" s="119"/>
      <c r="B232" s="92"/>
      <c r="C232" s="156"/>
      <c r="D232" s="122"/>
      <c r="E232" s="116"/>
      <c r="F232" s="114"/>
      <c r="G232" s="90"/>
      <c r="H232" s="90"/>
      <c r="I232" s="92"/>
      <c r="J232" s="115"/>
      <c r="K232" s="118"/>
      <c r="N232" s="95"/>
    </row>
    <row r="233" spans="1:14" x14ac:dyDescent="0.2">
      <c r="A233" s="119"/>
      <c r="B233" s="92"/>
      <c r="C233" s="412"/>
      <c r="D233" s="92"/>
      <c r="E233" s="116"/>
      <c r="F233" s="413"/>
      <c r="G233" s="90"/>
      <c r="H233" s="90"/>
      <c r="I233" s="92"/>
      <c r="J233" s="115"/>
      <c r="K233" s="118"/>
      <c r="N233" s="95"/>
    </row>
    <row r="234" spans="1:14" ht="12" thickBot="1" x14ac:dyDescent="0.25">
      <c r="A234" s="153"/>
      <c r="B234" s="94"/>
      <c r="C234" s="158"/>
      <c r="D234" s="94"/>
      <c r="E234" s="133"/>
      <c r="F234" s="414"/>
      <c r="G234" s="134"/>
      <c r="H234" s="134"/>
      <c r="I234" s="94"/>
      <c r="J234" s="123"/>
      <c r="K234" s="415"/>
      <c r="N234" s="95"/>
    </row>
    <row r="235" spans="1:14" x14ac:dyDescent="0.2">
      <c r="A235" s="147"/>
      <c r="B235" s="148"/>
      <c r="C235" s="410"/>
      <c r="D235" s="416"/>
      <c r="E235" s="411"/>
      <c r="F235" s="293"/>
      <c r="G235" s="452"/>
      <c r="H235" s="152"/>
      <c r="I235" s="148"/>
      <c r="J235" s="151"/>
      <c r="K235" s="294"/>
      <c r="N235" s="95"/>
    </row>
    <row r="236" spans="1:14" x14ac:dyDescent="0.2">
      <c r="A236" s="119"/>
      <c r="B236" s="92"/>
      <c r="C236" s="130"/>
      <c r="D236" s="131"/>
      <c r="E236" s="157"/>
      <c r="F236" s="125"/>
      <c r="G236" s="90"/>
      <c r="H236" s="90"/>
      <c r="I236" s="148"/>
      <c r="J236" s="151"/>
      <c r="K236" s="118"/>
      <c r="N236" s="95"/>
    </row>
    <row r="237" spans="1:14" x14ac:dyDescent="0.2">
      <c r="A237" s="119"/>
      <c r="B237" s="92"/>
      <c r="C237" s="130"/>
      <c r="D237" s="131"/>
      <c r="E237" s="157"/>
      <c r="F237" s="125"/>
      <c r="G237" s="90"/>
      <c r="H237" s="90"/>
      <c r="I237" s="148"/>
      <c r="J237" s="151"/>
      <c r="K237" s="118"/>
      <c r="N237" s="95"/>
    </row>
    <row r="238" spans="1:14" x14ac:dyDescent="0.2">
      <c r="A238" s="119"/>
      <c r="B238" s="92"/>
      <c r="C238" s="130"/>
      <c r="D238" s="131"/>
      <c r="E238" s="116"/>
      <c r="F238" s="130"/>
      <c r="G238" s="90"/>
      <c r="H238" s="90"/>
      <c r="I238" s="148"/>
      <c r="J238" s="151"/>
      <c r="K238" s="118"/>
      <c r="N238" s="95"/>
    </row>
    <row r="239" spans="1:14" x14ac:dyDescent="0.2">
      <c r="A239" s="119"/>
      <c r="B239" s="92"/>
      <c r="C239" s="130"/>
      <c r="D239" s="131"/>
      <c r="E239" s="116"/>
      <c r="F239" s="125"/>
      <c r="G239" s="90"/>
      <c r="H239" s="90"/>
      <c r="I239" s="92"/>
      <c r="J239" s="151"/>
      <c r="K239" s="118"/>
      <c r="N239" s="95"/>
    </row>
    <row r="240" spans="1:14" x14ac:dyDescent="0.2">
      <c r="A240" s="119"/>
      <c r="B240" s="92"/>
      <c r="C240" s="130"/>
      <c r="D240" s="131"/>
      <c r="E240" s="116"/>
      <c r="F240" s="129"/>
      <c r="G240" s="90"/>
      <c r="H240" s="90"/>
      <c r="I240" s="92"/>
      <c r="J240" s="151"/>
      <c r="K240" s="118"/>
      <c r="N240" s="95"/>
    </row>
    <row r="241" spans="1:14" x14ac:dyDescent="0.2">
      <c r="A241" s="119"/>
      <c r="B241" s="92"/>
      <c r="C241" s="130"/>
      <c r="D241" s="131"/>
      <c r="E241" s="116"/>
      <c r="F241" s="130"/>
      <c r="G241" s="90"/>
      <c r="H241" s="90"/>
      <c r="I241" s="92"/>
      <c r="J241" s="151"/>
      <c r="K241" s="118"/>
      <c r="N241" s="95"/>
    </row>
    <row r="242" spans="1:14" x14ac:dyDescent="0.2">
      <c r="A242" s="119"/>
      <c r="B242" s="92"/>
      <c r="C242" s="130"/>
      <c r="D242" s="131"/>
      <c r="E242" s="116"/>
      <c r="F242" s="125"/>
      <c r="G242" s="90"/>
      <c r="H242" s="90"/>
      <c r="I242" s="92"/>
      <c r="J242" s="151"/>
      <c r="K242" s="118"/>
      <c r="N242" s="95"/>
    </row>
    <row r="243" spans="1:14" x14ac:dyDescent="0.2">
      <c r="A243" s="119"/>
      <c r="B243" s="92"/>
      <c r="C243" s="130"/>
      <c r="D243" s="131"/>
      <c r="E243" s="116"/>
      <c r="F243" s="130"/>
      <c r="G243" s="90"/>
      <c r="H243" s="90"/>
      <c r="I243" s="92"/>
      <c r="J243" s="151"/>
      <c r="K243" s="118"/>
      <c r="N243" s="95"/>
    </row>
    <row r="244" spans="1:14" x14ac:dyDescent="0.2">
      <c r="A244" s="119"/>
      <c r="B244" s="92"/>
      <c r="C244" s="130"/>
      <c r="D244" s="131"/>
      <c r="E244" s="157"/>
      <c r="F244" s="129"/>
      <c r="G244" s="90"/>
      <c r="H244" s="90"/>
      <c r="I244" s="92"/>
      <c r="J244" s="151"/>
      <c r="K244" s="118"/>
      <c r="N244" s="95"/>
    </row>
    <row r="245" spans="1:14" x14ac:dyDescent="0.2">
      <c r="A245" s="119"/>
      <c r="B245" s="92"/>
      <c r="C245" s="130"/>
      <c r="D245" s="131"/>
      <c r="E245" s="157"/>
      <c r="F245" s="125"/>
      <c r="G245" s="90"/>
      <c r="H245" s="90"/>
      <c r="I245" s="92"/>
      <c r="J245" s="151"/>
      <c r="K245" s="118"/>
      <c r="N245" s="95"/>
    </row>
    <row r="246" spans="1:14" x14ac:dyDescent="0.2">
      <c r="A246" s="119"/>
      <c r="B246" s="92"/>
      <c r="C246" s="130"/>
      <c r="D246" s="131"/>
      <c r="E246" s="116"/>
      <c r="F246" s="130"/>
      <c r="G246" s="90"/>
      <c r="H246" s="90"/>
      <c r="I246" s="92"/>
      <c r="J246" s="151"/>
      <c r="K246" s="118"/>
      <c r="N246" s="95"/>
    </row>
    <row r="247" spans="1:14" x14ac:dyDescent="0.2">
      <c r="A247" s="417"/>
      <c r="B247" s="92"/>
      <c r="C247" s="127"/>
      <c r="D247" s="131"/>
      <c r="E247" s="116"/>
      <c r="F247" s="130"/>
      <c r="G247" s="90"/>
      <c r="H247" s="90"/>
      <c r="I247" s="92"/>
      <c r="J247" s="151"/>
      <c r="K247" s="118"/>
      <c r="N247" s="95"/>
    </row>
    <row r="248" spans="1:14" x14ac:dyDescent="0.2">
      <c r="A248" s="119"/>
      <c r="B248" s="92"/>
      <c r="C248" s="114"/>
      <c r="D248" s="131"/>
      <c r="E248" s="116"/>
      <c r="F248" s="125"/>
      <c r="G248" s="90"/>
      <c r="H248" s="90"/>
      <c r="I248" s="92"/>
      <c r="J248" s="151"/>
      <c r="K248" s="118"/>
      <c r="N248" s="95"/>
    </row>
    <row r="249" spans="1:14" x14ac:dyDescent="0.2">
      <c r="A249" s="119"/>
      <c r="B249" s="92"/>
      <c r="C249" s="114"/>
      <c r="D249" s="131"/>
      <c r="E249" s="116"/>
      <c r="F249" s="125"/>
      <c r="G249" s="90"/>
      <c r="H249" s="90"/>
      <c r="I249" s="92"/>
      <c r="J249" s="151"/>
      <c r="K249" s="118"/>
      <c r="N249" s="95"/>
    </row>
    <row r="250" spans="1:14" x14ac:dyDescent="0.2">
      <c r="A250" s="119"/>
      <c r="B250" s="92"/>
      <c r="C250" s="114"/>
      <c r="D250" s="131"/>
      <c r="E250" s="116"/>
      <c r="F250" s="125"/>
      <c r="G250" s="90"/>
      <c r="H250" s="90"/>
      <c r="I250" s="92"/>
      <c r="J250" s="151"/>
      <c r="K250" s="118"/>
      <c r="N250" s="95"/>
    </row>
    <row r="251" spans="1:14" x14ac:dyDescent="0.2">
      <c r="A251" s="119"/>
      <c r="B251" s="92"/>
      <c r="C251" s="130"/>
      <c r="D251" s="131"/>
      <c r="E251" s="116"/>
      <c r="F251" s="129"/>
      <c r="G251" s="90"/>
      <c r="H251" s="90"/>
      <c r="I251" s="92"/>
      <c r="J251" s="151"/>
      <c r="K251" s="118"/>
      <c r="N251" s="95"/>
    </row>
    <row r="252" spans="1:14" x14ac:dyDescent="0.2">
      <c r="A252" s="119"/>
      <c r="B252" s="92"/>
      <c r="C252" s="130"/>
      <c r="D252" s="131"/>
      <c r="E252" s="157"/>
      <c r="F252" s="125"/>
      <c r="G252" s="90"/>
      <c r="H252" s="90"/>
      <c r="I252" s="92"/>
      <c r="J252" s="115"/>
      <c r="K252" s="118"/>
      <c r="N252" s="95"/>
    </row>
    <row r="253" spans="1:14" x14ac:dyDescent="0.2">
      <c r="A253" s="119"/>
      <c r="B253" s="92"/>
      <c r="C253" s="130"/>
      <c r="D253" s="131"/>
      <c r="E253" s="157"/>
      <c r="F253" s="125"/>
      <c r="G253" s="90"/>
      <c r="H253" s="90"/>
      <c r="I253" s="92"/>
      <c r="J253" s="115"/>
      <c r="K253" s="118"/>
      <c r="N253" s="95"/>
    </row>
    <row r="254" spans="1:14" x14ac:dyDescent="0.2">
      <c r="A254" s="119"/>
      <c r="B254" s="92"/>
      <c r="C254" s="130"/>
      <c r="D254" s="131"/>
      <c r="E254" s="116"/>
      <c r="F254" s="130"/>
      <c r="G254" s="90"/>
      <c r="H254" s="90"/>
      <c r="I254" s="92"/>
      <c r="J254" s="115"/>
      <c r="K254" s="118"/>
      <c r="N254" s="95"/>
    </row>
    <row r="255" spans="1:14" x14ac:dyDescent="0.2">
      <c r="A255" s="119"/>
      <c r="B255" s="92"/>
      <c r="C255" s="130"/>
      <c r="D255" s="131"/>
      <c r="E255" s="116"/>
      <c r="F255" s="125"/>
      <c r="G255" s="90"/>
      <c r="H255" s="90"/>
      <c r="I255" s="92"/>
      <c r="J255" s="115"/>
      <c r="K255" s="118"/>
      <c r="N255" s="95"/>
    </row>
    <row r="256" spans="1:14" x14ac:dyDescent="0.2">
      <c r="A256" s="119"/>
      <c r="B256" s="92"/>
      <c r="C256" s="130"/>
      <c r="D256" s="131"/>
      <c r="E256" s="116"/>
      <c r="F256" s="129"/>
      <c r="G256" s="90"/>
      <c r="H256" s="90"/>
      <c r="I256" s="92"/>
      <c r="J256" s="115"/>
      <c r="K256" s="118"/>
      <c r="N256" s="95"/>
    </row>
    <row r="257" spans="1:14" x14ac:dyDescent="0.2">
      <c r="A257" s="119"/>
      <c r="B257" s="92"/>
      <c r="C257" s="130"/>
      <c r="D257" s="131"/>
      <c r="E257" s="165"/>
      <c r="F257" s="130"/>
      <c r="G257" s="90"/>
      <c r="H257" s="90"/>
      <c r="I257" s="92"/>
      <c r="J257" s="115"/>
      <c r="K257" s="118"/>
      <c r="N257" s="95"/>
    </row>
    <row r="258" spans="1:14" x14ac:dyDescent="0.2">
      <c r="A258" s="119"/>
      <c r="B258" s="92"/>
      <c r="C258" s="130"/>
      <c r="D258" s="131"/>
      <c r="E258" s="116"/>
      <c r="F258" s="125"/>
      <c r="G258" s="90"/>
      <c r="H258" s="90"/>
      <c r="I258" s="92"/>
      <c r="J258" s="115"/>
      <c r="K258" s="118"/>
      <c r="N258" s="95"/>
    </row>
    <row r="259" spans="1:14" x14ac:dyDescent="0.2">
      <c r="A259" s="119"/>
      <c r="B259" s="92"/>
      <c r="C259" s="130"/>
      <c r="D259" s="131"/>
      <c r="E259" s="116"/>
      <c r="F259" s="130"/>
      <c r="G259" s="90"/>
      <c r="H259" s="90"/>
      <c r="I259" s="92"/>
      <c r="J259" s="115"/>
      <c r="K259" s="118"/>
      <c r="N259" s="95"/>
    </row>
    <row r="260" spans="1:14" x14ac:dyDescent="0.2">
      <c r="A260" s="119"/>
      <c r="B260" s="92"/>
      <c r="C260" s="130"/>
      <c r="D260" s="131"/>
      <c r="E260" s="157"/>
      <c r="F260" s="129"/>
      <c r="G260" s="90"/>
      <c r="H260" s="90"/>
      <c r="I260" s="92"/>
      <c r="J260" s="115"/>
      <c r="K260" s="118"/>
      <c r="N260" s="95"/>
    </row>
    <row r="261" spans="1:14" x14ac:dyDescent="0.2">
      <c r="A261" s="119"/>
      <c r="B261" s="92"/>
      <c r="C261" s="130"/>
      <c r="D261" s="131"/>
      <c r="E261" s="157"/>
      <c r="F261" s="125"/>
      <c r="G261" s="90"/>
      <c r="H261" s="90"/>
      <c r="I261" s="92"/>
      <c r="J261" s="115"/>
      <c r="K261" s="118"/>
      <c r="N261" s="95"/>
    </row>
    <row r="262" spans="1:14" x14ac:dyDescent="0.2">
      <c r="A262" s="119"/>
      <c r="B262" s="92"/>
      <c r="C262" s="130"/>
      <c r="D262" s="131"/>
      <c r="E262" s="116"/>
      <c r="F262" s="130"/>
      <c r="G262" s="90"/>
      <c r="H262" s="90"/>
      <c r="I262" s="92"/>
      <c r="J262" s="115"/>
      <c r="K262" s="118"/>
      <c r="N262" s="95"/>
    </row>
    <row r="263" spans="1:14" x14ac:dyDescent="0.2">
      <c r="A263" s="417"/>
      <c r="B263" s="92"/>
      <c r="C263" s="127"/>
      <c r="D263" s="131"/>
      <c r="E263" s="116"/>
      <c r="F263" s="130"/>
      <c r="G263" s="117"/>
      <c r="H263" s="90"/>
      <c r="I263" s="92"/>
      <c r="J263" s="115"/>
      <c r="K263" s="118"/>
      <c r="N263" s="95"/>
    </row>
    <row r="264" spans="1:14" x14ac:dyDescent="0.2">
      <c r="A264" s="119"/>
      <c r="B264" s="92"/>
      <c r="C264" s="114"/>
      <c r="D264" s="131"/>
      <c r="E264" s="116"/>
      <c r="F264" s="125"/>
      <c r="G264" s="90"/>
      <c r="H264" s="90"/>
      <c r="I264" s="92"/>
      <c r="J264" s="115"/>
      <c r="K264" s="118"/>
      <c r="N264" s="95"/>
    </row>
    <row r="265" spans="1:14" x14ac:dyDescent="0.2">
      <c r="A265" s="119"/>
      <c r="B265" s="92"/>
      <c r="C265" s="114"/>
      <c r="D265" s="131"/>
      <c r="E265" s="116"/>
      <c r="F265" s="125"/>
      <c r="G265" s="90"/>
      <c r="H265" s="90"/>
      <c r="I265" s="92"/>
      <c r="J265" s="115"/>
      <c r="K265" s="118"/>
      <c r="N265" s="95"/>
    </row>
    <row r="266" spans="1:14" x14ac:dyDescent="0.2">
      <c r="A266" s="119"/>
      <c r="B266" s="92"/>
      <c r="C266" s="114"/>
      <c r="D266" s="131"/>
      <c r="E266" s="116"/>
      <c r="F266" s="125"/>
      <c r="G266" s="90"/>
      <c r="H266" s="90"/>
      <c r="I266" s="92"/>
      <c r="J266" s="115"/>
      <c r="K266" s="118"/>
      <c r="N266" s="95"/>
    </row>
    <row r="267" spans="1:14" x14ac:dyDescent="0.2">
      <c r="A267" s="119"/>
      <c r="B267" s="92"/>
      <c r="C267" s="130"/>
      <c r="D267" s="131"/>
      <c r="E267" s="116"/>
      <c r="F267" s="129"/>
      <c r="G267" s="90"/>
      <c r="H267" s="90"/>
      <c r="I267" s="92"/>
      <c r="J267" s="115"/>
      <c r="K267" s="118"/>
      <c r="N267" s="95"/>
    </row>
    <row r="268" spans="1:14" x14ac:dyDescent="0.2">
      <c r="A268" s="119"/>
      <c r="B268" s="92"/>
      <c r="C268" s="130"/>
      <c r="D268" s="122"/>
      <c r="E268" s="116"/>
      <c r="F268" s="130"/>
      <c r="G268" s="90"/>
      <c r="H268" s="90"/>
      <c r="I268" s="92"/>
      <c r="J268" s="115"/>
      <c r="K268" s="118"/>
      <c r="N268" s="95"/>
    </row>
    <row r="269" spans="1:14" x14ac:dyDescent="0.2">
      <c r="A269" s="417"/>
      <c r="B269" s="92"/>
      <c r="C269" s="130"/>
      <c r="D269" s="131"/>
      <c r="E269" s="116"/>
      <c r="F269" s="125"/>
      <c r="G269" s="90"/>
      <c r="H269" s="90"/>
      <c r="I269" s="92"/>
      <c r="J269" s="115"/>
      <c r="K269" s="118"/>
      <c r="N269" s="95"/>
    </row>
    <row r="270" spans="1:14" x14ac:dyDescent="0.2">
      <c r="A270" s="417"/>
      <c r="B270" s="92"/>
      <c r="C270" s="130"/>
      <c r="D270" s="131"/>
      <c r="E270" s="116"/>
      <c r="F270" s="125"/>
      <c r="G270" s="90"/>
      <c r="H270" s="90"/>
      <c r="I270" s="92"/>
      <c r="J270" s="115"/>
      <c r="K270" s="118"/>
      <c r="N270" s="95"/>
    </row>
    <row r="271" spans="1:14" x14ac:dyDescent="0.2">
      <c r="A271" s="417"/>
      <c r="B271" s="92"/>
      <c r="C271" s="130"/>
      <c r="D271" s="131"/>
      <c r="E271" s="116"/>
      <c r="F271" s="125"/>
      <c r="G271" s="90"/>
      <c r="H271" s="90"/>
      <c r="I271" s="92"/>
      <c r="J271" s="115"/>
      <c r="K271" s="118"/>
      <c r="N271" s="95"/>
    </row>
    <row r="272" spans="1:14" x14ac:dyDescent="0.2">
      <c r="A272" s="417"/>
      <c r="B272" s="92"/>
      <c r="C272" s="130"/>
      <c r="D272" s="131"/>
      <c r="E272" s="116"/>
      <c r="F272" s="125"/>
      <c r="G272" s="90"/>
      <c r="H272" s="90"/>
      <c r="I272" s="92"/>
      <c r="J272" s="115"/>
      <c r="K272" s="118"/>
      <c r="N272" s="95"/>
    </row>
    <row r="273" spans="1:14" x14ac:dyDescent="0.2">
      <c r="A273" s="417"/>
      <c r="B273" s="92"/>
      <c r="C273" s="130"/>
      <c r="D273" s="131"/>
      <c r="E273" s="116"/>
      <c r="F273" s="125"/>
      <c r="G273" s="90"/>
      <c r="H273" s="90"/>
      <c r="I273" s="92"/>
      <c r="J273" s="115"/>
      <c r="K273" s="118"/>
      <c r="N273" s="95"/>
    </row>
    <row r="274" spans="1:14" x14ac:dyDescent="0.2">
      <c r="A274" s="417"/>
      <c r="B274" s="92"/>
      <c r="C274" s="130"/>
      <c r="D274" s="131"/>
      <c r="E274" s="116"/>
      <c r="F274" s="125"/>
      <c r="G274" s="117"/>
      <c r="H274" s="90"/>
      <c r="I274" s="92"/>
      <c r="J274" s="115"/>
      <c r="K274" s="118"/>
      <c r="N274" s="95"/>
    </row>
    <row r="275" spans="1:14" x14ac:dyDescent="0.2">
      <c r="A275" s="154"/>
      <c r="B275" s="92"/>
      <c r="C275" s="130"/>
      <c r="D275" s="131"/>
      <c r="E275" s="116"/>
      <c r="F275" s="125"/>
      <c r="G275" s="90"/>
      <c r="H275" s="90"/>
      <c r="I275" s="92"/>
      <c r="J275" s="115"/>
      <c r="K275" s="118"/>
      <c r="L275" s="96"/>
      <c r="N275" s="95"/>
    </row>
    <row r="276" spans="1:14" x14ac:dyDescent="0.2">
      <c r="A276" s="154"/>
      <c r="B276" s="92"/>
      <c r="C276" s="130"/>
      <c r="D276" s="131"/>
      <c r="E276" s="116"/>
      <c r="F276" s="125"/>
      <c r="G276" s="90"/>
      <c r="H276" s="90"/>
      <c r="I276" s="92"/>
      <c r="J276" s="115"/>
      <c r="K276" s="118"/>
      <c r="N276" s="95"/>
    </row>
    <row r="277" spans="1:14" x14ac:dyDescent="0.2">
      <c r="A277" s="154"/>
      <c r="B277" s="92"/>
      <c r="C277" s="130"/>
      <c r="D277" s="131"/>
      <c r="E277" s="116"/>
      <c r="F277" s="125"/>
      <c r="G277" s="90"/>
      <c r="H277" s="90"/>
      <c r="I277" s="92"/>
      <c r="J277" s="115"/>
      <c r="K277" s="118"/>
      <c r="N277" s="95"/>
    </row>
    <row r="278" spans="1:14" x14ac:dyDescent="0.2">
      <c r="A278" s="154"/>
      <c r="B278" s="92"/>
      <c r="C278" s="130"/>
      <c r="D278" s="131"/>
      <c r="E278" s="116"/>
      <c r="F278" s="125"/>
      <c r="G278" s="90"/>
      <c r="H278" s="90"/>
      <c r="I278" s="92"/>
      <c r="J278" s="115"/>
      <c r="K278" s="118"/>
      <c r="N278" s="95"/>
    </row>
    <row r="279" spans="1:14" x14ac:dyDescent="0.2">
      <c r="A279" s="154"/>
      <c r="B279" s="92"/>
      <c r="C279" s="130"/>
      <c r="D279" s="131"/>
      <c r="E279" s="116"/>
      <c r="F279" s="125"/>
      <c r="G279" s="90"/>
      <c r="H279" s="90"/>
      <c r="I279" s="92"/>
      <c r="J279" s="115"/>
      <c r="K279" s="118"/>
      <c r="N279" s="95"/>
    </row>
    <row r="280" spans="1:14" x14ac:dyDescent="0.2">
      <c r="A280" s="154"/>
      <c r="B280" s="92"/>
      <c r="C280" s="130"/>
      <c r="D280" s="131"/>
      <c r="E280" s="116"/>
      <c r="F280" s="125"/>
      <c r="G280" s="90"/>
      <c r="H280" s="90"/>
      <c r="I280" s="92"/>
      <c r="J280" s="115"/>
      <c r="K280" s="118"/>
      <c r="N280" s="95"/>
    </row>
    <row r="281" spans="1:14" x14ac:dyDescent="0.2">
      <c r="A281" s="154"/>
      <c r="B281" s="92"/>
      <c r="C281" s="130"/>
      <c r="D281" s="122"/>
      <c r="E281" s="116"/>
      <c r="F281" s="125"/>
      <c r="G281" s="90"/>
      <c r="H281" s="90"/>
      <c r="I281" s="114"/>
      <c r="J281" s="115"/>
      <c r="K281" s="118"/>
      <c r="N281" s="95"/>
    </row>
    <row r="282" spans="1:14" x14ac:dyDescent="0.2">
      <c r="A282" s="154"/>
      <c r="B282" s="92"/>
      <c r="C282" s="130"/>
      <c r="D282" s="122"/>
      <c r="E282" s="116"/>
      <c r="F282" s="125"/>
      <c r="G282" s="90"/>
      <c r="H282" s="90"/>
      <c r="I282" s="114"/>
      <c r="J282" s="115"/>
      <c r="K282" s="118"/>
      <c r="N282" s="95"/>
    </row>
    <row r="283" spans="1:14" x14ac:dyDescent="0.2">
      <c r="A283" s="154"/>
      <c r="B283" s="92"/>
      <c r="C283" s="130"/>
      <c r="D283" s="131"/>
      <c r="E283" s="116"/>
      <c r="F283" s="125"/>
      <c r="G283" s="90"/>
      <c r="H283" s="90"/>
      <c r="I283" s="114"/>
      <c r="J283" s="115"/>
      <c r="K283" s="118"/>
      <c r="N283" s="95"/>
    </row>
    <row r="284" spans="1:14" x14ac:dyDescent="0.2">
      <c r="A284" s="154"/>
      <c r="B284" s="92"/>
      <c r="C284" s="130"/>
      <c r="D284" s="122"/>
      <c r="E284" s="116"/>
      <c r="F284" s="125"/>
      <c r="G284" s="90"/>
      <c r="H284" s="90"/>
      <c r="I284" s="114"/>
      <c r="J284" s="115"/>
      <c r="K284" s="118"/>
      <c r="N284" s="95"/>
    </row>
    <row r="285" spans="1:14" x14ac:dyDescent="0.2">
      <c r="A285" s="154"/>
      <c r="B285" s="92"/>
      <c r="C285" s="130"/>
      <c r="D285" s="122"/>
      <c r="E285" s="116"/>
      <c r="F285" s="125"/>
      <c r="G285" s="90"/>
      <c r="H285" s="90"/>
      <c r="I285" s="114"/>
      <c r="J285" s="115"/>
      <c r="K285" s="118"/>
      <c r="N285" s="95"/>
    </row>
    <row r="286" spans="1:14" x14ac:dyDescent="0.2">
      <c r="A286" s="154"/>
      <c r="B286" s="92"/>
      <c r="C286" s="130"/>
      <c r="D286" s="131"/>
      <c r="E286" s="116"/>
      <c r="F286" s="125"/>
      <c r="G286" s="90"/>
      <c r="H286" s="90"/>
      <c r="I286" s="114"/>
      <c r="J286" s="115"/>
      <c r="K286" s="118"/>
      <c r="N286" s="95"/>
    </row>
    <row r="287" spans="1:14" x14ac:dyDescent="0.2">
      <c r="A287" s="154"/>
      <c r="B287" s="92"/>
      <c r="C287" s="130"/>
      <c r="D287" s="122"/>
      <c r="E287" s="116"/>
      <c r="F287" s="130"/>
      <c r="G287" s="90"/>
      <c r="H287" s="90"/>
      <c r="I287" s="92"/>
      <c r="J287" s="115"/>
      <c r="K287" s="118"/>
      <c r="N287" s="95"/>
    </row>
    <row r="288" spans="1:14" x14ac:dyDescent="0.2">
      <c r="A288" s="154"/>
      <c r="B288" s="92"/>
      <c r="C288" s="130"/>
      <c r="D288" s="122"/>
      <c r="E288" s="157"/>
      <c r="F288" s="130"/>
      <c r="G288" s="90"/>
      <c r="H288" s="90"/>
      <c r="I288" s="92"/>
      <c r="J288" s="115"/>
      <c r="K288" s="118"/>
      <c r="N288" s="95"/>
    </row>
    <row r="289" spans="1:14" x14ac:dyDescent="0.2">
      <c r="A289" s="154"/>
      <c r="B289" s="92"/>
      <c r="C289" s="130"/>
      <c r="D289" s="122"/>
      <c r="E289" s="157"/>
      <c r="F289" s="130"/>
      <c r="G289" s="90"/>
      <c r="H289" s="90"/>
      <c r="I289" s="92"/>
      <c r="J289" s="115"/>
      <c r="K289" s="118"/>
      <c r="N289" s="95"/>
    </row>
    <row r="290" spans="1:14" x14ac:dyDescent="0.2">
      <c r="A290" s="154"/>
      <c r="B290" s="92"/>
      <c r="C290" s="130"/>
      <c r="D290" s="122"/>
      <c r="E290" s="116"/>
      <c r="F290" s="130"/>
      <c r="G290" s="90"/>
      <c r="H290" s="90"/>
      <c r="I290" s="92"/>
      <c r="J290" s="115"/>
      <c r="K290" s="118"/>
      <c r="N290" s="95"/>
    </row>
    <row r="291" spans="1:14" x14ac:dyDescent="0.2">
      <c r="A291" s="154"/>
      <c r="B291" s="92"/>
      <c r="C291" s="130"/>
      <c r="D291" s="122"/>
      <c r="E291" s="157"/>
      <c r="F291" s="130"/>
      <c r="G291" s="90"/>
      <c r="H291" s="90"/>
      <c r="I291" s="92"/>
      <c r="J291" s="115"/>
      <c r="K291" s="118"/>
      <c r="N291" s="95"/>
    </row>
    <row r="292" spans="1:14" x14ac:dyDescent="0.2">
      <c r="A292" s="154"/>
      <c r="B292" s="92"/>
      <c r="C292" s="130"/>
      <c r="D292" s="122"/>
      <c r="E292" s="157"/>
      <c r="F292" s="130"/>
      <c r="G292" s="90"/>
      <c r="H292" s="90"/>
      <c r="I292" s="92"/>
      <c r="J292" s="115"/>
      <c r="K292" s="118"/>
      <c r="N292" s="95"/>
    </row>
    <row r="293" spans="1:14" x14ac:dyDescent="0.2">
      <c r="A293" s="119"/>
      <c r="B293" s="92"/>
      <c r="C293" s="130"/>
      <c r="D293" s="122"/>
      <c r="E293" s="157"/>
      <c r="F293" s="130"/>
      <c r="G293" s="90"/>
      <c r="H293" s="90"/>
      <c r="I293" s="92"/>
      <c r="J293" s="115"/>
      <c r="K293" s="118"/>
      <c r="N293" s="95"/>
    </row>
    <row r="294" spans="1:14" x14ac:dyDescent="0.2">
      <c r="A294" s="119"/>
      <c r="B294" s="92"/>
      <c r="C294" s="130"/>
      <c r="D294" s="122"/>
      <c r="E294" s="157"/>
      <c r="F294" s="130"/>
      <c r="G294" s="90"/>
      <c r="H294" s="90"/>
      <c r="I294" s="92"/>
      <c r="J294" s="115"/>
      <c r="K294" s="118"/>
      <c r="N294" s="95"/>
    </row>
    <row r="295" spans="1:14" x14ac:dyDescent="0.2">
      <c r="A295" s="119"/>
      <c r="B295" s="92"/>
      <c r="C295" s="130"/>
      <c r="D295" s="122"/>
      <c r="E295" s="157"/>
      <c r="F295" s="130"/>
      <c r="G295" s="90"/>
      <c r="H295" s="90"/>
      <c r="I295" s="92"/>
      <c r="J295" s="115"/>
      <c r="K295" s="118"/>
      <c r="N295" s="95"/>
    </row>
    <row r="296" spans="1:14" x14ac:dyDescent="0.2">
      <c r="A296" s="119"/>
      <c r="B296" s="92"/>
      <c r="C296" s="130"/>
      <c r="D296" s="122"/>
      <c r="E296" s="157"/>
      <c r="F296" s="130"/>
      <c r="G296" s="90"/>
      <c r="H296" s="90"/>
      <c r="I296" s="92"/>
      <c r="J296" s="115"/>
      <c r="K296" s="118"/>
      <c r="N296" s="95"/>
    </row>
    <row r="297" spans="1:14" x14ac:dyDescent="0.2">
      <c r="A297" s="119"/>
      <c r="B297" s="92"/>
      <c r="C297" s="130"/>
      <c r="D297" s="122"/>
      <c r="E297" s="157"/>
      <c r="F297" s="130"/>
      <c r="G297" s="90"/>
      <c r="H297" s="90"/>
      <c r="I297" s="92"/>
      <c r="J297" s="115"/>
      <c r="K297" s="118"/>
      <c r="N297" s="95"/>
    </row>
    <row r="298" spans="1:14" x14ac:dyDescent="0.2">
      <c r="A298" s="119"/>
      <c r="B298" s="92"/>
      <c r="C298" s="130"/>
      <c r="D298" s="122"/>
      <c r="E298" s="157"/>
      <c r="F298" s="130"/>
      <c r="G298" s="90"/>
      <c r="H298" s="90"/>
      <c r="I298" s="92"/>
      <c r="J298" s="115"/>
      <c r="K298" s="118"/>
      <c r="N298" s="95"/>
    </row>
    <row r="299" spans="1:14" x14ac:dyDescent="0.2">
      <c r="A299" s="119"/>
      <c r="B299" s="92"/>
      <c r="C299" s="132"/>
      <c r="D299" s="146"/>
      <c r="E299" s="116"/>
      <c r="F299" s="132"/>
      <c r="G299" s="117"/>
      <c r="H299" s="90"/>
      <c r="I299" s="92"/>
      <c r="J299" s="115"/>
      <c r="K299" s="118"/>
      <c r="N299" s="95"/>
    </row>
    <row r="300" spans="1:14" x14ac:dyDescent="0.2">
      <c r="A300" s="119"/>
      <c r="B300" s="92"/>
      <c r="C300" s="132"/>
      <c r="D300" s="122"/>
      <c r="E300" s="116"/>
      <c r="F300" s="132"/>
      <c r="G300" s="117"/>
      <c r="H300" s="90"/>
      <c r="I300" s="92"/>
      <c r="J300" s="115"/>
      <c r="K300" s="118"/>
      <c r="N300" s="95"/>
    </row>
    <row r="301" spans="1:14" x14ac:dyDescent="0.2">
      <c r="A301" s="119"/>
      <c r="B301" s="92"/>
      <c r="C301" s="132"/>
      <c r="D301" s="122"/>
      <c r="E301" s="116"/>
      <c r="F301" s="132"/>
      <c r="G301" s="117"/>
      <c r="H301" s="90"/>
      <c r="I301" s="92"/>
      <c r="J301" s="115"/>
      <c r="K301" s="118"/>
      <c r="N301" s="95"/>
    </row>
    <row r="302" spans="1:14" x14ac:dyDescent="0.2">
      <c r="A302" s="119"/>
      <c r="B302" s="92"/>
      <c r="C302" s="132"/>
      <c r="D302" s="122"/>
      <c r="E302" s="116"/>
      <c r="F302" s="132"/>
      <c r="G302" s="117"/>
      <c r="H302" s="90"/>
      <c r="I302" s="92"/>
      <c r="J302" s="115"/>
      <c r="K302" s="118"/>
      <c r="N302" s="95"/>
    </row>
    <row r="303" spans="1:14" x14ac:dyDescent="0.2">
      <c r="A303" s="119"/>
      <c r="B303" s="92"/>
      <c r="C303" s="132"/>
      <c r="D303" s="122"/>
      <c r="E303" s="116"/>
      <c r="F303" s="132"/>
      <c r="G303" s="117"/>
      <c r="H303" s="90"/>
      <c r="I303" s="92"/>
      <c r="J303" s="115"/>
      <c r="K303" s="118"/>
      <c r="N303" s="95"/>
    </row>
    <row r="304" spans="1:14" x14ac:dyDescent="0.2">
      <c r="A304" s="119"/>
      <c r="B304" s="92"/>
      <c r="C304" s="132"/>
      <c r="D304" s="122"/>
      <c r="E304" s="116"/>
      <c r="F304" s="132"/>
      <c r="G304" s="117"/>
      <c r="H304" s="90"/>
      <c r="I304" s="92"/>
      <c r="J304" s="115"/>
      <c r="K304" s="118"/>
      <c r="N304" s="95"/>
    </row>
    <row r="305" spans="1:14" x14ac:dyDescent="0.2">
      <c r="A305" s="119"/>
      <c r="B305" s="92"/>
      <c r="C305" s="132"/>
      <c r="D305" s="122"/>
      <c r="E305" s="116"/>
      <c r="F305" s="132"/>
      <c r="G305" s="117"/>
      <c r="H305" s="90"/>
      <c r="I305" s="92"/>
      <c r="J305" s="115"/>
      <c r="K305" s="118"/>
      <c r="N305" s="95"/>
    </row>
    <row r="306" spans="1:14" x14ac:dyDescent="0.2">
      <c r="A306" s="119"/>
      <c r="B306" s="92"/>
      <c r="C306" s="132"/>
      <c r="D306" s="122"/>
      <c r="E306" s="116"/>
      <c r="F306" s="132"/>
      <c r="G306" s="117"/>
      <c r="H306" s="90"/>
      <c r="I306" s="92"/>
      <c r="J306" s="115"/>
      <c r="K306" s="118"/>
      <c r="N306" s="95"/>
    </row>
    <row r="307" spans="1:14" x14ac:dyDescent="0.2">
      <c r="A307" s="119"/>
      <c r="B307" s="92"/>
      <c r="C307" s="132"/>
      <c r="D307" s="122"/>
      <c r="E307" s="116"/>
      <c r="F307" s="159"/>
      <c r="G307" s="90"/>
      <c r="H307" s="90"/>
      <c r="I307" s="92"/>
      <c r="J307" s="115"/>
      <c r="K307" s="118"/>
      <c r="N307" s="95"/>
    </row>
    <row r="308" spans="1:14" x14ac:dyDescent="0.2">
      <c r="A308" s="119"/>
      <c r="B308" s="92"/>
      <c r="C308" s="132"/>
      <c r="D308" s="122"/>
      <c r="E308" s="116"/>
      <c r="F308" s="159"/>
      <c r="G308" s="90"/>
      <c r="H308" s="90"/>
      <c r="I308" s="92"/>
      <c r="J308" s="115"/>
      <c r="K308" s="118"/>
      <c r="N308" s="95"/>
    </row>
    <row r="309" spans="1:14" x14ac:dyDescent="0.2">
      <c r="A309" s="119"/>
      <c r="B309" s="92"/>
      <c r="C309" s="159"/>
      <c r="D309" s="122"/>
      <c r="E309" s="116"/>
      <c r="F309" s="159"/>
      <c r="G309" s="90"/>
      <c r="H309" s="90"/>
      <c r="I309" s="92"/>
      <c r="J309" s="115"/>
      <c r="K309" s="118"/>
      <c r="N309" s="95"/>
    </row>
    <row r="310" spans="1:14" x14ac:dyDescent="0.2">
      <c r="A310" s="119"/>
      <c r="B310" s="92"/>
      <c r="C310" s="131"/>
      <c r="D310" s="122"/>
      <c r="E310" s="116"/>
      <c r="F310" s="159"/>
      <c r="G310" s="90"/>
      <c r="H310" s="90"/>
      <c r="I310" s="92"/>
      <c r="J310" s="115"/>
      <c r="K310" s="118"/>
      <c r="N310" s="95"/>
    </row>
    <row r="311" spans="1:14" x14ac:dyDescent="0.2">
      <c r="A311" s="119"/>
      <c r="B311" s="92"/>
      <c r="C311" s="131"/>
      <c r="D311" s="122"/>
      <c r="E311" s="116"/>
      <c r="F311" s="159"/>
      <c r="G311" s="90"/>
      <c r="H311" s="90"/>
      <c r="I311" s="92"/>
      <c r="J311" s="115"/>
      <c r="K311" s="118"/>
      <c r="N311" s="95"/>
    </row>
    <row r="312" spans="1:14" x14ac:dyDescent="0.2">
      <c r="A312" s="119"/>
      <c r="B312" s="92"/>
      <c r="C312" s="131"/>
      <c r="D312" s="122"/>
      <c r="E312" s="116"/>
      <c r="F312" s="159"/>
      <c r="G312" s="90"/>
      <c r="H312" s="90"/>
      <c r="I312" s="92"/>
      <c r="J312" s="115"/>
      <c r="K312" s="118"/>
      <c r="N312" s="95"/>
    </row>
    <row r="313" spans="1:14" x14ac:dyDescent="0.2">
      <c r="A313" s="119"/>
      <c r="B313" s="92"/>
      <c r="C313" s="131"/>
      <c r="D313" s="122"/>
      <c r="E313" s="116"/>
      <c r="F313" s="159"/>
      <c r="G313" s="90"/>
      <c r="H313" s="90"/>
      <c r="I313" s="122"/>
      <c r="J313" s="121"/>
      <c r="K313" s="461"/>
      <c r="N313" s="95"/>
    </row>
    <row r="314" spans="1:14" x14ac:dyDescent="0.2">
      <c r="A314" s="119"/>
      <c r="B314" s="92"/>
      <c r="C314" s="131"/>
      <c r="D314" s="122"/>
      <c r="E314" s="116"/>
      <c r="F314" s="159"/>
      <c r="G314" s="117"/>
      <c r="H314" s="90"/>
      <c r="I314" s="122"/>
      <c r="J314" s="121"/>
      <c r="K314" s="461"/>
      <c r="N314" s="95"/>
    </row>
    <row r="315" spans="1:14" x14ac:dyDescent="0.2">
      <c r="A315" s="119"/>
      <c r="B315" s="92"/>
      <c r="C315" s="131"/>
      <c r="D315" s="122"/>
      <c r="E315" s="116"/>
      <c r="F315" s="159"/>
      <c r="G315" s="117"/>
      <c r="H315" s="90"/>
      <c r="I315" s="122"/>
      <c r="J315" s="449"/>
      <c r="K315" s="450"/>
      <c r="N315" s="95"/>
    </row>
    <row r="316" spans="1:14" x14ac:dyDescent="0.2">
      <c r="A316" s="119"/>
      <c r="B316" s="92"/>
      <c r="C316" s="131"/>
      <c r="D316" s="122"/>
      <c r="E316" s="116"/>
      <c r="F316" s="159"/>
      <c r="G316" s="117"/>
      <c r="H316" s="90"/>
      <c r="I316" s="92"/>
      <c r="J316" s="115"/>
      <c r="K316" s="118"/>
      <c r="N316" s="95"/>
    </row>
    <row r="317" spans="1:14" x14ac:dyDescent="0.2">
      <c r="A317" s="119"/>
      <c r="B317" s="92"/>
      <c r="C317" s="159"/>
      <c r="D317" s="122"/>
      <c r="E317" s="116"/>
      <c r="F317" s="159"/>
      <c r="G317" s="117"/>
      <c r="H317" s="90"/>
      <c r="I317" s="92"/>
      <c r="J317" s="115"/>
      <c r="K317" s="118"/>
      <c r="N317" s="95"/>
    </row>
    <row r="318" spans="1:14" x14ac:dyDescent="0.2">
      <c r="A318" s="119"/>
      <c r="B318" s="92"/>
      <c r="C318" s="159"/>
      <c r="D318" s="122"/>
      <c r="E318" s="116"/>
      <c r="F318" s="159"/>
      <c r="G318" s="117"/>
      <c r="H318" s="90"/>
      <c r="I318" s="92"/>
      <c r="J318" s="115"/>
      <c r="K318" s="118"/>
      <c r="N318" s="95"/>
    </row>
    <row r="319" spans="1:14" x14ac:dyDescent="0.2">
      <c r="A319" s="119"/>
      <c r="B319" s="92"/>
      <c r="C319" s="159"/>
      <c r="D319" s="122"/>
      <c r="E319" s="116"/>
      <c r="F319" s="159"/>
      <c r="G319" s="90"/>
      <c r="H319" s="90"/>
      <c r="I319" s="92"/>
      <c r="J319" s="115"/>
      <c r="K319" s="118"/>
      <c r="N319" s="95"/>
    </row>
    <row r="320" spans="1:14" x14ac:dyDescent="0.2">
      <c r="A320" s="119"/>
      <c r="B320" s="92"/>
      <c r="C320" s="131"/>
      <c r="D320" s="122"/>
      <c r="E320" s="116"/>
      <c r="F320" s="159"/>
      <c r="G320" s="90"/>
      <c r="H320" s="90"/>
      <c r="I320" s="92"/>
      <c r="J320" s="115"/>
      <c r="K320" s="118"/>
      <c r="N320" s="95"/>
    </row>
    <row r="321" spans="1:14" x14ac:dyDescent="0.2">
      <c r="A321" s="119"/>
      <c r="B321" s="92"/>
      <c r="C321" s="159"/>
      <c r="D321" s="122"/>
      <c r="E321" s="116"/>
      <c r="F321" s="159"/>
      <c r="G321" s="90"/>
      <c r="H321" s="90"/>
      <c r="I321" s="92"/>
      <c r="J321" s="115"/>
      <c r="K321" s="118"/>
      <c r="N321" s="95"/>
    </row>
    <row r="322" spans="1:14" x14ac:dyDescent="0.2">
      <c r="A322" s="119"/>
      <c r="B322" s="92"/>
      <c r="C322" s="131"/>
      <c r="D322" s="122"/>
      <c r="E322" s="116"/>
      <c r="F322" s="159"/>
      <c r="G322" s="90"/>
      <c r="H322" s="90"/>
      <c r="I322" s="92"/>
      <c r="J322" s="115"/>
      <c r="K322" s="118"/>
      <c r="N322" s="95"/>
    </row>
    <row r="323" spans="1:14" x14ac:dyDescent="0.2">
      <c r="A323" s="119"/>
      <c r="B323" s="92"/>
      <c r="C323" s="131"/>
      <c r="D323" s="122"/>
      <c r="E323" s="116"/>
      <c r="F323" s="159"/>
      <c r="G323" s="90"/>
      <c r="H323" s="90"/>
      <c r="I323" s="92"/>
      <c r="J323" s="115"/>
      <c r="K323" s="118"/>
      <c r="N323" s="95"/>
    </row>
    <row r="324" spans="1:14" x14ac:dyDescent="0.2">
      <c r="A324" s="119"/>
      <c r="B324" s="92"/>
      <c r="C324" s="156"/>
      <c r="D324" s="122"/>
      <c r="E324" s="116"/>
      <c r="F324" s="159"/>
      <c r="G324" s="90"/>
      <c r="H324" s="90"/>
      <c r="I324" s="92"/>
      <c r="J324" s="115"/>
      <c r="K324" s="118"/>
      <c r="N324" s="95"/>
    </row>
    <row r="325" spans="1:14" x14ac:dyDescent="0.2">
      <c r="A325" s="119"/>
      <c r="B325" s="92"/>
      <c r="C325" s="131"/>
      <c r="D325" s="122"/>
      <c r="E325" s="116"/>
      <c r="F325" s="159"/>
      <c r="G325" s="90"/>
      <c r="H325" s="90"/>
      <c r="I325" s="92"/>
      <c r="J325" s="115"/>
      <c r="K325" s="118"/>
      <c r="N325" s="95"/>
    </row>
    <row r="326" spans="1:14" x14ac:dyDescent="0.2">
      <c r="A326" s="119"/>
      <c r="B326" s="92"/>
      <c r="C326" s="131"/>
      <c r="D326" s="122"/>
      <c r="E326" s="116"/>
      <c r="F326" s="159"/>
      <c r="G326" s="90"/>
      <c r="H326" s="90"/>
      <c r="I326" s="92"/>
      <c r="J326" s="115"/>
      <c r="K326" s="118"/>
      <c r="N326" s="95"/>
    </row>
    <row r="327" spans="1:14" x14ac:dyDescent="0.2">
      <c r="A327" s="119"/>
      <c r="B327" s="92"/>
      <c r="C327" s="131"/>
      <c r="D327" s="122"/>
      <c r="E327" s="116"/>
      <c r="F327" s="159"/>
      <c r="G327" s="90"/>
      <c r="H327" s="90"/>
      <c r="I327" s="92"/>
      <c r="J327" s="115"/>
      <c r="K327" s="118"/>
      <c r="N327" s="95"/>
    </row>
    <row r="328" spans="1:14" x14ac:dyDescent="0.2">
      <c r="A328" s="119"/>
      <c r="B328" s="92"/>
      <c r="C328" s="131"/>
      <c r="D328" s="122"/>
      <c r="E328" s="116"/>
      <c r="F328" s="159"/>
      <c r="G328" s="90"/>
      <c r="H328" s="90"/>
      <c r="I328" s="122"/>
      <c r="J328" s="121"/>
      <c r="K328" s="461"/>
      <c r="N328" s="95"/>
    </row>
    <row r="329" spans="1:14" x14ac:dyDescent="0.2">
      <c r="A329" s="119"/>
      <c r="B329" s="92"/>
      <c r="C329" s="131"/>
      <c r="D329" s="131"/>
      <c r="E329" s="116"/>
      <c r="F329" s="159"/>
      <c r="G329" s="90"/>
      <c r="H329" s="90"/>
      <c r="I329" s="122"/>
      <c r="J329" s="121"/>
      <c r="K329" s="461"/>
      <c r="N329" s="95"/>
    </row>
    <row r="330" spans="1:14" x14ac:dyDescent="0.2">
      <c r="A330" s="119"/>
      <c r="B330" s="92"/>
      <c r="C330" s="131"/>
      <c r="D330" s="131"/>
      <c r="E330" s="116"/>
      <c r="F330" s="159"/>
      <c r="G330" s="90"/>
      <c r="H330" s="90"/>
      <c r="I330" s="122"/>
      <c r="J330" s="121"/>
      <c r="K330" s="461"/>
      <c r="N330" s="95"/>
    </row>
    <row r="331" spans="1:14" x14ac:dyDescent="0.2">
      <c r="A331" s="119"/>
      <c r="B331" s="92"/>
      <c r="C331" s="131"/>
      <c r="D331" s="122"/>
      <c r="E331" s="116"/>
      <c r="F331" s="159"/>
      <c r="G331" s="117"/>
      <c r="H331" s="90"/>
      <c r="I331" s="122"/>
      <c r="J331" s="121"/>
      <c r="K331" s="461"/>
      <c r="N331" s="95"/>
    </row>
    <row r="332" spans="1:14" x14ac:dyDescent="0.2">
      <c r="A332" s="119"/>
      <c r="B332" s="92"/>
      <c r="C332" s="131"/>
      <c r="D332" s="122"/>
      <c r="E332" s="116"/>
      <c r="F332" s="159"/>
      <c r="G332" s="90"/>
      <c r="H332" s="90"/>
      <c r="I332" s="122"/>
      <c r="J332" s="121"/>
      <c r="K332" s="461"/>
      <c r="N332" s="95"/>
    </row>
    <row r="333" spans="1:14" x14ac:dyDescent="0.2">
      <c r="A333" s="119"/>
      <c r="B333" s="92"/>
      <c r="C333" s="132"/>
      <c r="D333" s="122"/>
      <c r="E333" s="116"/>
      <c r="F333" s="159"/>
      <c r="G333" s="90"/>
      <c r="H333" s="90"/>
      <c r="I333" s="92"/>
      <c r="J333" s="115"/>
      <c r="K333" s="118"/>
      <c r="N333" s="95"/>
    </row>
    <row r="334" spans="1:14" x14ac:dyDescent="0.2">
      <c r="A334" s="119"/>
      <c r="B334" s="92"/>
      <c r="C334" s="132"/>
      <c r="D334" s="122"/>
      <c r="E334" s="116"/>
      <c r="F334" s="159"/>
      <c r="G334" s="90"/>
      <c r="H334" s="90"/>
      <c r="I334" s="92"/>
      <c r="J334" s="115"/>
      <c r="K334" s="118"/>
      <c r="N334" s="95"/>
    </row>
    <row r="335" spans="1:14" x14ac:dyDescent="0.2">
      <c r="A335" s="119"/>
      <c r="B335" s="92"/>
      <c r="C335" s="132"/>
      <c r="D335" s="122"/>
      <c r="E335" s="116"/>
      <c r="F335" s="159"/>
      <c r="G335" s="90"/>
      <c r="H335" s="90"/>
      <c r="I335" s="92"/>
      <c r="J335" s="115"/>
      <c r="K335" s="118"/>
      <c r="N335" s="95"/>
    </row>
    <row r="336" spans="1:14" x14ac:dyDescent="0.2">
      <c r="A336" s="119"/>
      <c r="B336" s="92"/>
      <c r="C336" s="132"/>
      <c r="D336" s="122"/>
      <c r="E336" s="116"/>
      <c r="F336" s="159"/>
      <c r="G336" s="90"/>
      <c r="H336" s="90"/>
      <c r="I336" s="92"/>
      <c r="J336" s="115"/>
      <c r="K336" s="118"/>
      <c r="N336" s="95"/>
    </row>
    <row r="337" spans="1:14" x14ac:dyDescent="0.2">
      <c r="A337" s="119"/>
      <c r="B337" s="92"/>
      <c r="C337" s="131"/>
      <c r="D337" s="122"/>
      <c r="E337" s="116"/>
      <c r="F337" s="159"/>
      <c r="G337" s="90"/>
      <c r="H337" s="90"/>
      <c r="I337" s="92"/>
      <c r="J337" s="115"/>
      <c r="K337" s="118"/>
      <c r="N337" s="95"/>
    </row>
    <row r="338" spans="1:14" x14ac:dyDescent="0.2">
      <c r="A338" s="119"/>
      <c r="B338" s="92"/>
      <c r="C338" s="131"/>
      <c r="D338" s="122"/>
      <c r="E338" s="116"/>
      <c r="F338" s="159"/>
      <c r="G338" s="90"/>
      <c r="H338" s="90"/>
      <c r="I338" s="92"/>
      <c r="J338" s="115"/>
      <c r="K338" s="118"/>
      <c r="N338" s="95"/>
    </row>
    <row r="339" spans="1:14" x14ac:dyDescent="0.2">
      <c r="A339" s="119"/>
      <c r="B339" s="92"/>
      <c r="C339" s="131"/>
      <c r="D339" s="122"/>
      <c r="E339" s="116"/>
      <c r="F339" s="159"/>
      <c r="G339" s="90"/>
      <c r="H339" s="90"/>
      <c r="I339" s="92"/>
      <c r="J339" s="115"/>
      <c r="K339" s="118"/>
      <c r="N339" s="95"/>
    </row>
    <row r="340" spans="1:14" x14ac:dyDescent="0.2">
      <c r="A340" s="119"/>
      <c r="B340" s="92"/>
      <c r="C340" s="131"/>
      <c r="D340" s="122"/>
      <c r="E340" s="116"/>
      <c r="F340" s="159"/>
      <c r="G340" s="90"/>
      <c r="H340" s="90"/>
      <c r="I340" s="92"/>
      <c r="J340" s="115"/>
      <c r="K340" s="118"/>
      <c r="N340" s="95"/>
    </row>
    <row r="341" spans="1:14" x14ac:dyDescent="0.2">
      <c r="A341" s="119"/>
      <c r="B341" s="92"/>
      <c r="C341" s="131"/>
      <c r="D341" s="122"/>
      <c r="E341" s="116"/>
      <c r="F341" s="159"/>
      <c r="G341" s="90"/>
      <c r="H341" s="90"/>
      <c r="I341" s="92"/>
      <c r="J341" s="115"/>
      <c r="K341" s="118"/>
      <c r="N341" s="95"/>
    </row>
    <row r="342" spans="1:14" x14ac:dyDescent="0.2">
      <c r="A342" s="119"/>
      <c r="B342" s="92"/>
      <c r="C342" s="131"/>
      <c r="D342" s="122"/>
      <c r="E342" s="116"/>
      <c r="F342" s="159"/>
      <c r="G342" s="90"/>
      <c r="H342" s="90"/>
      <c r="I342" s="92"/>
      <c r="J342" s="115"/>
      <c r="K342" s="118"/>
      <c r="N342" s="95"/>
    </row>
    <row r="343" spans="1:14" x14ac:dyDescent="0.2">
      <c r="A343" s="119"/>
      <c r="B343" s="92"/>
      <c r="C343" s="131"/>
      <c r="D343" s="122"/>
      <c r="E343" s="116"/>
      <c r="F343" s="159"/>
      <c r="G343" s="90"/>
      <c r="H343" s="90"/>
      <c r="I343" s="92"/>
      <c r="J343" s="115"/>
      <c r="K343" s="118"/>
      <c r="N343" s="95"/>
    </row>
    <row r="344" spans="1:14" x14ac:dyDescent="0.2">
      <c r="A344" s="119"/>
      <c r="B344" s="92"/>
      <c r="C344" s="131"/>
      <c r="D344" s="122"/>
      <c r="E344" s="116"/>
      <c r="F344" s="159"/>
      <c r="G344" s="90"/>
      <c r="H344" s="90"/>
      <c r="I344" s="92"/>
      <c r="J344" s="115"/>
      <c r="K344" s="118"/>
      <c r="N344" s="95"/>
    </row>
    <row r="345" spans="1:14" x14ac:dyDescent="0.2">
      <c r="A345" s="119"/>
      <c r="B345" s="92"/>
      <c r="C345" s="132"/>
      <c r="D345" s="131"/>
      <c r="E345" s="116"/>
      <c r="F345" s="159"/>
      <c r="G345" s="90"/>
      <c r="H345" s="90"/>
      <c r="I345" s="92"/>
      <c r="J345" s="115"/>
      <c r="K345" s="118"/>
      <c r="N345" s="95"/>
    </row>
    <row r="346" spans="1:14" x14ac:dyDescent="0.2">
      <c r="A346" s="119"/>
      <c r="B346" s="92"/>
      <c r="C346" s="132"/>
      <c r="D346" s="131"/>
      <c r="E346" s="116"/>
      <c r="F346" s="159"/>
      <c r="G346" s="90"/>
      <c r="H346" s="90"/>
      <c r="I346" s="92"/>
      <c r="J346" s="115"/>
      <c r="K346" s="118"/>
      <c r="N346" s="95"/>
    </row>
    <row r="347" spans="1:14" x14ac:dyDescent="0.2">
      <c r="A347" s="119"/>
      <c r="B347" s="92"/>
      <c r="C347" s="132"/>
      <c r="D347" s="131"/>
      <c r="E347" s="116"/>
      <c r="F347" s="159"/>
      <c r="G347" s="90"/>
      <c r="H347" s="90"/>
      <c r="I347" s="122"/>
      <c r="J347" s="121"/>
      <c r="K347" s="461"/>
      <c r="N347" s="95"/>
    </row>
    <row r="348" spans="1:14" x14ac:dyDescent="0.2">
      <c r="A348" s="119"/>
      <c r="B348" s="92"/>
      <c r="C348" s="132"/>
      <c r="D348" s="131"/>
      <c r="E348" s="116"/>
      <c r="F348" s="159"/>
      <c r="G348" s="90"/>
      <c r="H348" s="90"/>
      <c r="I348" s="92"/>
      <c r="J348" s="115"/>
      <c r="K348" s="118"/>
      <c r="N348" s="95"/>
    </row>
    <row r="349" spans="1:14" x14ac:dyDescent="0.2">
      <c r="A349" s="119"/>
      <c r="B349" s="92"/>
      <c r="C349" s="132"/>
      <c r="D349" s="131"/>
      <c r="E349" s="116"/>
      <c r="F349" s="159"/>
      <c r="G349" s="90"/>
      <c r="H349" s="90"/>
      <c r="I349" s="92"/>
      <c r="J349" s="115"/>
      <c r="K349" s="118"/>
      <c r="N349" s="95"/>
    </row>
    <row r="350" spans="1:14" x14ac:dyDescent="0.2">
      <c r="A350" s="119"/>
      <c r="B350" s="92"/>
      <c r="C350" s="132"/>
      <c r="D350" s="122"/>
      <c r="E350" s="116"/>
      <c r="F350" s="132"/>
      <c r="G350" s="90"/>
      <c r="H350" s="90"/>
      <c r="I350" s="92"/>
      <c r="J350" s="115"/>
      <c r="K350" s="118"/>
      <c r="N350" s="95"/>
    </row>
    <row r="351" spans="1:14" x14ac:dyDescent="0.2">
      <c r="A351" s="119"/>
      <c r="B351" s="92"/>
      <c r="C351" s="132"/>
      <c r="D351" s="122"/>
      <c r="E351" s="116"/>
      <c r="F351" s="132"/>
      <c r="G351" s="90"/>
      <c r="H351" s="90"/>
      <c r="I351" s="92"/>
      <c r="J351" s="115"/>
      <c r="K351" s="118"/>
      <c r="N351" s="95"/>
    </row>
    <row r="352" spans="1:14" x14ac:dyDescent="0.2">
      <c r="A352" s="119"/>
      <c r="B352" s="92"/>
      <c r="C352" s="132"/>
      <c r="D352" s="122"/>
      <c r="E352" s="116"/>
      <c r="F352" s="132"/>
      <c r="G352" s="90"/>
      <c r="H352" s="90"/>
      <c r="I352" s="92"/>
      <c r="J352" s="115"/>
      <c r="K352" s="118"/>
      <c r="N352" s="95"/>
    </row>
    <row r="353" spans="1:14" x14ac:dyDescent="0.2">
      <c r="A353" s="119"/>
      <c r="B353" s="92"/>
      <c r="C353" s="132"/>
      <c r="D353" s="122"/>
      <c r="E353" s="116"/>
      <c r="F353" s="132"/>
      <c r="G353" s="90"/>
      <c r="H353" s="90"/>
      <c r="I353" s="92"/>
      <c r="J353" s="115"/>
      <c r="K353" s="118"/>
      <c r="N353" s="95"/>
    </row>
    <row r="354" spans="1:14" x14ac:dyDescent="0.2">
      <c r="A354" s="119"/>
      <c r="B354" s="92"/>
      <c r="C354" s="132"/>
      <c r="D354" s="122"/>
      <c r="E354" s="116"/>
      <c r="F354" s="132"/>
      <c r="G354" s="90"/>
      <c r="H354" s="90"/>
      <c r="I354" s="92"/>
      <c r="J354" s="115"/>
      <c r="K354" s="118"/>
      <c r="N354" s="95"/>
    </row>
    <row r="355" spans="1:14" x14ac:dyDescent="0.2">
      <c r="A355" s="119"/>
      <c r="B355" s="92"/>
      <c r="C355" s="131"/>
      <c r="D355" s="131"/>
      <c r="E355" s="116"/>
      <c r="F355" s="131"/>
      <c r="G355" s="90"/>
      <c r="H355" s="90"/>
      <c r="I355" s="122"/>
      <c r="J355" s="121"/>
      <c r="K355" s="461"/>
      <c r="N355" s="95"/>
    </row>
    <row r="356" spans="1:14" x14ac:dyDescent="0.2">
      <c r="A356" s="119"/>
      <c r="B356" s="92"/>
      <c r="C356" s="131"/>
      <c r="D356" s="131"/>
      <c r="E356" s="116"/>
      <c r="F356" s="131"/>
      <c r="G356" s="90"/>
      <c r="H356" s="90"/>
      <c r="I356" s="92"/>
      <c r="J356" s="115"/>
      <c r="K356" s="118"/>
      <c r="N356" s="95"/>
    </row>
    <row r="357" spans="1:14" x14ac:dyDescent="0.2">
      <c r="A357" s="119"/>
      <c r="B357" s="92"/>
      <c r="C357" s="131"/>
      <c r="D357" s="131"/>
      <c r="E357" s="116"/>
      <c r="F357" s="131"/>
      <c r="G357" s="90"/>
      <c r="H357" s="90"/>
      <c r="I357" s="451"/>
      <c r="J357" s="449"/>
      <c r="K357" s="450"/>
      <c r="N357" s="95"/>
    </row>
    <row r="358" spans="1:14" x14ac:dyDescent="0.2">
      <c r="A358" s="119"/>
      <c r="B358" s="92"/>
      <c r="C358" s="131"/>
      <c r="D358" s="122"/>
      <c r="E358" s="116"/>
      <c r="F358" s="131"/>
      <c r="G358" s="90"/>
      <c r="H358" s="90"/>
      <c r="I358" s="92"/>
      <c r="J358" s="115"/>
      <c r="K358" s="118"/>
      <c r="N358" s="95"/>
    </row>
    <row r="359" spans="1:14" x14ac:dyDescent="0.2">
      <c r="A359" s="119"/>
      <c r="B359" s="92"/>
      <c r="C359" s="131"/>
      <c r="D359" s="122"/>
      <c r="E359" s="116"/>
      <c r="F359" s="131"/>
      <c r="G359" s="90"/>
      <c r="H359" s="90"/>
      <c r="I359" s="92"/>
      <c r="J359" s="115"/>
      <c r="K359" s="118"/>
      <c r="N359" s="95"/>
    </row>
    <row r="360" spans="1:14" x14ac:dyDescent="0.2">
      <c r="A360" s="119"/>
      <c r="B360" s="92"/>
      <c r="C360" s="131"/>
      <c r="D360" s="122"/>
      <c r="E360" s="116"/>
      <c r="F360" s="131"/>
      <c r="G360" s="90"/>
      <c r="H360" s="90"/>
      <c r="I360" s="92"/>
      <c r="J360" s="115"/>
      <c r="K360" s="118"/>
      <c r="N360" s="95"/>
    </row>
    <row r="361" spans="1:14" x14ac:dyDescent="0.2">
      <c r="A361" s="119"/>
      <c r="B361" s="92"/>
      <c r="C361" s="131"/>
      <c r="D361" s="122"/>
      <c r="E361" s="116"/>
      <c r="F361" s="131"/>
      <c r="G361" s="90"/>
      <c r="H361" s="90"/>
      <c r="I361" s="92"/>
      <c r="J361" s="115"/>
      <c r="K361" s="118"/>
      <c r="N361" s="95"/>
    </row>
    <row r="362" spans="1:14" x14ac:dyDescent="0.2">
      <c r="A362" s="119"/>
      <c r="B362" s="92"/>
      <c r="C362" s="131"/>
      <c r="D362" s="122"/>
      <c r="E362" s="116"/>
      <c r="F362" s="131"/>
      <c r="G362" s="90"/>
      <c r="H362" s="90"/>
      <c r="I362" s="92"/>
      <c r="J362" s="115"/>
      <c r="K362" s="118"/>
      <c r="N362" s="95"/>
    </row>
    <row r="363" spans="1:14" x14ac:dyDescent="0.2">
      <c r="A363" s="119"/>
      <c r="B363" s="92"/>
      <c r="C363" s="131"/>
      <c r="D363" s="122"/>
      <c r="E363" s="116"/>
      <c r="F363" s="131"/>
      <c r="G363" s="90"/>
      <c r="H363" s="90"/>
      <c r="I363" s="92"/>
      <c r="J363" s="115"/>
      <c r="K363" s="118"/>
      <c r="N363" s="95"/>
    </row>
    <row r="364" spans="1:14" x14ac:dyDescent="0.2">
      <c r="A364" s="119"/>
      <c r="B364" s="92"/>
      <c r="C364" s="131"/>
      <c r="D364" s="122"/>
      <c r="E364" s="116"/>
      <c r="F364" s="131"/>
      <c r="G364" s="90"/>
      <c r="H364" s="90"/>
      <c r="I364" s="92"/>
      <c r="J364" s="115"/>
      <c r="K364" s="118"/>
      <c r="N364" s="95"/>
    </row>
    <row r="365" spans="1:14" x14ac:dyDescent="0.2">
      <c r="A365" s="119"/>
      <c r="B365" s="92"/>
      <c r="C365" s="131"/>
      <c r="D365" s="122"/>
      <c r="E365" s="116"/>
      <c r="F365" s="131"/>
      <c r="G365" s="90"/>
      <c r="H365" s="90"/>
      <c r="I365" s="92"/>
      <c r="J365" s="115"/>
      <c r="K365" s="118"/>
      <c r="N365" s="95"/>
    </row>
    <row r="366" spans="1:14" x14ac:dyDescent="0.2">
      <c r="A366" s="119"/>
      <c r="B366" s="92"/>
      <c r="C366" s="131"/>
      <c r="D366" s="122"/>
      <c r="E366" s="116"/>
      <c r="F366" s="132"/>
      <c r="G366" s="90"/>
      <c r="H366" s="90"/>
      <c r="I366" s="92"/>
      <c r="J366" s="115"/>
      <c r="K366" s="118"/>
      <c r="N366" s="95"/>
    </row>
    <row r="367" spans="1:14" x14ac:dyDescent="0.2">
      <c r="A367" s="119"/>
      <c r="B367" s="92"/>
      <c r="C367" s="131"/>
      <c r="D367" s="122"/>
      <c r="E367" s="116"/>
      <c r="F367" s="131"/>
      <c r="G367" s="90"/>
      <c r="H367" s="90"/>
      <c r="I367" s="92"/>
      <c r="J367" s="115"/>
      <c r="K367" s="118"/>
      <c r="N367" s="95"/>
    </row>
    <row r="368" spans="1:14" x14ac:dyDescent="0.2">
      <c r="A368" s="119"/>
      <c r="B368" s="92"/>
      <c r="C368" s="131"/>
      <c r="D368" s="122"/>
      <c r="E368" s="116"/>
      <c r="F368" s="131"/>
      <c r="G368" s="90"/>
      <c r="H368" s="90"/>
      <c r="I368" s="92"/>
      <c r="J368" s="115"/>
      <c r="K368" s="118"/>
      <c r="N368" s="95"/>
    </row>
    <row r="369" spans="1:14" x14ac:dyDescent="0.2">
      <c r="A369" s="119"/>
      <c r="B369" s="92"/>
      <c r="C369" s="131"/>
      <c r="D369" s="122"/>
      <c r="E369" s="116"/>
      <c r="F369" s="131"/>
      <c r="G369" s="90"/>
      <c r="H369" s="90"/>
      <c r="I369" s="92"/>
      <c r="J369" s="115"/>
      <c r="K369" s="118"/>
      <c r="N369" s="95"/>
    </row>
    <row r="370" spans="1:14" x14ac:dyDescent="0.2">
      <c r="A370" s="119"/>
      <c r="B370" s="92"/>
      <c r="C370" s="131"/>
      <c r="D370" s="122"/>
      <c r="E370" s="116"/>
      <c r="F370" s="131"/>
      <c r="G370" s="117"/>
      <c r="H370" s="90"/>
      <c r="I370" s="92"/>
      <c r="J370" s="115"/>
      <c r="K370" s="118"/>
      <c r="N370" s="95"/>
    </row>
    <row r="371" spans="1:14" x14ac:dyDescent="0.2">
      <c r="A371" s="119"/>
      <c r="B371" s="92"/>
      <c r="C371" s="131"/>
      <c r="D371" s="122"/>
      <c r="E371" s="116"/>
      <c r="F371" s="131"/>
      <c r="G371" s="117"/>
      <c r="H371" s="90"/>
      <c r="I371" s="92"/>
      <c r="J371" s="115"/>
      <c r="K371" s="118"/>
      <c r="N371" s="95"/>
    </row>
    <row r="372" spans="1:14" x14ac:dyDescent="0.2">
      <c r="A372" s="119"/>
      <c r="B372" s="92"/>
      <c r="C372" s="131"/>
      <c r="D372" s="122"/>
      <c r="E372" s="116"/>
      <c r="F372" s="131"/>
      <c r="G372" s="117"/>
      <c r="H372" s="90"/>
      <c r="I372" s="92"/>
      <c r="J372" s="115"/>
      <c r="K372" s="118"/>
      <c r="N372" s="95"/>
    </row>
    <row r="373" spans="1:14" x14ac:dyDescent="0.2">
      <c r="A373" s="119"/>
      <c r="B373" s="92"/>
      <c r="C373" s="131"/>
      <c r="D373" s="122"/>
      <c r="E373" s="116"/>
      <c r="F373" s="131"/>
      <c r="G373" s="90"/>
      <c r="H373" s="90"/>
      <c r="I373" s="92"/>
      <c r="J373" s="115"/>
      <c r="K373" s="118"/>
      <c r="N373" s="95"/>
    </row>
    <row r="374" spans="1:14" x14ac:dyDescent="0.2">
      <c r="A374" s="119"/>
      <c r="B374" s="92"/>
      <c r="C374" s="131"/>
      <c r="D374" s="122"/>
      <c r="E374" s="116"/>
      <c r="F374" s="131"/>
      <c r="G374" s="90"/>
      <c r="H374" s="90"/>
      <c r="I374" s="92"/>
      <c r="J374" s="115"/>
      <c r="K374" s="118"/>
      <c r="N374" s="95"/>
    </row>
    <row r="375" spans="1:14" x14ac:dyDescent="0.2">
      <c r="A375" s="119"/>
      <c r="B375" s="92"/>
      <c r="C375" s="131"/>
      <c r="D375" s="122"/>
      <c r="E375" s="116"/>
      <c r="F375" s="167"/>
      <c r="G375" s="90"/>
      <c r="H375" s="90"/>
      <c r="I375" s="92"/>
      <c r="J375" s="115"/>
      <c r="K375" s="118"/>
      <c r="N375" s="95"/>
    </row>
    <row r="376" spans="1:14" x14ac:dyDescent="0.2">
      <c r="A376" s="154"/>
      <c r="B376" s="92"/>
      <c r="C376" s="131"/>
      <c r="D376" s="131"/>
      <c r="E376" s="127"/>
      <c r="F376" s="167"/>
      <c r="G376" s="90"/>
      <c r="H376" s="90"/>
      <c r="I376" s="92"/>
      <c r="J376" s="115"/>
      <c r="K376" s="118"/>
      <c r="N376" s="95"/>
    </row>
    <row r="377" spans="1:14" x14ac:dyDescent="0.2">
      <c r="A377" s="154"/>
      <c r="B377" s="92"/>
      <c r="C377" s="131"/>
      <c r="D377" s="131"/>
      <c r="E377" s="127"/>
      <c r="F377" s="167"/>
      <c r="G377" s="90"/>
      <c r="H377" s="90"/>
      <c r="I377" s="92"/>
      <c r="J377" s="115"/>
      <c r="K377" s="118"/>
      <c r="N377" s="95"/>
    </row>
    <row r="378" spans="1:14" x14ac:dyDescent="0.2">
      <c r="A378" s="119"/>
      <c r="B378" s="92"/>
      <c r="C378" s="131"/>
      <c r="D378" s="131"/>
      <c r="E378" s="116"/>
      <c r="F378" s="167"/>
      <c r="G378" s="90"/>
      <c r="H378" s="90"/>
      <c r="I378" s="92"/>
      <c r="J378" s="115"/>
      <c r="K378" s="118"/>
      <c r="N378" s="95"/>
    </row>
    <row r="379" spans="1:14" x14ac:dyDescent="0.2">
      <c r="A379" s="154"/>
      <c r="B379" s="92"/>
      <c r="C379" s="131"/>
      <c r="D379" s="131"/>
      <c r="E379" s="127"/>
      <c r="F379" s="167"/>
      <c r="G379" s="90"/>
      <c r="H379" s="90"/>
      <c r="I379" s="92"/>
      <c r="J379" s="115"/>
      <c r="K379" s="118"/>
      <c r="N379" s="95"/>
    </row>
    <row r="380" spans="1:14" x14ac:dyDescent="0.2">
      <c r="A380" s="154"/>
      <c r="B380" s="92"/>
      <c r="C380" s="131"/>
      <c r="D380" s="131"/>
      <c r="E380" s="127"/>
      <c r="F380" s="167"/>
      <c r="G380" s="90"/>
      <c r="H380" s="90"/>
      <c r="I380" s="92"/>
      <c r="J380" s="115"/>
      <c r="K380" s="118"/>
      <c r="N380" s="95"/>
    </row>
    <row r="381" spans="1:14" x14ac:dyDescent="0.2">
      <c r="A381" s="119"/>
      <c r="B381" s="92"/>
      <c r="C381" s="131"/>
      <c r="D381" s="131"/>
      <c r="E381" s="116"/>
      <c r="F381" s="167"/>
      <c r="G381" s="90"/>
      <c r="H381" s="90"/>
      <c r="I381" s="92"/>
      <c r="J381" s="115"/>
      <c r="K381" s="118"/>
      <c r="N381" s="95"/>
    </row>
    <row r="382" spans="1:14" x14ac:dyDescent="0.2">
      <c r="A382" s="119"/>
      <c r="B382" s="92"/>
      <c r="C382" s="131"/>
      <c r="D382" s="122"/>
      <c r="E382" s="116"/>
      <c r="F382" s="131"/>
      <c r="G382" s="90"/>
      <c r="H382" s="90"/>
      <c r="I382" s="92"/>
      <c r="J382" s="115"/>
      <c r="K382" s="118"/>
      <c r="N382" s="95"/>
    </row>
    <row r="383" spans="1:14" x14ac:dyDescent="0.2">
      <c r="A383" s="119"/>
      <c r="B383" s="92"/>
      <c r="C383" s="131"/>
      <c r="D383" s="122"/>
      <c r="E383" s="116"/>
      <c r="F383" s="131"/>
      <c r="G383" s="90"/>
      <c r="H383" s="90"/>
      <c r="I383" s="92"/>
      <c r="J383" s="115"/>
      <c r="K383" s="118"/>
      <c r="N383" s="95"/>
    </row>
    <row r="384" spans="1:14" x14ac:dyDescent="0.2">
      <c r="A384" s="124"/>
      <c r="B384" s="92"/>
      <c r="C384" s="131"/>
      <c r="D384" s="131"/>
      <c r="E384" s="116"/>
      <c r="F384" s="130"/>
      <c r="G384" s="90"/>
      <c r="H384" s="90"/>
      <c r="I384" s="92"/>
      <c r="J384" s="115"/>
      <c r="K384" s="118"/>
      <c r="N384" s="95"/>
    </row>
    <row r="385" spans="1:14" x14ac:dyDescent="0.2">
      <c r="A385" s="116"/>
      <c r="B385" s="92"/>
      <c r="C385" s="131"/>
      <c r="D385" s="131"/>
      <c r="E385" s="116"/>
      <c r="F385" s="130"/>
      <c r="G385" s="117"/>
      <c r="H385" s="90"/>
      <c r="I385" s="92"/>
      <c r="J385" s="115"/>
      <c r="K385" s="118"/>
      <c r="N385" s="95"/>
    </row>
    <row r="386" spans="1:14" x14ac:dyDescent="0.2">
      <c r="A386" s="119"/>
      <c r="B386" s="92"/>
      <c r="C386" s="131"/>
      <c r="D386" s="131"/>
      <c r="E386" s="116"/>
      <c r="F386" s="510"/>
      <c r="G386" s="90"/>
      <c r="H386" s="90"/>
      <c r="I386" s="122"/>
      <c r="J386" s="121"/>
      <c r="K386" s="461"/>
      <c r="N386" s="95"/>
    </row>
    <row r="387" spans="1:14" x14ac:dyDescent="0.2">
      <c r="A387" s="119"/>
      <c r="B387" s="92"/>
      <c r="C387" s="131"/>
      <c r="D387" s="122"/>
      <c r="E387" s="116"/>
      <c r="F387" s="114"/>
      <c r="G387" s="509"/>
      <c r="H387" s="90"/>
      <c r="I387" s="92"/>
      <c r="J387" s="115"/>
      <c r="K387" s="118"/>
      <c r="N387" s="95"/>
    </row>
    <row r="388" spans="1:14" x14ac:dyDescent="0.2">
      <c r="A388" s="119"/>
      <c r="B388" s="92"/>
      <c r="C388" s="131"/>
      <c r="D388" s="122"/>
      <c r="E388" s="116"/>
      <c r="F388" s="416"/>
      <c r="G388" s="117"/>
      <c r="H388" s="90"/>
      <c r="I388" s="92"/>
      <c r="J388" s="115"/>
      <c r="K388" s="118"/>
      <c r="N388" s="95"/>
    </row>
    <row r="389" spans="1:14" x14ac:dyDescent="0.2">
      <c r="A389" s="119"/>
      <c r="B389" s="92"/>
      <c r="C389" s="131"/>
      <c r="D389" s="122"/>
      <c r="E389" s="116"/>
      <c r="F389" s="131"/>
      <c r="G389" s="90"/>
      <c r="H389" s="90"/>
      <c r="I389" s="92"/>
      <c r="J389" s="115"/>
      <c r="K389" s="118"/>
      <c r="N389" s="95"/>
    </row>
    <row r="390" spans="1:14" x14ac:dyDescent="0.2">
      <c r="A390" s="119"/>
      <c r="B390" s="92"/>
      <c r="C390" s="131"/>
      <c r="D390" s="122"/>
      <c r="E390" s="116"/>
      <c r="F390" s="131"/>
      <c r="G390" s="117"/>
      <c r="H390" s="117"/>
      <c r="I390" s="122"/>
      <c r="J390" s="121"/>
      <c r="K390" s="461"/>
      <c r="N390" s="95"/>
    </row>
    <row r="391" spans="1:14" x14ac:dyDescent="0.2">
      <c r="A391" s="119"/>
      <c r="B391" s="92"/>
      <c r="C391" s="131"/>
      <c r="D391" s="122"/>
      <c r="E391" s="116"/>
      <c r="F391" s="166"/>
      <c r="G391" s="90"/>
      <c r="H391" s="90"/>
      <c r="I391" s="92"/>
      <c r="J391" s="115"/>
      <c r="K391" s="118"/>
      <c r="N391" s="95"/>
    </row>
    <row r="392" spans="1:14" x14ac:dyDescent="0.2">
      <c r="A392" s="119"/>
      <c r="B392" s="92"/>
      <c r="C392" s="131"/>
      <c r="D392" s="122"/>
      <c r="E392" s="116"/>
      <c r="F392" s="131"/>
      <c r="G392" s="90"/>
      <c r="H392" s="90"/>
      <c r="I392" s="92"/>
      <c r="J392" s="115"/>
      <c r="K392" s="118"/>
      <c r="N392" s="95"/>
    </row>
    <row r="393" spans="1:14" x14ac:dyDescent="0.2">
      <c r="A393" s="119"/>
      <c r="B393" s="92"/>
      <c r="C393" s="131"/>
      <c r="D393" s="122"/>
      <c r="E393" s="116"/>
      <c r="F393" s="131"/>
      <c r="G393" s="90"/>
      <c r="H393" s="90"/>
      <c r="I393" s="92"/>
      <c r="J393" s="115"/>
      <c r="K393" s="118"/>
      <c r="N393" s="95"/>
    </row>
    <row r="394" spans="1:14" x14ac:dyDescent="0.2">
      <c r="A394" s="119"/>
      <c r="B394" s="92"/>
      <c r="C394" s="131"/>
      <c r="D394" s="122"/>
      <c r="E394" s="116"/>
      <c r="F394" s="131"/>
      <c r="G394" s="90"/>
      <c r="H394" s="90"/>
      <c r="I394" s="92"/>
      <c r="J394" s="115"/>
      <c r="K394" s="118"/>
      <c r="N394" s="95"/>
    </row>
    <row r="395" spans="1:14" x14ac:dyDescent="0.2">
      <c r="A395" s="119"/>
      <c r="B395" s="92"/>
      <c r="C395" s="131"/>
      <c r="D395" s="122"/>
      <c r="E395" s="116"/>
      <c r="F395" s="131"/>
      <c r="G395" s="90"/>
      <c r="H395" s="90"/>
      <c r="I395" s="92"/>
      <c r="J395" s="115"/>
      <c r="K395" s="118"/>
      <c r="N395" s="95"/>
    </row>
    <row r="396" spans="1:14" x14ac:dyDescent="0.2">
      <c r="A396" s="127"/>
      <c r="B396" s="92"/>
      <c r="C396" s="131"/>
      <c r="D396" s="131"/>
      <c r="E396" s="116"/>
      <c r="F396" s="131"/>
      <c r="G396" s="90"/>
      <c r="H396" s="90"/>
      <c r="I396" s="92"/>
      <c r="J396" s="115"/>
      <c r="K396" s="118"/>
      <c r="N396" s="95"/>
    </row>
    <row r="397" spans="1:14" x14ac:dyDescent="0.2">
      <c r="A397" s="116"/>
      <c r="B397" s="92"/>
      <c r="C397" s="131"/>
      <c r="D397" s="131"/>
      <c r="E397" s="116"/>
      <c r="F397" s="131"/>
      <c r="G397" s="90"/>
      <c r="H397" s="90"/>
      <c r="I397" s="92"/>
      <c r="J397" s="115"/>
      <c r="K397" s="118"/>
      <c r="N397" s="95"/>
    </row>
    <row r="398" spans="1:14" x14ac:dyDescent="0.2">
      <c r="A398" s="119"/>
      <c r="B398" s="92"/>
      <c r="C398" s="131"/>
      <c r="D398" s="131"/>
      <c r="E398" s="116"/>
      <c r="F398" s="131"/>
      <c r="G398" s="90"/>
      <c r="H398" s="90"/>
      <c r="I398" s="92"/>
      <c r="J398" s="115"/>
      <c r="K398" s="118"/>
      <c r="N398" s="95"/>
    </row>
    <row r="399" spans="1:14" x14ac:dyDescent="0.2">
      <c r="A399" s="127"/>
      <c r="B399" s="92"/>
      <c r="C399" s="131"/>
      <c r="D399" s="122"/>
      <c r="E399" s="116"/>
      <c r="F399" s="131"/>
      <c r="G399" s="90"/>
      <c r="H399" s="90"/>
      <c r="I399" s="92"/>
      <c r="J399" s="115"/>
      <c r="K399" s="118"/>
      <c r="N399" s="95"/>
    </row>
    <row r="400" spans="1:14" x14ac:dyDescent="0.2">
      <c r="A400" s="127"/>
      <c r="B400" s="92"/>
      <c r="C400" s="131"/>
      <c r="D400" s="122"/>
      <c r="E400" s="116"/>
      <c r="F400" s="131"/>
      <c r="G400" s="90"/>
      <c r="H400" s="90"/>
      <c r="I400" s="92"/>
      <c r="J400" s="115"/>
      <c r="K400" s="118"/>
      <c r="N400" s="95"/>
    </row>
    <row r="401" spans="1:14" x14ac:dyDescent="0.2">
      <c r="A401" s="119"/>
      <c r="B401" s="92"/>
      <c r="C401" s="131"/>
      <c r="D401" s="122"/>
      <c r="E401" s="116"/>
      <c r="F401" s="131"/>
      <c r="G401" s="90"/>
      <c r="H401" s="90"/>
      <c r="I401" s="92"/>
      <c r="J401" s="115"/>
      <c r="K401" s="118"/>
      <c r="N401" s="95"/>
    </row>
    <row r="402" spans="1:14" x14ac:dyDescent="0.2">
      <c r="A402" s="119"/>
      <c r="B402" s="92"/>
      <c r="C402" s="131"/>
      <c r="D402" s="131"/>
      <c r="E402" s="116"/>
      <c r="F402" s="131"/>
      <c r="G402" s="90"/>
      <c r="H402" s="90"/>
      <c r="I402" s="92"/>
      <c r="J402" s="115"/>
      <c r="K402" s="118"/>
      <c r="N402" s="95"/>
    </row>
    <row r="403" spans="1:14" x14ac:dyDescent="0.2">
      <c r="A403" s="119"/>
      <c r="B403" s="92"/>
      <c r="C403" s="131"/>
      <c r="D403" s="131"/>
      <c r="E403" s="116"/>
      <c r="F403" s="131"/>
      <c r="G403" s="90"/>
      <c r="H403" s="90"/>
      <c r="I403" s="92"/>
      <c r="J403" s="115"/>
      <c r="K403" s="118"/>
      <c r="N403" s="95"/>
    </row>
    <row r="404" spans="1:14" x14ac:dyDescent="0.2">
      <c r="A404" s="119"/>
      <c r="B404" s="92"/>
      <c r="C404" s="131"/>
      <c r="D404" s="131"/>
      <c r="E404" s="116"/>
      <c r="F404" s="131"/>
      <c r="G404" s="90"/>
      <c r="H404" s="90"/>
      <c r="I404" s="92"/>
      <c r="J404" s="115"/>
      <c r="K404" s="118"/>
      <c r="N404" s="95"/>
    </row>
    <row r="405" spans="1:14" x14ac:dyDescent="0.2">
      <c r="A405" s="119"/>
      <c r="B405" s="92"/>
      <c r="C405" s="131"/>
      <c r="D405" s="131"/>
      <c r="E405" s="116"/>
      <c r="F405" s="131"/>
      <c r="G405" s="90"/>
      <c r="H405" s="90"/>
      <c r="I405" s="92"/>
      <c r="J405" s="115"/>
      <c r="K405" s="118"/>
      <c r="N405" s="95"/>
    </row>
    <row r="406" spans="1:14" x14ac:dyDescent="0.2">
      <c r="A406" s="119"/>
      <c r="B406" s="92"/>
      <c r="C406" s="131"/>
      <c r="D406" s="131"/>
      <c r="E406" s="116"/>
      <c r="F406" s="130"/>
      <c r="G406" s="90"/>
      <c r="H406" s="90"/>
      <c r="I406" s="122"/>
      <c r="J406" s="121"/>
      <c r="K406" s="461"/>
      <c r="N406" s="95"/>
    </row>
    <row r="407" spans="1:14" x14ac:dyDescent="0.2">
      <c r="A407" s="119"/>
      <c r="B407" s="92"/>
      <c r="C407" s="131"/>
      <c r="D407" s="131"/>
      <c r="E407" s="116"/>
      <c r="F407" s="130"/>
      <c r="G407" s="90"/>
      <c r="H407" s="90"/>
      <c r="I407" s="92"/>
      <c r="J407" s="115"/>
      <c r="K407" s="118"/>
      <c r="N407" s="95"/>
    </row>
    <row r="408" spans="1:14" x14ac:dyDescent="0.2">
      <c r="A408" s="119"/>
      <c r="B408" s="92"/>
      <c r="C408" s="131"/>
      <c r="D408" s="131"/>
      <c r="E408" s="116"/>
      <c r="F408" s="130"/>
      <c r="G408" s="90"/>
      <c r="H408" s="90"/>
      <c r="I408" s="92"/>
      <c r="J408" s="115"/>
      <c r="K408" s="118"/>
      <c r="N408" s="95"/>
    </row>
    <row r="409" spans="1:14" x14ac:dyDescent="0.2">
      <c r="A409" s="119"/>
      <c r="B409" s="92"/>
      <c r="C409" s="160"/>
      <c r="D409" s="131"/>
      <c r="E409" s="116"/>
      <c r="F409" s="130"/>
      <c r="G409" s="90"/>
      <c r="H409" s="90"/>
      <c r="I409" s="92"/>
      <c r="J409" s="115"/>
      <c r="K409" s="118"/>
      <c r="N409" s="95"/>
    </row>
    <row r="410" spans="1:14" x14ac:dyDescent="0.2">
      <c r="A410" s="119"/>
      <c r="B410" s="92"/>
      <c r="C410" s="160"/>
      <c r="D410" s="131"/>
      <c r="E410" s="116"/>
      <c r="F410" s="125"/>
      <c r="G410" s="90"/>
      <c r="H410" s="90"/>
      <c r="I410" s="92"/>
      <c r="J410" s="115"/>
      <c r="K410" s="118"/>
      <c r="N410" s="95"/>
    </row>
    <row r="411" spans="1:14" x14ac:dyDescent="0.2">
      <c r="A411" s="154"/>
      <c r="B411" s="92"/>
      <c r="C411" s="160"/>
      <c r="D411" s="122"/>
      <c r="E411" s="116"/>
      <c r="F411" s="129"/>
      <c r="G411" s="90"/>
      <c r="H411" s="90"/>
      <c r="I411" s="92"/>
      <c r="J411" s="115"/>
      <c r="K411" s="118"/>
      <c r="N411" s="95"/>
    </row>
    <row r="412" spans="1:14" x14ac:dyDescent="0.2">
      <c r="A412" s="154"/>
      <c r="B412" s="92"/>
      <c r="C412" s="131"/>
      <c r="D412" s="131"/>
      <c r="E412" s="116"/>
      <c r="F412" s="129"/>
      <c r="G412" s="90"/>
      <c r="H412" s="90"/>
      <c r="I412" s="92"/>
      <c r="J412" s="115"/>
      <c r="K412" s="118"/>
      <c r="N412" s="95"/>
    </row>
    <row r="413" spans="1:14" x14ac:dyDescent="0.2">
      <c r="A413" s="119"/>
      <c r="B413" s="92"/>
      <c r="C413" s="131"/>
      <c r="D413" s="131"/>
      <c r="E413" s="116"/>
      <c r="F413" s="129"/>
      <c r="G413" s="90"/>
      <c r="H413" s="90"/>
      <c r="I413" s="92"/>
      <c r="J413" s="115"/>
      <c r="K413" s="118"/>
      <c r="N413" s="95"/>
    </row>
    <row r="414" spans="1:14" x14ac:dyDescent="0.2">
      <c r="A414" s="119"/>
      <c r="B414" s="92"/>
      <c r="C414" s="131"/>
      <c r="D414" s="122"/>
      <c r="E414" s="116"/>
      <c r="F414" s="159"/>
      <c r="G414" s="90"/>
      <c r="H414" s="90"/>
      <c r="I414" s="92"/>
      <c r="J414" s="115"/>
      <c r="K414" s="118"/>
      <c r="N414" s="95"/>
    </row>
    <row r="415" spans="1:14" x14ac:dyDescent="0.2">
      <c r="A415" s="119"/>
      <c r="B415" s="92"/>
      <c r="C415" s="131"/>
      <c r="D415" s="122"/>
      <c r="E415" s="116"/>
      <c r="F415" s="131"/>
      <c r="G415" s="90"/>
      <c r="H415" s="90"/>
      <c r="I415" s="92"/>
      <c r="J415" s="115"/>
      <c r="K415" s="118"/>
      <c r="N415" s="95"/>
    </row>
    <row r="416" spans="1:14" x14ac:dyDescent="0.2">
      <c r="A416" s="119"/>
      <c r="B416" s="92"/>
      <c r="C416" s="131"/>
      <c r="D416" s="122"/>
      <c r="E416" s="116"/>
      <c r="F416" s="131"/>
      <c r="G416" s="90"/>
      <c r="H416" s="90"/>
      <c r="I416" s="92"/>
      <c r="J416" s="120"/>
      <c r="K416" s="118"/>
      <c r="N416" s="95"/>
    </row>
    <row r="417" spans="1:16" x14ac:dyDescent="0.2">
      <c r="A417" s="119"/>
      <c r="B417" s="92"/>
      <c r="C417" s="131"/>
      <c r="D417" s="131"/>
      <c r="E417" s="116"/>
      <c r="F417" s="131"/>
      <c r="G417" s="90"/>
      <c r="H417" s="90"/>
      <c r="I417" s="92"/>
      <c r="J417" s="115"/>
      <c r="K417" s="118"/>
      <c r="N417" s="95"/>
    </row>
    <row r="418" spans="1:16" x14ac:dyDescent="0.2">
      <c r="A418" s="119"/>
      <c r="B418" s="92"/>
      <c r="C418" s="131"/>
      <c r="D418" s="131"/>
      <c r="E418" s="116"/>
      <c r="F418" s="131"/>
      <c r="G418" s="90"/>
      <c r="H418" s="90"/>
      <c r="I418" s="92"/>
      <c r="J418" s="115"/>
      <c r="K418" s="118"/>
      <c r="N418" s="95"/>
    </row>
    <row r="419" spans="1:16" x14ac:dyDescent="0.2">
      <c r="A419" s="119"/>
      <c r="B419" s="92"/>
      <c r="C419" s="131"/>
      <c r="D419" s="131"/>
      <c r="E419" s="116"/>
      <c r="F419" s="131"/>
      <c r="G419" s="90"/>
      <c r="H419" s="90"/>
      <c r="I419" s="92"/>
      <c r="J419" s="115"/>
      <c r="K419" s="118"/>
      <c r="N419" s="95"/>
    </row>
    <row r="420" spans="1:16" s="96" customFormat="1" x14ac:dyDescent="0.2">
      <c r="A420" s="119"/>
      <c r="B420" s="92"/>
      <c r="C420" s="132"/>
      <c r="D420" s="122"/>
      <c r="E420" s="116"/>
      <c r="F420" s="161"/>
      <c r="G420" s="90"/>
      <c r="H420" s="90"/>
      <c r="I420" s="92"/>
      <c r="J420" s="115"/>
      <c r="K420" s="118"/>
      <c r="N420" s="95"/>
      <c r="O420" s="85"/>
      <c r="P420" s="85"/>
    </row>
    <row r="421" spans="1:16" s="96" customFormat="1" x14ac:dyDescent="0.2">
      <c r="A421" s="119"/>
      <c r="B421" s="92"/>
      <c r="C421" s="132"/>
      <c r="D421" s="122"/>
      <c r="E421" s="116"/>
      <c r="F421" s="131"/>
      <c r="G421" s="90"/>
      <c r="H421" s="90"/>
      <c r="I421" s="92"/>
      <c r="J421" s="115"/>
      <c r="K421" s="118"/>
      <c r="N421" s="95"/>
      <c r="O421" s="85"/>
      <c r="P421" s="85"/>
    </row>
    <row r="422" spans="1:16" s="96" customFormat="1" x14ac:dyDescent="0.2">
      <c r="A422" s="119"/>
      <c r="B422" s="92"/>
      <c r="C422" s="132"/>
      <c r="D422" s="122"/>
      <c r="E422" s="116"/>
      <c r="F422" s="161"/>
      <c r="G422" s="90"/>
      <c r="H422" s="90"/>
      <c r="I422" s="92"/>
      <c r="J422" s="115"/>
      <c r="K422" s="118"/>
      <c r="N422" s="95"/>
      <c r="O422" s="85"/>
      <c r="P422" s="85"/>
    </row>
    <row r="423" spans="1:16" s="96" customFormat="1" x14ac:dyDescent="0.2">
      <c r="A423" s="119"/>
      <c r="B423" s="92"/>
      <c r="C423" s="132"/>
      <c r="D423" s="122"/>
      <c r="E423" s="116"/>
      <c r="F423" s="166"/>
      <c r="G423" s="90"/>
      <c r="H423" s="90"/>
      <c r="I423" s="92"/>
      <c r="J423" s="115"/>
      <c r="K423" s="118"/>
      <c r="N423" s="95"/>
      <c r="O423" s="85"/>
      <c r="P423" s="85"/>
    </row>
    <row r="424" spans="1:16" s="96" customFormat="1" x14ac:dyDescent="0.2">
      <c r="A424" s="119"/>
      <c r="B424" s="92"/>
      <c r="C424" s="132"/>
      <c r="D424" s="122"/>
      <c r="E424" s="116"/>
      <c r="F424" s="114"/>
      <c r="G424" s="90"/>
      <c r="H424" s="90"/>
      <c r="I424" s="92"/>
      <c r="J424" s="115"/>
      <c r="K424" s="118"/>
      <c r="N424" s="95"/>
      <c r="O424" s="85"/>
      <c r="P424" s="85"/>
    </row>
    <row r="425" spans="1:16" s="96" customFormat="1" x14ac:dyDescent="0.2">
      <c r="A425" s="119"/>
      <c r="B425" s="92"/>
      <c r="C425" s="131"/>
      <c r="D425" s="122"/>
      <c r="E425" s="116"/>
      <c r="F425" s="114"/>
      <c r="G425" s="90"/>
      <c r="H425" s="90"/>
      <c r="I425" s="92"/>
      <c r="J425" s="115"/>
      <c r="K425" s="118"/>
      <c r="N425" s="95"/>
      <c r="O425" s="85"/>
      <c r="P425" s="85"/>
    </row>
    <row r="426" spans="1:16" x14ac:dyDescent="0.2">
      <c r="A426" s="119"/>
      <c r="B426" s="92"/>
      <c r="C426" s="132"/>
      <c r="D426" s="122"/>
      <c r="E426" s="116"/>
      <c r="F426" s="114"/>
      <c r="G426" s="90"/>
      <c r="H426" s="90"/>
      <c r="I426" s="92"/>
      <c r="J426" s="115"/>
      <c r="K426" s="118"/>
      <c r="N426" s="95"/>
    </row>
    <row r="427" spans="1:16" x14ac:dyDescent="0.2">
      <c r="A427" s="119"/>
      <c r="B427" s="92"/>
      <c r="C427" s="132"/>
      <c r="D427" s="122"/>
      <c r="E427" s="116"/>
      <c r="F427" s="132"/>
      <c r="G427" s="90"/>
      <c r="H427" s="90"/>
      <c r="I427" s="92"/>
      <c r="J427" s="115"/>
      <c r="K427" s="118"/>
      <c r="N427" s="95"/>
    </row>
    <row r="428" spans="1:16" x14ac:dyDescent="0.2">
      <c r="A428" s="119"/>
      <c r="B428" s="92"/>
      <c r="C428" s="132"/>
      <c r="D428" s="122"/>
      <c r="E428" s="116"/>
      <c r="F428" s="132"/>
      <c r="G428" s="90"/>
      <c r="H428" s="90"/>
      <c r="I428" s="92"/>
      <c r="J428" s="115"/>
      <c r="K428" s="118"/>
      <c r="N428" s="95"/>
    </row>
    <row r="429" spans="1:16" x14ac:dyDescent="0.2">
      <c r="A429" s="119"/>
      <c r="B429" s="92"/>
      <c r="C429" s="132"/>
      <c r="D429" s="122"/>
      <c r="E429" s="116"/>
      <c r="F429" s="125"/>
      <c r="G429" s="90"/>
      <c r="H429" s="90"/>
      <c r="I429" s="92"/>
      <c r="J429" s="115"/>
      <c r="K429" s="118"/>
      <c r="N429" s="95"/>
    </row>
    <row r="430" spans="1:16" x14ac:dyDescent="0.2">
      <c r="A430" s="119"/>
      <c r="B430" s="92"/>
      <c r="C430" s="132"/>
      <c r="D430" s="122"/>
      <c r="E430" s="116"/>
      <c r="F430" s="166"/>
      <c r="G430" s="90"/>
      <c r="H430" s="90"/>
      <c r="I430" s="92"/>
      <c r="J430" s="115"/>
      <c r="K430" s="118"/>
      <c r="N430" s="95"/>
    </row>
    <row r="431" spans="1:16" x14ac:dyDescent="0.2">
      <c r="A431" s="119"/>
      <c r="B431" s="92"/>
      <c r="C431" s="132"/>
      <c r="D431" s="122"/>
      <c r="E431" s="116"/>
      <c r="F431" s="166"/>
      <c r="G431" s="90"/>
      <c r="H431" s="90"/>
      <c r="I431" s="92"/>
      <c r="J431" s="115"/>
      <c r="K431" s="118"/>
      <c r="N431" s="95"/>
    </row>
    <row r="432" spans="1:16" x14ac:dyDescent="0.2">
      <c r="A432" s="119"/>
      <c r="B432" s="92"/>
      <c r="C432" s="132"/>
      <c r="D432" s="122"/>
      <c r="E432" s="116"/>
      <c r="F432" s="166"/>
      <c r="G432" s="90"/>
      <c r="H432" s="90"/>
      <c r="I432" s="92"/>
      <c r="J432" s="115"/>
      <c r="K432" s="118"/>
      <c r="N432" s="95"/>
    </row>
    <row r="433" spans="1:16" x14ac:dyDescent="0.2">
      <c r="A433" s="119"/>
      <c r="B433" s="92"/>
      <c r="C433" s="132"/>
      <c r="D433" s="122"/>
      <c r="E433" s="116"/>
      <c r="F433" s="166"/>
      <c r="G433" s="90"/>
      <c r="H433" s="90"/>
      <c r="I433" s="92"/>
      <c r="J433" s="115"/>
      <c r="K433" s="118"/>
      <c r="N433" s="95"/>
    </row>
    <row r="434" spans="1:16" x14ac:dyDescent="0.2">
      <c r="A434" s="119"/>
      <c r="B434" s="92"/>
      <c r="C434" s="132"/>
      <c r="D434" s="122"/>
      <c r="E434" s="116"/>
      <c r="F434" s="171"/>
      <c r="G434" s="90"/>
      <c r="H434" s="90"/>
      <c r="I434" s="92"/>
      <c r="J434" s="115"/>
      <c r="K434" s="118"/>
      <c r="N434" s="95"/>
    </row>
    <row r="435" spans="1:16" x14ac:dyDescent="0.2">
      <c r="A435" s="119"/>
      <c r="B435" s="92"/>
      <c r="C435" s="132"/>
      <c r="D435" s="122"/>
      <c r="E435" s="116"/>
      <c r="F435" s="114"/>
      <c r="G435" s="509"/>
      <c r="H435" s="90"/>
      <c r="I435" s="92"/>
      <c r="J435" s="115"/>
      <c r="K435" s="118"/>
      <c r="N435" s="95"/>
    </row>
    <row r="436" spans="1:16" x14ac:dyDescent="0.2">
      <c r="A436" s="119"/>
      <c r="B436" s="92"/>
      <c r="C436" s="132"/>
      <c r="D436" s="122"/>
      <c r="E436" s="116"/>
      <c r="F436" s="511"/>
      <c r="G436" s="90"/>
      <c r="H436" s="90"/>
      <c r="I436" s="92"/>
      <c r="J436" s="115"/>
      <c r="K436" s="118"/>
      <c r="N436" s="95"/>
    </row>
    <row r="437" spans="1:16" x14ac:dyDescent="0.2">
      <c r="A437" s="119"/>
      <c r="B437" s="92"/>
      <c r="C437" s="132"/>
      <c r="D437" s="122"/>
      <c r="E437" s="116"/>
      <c r="F437" s="132"/>
      <c r="G437" s="117"/>
      <c r="H437" s="90"/>
      <c r="I437" s="92"/>
      <c r="J437" s="115"/>
      <c r="K437" s="118"/>
      <c r="N437" s="95"/>
    </row>
    <row r="438" spans="1:16" x14ac:dyDescent="0.2">
      <c r="A438" s="119"/>
      <c r="B438" s="92"/>
      <c r="C438" s="132"/>
      <c r="D438" s="122"/>
      <c r="E438" s="116"/>
      <c r="F438" s="132"/>
      <c r="G438" s="117"/>
      <c r="H438" s="90"/>
      <c r="I438" s="92"/>
      <c r="J438" s="115"/>
      <c r="K438" s="118"/>
      <c r="N438" s="95"/>
    </row>
    <row r="439" spans="1:16" x14ac:dyDescent="0.2">
      <c r="A439" s="119"/>
      <c r="B439" s="92"/>
      <c r="C439" s="132"/>
      <c r="D439" s="122"/>
      <c r="E439" s="116"/>
      <c r="F439" s="132"/>
      <c r="G439" s="90"/>
      <c r="H439" s="90"/>
      <c r="I439" s="92"/>
      <c r="J439" s="115"/>
      <c r="K439" s="118"/>
      <c r="N439" s="95"/>
    </row>
    <row r="440" spans="1:16" x14ac:dyDescent="0.2">
      <c r="A440" s="119"/>
      <c r="B440" s="92"/>
      <c r="C440" s="132"/>
      <c r="D440" s="122"/>
      <c r="E440" s="116"/>
      <c r="F440" s="132"/>
      <c r="G440" s="90"/>
      <c r="H440" s="90"/>
      <c r="I440" s="92"/>
      <c r="J440" s="115"/>
      <c r="K440" s="118"/>
      <c r="N440" s="95"/>
    </row>
    <row r="441" spans="1:16" x14ac:dyDescent="0.2">
      <c r="A441" s="119"/>
      <c r="B441" s="92"/>
      <c r="C441" s="132"/>
      <c r="D441" s="122"/>
      <c r="E441" s="116"/>
      <c r="F441" s="132"/>
      <c r="G441" s="90"/>
      <c r="H441" s="90"/>
      <c r="I441" s="92"/>
      <c r="J441" s="115"/>
      <c r="K441" s="118"/>
      <c r="N441" s="95"/>
    </row>
    <row r="442" spans="1:16" x14ac:dyDescent="0.2">
      <c r="A442" s="116"/>
      <c r="B442" s="92"/>
      <c r="C442" s="125"/>
      <c r="D442" s="92"/>
      <c r="E442" s="116"/>
      <c r="F442" s="132"/>
      <c r="G442" s="90"/>
      <c r="H442" s="90"/>
      <c r="I442" s="92"/>
      <c r="J442" s="115"/>
      <c r="K442" s="118"/>
      <c r="N442" s="95"/>
    </row>
    <row r="443" spans="1:16" x14ac:dyDescent="0.2">
      <c r="A443" s="116"/>
      <c r="B443" s="92"/>
      <c r="C443" s="125"/>
      <c r="D443" s="92"/>
      <c r="E443" s="116"/>
      <c r="F443" s="132"/>
      <c r="G443" s="90"/>
      <c r="H443" s="90"/>
      <c r="I443" s="92"/>
      <c r="J443" s="115"/>
      <c r="K443" s="92"/>
      <c r="N443" s="95"/>
    </row>
    <row r="444" spans="1:16" s="458" customFormat="1" ht="12" thickBot="1" x14ac:dyDescent="0.25">
      <c r="A444" s="454"/>
      <c r="B444" s="455"/>
      <c r="C444" s="453"/>
      <c r="D444" s="453"/>
      <c r="E444" s="454"/>
      <c r="F444" s="453"/>
      <c r="G444" s="456"/>
      <c r="H444" s="456"/>
      <c r="I444" s="92"/>
      <c r="J444" s="457"/>
      <c r="K444" s="455"/>
      <c r="N444" s="95"/>
      <c r="O444" s="459"/>
      <c r="P444" s="85"/>
    </row>
    <row r="445" spans="1:16" x14ac:dyDescent="0.2">
      <c r="A445" s="116"/>
      <c r="B445" s="92"/>
      <c r="C445" s="114"/>
      <c r="D445" s="92"/>
      <c r="E445" s="116"/>
      <c r="F445" s="114"/>
      <c r="G445" s="90"/>
      <c r="H445" s="90"/>
      <c r="I445" s="122"/>
      <c r="J445" s="121"/>
      <c r="K445" s="122"/>
      <c r="N445" s="95"/>
    </row>
    <row r="446" spans="1:16" x14ac:dyDescent="0.2">
      <c r="A446" s="116"/>
      <c r="B446" s="92"/>
      <c r="C446" s="114"/>
      <c r="D446" s="92"/>
      <c r="E446" s="116"/>
      <c r="F446" s="114"/>
      <c r="G446" s="90"/>
      <c r="H446" s="90"/>
      <c r="I446" s="92"/>
      <c r="J446" s="115"/>
      <c r="K446" s="92"/>
      <c r="N446" s="95"/>
    </row>
    <row r="447" spans="1:16" x14ac:dyDescent="0.2">
      <c r="A447" s="116"/>
      <c r="B447" s="92"/>
      <c r="C447" s="114"/>
      <c r="D447" s="92"/>
      <c r="E447" s="116"/>
      <c r="F447" s="114"/>
      <c r="G447" s="90"/>
      <c r="H447" s="90"/>
      <c r="I447" s="122"/>
      <c r="J447" s="121"/>
      <c r="K447" s="122"/>
      <c r="N447" s="95"/>
    </row>
    <row r="448" spans="1:16" x14ac:dyDescent="0.2">
      <c r="A448" s="116"/>
      <c r="B448" s="92"/>
      <c r="C448" s="114"/>
      <c r="D448" s="122"/>
      <c r="E448" s="165"/>
      <c r="F448" s="131"/>
      <c r="G448" s="117"/>
      <c r="H448" s="117"/>
      <c r="I448" s="122"/>
      <c r="J448" s="121"/>
      <c r="K448" s="461"/>
      <c r="N448" s="95"/>
    </row>
    <row r="449" spans="1:14" x14ac:dyDescent="0.2">
      <c r="A449" s="116"/>
      <c r="B449" s="92"/>
      <c r="C449" s="114"/>
      <c r="D449" s="122"/>
      <c r="E449" s="165"/>
      <c r="F449" s="131"/>
      <c r="G449" s="117"/>
      <c r="H449" s="117"/>
      <c r="I449" s="122"/>
      <c r="J449" s="121"/>
      <c r="K449" s="461"/>
      <c r="N449" s="95"/>
    </row>
    <row r="450" spans="1:14" x14ac:dyDescent="0.2">
      <c r="A450" s="116"/>
      <c r="B450" s="92"/>
      <c r="C450" s="114"/>
      <c r="D450" s="92"/>
      <c r="E450" s="116"/>
      <c r="F450" s="114"/>
      <c r="G450" s="117"/>
      <c r="H450" s="117"/>
      <c r="I450" s="122"/>
      <c r="J450" s="121"/>
      <c r="K450" s="461"/>
      <c r="N450" s="95"/>
    </row>
    <row r="451" spans="1:14" x14ac:dyDescent="0.2">
      <c r="A451" s="116"/>
      <c r="B451" s="92"/>
      <c r="C451" s="114"/>
      <c r="D451" s="92"/>
      <c r="E451" s="116"/>
      <c r="F451" s="114"/>
      <c r="G451" s="117"/>
      <c r="H451" s="117"/>
      <c r="I451" s="122"/>
      <c r="J451" s="121"/>
      <c r="K451" s="461"/>
      <c r="N451" s="95"/>
    </row>
    <row r="452" spans="1:14" x14ac:dyDescent="0.2">
      <c r="A452" s="116"/>
      <c r="B452" s="92"/>
      <c r="C452" s="114"/>
      <c r="D452" s="92"/>
      <c r="E452" s="116"/>
      <c r="F452" s="114"/>
      <c r="G452" s="90"/>
      <c r="H452" s="90"/>
      <c r="I452" s="92"/>
      <c r="J452" s="115"/>
      <c r="K452" s="118"/>
      <c r="N452" s="95"/>
    </row>
    <row r="453" spans="1:14" x14ac:dyDescent="0.2">
      <c r="A453" s="116"/>
      <c r="B453" s="92"/>
      <c r="C453" s="114"/>
      <c r="D453" s="92"/>
      <c r="E453" s="116"/>
      <c r="F453" s="131"/>
      <c r="G453" s="90"/>
      <c r="H453" s="90"/>
      <c r="I453" s="122"/>
      <c r="J453" s="121"/>
      <c r="K453" s="461"/>
      <c r="N453" s="95"/>
    </row>
    <row r="454" spans="1:14" x14ac:dyDescent="0.2">
      <c r="A454" s="116"/>
      <c r="B454" s="92"/>
      <c r="C454" s="114"/>
      <c r="D454" s="92"/>
      <c r="E454" s="116"/>
      <c r="F454" s="114"/>
      <c r="G454" s="90"/>
      <c r="H454" s="90"/>
      <c r="I454" s="122"/>
      <c r="J454" s="121"/>
      <c r="K454" s="461"/>
      <c r="N454" s="95"/>
    </row>
    <row r="455" spans="1:14" x14ac:dyDescent="0.2">
      <c r="A455" s="116"/>
      <c r="B455" s="92"/>
      <c r="C455" s="114"/>
      <c r="D455" s="92"/>
      <c r="E455" s="116"/>
      <c r="F455" s="114"/>
      <c r="G455" s="90"/>
      <c r="H455" s="90"/>
      <c r="I455" s="92"/>
      <c r="J455" s="115"/>
      <c r="K455" s="118"/>
      <c r="N455" s="95"/>
    </row>
    <row r="456" spans="1:14" x14ac:dyDescent="0.2">
      <c r="A456" s="116"/>
      <c r="B456" s="92"/>
      <c r="C456" s="114"/>
      <c r="D456" s="92"/>
      <c r="E456" s="116"/>
      <c r="F456" s="166"/>
      <c r="G456" s="117"/>
      <c r="H456" s="90"/>
      <c r="I456" s="92"/>
      <c r="J456" s="121"/>
      <c r="K456" s="118"/>
      <c r="N456" s="95"/>
    </row>
    <row r="457" spans="1:14" x14ac:dyDescent="0.2">
      <c r="A457" s="116"/>
      <c r="B457" s="92"/>
      <c r="C457" s="114"/>
      <c r="D457" s="92"/>
      <c r="E457" s="116"/>
      <c r="F457" s="114"/>
      <c r="G457" s="90"/>
      <c r="H457" s="90"/>
      <c r="I457" s="92"/>
      <c r="J457" s="115"/>
      <c r="K457" s="118"/>
      <c r="N457" s="95"/>
    </row>
    <row r="458" spans="1:14" x14ac:dyDescent="0.2">
      <c r="A458" s="116"/>
      <c r="B458" s="92"/>
      <c r="C458" s="114"/>
      <c r="D458" s="92"/>
      <c r="E458" s="116"/>
      <c r="F458" s="114"/>
      <c r="G458" s="90"/>
      <c r="H458" s="90"/>
      <c r="I458" s="92"/>
      <c r="J458" s="115"/>
      <c r="K458" s="118"/>
      <c r="N458" s="95"/>
    </row>
    <row r="459" spans="1:14" x14ac:dyDescent="0.2">
      <c r="A459" s="116"/>
      <c r="B459" s="92"/>
      <c r="C459" s="114"/>
      <c r="D459" s="92"/>
      <c r="E459" s="116"/>
      <c r="F459" s="114"/>
      <c r="G459" s="90"/>
      <c r="H459" s="90"/>
      <c r="I459" s="92"/>
      <c r="J459" s="115"/>
      <c r="K459" s="118"/>
      <c r="N459" s="95"/>
    </row>
    <row r="460" spans="1:14" x14ac:dyDescent="0.2">
      <c r="A460" s="116"/>
      <c r="B460" s="92"/>
      <c r="C460" s="114"/>
      <c r="D460" s="92"/>
      <c r="E460" s="116"/>
      <c r="F460" s="114"/>
      <c r="G460" s="90"/>
      <c r="H460" s="90"/>
      <c r="I460" s="92"/>
      <c r="J460" s="115"/>
      <c r="K460" s="118"/>
      <c r="N460" s="95"/>
    </row>
    <row r="461" spans="1:14" x14ac:dyDescent="0.2">
      <c r="A461" s="116"/>
      <c r="B461" s="92"/>
      <c r="C461" s="114"/>
      <c r="D461" s="92"/>
      <c r="E461" s="116"/>
      <c r="F461" s="161"/>
      <c r="G461" s="90"/>
      <c r="H461" s="90"/>
      <c r="I461" s="92"/>
      <c r="J461" s="121"/>
      <c r="K461" s="118"/>
      <c r="N461" s="95"/>
    </row>
    <row r="462" spans="1:14" x14ac:dyDescent="0.2">
      <c r="A462" s="116"/>
      <c r="B462" s="92"/>
      <c r="C462" s="114"/>
      <c r="D462" s="92"/>
      <c r="E462" s="116"/>
      <c r="F462" s="114"/>
      <c r="G462" s="90"/>
      <c r="H462" s="90"/>
      <c r="I462" s="92"/>
      <c r="J462" s="115"/>
      <c r="K462" s="118"/>
      <c r="N462" s="95"/>
    </row>
    <row r="463" spans="1:14" x14ac:dyDescent="0.2">
      <c r="A463" s="116"/>
      <c r="B463" s="92"/>
      <c r="C463" s="114"/>
      <c r="D463" s="92"/>
      <c r="E463" s="116"/>
      <c r="F463" s="114"/>
      <c r="G463" s="90"/>
      <c r="H463" s="90"/>
      <c r="I463" s="92"/>
      <c r="J463" s="115"/>
      <c r="K463" s="118"/>
      <c r="N463" s="95"/>
    </row>
    <row r="464" spans="1:14" x14ac:dyDescent="0.2">
      <c r="A464" s="116"/>
      <c r="B464" s="92"/>
      <c r="C464" s="114"/>
      <c r="D464" s="92"/>
      <c r="E464" s="116"/>
      <c r="F464" s="114"/>
      <c r="G464" s="90"/>
      <c r="H464" s="90"/>
      <c r="I464" s="122"/>
      <c r="J464" s="121"/>
      <c r="K464" s="461"/>
      <c r="N464" s="95"/>
    </row>
    <row r="465" spans="1:14" x14ac:dyDescent="0.2">
      <c r="A465" s="116"/>
      <c r="B465" s="92"/>
      <c r="C465" s="114"/>
      <c r="D465" s="92"/>
      <c r="E465" s="116"/>
      <c r="F465" s="114"/>
      <c r="G465" s="90"/>
      <c r="H465" s="90"/>
      <c r="I465" s="92"/>
      <c r="J465" s="115"/>
      <c r="K465" s="118"/>
      <c r="N465" s="95"/>
    </row>
    <row r="466" spans="1:14" x14ac:dyDescent="0.2">
      <c r="A466" s="116"/>
      <c r="B466" s="92"/>
      <c r="C466" s="114"/>
      <c r="D466" s="92"/>
      <c r="E466" s="116"/>
      <c r="F466" s="114"/>
      <c r="G466" s="90"/>
      <c r="H466" s="90"/>
      <c r="I466" s="122"/>
      <c r="J466" s="121"/>
      <c r="K466" s="461"/>
      <c r="N466" s="95"/>
    </row>
    <row r="467" spans="1:14" x14ac:dyDescent="0.2">
      <c r="A467" s="116"/>
      <c r="B467" s="92"/>
      <c r="C467" s="114"/>
      <c r="D467" s="92"/>
      <c r="E467" s="116"/>
      <c r="F467" s="114"/>
      <c r="G467" s="90"/>
      <c r="H467" s="90"/>
      <c r="I467" s="122"/>
      <c r="J467" s="121"/>
      <c r="K467" s="461"/>
      <c r="N467" s="95"/>
    </row>
    <row r="468" spans="1:14" x14ac:dyDescent="0.2">
      <c r="A468" s="116"/>
      <c r="B468" s="92"/>
      <c r="C468" s="114"/>
      <c r="D468" s="92"/>
      <c r="E468" s="116"/>
      <c r="F468" s="114"/>
      <c r="G468" s="90"/>
      <c r="H468" s="90"/>
      <c r="I468" s="122"/>
      <c r="J468" s="121"/>
      <c r="K468" s="461"/>
      <c r="N468" s="95"/>
    </row>
    <row r="469" spans="1:14" x14ac:dyDescent="0.2">
      <c r="A469" s="116"/>
      <c r="B469" s="92"/>
      <c r="C469" s="114"/>
      <c r="D469" s="92"/>
      <c r="E469" s="116"/>
      <c r="F469" s="114"/>
      <c r="G469" s="90"/>
      <c r="H469" s="90"/>
      <c r="I469" s="92"/>
      <c r="J469" s="115"/>
      <c r="K469" s="118"/>
      <c r="N469" s="95"/>
    </row>
    <row r="470" spans="1:14" x14ac:dyDescent="0.2">
      <c r="A470" s="116"/>
      <c r="B470" s="92"/>
      <c r="C470" s="114"/>
      <c r="D470" s="92"/>
      <c r="E470" s="116"/>
      <c r="F470" s="114"/>
      <c r="G470" s="90"/>
      <c r="H470" s="90"/>
      <c r="I470" s="92"/>
      <c r="J470" s="115"/>
      <c r="K470" s="118"/>
      <c r="N470" s="95"/>
    </row>
    <row r="471" spans="1:14" x14ac:dyDescent="0.2">
      <c r="A471" s="116"/>
      <c r="B471" s="92"/>
      <c r="C471" s="114"/>
      <c r="D471" s="92"/>
      <c r="E471" s="116"/>
      <c r="F471" s="114"/>
      <c r="G471" s="90"/>
      <c r="H471" s="90"/>
      <c r="I471" s="92"/>
      <c r="J471" s="115"/>
      <c r="K471" s="118"/>
      <c r="N471" s="95"/>
    </row>
    <row r="472" spans="1:14" x14ac:dyDescent="0.2">
      <c r="A472" s="116"/>
      <c r="B472" s="92"/>
      <c r="C472" s="114"/>
      <c r="D472" s="92"/>
      <c r="E472" s="116"/>
      <c r="F472" s="114"/>
      <c r="G472" s="90"/>
      <c r="H472" s="90"/>
      <c r="I472" s="92"/>
      <c r="J472" s="115"/>
      <c r="K472" s="118"/>
      <c r="N472" s="95"/>
    </row>
    <row r="473" spans="1:14" x14ac:dyDescent="0.2">
      <c r="A473" s="116"/>
      <c r="B473" s="92"/>
      <c r="C473" s="114"/>
      <c r="D473" s="92"/>
      <c r="E473" s="116"/>
      <c r="F473" s="114"/>
      <c r="G473" s="90"/>
      <c r="H473" s="90"/>
      <c r="I473" s="122"/>
      <c r="J473" s="121"/>
      <c r="K473" s="461"/>
      <c r="N473" s="95"/>
    </row>
    <row r="474" spans="1:14" x14ac:dyDescent="0.2">
      <c r="A474" s="116"/>
      <c r="B474" s="92"/>
      <c r="C474" s="114"/>
      <c r="D474" s="92"/>
      <c r="E474" s="116"/>
      <c r="F474" s="114"/>
      <c r="G474" s="90"/>
      <c r="H474" s="90"/>
      <c r="I474" s="122"/>
      <c r="J474" s="121"/>
      <c r="K474" s="461"/>
      <c r="N474" s="95"/>
    </row>
    <row r="475" spans="1:14" x14ac:dyDescent="0.2">
      <c r="A475" s="116"/>
      <c r="B475" s="92"/>
      <c r="C475" s="114"/>
      <c r="D475" s="92"/>
      <c r="E475" s="116"/>
      <c r="F475" s="114"/>
      <c r="G475" s="90"/>
      <c r="H475" s="90"/>
      <c r="I475" s="92"/>
      <c r="J475" s="115"/>
      <c r="K475" s="118"/>
      <c r="N475" s="95"/>
    </row>
    <row r="476" spans="1:14" x14ac:dyDescent="0.2">
      <c r="A476" s="116"/>
      <c r="B476" s="92"/>
      <c r="C476" s="114"/>
      <c r="D476" s="92"/>
      <c r="E476" s="116"/>
      <c r="F476" s="114"/>
      <c r="G476" s="90"/>
      <c r="H476" s="90"/>
      <c r="I476" s="92"/>
      <c r="J476" s="115"/>
      <c r="K476" s="118"/>
      <c r="N476" s="95"/>
    </row>
    <row r="477" spans="1:14" x14ac:dyDescent="0.2">
      <c r="A477" s="116"/>
      <c r="B477" s="92"/>
      <c r="C477" s="114"/>
      <c r="D477" s="92"/>
      <c r="E477" s="116"/>
      <c r="F477" s="125"/>
      <c r="G477" s="90"/>
      <c r="H477" s="90"/>
      <c r="I477" s="92"/>
      <c r="J477" s="115"/>
      <c r="K477" s="118"/>
      <c r="N477" s="95"/>
    </row>
    <row r="478" spans="1:14" x14ac:dyDescent="0.2">
      <c r="A478" s="116"/>
      <c r="B478" s="92"/>
      <c r="C478" s="114"/>
      <c r="D478" s="92"/>
      <c r="E478" s="116"/>
      <c r="F478" s="114"/>
      <c r="G478" s="117"/>
      <c r="H478" s="90"/>
      <c r="I478" s="92"/>
      <c r="J478" s="115"/>
      <c r="K478" s="118"/>
      <c r="N478" s="95"/>
    </row>
    <row r="479" spans="1:14" x14ac:dyDescent="0.2">
      <c r="A479" s="116"/>
      <c r="B479" s="92"/>
      <c r="C479" s="114"/>
      <c r="D479" s="92"/>
      <c r="E479" s="116"/>
      <c r="F479" s="114"/>
      <c r="G479" s="90"/>
      <c r="H479" s="90"/>
      <c r="I479" s="122"/>
      <c r="J479" s="121"/>
      <c r="K479" s="461"/>
      <c r="N479" s="95"/>
    </row>
    <row r="480" spans="1:14" x14ac:dyDescent="0.2">
      <c r="A480" s="116"/>
      <c r="B480" s="92"/>
      <c r="C480" s="114"/>
      <c r="D480" s="92"/>
      <c r="E480" s="116"/>
      <c r="F480" s="114"/>
      <c r="G480" s="90"/>
      <c r="H480" s="90"/>
      <c r="I480" s="92"/>
      <c r="J480" s="115"/>
      <c r="K480" s="118"/>
      <c r="N480" s="95"/>
    </row>
    <row r="481" spans="1:14" x14ac:dyDescent="0.2">
      <c r="A481" s="116"/>
      <c r="B481" s="92"/>
      <c r="C481" s="114"/>
      <c r="D481" s="92"/>
      <c r="E481" s="116"/>
      <c r="F481" s="114"/>
      <c r="G481" s="90"/>
      <c r="H481" s="90"/>
      <c r="I481" s="92"/>
      <c r="J481" s="115"/>
      <c r="K481" s="118"/>
      <c r="N481" s="95"/>
    </row>
    <row r="482" spans="1:14" x14ac:dyDescent="0.2">
      <c r="A482" s="116"/>
      <c r="B482" s="92"/>
      <c r="C482" s="149"/>
      <c r="D482" s="148"/>
      <c r="E482" s="116"/>
      <c r="F482" s="149"/>
      <c r="G482" s="152"/>
      <c r="H482" s="90"/>
      <c r="I482" s="92"/>
      <c r="J482" s="115"/>
      <c r="K482" s="118"/>
      <c r="N482" s="95"/>
    </row>
    <row r="483" spans="1:14" x14ac:dyDescent="0.2">
      <c r="A483" s="116"/>
      <c r="B483" s="92"/>
      <c r="C483" s="114"/>
      <c r="D483" s="92"/>
      <c r="E483" s="116"/>
      <c r="F483" s="166"/>
      <c r="G483" s="90"/>
      <c r="H483" s="90"/>
      <c r="I483" s="92"/>
      <c r="J483" s="115"/>
      <c r="K483" s="118"/>
      <c r="N483" s="95"/>
    </row>
    <row r="484" spans="1:14" x14ac:dyDescent="0.2">
      <c r="A484" s="116"/>
      <c r="B484" s="92"/>
      <c r="C484" s="114"/>
      <c r="D484" s="92"/>
      <c r="E484" s="116"/>
      <c r="F484" s="114"/>
      <c r="G484" s="90"/>
      <c r="H484" s="90"/>
      <c r="I484" s="92"/>
      <c r="J484" s="115"/>
      <c r="K484" s="118"/>
      <c r="N484" s="95"/>
    </row>
    <row r="485" spans="1:14" x14ac:dyDescent="0.2">
      <c r="A485" s="116"/>
      <c r="B485" s="92"/>
      <c r="C485" s="114"/>
      <c r="D485" s="92"/>
      <c r="E485" s="116"/>
      <c r="F485" s="114"/>
      <c r="G485" s="90"/>
      <c r="H485" s="90"/>
      <c r="I485" s="92"/>
      <c r="J485" s="115"/>
      <c r="K485" s="118"/>
      <c r="N485" s="95"/>
    </row>
    <row r="486" spans="1:14" x14ac:dyDescent="0.2">
      <c r="A486" s="116"/>
      <c r="B486" s="92"/>
      <c r="C486" s="114"/>
      <c r="D486" s="92"/>
      <c r="E486" s="116"/>
      <c r="F486" s="171"/>
      <c r="G486" s="90"/>
      <c r="H486" s="90"/>
      <c r="I486" s="92"/>
      <c r="J486" s="115"/>
      <c r="K486" s="118"/>
      <c r="N486" s="95"/>
    </row>
    <row r="487" spans="1:14" x14ac:dyDescent="0.2">
      <c r="A487" s="116"/>
      <c r="B487" s="92"/>
      <c r="C487" s="114"/>
      <c r="D487" s="92"/>
      <c r="E487" s="116"/>
      <c r="F487" s="114"/>
      <c r="G487" s="509"/>
      <c r="H487" s="90"/>
      <c r="I487" s="92"/>
      <c r="J487" s="115"/>
      <c r="K487" s="118"/>
      <c r="N487" s="95"/>
    </row>
    <row r="488" spans="1:14" x14ac:dyDescent="0.2">
      <c r="A488" s="116"/>
      <c r="B488" s="92"/>
      <c r="C488" s="114"/>
      <c r="D488" s="92"/>
      <c r="E488" s="116"/>
      <c r="F488" s="149"/>
      <c r="G488" s="90"/>
      <c r="H488" s="90"/>
      <c r="I488" s="92"/>
      <c r="J488" s="115"/>
      <c r="K488" s="118"/>
      <c r="N488" s="95"/>
    </row>
    <row r="489" spans="1:14" x14ac:dyDescent="0.2">
      <c r="A489" s="116"/>
      <c r="B489" s="92"/>
      <c r="C489" s="114"/>
      <c r="D489" s="92"/>
      <c r="E489" s="116"/>
      <c r="F489" s="114"/>
      <c r="G489" s="90"/>
      <c r="H489" s="90"/>
      <c r="I489" s="92"/>
      <c r="J489" s="115"/>
      <c r="K489" s="118"/>
      <c r="N489" s="95"/>
    </row>
    <row r="490" spans="1:14" x14ac:dyDescent="0.2">
      <c r="A490" s="116"/>
      <c r="B490" s="92"/>
      <c r="C490" s="114"/>
      <c r="D490" s="92"/>
      <c r="E490" s="116"/>
      <c r="F490" s="114"/>
      <c r="G490" s="90"/>
      <c r="H490" s="90"/>
      <c r="I490" s="92"/>
      <c r="J490" s="115"/>
      <c r="K490" s="118"/>
      <c r="N490" s="95"/>
    </row>
    <row r="491" spans="1:14" x14ac:dyDescent="0.2">
      <c r="A491" s="116"/>
      <c r="B491" s="92"/>
      <c r="C491" s="114"/>
      <c r="D491" s="92"/>
      <c r="E491" s="116"/>
      <c r="F491" s="114"/>
      <c r="G491" s="90"/>
      <c r="H491" s="90"/>
      <c r="I491" s="92"/>
      <c r="J491" s="115"/>
      <c r="K491" s="118"/>
      <c r="N491" s="95"/>
    </row>
    <row r="492" spans="1:14" x14ac:dyDescent="0.2">
      <c r="A492" s="116"/>
      <c r="B492" s="92"/>
      <c r="C492" s="114"/>
      <c r="D492" s="92"/>
      <c r="E492" s="116"/>
      <c r="F492" s="114"/>
      <c r="G492" s="90"/>
      <c r="H492" s="90"/>
      <c r="I492" s="92"/>
      <c r="J492" s="115"/>
      <c r="K492" s="118"/>
      <c r="N492" s="95"/>
    </row>
    <row r="493" spans="1:14" x14ac:dyDescent="0.2">
      <c r="A493" s="116"/>
      <c r="B493" s="92"/>
      <c r="C493" s="114"/>
      <c r="D493" s="114"/>
      <c r="E493" s="116"/>
      <c r="F493" s="114"/>
      <c r="G493" s="90"/>
      <c r="H493" s="90"/>
      <c r="I493" s="92"/>
      <c r="J493" s="115"/>
      <c r="K493" s="118"/>
      <c r="N493" s="95"/>
    </row>
    <row r="494" spans="1:14" x14ac:dyDescent="0.2">
      <c r="A494" s="127"/>
      <c r="B494" s="92"/>
      <c r="C494" s="114"/>
      <c r="D494" s="114"/>
      <c r="E494" s="116"/>
      <c r="F494" s="114"/>
      <c r="G494" s="90"/>
      <c r="H494" s="90"/>
      <c r="I494" s="92"/>
      <c r="J494" s="115"/>
      <c r="K494" s="118"/>
      <c r="N494" s="95"/>
    </row>
    <row r="495" spans="1:14" x14ac:dyDescent="0.2">
      <c r="A495" s="116"/>
      <c r="B495" s="92"/>
      <c r="C495" s="114"/>
      <c r="D495" s="114"/>
      <c r="E495" s="116"/>
      <c r="F495" s="114"/>
      <c r="G495" s="90"/>
      <c r="H495" s="90"/>
      <c r="I495" s="92"/>
      <c r="J495" s="115"/>
      <c r="K495" s="118"/>
      <c r="N495" s="95"/>
    </row>
    <row r="496" spans="1:14" x14ac:dyDescent="0.2">
      <c r="A496" s="150"/>
      <c r="B496" s="92"/>
      <c r="C496" s="114"/>
      <c r="D496" s="92"/>
      <c r="E496" s="116"/>
      <c r="F496" s="114"/>
      <c r="G496" s="90"/>
      <c r="H496" s="90"/>
      <c r="I496" s="92"/>
      <c r="J496" s="115"/>
      <c r="K496" s="118"/>
      <c r="N496" s="95"/>
    </row>
    <row r="497" spans="1:14" x14ac:dyDescent="0.2">
      <c r="A497" s="116"/>
      <c r="B497" s="92"/>
      <c r="C497" s="114"/>
      <c r="D497" s="92"/>
      <c r="E497" s="116"/>
      <c r="F497" s="114"/>
      <c r="G497" s="90"/>
      <c r="H497" s="90"/>
      <c r="I497" s="92"/>
      <c r="J497" s="115"/>
      <c r="K497" s="118"/>
      <c r="N497" s="95"/>
    </row>
    <row r="498" spans="1:14" x14ac:dyDescent="0.2">
      <c r="A498" s="116"/>
      <c r="B498" s="92"/>
      <c r="C498" s="114"/>
      <c r="D498" s="92"/>
      <c r="E498" s="116"/>
      <c r="F498" s="166"/>
      <c r="G498" s="90"/>
      <c r="H498" s="90"/>
      <c r="I498" s="92"/>
      <c r="J498" s="115"/>
      <c r="K498" s="118"/>
      <c r="N498" s="95"/>
    </row>
    <row r="499" spans="1:14" x14ac:dyDescent="0.2">
      <c r="A499" s="116"/>
      <c r="B499" s="92"/>
      <c r="C499" s="114"/>
      <c r="D499" s="92"/>
      <c r="E499" s="116"/>
      <c r="F499" s="114"/>
      <c r="G499" s="90"/>
      <c r="H499" s="90"/>
      <c r="I499" s="92"/>
      <c r="J499" s="115"/>
      <c r="K499" s="118"/>
      <c r="N499" s="95"/>
    </row>
    <row r="500" spans="1:14" x14ac:dyDescent="0.2">
      <c r="A500" s="116"/>
      <c r="B500" s="92"/>
      <c r="C500" s="114"/>
      <c r="D500" s="92"/>
      <c r="E500" s="116"/>
      <c r="F500" s="114"/>
      <c r="G500" s="90"/>
      <c r="H500" s="90"/>
      <c r="I500" s="92"/>
      <c r="J500" s="115"/>
      <c r="K500" s="118"/>
      <c r="N500" s="95"/>
    </row>
    <row r="501" spans="1:14" x14ac:dyDescent="0.2">
      <c r="A501" s="116"/>
      <c r="B501" s="92"/>
      <c r="C501" s="114"/>
      <c r="D501" s="92"/>
      <c r="E501" s="116"/>
      <c r="F501" s="114"/>
      <c r="G501" s="90"/>
      <c r="H501" s="90"/>
      <c r="I501" s="92"/>
      <c r="J501" s="115"/>
      <c r="K501" s="118"/>
      <c r="N501" s="95"/>
    </row>
    <row r="502" spans="1:14" x14ac:dyDescent="0.2">
      <c r="A502" s="116"/>
      <c r="B502" s="92"/>
      <c r="C502" s="114"/>
      <c r="D502" s="92"/>
      <c r="E502" s="116"/>
      <c r="F502" s="114"/>
      <c r="G502" s="90"/>
      <c r="H502" s="90"/>
      <c r="I502" s="92"/>
      <c r="J502" s="115"/>
      <c r="K502" s="118"/>
      <c r="N502" s="95"/>
    </row>
    <row r="503" spans="1:14" x14ac:dyDescent="0.2">
      <c r="A503" s="116"/>
      <c r="B503" s="92"/>
      <c r="C503" s="114"/>
      <c r="D503" s="92"/>
      <c r="E503" s="116"/>
      <c r="F503" s="132"/>
      <c r="G503" s="117"/>
      <c r="H503" s="117"/>
      <c r="I503" s="122"/>
      <c r="J503" s="121"/>
      <c r="K503" s="461"/>
      <c r="N503" s="95"/>
    </row>
    <row r="504" spans="1:14" x14ac:dyDescent="0.2">
      <c r="A504" s="116"/>
      <c r="B504" s="92"/>
      <c r="C504" s="114"/>
      <c r="D504" s="92"/>
      <c r="E504" s="116"/>
      <c r="F504" s="131"/>
      <c r="G504" s="117"/>
      <c r="H504" s="117"/>
      <c r="I504" s="122"/>
      <c r="J504" s="121"/>
      <c r="K504" s="461"/>
      <c r="N504" s="95"/>
    </row>
    <row r="505" spans="1:14" x14ac:dyDescent="0.2">
      <c r="A505" s="150"/>
      <c r="B505" s="92"/>
      <c r="C505" s="114"/>
      <c r="D505" s="92"/>
      <c r="E505" s="116"/>
      <c r="F505" s="114"/>
      <c r="G505" s="90"/>
      <c r="H505" s="90"/>
      <c r="I505" s="92"/>
      <c r="J505" s="115"/>
      <c r="K505" s="118"/>
      <c r="N505" s="95"/>
    </row>
    <row r="506" spans="1:14" x14ac:dyDescent="0.2">
      <c r="A506" s="116"/>
      <c r="B506" s="92"/>
      <c r="C506" s="114"/>
      <c r="D506" s="92"/>
      <c r="E506" s="116"/>
      <c r="F506" s="114"/>
      <c r="G506" s="90"/>
      <c r="H506" s="90"/>
      <c r="I506" s="92"/>
      <c r="J506" s="115"/>
      <c r="K506" s="118"/>
      <c r="N506" s="95"/>
    </row>
    <row r="507" spans="1:14" x14ac:dyDescent="0.2">
      <c r="A507" s="116"/>
      <c r="B507" s="92"/>
      <c r="C507" s="114"/>
      <c r="D507" s="92"/>
      <c r="E507" s="116"/>
      <c r="F507" s="114"/>
      <c r="G507" s="90"/>
      <c r="H507" s="90"/>
      <c r="I507" s="92"/>
      <c r="J507" s="115"/>
      <c r="K507" s="118"/>
      <c r="N507" s="95"/>
    </row>
    <row r="508" spans="1:14" x14ac:dyDescent="0.2">
      <c r="A508" s="116"/>
      <c r="B508" s="92"/>
      <c r="C508" s="114"/>
      <c r="D508" s="92"/>
      <c r="E508" s="116"/>
      <c r="F508" s="114"/>
      <c r="G508" s="90"/>
      <c r="H508" s="90"/>
      <c r="I508" s="92"/>
      <c r="J508" s="115"/>
      <c r="K508" s="118"/>
      <c r="N508" s="95"/>
    </row>
    <row r="509" spans="1:14" x14ac:dyDescent="0.2">
      <c r="A509" s="116"/>
      <c r="B509" s="92"/>
      <c r="C509" s="114"/>
      <c r="D509" s="92"/>
      <c r="E509" s="116"/>
      <c r="F509" s="114"/>
      <c r="G509" s="90"/>
      <c r="H509" s="90"/>
      <c r="I509" s="92"/>
      <c r="J509" s="115"/>
      <c r="K509" s="118"/>
      <c r="N509" s="95"/>
    </row>
    <row r="510" spans="1:14" x14ac:dyDescent="0.2">
      <c r="A510" s="116"/>
      <c r="B510" s="92"/>
      <c r="C510" s="114"/>
      <c r="D510" s="92"/>
      <c r="E510" s="116"/>
      <c r="F510" s="114"/>
      <c r="G510" s="90"/>
      <c r="H510" s="90"/>
      <c r="I510" s="92"/>
      <c r="J510" s="115"/>
      <c r="K510" s="118"/>
      <c r="N510" s="95"/>
    </row>
    <row r="511" spans="1:14" x14ac:dyDescent="0.2">
      <c r="A511" s="116"/>
      <c r="B511" s="92"/>
      <c r="C511" s="114"/>
      <c r="D511" s="92"/>
      <c r="E511" s="116"/>
      <c r="F511" s="131"/>
      <c r="G511" s="90"/>
      <c r="H511" s="90"/>
      <c r="I511" s="122"/>
      <c r="J511" s="121"/>
      <c r="K511" s="461"/>
      <c r="N511" s="95"/>
    </row>
    <row r="512" spans="1:14" x14ac:dyDescent="0.2">
      <c r="A512" s="116"/>
      <c r="B512" s="92"/>
      <c r="C512" s="114"/>
      <c r="D512" s="92"/>
      <c r="E512" s="116"/>
      <c r="F512" s="114"/>
      <c r="G512" s="90"/>
      <c r="H512" s="90"/>
      <c r="I512" s="92"/>
      <c r="J512" s="115"/>
      <c r="K512" s="118"/>
      <c r="N512" s="95"/>
    </row>
    <row r="513" spans="1:14" x14ac:dyDescent="0.2">
      <c r="A513" s="116"/>
      <c r="B513" s="92"/>
      <c r="C513" s="171"/>
      <c r="D513" s="170"/>
      <c r="E513" s="116"/>
      <c r="F513" s="171"/>
      <c r="G513" s="174"/>
      <c r="H513" s="90"/>
      <c r="I513" s="92"/>
      <c r="J513" s="173"/>
      <c r="K513" s="118"/>
      <c r="N513" s="95"/>
    </row>
    <row r="514" spans="1:14" x14ac:dyDescent="0.2">
      <c r="A514" s="116"/>
      <c r="B514" s="92"/>
      <c r="C514" s="114"/>
      <c r="D514" s="92"/>
      <c r="E514" s="116"/>
      <c r="F514" s="114"/>
      <c r="G514" s="90"/>
      <c r="H514" s="90"/>
      <c r="I514" s="92"/>
      <c r="J514" s="115"/>
      <c r="K514" s="118"/>
      <c r="N514" s="95"/>
    </row>
    <row r="515" spans="1:14" x14ac:dyDescent="0.2">
      <c r="A515" s="116"/>
      <c r="B515" s="92"/>
      <c r="C515" s="114"/>
      <c r="D515" s="92"/>
      <c r="E515" s="116"/>
      <c r="F515" s="171"/>
      <c r="G515" s="90"/>
      <c r="H515" s="90"/>
      <c r="I515" s="122"/>
      <c r="J515" s="121"/>
      <c r="K515" s="461"/>
      <c r="N515" s="95"/>
    </row>
    <row r="516" spans="1:14" x14ac:dyDescent="0.2">
      <c r="A516" s="116"/>
      <c r="B516" s="92"/>
      <c r="C516" s="114"/>
      <c r="D516" s="92"/>
      <c r="E516" s="116"/>
      <c r="F516" s="114"/>
      <c r="G516" s="509"/>
      <c r="H516" s="90"/>
      <c r="I516" s="92"/>
      <c r="J516" s="115"/>
      <c r="K516" s="118"/>
      <c r="N516" s="95"/>
    </row>
    <row r="517" spans="1:14" x14ac:dyDescent="0.2">
      <c r="A517" s="116"/>
      <c r="B517" s="92"/>
      <c r="C517" s="171"/>
      <c r="D517" s="170"/>
      <c r="E517" s="116"/>
      <c r="F517" s="512"/>
      <c r="G517" s="174"/>
      <c r="H517" s="90"/>
      <c r="I517" s="92"/>
      <c r="J517" s="178"/>
      <c r="K517" s="118"/>
      <c r="N517" s="95"/>
    </row>
    <row r="518" spans="1:14" x14ac:dyDescent="0.2">
      <c r="A518" s="172"/>
      <c r="B518" s="92"/>
      <c r="C518" s="114"/>
      <c r="D518" s="92"/>
      <c r="E518" s="116"/>
      <c r="F518" s="114"/>
      <c r="G518" s="90"/>
      <c r="H518" s="90"/>
      <c r="I518" s="92"/>
      <c r="J518" s="115"/>
      <c r="K518" s="118"/>
      <c r="N518" s="95"/>
    </row>
    <row r="519" spans="1:14" x14ac:dyDescent="0.2">
      <c r="A519" s="116"/>
      <c r="B519" s="92"/>
      <c r="C519" s="114"/>
      <c r="D519" s="92"/>
      <c r="E519" s="116"/>
      <c r="F519" s="114"/>
      <c r="G519" s="90"/>
      <c r="H519" s="90"/>
      <c r="I519" s="92"/>
      <c r="J519" s="115"/>
      <c r="K519" s="118"/>
      <c r="N519" s="95"/>
    </row>
    <row r="520" spans="1:14" x14ac:dyDescent="0.2">
      <c r="A520" s="116"/>
      <c r="B520" s="92"/>
      <c r="C520" s="114"/>
      <c r="D520" s="92"/>
      <c r="E520" s="116"/>
      <c r="F520" s="114"/>
      <c r="G520" s="90"/>
      <c r="H520" s="90"/>
      <c r="I520" s="92"/>
      <c r="J520" s="115"/>
      <c r="K520" s="118"/>
      <c r="N520" s="95"/>
    </row>
    <row r="521" spans="1:14" x14ac:dyDescent="0.2">
      <c r="A521" s="116"/>
      <c r="B521" s="92"/>
      <c r="C521" s="114"/>
      <c r="D521" s="92"/>
      <c r="E521" s="116"/>
      <c r="F521" s="168"/>
      <c r="G521" s="90"/>
      <c r="H521" s="90"/>
      <c r="I521" s="92"/>
      <c r="J521" s="115"/>
      <c r="K521" s="118"/>
      <c r="N521" s="95"/>
    </row>
    <row r="522" spans="1:14" x14ac:dyDescent="0.2">
      <c r="A522" s="116"/>
      <c r="B522" s="92"/>
      <c r="C522" s="114"/>
      <c r="D522" s="92"/>
      <c r="E522" s="116"/>
      <c r="F522" s="114"/>
      <c r="G522" s="90"/>
      <c r="H522" s="90"/>
      <c r="I522" s="92"/>
      <c r="J522" s="115"/>
      <c r="K522" s="118"/>
      <c r="N522" s="95"/>
    </row>
    <row r="523" spans="1:14" x14ac:dyDescent="0.2">
      <c r="A523" s="116"/>
      <c r="B523" s="92"/>
      <c r="C523" s="114"/>
      <c r="D523" s="92"/>
      <c r="E523" s="116"/>
      <c r="F523" s="114"/>
      <c r="G523" s="90"/>
      <c r="H523" s="90"/>
      <c r="I523" s="92"/>
      <c r="J523" s="115"/>
      <c r="K523" s="118"/>
      <c r="N523" s="95"/>
    </row>
    <row r="524" spans="1:14" x14ac:dyDescent="0.2">
      <c r="A524" s="116"/>
      <c r="B524" s="92"/>
      <c r="C524" s="114"/>
      <c r="D524" s="92"/>
      <c r="E524" s="116"/>
      <c r="F524" s="114"/>
      <c r="G524" s="90"/>
      <c r="H524" s="90"/>
      <c r="I524" s="92"/>
      <c r="J524" s="115"/>
      <c r="K524" s="118"/>
      <c r="N524" s="95"/>
    </row>
    <row r="525" spans="1:14" x14ac:dyDescent="0.2">
      <c r="A525" s="116"/>
      <c r="B525" s="92"/>
      <c r="C525" s="114"/>
      <c r="D525" s="92"/>
      <c r="E525" s="116"/>
      <c r="F525" s="114"/>
      <c r="G525" s="90"/>
      <c r="H525" s="90"/>
      <c r="I525" s="92"/>
      <c r="J525" s="115"/>
      <c r="K525" s="118"/>
      <c r="N525" s="95"/>
    </row>
    <row r="526" spans="1:14" x14ac:dyDescent="0.2">
      <c r="A526" s="116"/>
      <c r="B526" s="92"/>
      <c r="C526" s="114"/>
      <c r="D526" s="92"/>
      <c r="E526" s="116"/>
      <c r="F526" s="114"/>
      <c r="G526" s="90"/>
      <c r="H526" s="90"/>
      <c r="I526" s="92"/>
      <c r="J526" s="115"/>
      <c r="K526" s="118"/>
      <c r="N526" s="95"/>
    </row>
    <row r="527" spans="1:14" x14ac:dyDescent="0.2">
      <c r="A527" s="116"/>
      <c r="B527" s="92"/>
      <c r="C527" s="114"/>
      <c r="D527" s="92"/>
      <c r="E527" s="116"/>
      <c r="F527" s="114"/>
      <c r="G527" s="90"/>
      <c r="H527" s="90"/>
      <c r="I527" s="92"/>
      <c r="J527" s="115"/>
      <c r="K527" s="118"/>
      <c r="N527" s="95"/>
    </row>
    <row r="528" spans="1:14" x14ac:dyDescent="0.2">
      <c r="A528" s="116"/>
      <c r="B528" s="92"/>
      <c r="C528" s="114"/>
      <c r="D528" s="92"/>
      <c r="E528" s="116"/>
      <c r="F528" s="114"/>
      <c r="G528" s="90"/>
      <c r="H528" s="90"/>
      <c r="I528" s="92"/>
      <c r="J528" s="115"/>
      <c r="K528" s="118"/>
      <c r="N528" s="95"/>
    </row>
    <row r="529" spans="1:14" x14ac:dyDescent="0.2">
      <c r="A529" s="116"/>
      <c r="B529" s="92"/>
      <c r="C529" s="114"/>
      <c r="D529" s="92"/>
      <c r="E529" s="116"/>
      <c r="F529" s="114"/>
      <c r="G529" s="90"/>
      <c r="H529" s="90"/>
      <c r="I529" s="92"/>
      <c r="J529" s="115"/>
      <c r="K529" s="118"/>
      <c r="N529" s="95"/>
    </row>
    <row r="530" spans="1:14" x14ac:dyDescent="0.2">
      <c r="A530" s="116"/>
      <c r="B530" s="92"/>
      <c r="C530" s="171"/>
      <c r="D530" s="170"/>
      <c r="E530" s="116"/>
      <c r="F530" s="125"/>
      <c r="G530" s="174"/>
      <c r="H530" s="90"/>
      <c r="I530" s="92"/>
      <c r="J530" s="173"/>
      <c r="K530" s="118"/>
      <c r="N530" s="95"/>
    </row>
    <row r="531" spans="1:14" x14ac:dyDescent="0.2">
      <c r="A531" s="116"/>
      <c r="B531" s="92"/>
      <c r="C531" s="114"/>
      <c r="D531" s="92"/>
      <c r="E531" s="116"/>
      <c r="F531" s="114"/>
      <c r="G531" s="90"/>
      <c r="H531" s="90"/>
      <c r="I531" s="92"/>
      <c r="J531" s="115"/>
      <c r="K531" s="118"/>
      <c r="N531" s="95"/>
    </row>
    <row r="532" spans="1:14" x14ac:dyDescent="0.2">
      <c r="A532" s="116"/>
      <c r="B532" s="92"/>
      <c r="C532" s="114"/>
      <c r="D532" s="92"/>
      <c r="E532" s="116"/>
      <c r="F532" s="114"/>
      <c r="G532" s="90"/>
      <c r="H532" s="90"/>
      <c r="I532" s="92"/>
      <c r="J532" s="115"/>
      <c r="K532" s="118"/>
      <c r="N532" s="95"/>
    </row>
    <row r="533" spans="1:14" x14ac:dyDescent="0.2">
      <c r="A533" s="116"/>
      <c r="B533" s="92"/>
      <c r="C533" s="114"/>
      <c r="D533" s="92"/>
      <c r="E533" s="116"/>
      <c r="F533" s="114"/>
      <c r="G533" s="90"/>
      <c r="H533" s="90"/>
      <c r="I533" s="92"/>
      <c r="J533" s="115"/>
      <c r="K533" s="118"/>
      <c r="N533" s="95"/>
    </row>
    <row r="534" spans="1:14" x14ac:dyDescent="0.2">
      <c r="A534" s="116"/>
      <c r="B534" s="92"/>
      <c r="C534" s="114"/>
      <c r="D534" s="92"/>
      <c r="E534" s="116"/>
      <c r="F534" s="114"/>
      <c r="G534" s="90"/>
      <c r="H534" s="90"/>
      <c r="I534" s="92"/>
      <c r="J534" s="115"/>
      <c r="K534" s="118"/>
      <c r="N534" s="95"/>
    </row>
    <row r="535" spans="1:14" x14ac:dyDescent="0.2">
      <c r="A535" s="116"/>
      <c r="B535" s="92"/>
      <c r="C535" s="114"/>
      <c r="D535" s="92"/>
      <c r="E535" s="116"/>
      <c r="F535" s="114"/>
      <c r="G535" s="90"/>
      <c r="H535" s="90"/>
      <c r="I535" s="92"/>
      <c r="J535" s="115"/>
      <c r="K535" s="118"/>
      <c r="N535" s="95"/>
    </row>
    <row r="536" spans="1:14" x14ac:dyDescent="0.2">
      <c r="A536" s="116"/>
      <c r="B536" s="92"/>
      <c r="C536" s="114"/>
      <c r="D536" s="92"/>
      <c r="E536" s="116"/>
      <c r="F536" s="114"/>
      <c r="G536" s="90"/>
      <c r="H536" s="90"/>
      <c r="I536" s="92"/>
      <c r="J536" s="115"/>
      <c r="K536" s="118"/>
      <c r="N536" s="95"/>
    </row>
    <row r="537" spans="1:14" x14ac:dyDescent="0.2">
      <c r="A537" s="116"/>
      <c r="B537" s="92"/>
      <c r="C537" s="114"/>
      <c r="D537" s="92"/>
      <c r="E537" s="116"/>
      <c r="F537" s="114"/>
      <c r="G537" s="90"/>
      <c r="H537" s="90"/>
      <c r="I537" s="92"/>
      <c r="J537" s="115"/>
      <c r="K537" s="118"/>
      <c r="N537" s="95"/>
    </row>
    <row r="538" spans="1:14" x14ac:dyDescent="0.2">
      <c r="A538" s="116"/>
      <c r="B538" s="92"/>
      <c r="C538" s="114"/>
      <c r="D538" s="114"/>
      <c r="E538" s="116"/>
      <c r="F538" s="125"/>
      <c r="G538" s="90"/>
      <c r="H538" s="90"/>
      <c r="I538" s="92"/>
      <c r="J538" s="115"/>
      <c r="K538" s="118"/>
      <c r="N538" s="95"/>
    </row>
    <row r="539" spans="1:14" x14ac:dyDescent="0.2">
      <c r="A539" s="116"/>
      <c r="B539" s="92"/>
      <c r="C539" s="114"/>
      <c r="D539" s="92"/>
      <c r="E539" s="116"/>
      <c r="F539" s="114"/>
      <c r="G539" s="90"/>
      <c r="H539" s="90"/>
      <c r="I539" s="92"/>
      <c r="J539" s="115"/>
      <c r="K539" s="118"/>
      <c r="N539" s="95"/>
    </row>
    <row r="540" spans="1:14" x14ac:dyDescent="0.2">
      <c r="A540" s="116"/>
      <c r="B540" s="92"/>
      <c r="C540" s="114"/>
      <c r="D540" s="92"/>
      <c r="E540" s="116"/>
      <c r="F540" s="114"/>
      <c r="G540" s="90"/>
      <c r="H540" s="90"/>
      <c r="I540" s="92"/>
      <c r="J540" s="115"/>
      <c r="K540" s="118"/>
      <c r="N540" s="95"/>
    </row>
    <row r="541" spans="1:14" x14ac:dyDescent="0.2">
      <c r="A541" s="116"/>
      <c r="B541" s="92"/>
      <c r="C541" s="114"/>
      <c r="D541" s="92"/>
      <c r="E541" s="116"/>
      <c r="F541" s="114"/>
      <c r="G541" s="90"/>
      <c r="H541" s="90"/>
      <c r="I541" s="92"/>
      <c r="J541" s="115"/>
      <c r="K541" s="118"/>
      <c r="N541" s="95"/>
    </row>
    <row r="542" spans="1:14" x14ac:dyDescent="0.2">
      <c r="A542" s="116"/>
      <c r="B542" s="92"/>
      <c r="C542" s="114"/>
      <c r="D542" s="114"/>
      <c r="E542" s="116"/>
      <c r="F542" s="125"/>
      <c r="G542" s="90"/>
      <c r="H542" s="90"/>
      <c r="I542" s="92"/>
      <c r="J542" s="115"/>
      <c r="K542" s="118"/>
      <c r="N542" s="95"/>
    </row>
    <row r="543" spans="1:14" x14ac:dyDescent="0.2">
      <c r="A543" s="116"/>
      <c r="B543" s="92"/>
      <c r="C543" s="114"/>
      <c r="D543" s="92"/>
      <c r="E543" s="116"/>
      <c r="F543" s="114"/>
      <c r="G543" s="90"/>
      <c r="H543" s="90"/>
      <c r="I543" s="92"/>
      <c r="J543" s="115"/>
      <c r="K543" s="118"/>
      <c r="N543" s="95"/>
    </row>
    <row r="544" spans="1:14" x14ac:dyDescent="0.2">
      <c r="A544" s="116"/>
      <c r="B544" s="92"/>
      <c r="C544" s="114"/>
      <c r="D544" s="92"/>
      <c r="E544" s="116"/>
      <c r="F544" s="114"/>
      <c r="G544" s="90"/>
      <c r="H544" s="90"/>
      <c r="I544" s="92"/>
      <c r="J544" s="115"/>
      <c r="K544" s="118"/>
      <c r="N544" s="95"/>
    </row>
    <row r="545" spans="1:14" x14ac:dyDescent="0.2">
      <c r="A545" s="116"/>
      <c r="B545" s="92"/>
      <c r="C545" s="114"/>
      <c r="D545" s="92"/>
      <c r="E545" s="116"/>
      <c r="F545" s="131"/>
      <c r="G545" s="90"/>
      <c r="H545" s="90"/>
      <c r="I545" s="92"/>
      <c r="J545" s="115"/>
      <c r="K545" s="118"/>
      <c r="N545" s="95"/>
    </row>
    <row r="546" spans="1:14" x14ac:dyDescent="0.2">
      <c r="A546" s="116"/>
      <c r="B546" s="92"/>
      <c r="C546" s="114"/>
      <c r="D546" s="92"/>
      <c r="E546" s="116"/>
      <c r="F546" s="125"/>
      <c r="G546" s="90"/>
      <c r="H546" s="90"/>
      <c r="I546" s="92"/>
      <c r="J546" s="115"/>
      <c r="K546" s="118"/>
      <c r="N546" s="95"/>
    </row>
    <row r="547" spans="1:14" x14ac:dyDescent="0.2">
      <c r="A547" s="116"/>
      <c r="B547" s="92"/>
      <c r="C547" s="114"/>
      <c r="D547" s="114"/>
      <c r="E547" s="116"/>
      <c r="F547" s="125"/>
      <c r="G547" s="90"/>
      <c r="H547" s="90"/>
      <c r="I547" s="92"/>
      <c r="J547" s="115"/>
      <c r="K547" s="118"/>
      <c r="N547" s="95"/>
    </row>
    <row r="548" spans="1:14" x14ac:dyDescent="0.2">
      <c r="A548" s="116"/>
      <c r="B548" s="92"/>
      <c r="C548" s="114"/>
      <c r="D548" s="92"/>
      <c r="E548" s="116"/>
      <c r="F548" s="114"/>
      <c r="G548" s="90"/>
      <c r="H548" s="90"/>
      <c r="I548" s="92"/>
      <c r="J548" s="115"/>
      <c r="K548" s="118"/>
      <c r="N548" s="95"/>
    </row>
    <row r="549" spans="1:14" x14ac:dyDescent="0.2">
      <c r="A549" s="116"/>
      <c r="B549" s="92"/>
      <c r="C549" s="114"/>
      <c r="D549" s="92"/>
      <c r="E549" s="116"/>
      <c r="F549" s="114"/>
      <c r="G549" s="90"/>
      <c r="H549" s="90"/>
      <c r="I549" s="92"/>
      <c r="J549" s="115"/>
      <c r="K549" s="118"/>
      <c r="N549" s="95"/>
    </row>
    <row r="550" spans="1:14" x14ac:dyDescent="0.2">
      <c r="A550" s="116"/>
      <c r="B550" s="92"/>
      <c r="C550" s="114"/>
      <c r="D550" s="92"/>
      <c r="E550" s="116"/>
      <c r="F550" s="114"/>
      <c r="G550" s="90"/>
      <c r="H550" s="90"/>
      <c r="I550" s="92"/>
      <c r="J550" s="115"/>
      <c r="K550" s="118"/>
      <c r="N550" s="95"/>
    </row>
    <row r="551" spans="1:14" x14ac:dyDescent="0.2">
      <c r="A551" s="116"/>
      <c r="B551" s="92"/>
      <c r="C551" s="114"/>
      <c r="D551" s="92"/>
      <c r="E551" s="116"/>
      <c r="F551" s="171"/>
      <c r="G551" s="90"/>
      <c r="H551" s="90"/>
      <c r="I551" s="92"/>
      <c r="J551" s="115"/>
      <c r="K551" s="118"/>
      <c r="N551" s="95"/>
    </row>
    <row r="552" spans="1:14" x14ac:dyDescent="0.2">
      <c r="A552" s="175"/>
      <c r="B552" s="92"/>
      <c r="C552" s="114"/>
      <c r="D552" s="114"/>
      <c r="E552" s="116"/>
      <c r="F552" s="114"/>
      <c r="G552" s="509"/>
      <c r="H552" s="90"/>
      <c r="I552" s="92"/>
      <c r="J552" s="115"/>
      <c r="K552" s="118"/>
      <c r="N552" s="95"/>
    </row>
    <row r="553" spans="1:14" x14ac:dyDescent="0.2">
      <c r="A553" s="124"/>
      <c r="B553" s="92"/>
      <c r="C553" s="114"/>
      <c r="D553" s="114"/>
      <c r="E553" s="116"/>
      <c r="F553" s="149"/>
      <c r="G553" s="90"/>
      <c r="H553" s="90"/>
      <c r="I553" s="92"/>
      <c r="J553" s="115"/>
      <c r="K553" s="118"/>
      <c r="N553" s="95"/>
    </row>
    <row r="554" spans="1:14" x14ac:dyDescent="0.2">
      <c r="A554" s="124"/>
      <c r="B554" s="92"/>
      <c r="C554" s="114"/>
      <c r="D554" s="114"/>
      <c r="E554" s="116"/>
      <c r="F554" s="114"/>
      <c r="G554" s="90"/>
      <c r="H554" s="90"/>
      <c r="I554" s="92"/>
      <c r="J554" s="115"/>
      <c r="K554" s="118"/>
      <c r="N554" s="95"/>
    </row>
    <row r="555" spans="1:14" x14ac:dyDescent="0.2">
      <c r="A555" s="116"/>
      <c r="B555" s="92"/>
      <c r="C555" s="114"/>
      <c r="D555" s="92"/>
      <c r="E555" s="116"/>
      <c r="F555" s="114"/>
      <c r="G555" s="90"/>
      <c r="H555" s="90"/>
      <c r="I555" s="92"/>
      <c r="J555" s="121"/>
      <c r="K555" s="118"/>
      <c r="N555" s="95"/>
    </row>
    <row r="556" spans="1:14" x14ac:dyDescent="0.2">
      <c r="A556" s="116"/>
      <c r="B556" s="92"/>
      <c r="C556" s="114"/>
      <c r="D556" s="92"/>
      <c r="E556" s="116"/>
      <c r="F556" s="114"/>
      <c r="G556" s="90"/>
      <c r="H556" s="90"/>
      <c r="I556" s="92"/>
      <c r="J556" s="121"/>
      <c r="K556" s="118"/>
      <c r="N556" s="95"/>
    </row>
    <row r="557" spans="1:14" x14ac:dyDescent="0.2">
      <c r="A557" s="116"/>
      <c r="B557" s="92"/>
      <c r="C557" s="114"/>
      <c r="D557" s="92"/>
      <c r="E557" s="116"/>
      <c r="F557" s="114"/>
      <c r="G557" s="90"/>
      <c r="H557" s="90"/>
      <c r="I557" s="92"/>
      <c r="J557" s="115"/>
      <c r="K557" s="118"/>
      <c r="N557" s="95"/>
    </row>
    <row r="558" spans="1:14" x14ac:dyDescent="0.2">
      <c r="A558" s="116"/>
      <c r="B558" s="92"/>
      <c r="C558" s="114"/>
      <c r="D558" s="92"/>
      <c r="E558" s="116"/>
      <c r="F558" s="114"/>
      <c r="G558" s="90"/>
      <c r="H558" s="90"/>
      <c r="I558" s="92"/>
      <c r="J558" s="115"/>
      <c r="K558" s="118"/>
      <c r="N558" s="95"/>
    </row>
    <row r="559" spans="1:14" x14ac:dyDescent="0.2">
      <c r="A559" s="116"/>
      <c r="B559" s="92"/>
      <c r="C559" s="114"/>
      <c r="D559" s="92"/>
      <c r="E559" s="116"/>
      <c r="F559" s="114"/>
      <c r="G559" s="90"/>
      <c r="H559" s="90"/>
      <c r="I559" s="92"/>
      <c r="J559" s="115"/>
      <c r="K559" s="118"/>
      <c r="N559" s="95"/>
    </row>
    <row r="560" spans="1:14" x14ac:dyDescent="0.2">
      <c r="A560" s="116"/>
      <c r="B560" s="92"/>
      <c r="C560" s="114"/>
      <c r="D560" s="92"/>
      <c r="E560" s="116"/>
      <c r="F560" s="114"/>
      <c r="G560" s="90"/>
      <c r="H560" s="90"/>
      <c r="I560" s="92"/>
      <c r="J560" s="115"/>
      <c r="K560" s="118"/>
      <c r="N560" s="95"/>
    </row>
    <row r="561" spans="1:14" x14ac:dyDescent="0.2">
      <c r="A561" s="116"/>
      <c r="B561" s="92"/>
      <c r="C561" s="114"/>
      <c r="D561" s="92"/>
      <c r="E561" s="116"/>
      <c r="F561" s="114"/>
      <c r="G561" s="90"/>
      <c r="H561" s="90"/>
      <c r="I561" s="92"/>
      <c r="J561" s="115"/>
      <c r="K561" s="118"/>
      <c r="N561" s="95"/>
    </row>
    <row r="562" spans="1:14" x14ac:dyDescent="0.2">
      <c r="A562" s="116"/>
      <c r="B562" s="92"/>
      <c r="C562" s="114"/>
      <c r="D562" s="92"/>
      <c r="E562" s="116"/>
      <c r="F562" s="114"/>
      <c r="G562" s="90"/>
      <c r="H562" s="90"/>
      <c r="I562" s="92"/>
      <c r="J562" s="115"/>
      <c r="K562" s="118"/>
      <c r="N562" s="95"/>
    </row>
    <row r="563" spans="1:14" x14ac:dyDescent="0.2">
      <c r="A563" s="116"/>
      <c r="B563" s="92"/>
      <c r="C563" s="114"/>
      <c r="D563" s="92"/>
      <c r="E563" s="116"/>
      <c r="F563" s="131"/>
      <c r="G563" s="117"/>
      <c r="H563" s="90"/>
      <c r="I563" s="92"/>
      <c r="J563" s="121"/>
      <c r="K563" s="118"/>
      <c r="N563" s="95"/>
    </row>
    <row r="564" spans="1:14" x14ac:dyDescent="0.2">
      <c r="A564" s="116"/>
      <c r="B564" s="92"/>
      <c r="C564" s="114"/>
      <c r="D564" s="92"/>
      <c r="E564" s="116"/>
      <c r="F564" s="131"/>
      <c r="G564" s="117"/>
      <c r="H564" s="90"/>
      <c r="I564" s="92"/>
      <c r="J564" s="128"/>
      <c r="K564" s="118"/>
      <c r="N564" s="95"/>
    </row>
    <row r="565" spans="1:14" x14ac:dyDescent="0.2">
      <c r="A565" s="116"/>
      <c r="B565" s="92"/>
      <c r="C565" s="114"/>
      <c r="D565" s="92"/>
      <c r="E565" s="116"/>
      <c r="F565" s="114"/>
      <c r="G565" s="90"/>
      <c r="H565" s="90"/>
      <c r="I565" s="122"/>
      <c r="J565" s="121"/>
      <c r="K565" s="461"/>
      <c r="N565" s="95"/>
    </row>
    <row r="566" spans="1:14" x14ac:dyDescent="0.2">
      <c r="A566" s="116"/>
      <c r="B566" s="92"/>
      <c r="C566" s="114"/>
      <c r="D566" s="92"/>
      <c r="E566" s="116"/>
      <c r="F566" s="114"/>
      <c r="G566" s="90"/>
      <c r="H566" s="90"/>
      <c r="I566" s="92"/>
      <c r="J566" s="115"/>
      <c r="K566" s="118"/>
      <c r="N566" s="95"/>
    </row>
    <row r="567" spans="1:14" x14ac:dyDescent="0.2">
      <c r="A567" s="116"/>
      <c r="B567" s="92"/>
      <c r="C567" s="114"/>
      <c r="D567" s="92"/>
      <c r="E567" s="116"/>
      <c r="F567" s="131"/>
      <c r="G567" s="117"/>
      <c r="H567" s="90"/>
      <c r="I567" s="92"/>
      <c r="J567" s="121"/>
      <c r="K567" s="118"/>
      <c r="N567" s="95"/>
    </row>
    <row r="568" spans="1:14" x14ac:dyDescent="0.2">
      <c r="A568" s="116"/>
      <c r="B568" s="92"/>
      <c r="C568" s="114"/>
      <c r="D568" s="92"/>
      <c r="E568" s="116"/>
      <c r="F568" s="114"/>
      <c r="G568" s="90"/>
      <c r="H568" s="90"/>
      <c r="I568" s="92"/>
      <c r="J568" s="115"/>
      <c r="K568" s="118"/>
      <c r="N568" s="95"/>
    </row>
    <row r="569" spans="1:14" x14ac:dyDescent="0.2">
      <c r="A569" s="177"/>
      <c r="B569" s="92"/>
      <c r="C569" s="114"/>
      <c r="D569" s="114"/>
      <c r="E569" s="116"/>
      <c r="F569" s="131"/>
      <c r="G569" s="90"/>
      <c r="H569" s="90"/>
      <c r="I569" s="92"/>
      <c r="J569" s="115"/>
      <c r="K569" s="118"/>
      <c r="N569" s="95"/>
    </row>
    <row r="570" spans="1:14" x14ac:dyDescent="0.2">
      <c r="A570" s="124"/>
      <c r="B570" s="92"/>
      <c r="C570" s="114"/>
      <c r="D570" s="114"/>
      <c r="E570" s="116"/>
      <c r="F570" s="131"/>
      <c r="G570" s="90"/>
      <c r="H570" s="90"/>
      <c r="I570" s="92"/>
      <c r="J570" s="115"/>
      <c r="K570" s="118"/>
      <c r="N570" s="95"/>
    </row>
    <row r="571" spans="1:14" x14ac:dyDescent="0.2">
      <c r="A571" s="175"/>
      <c r="B571" s="92"/>
      <c r="C571" s="114"/>
      <c r="D571" s="114"/>
      <c r="E571" s="116"/>
      <c r="F571" s="131"/>
      <c r="G571" s="90"/>
      <c r="H571" s="90"/>
      <c r="I571" s="92"/>
      <c r="J571" s="115"/>
      <c r="K571" s="118"/>
      <c r="N571" s="95"/>
    </row>
    <row r="572" spans="1:14" x14ac:dyDescent="0.2">
      <c r="A572" s="116"/>
      <c r="B572" s="92"/>
      <c r="C572" s="114"/>
      <c r="D572" s="114"/>
      <c r="E572" s="116"/>
      <c r="F572" s="131"/>
      <c r="G572" s="90"/>
      <c r="H572" s="90"/>
      <c r="I572" s="92"/>
      <c r="J572" s="115"/>
      <c r="K572" s="118"/>
      <c r="N572" s="95"/>
    </row>
    <row r="573" spans="1:14" x14ac:dyDescent="0.2">
      <c r="A573" s="116"/>
      <c r="B573" s="92"/>
      <c r="C573" s="114"/>
      <c r="D573" s="114"/>
      <c r="E573" s="116"/>
      <c r="F573" s="131"/>
      <c r="G573" s="90"/>
      <c r="H573" s="90"/>
      <c r="I573" s="92"/>
      <c r="J573" s="115"/>
      <c r="K573" s="118"/>
      <c r="N573" s="95"/>
    </row>
    <row r="574" spans="1:14" x14ac:dyDescent="0.2">
      <c r="A574" s="116"/>
      <c r="B574" s="92"/>
      <c r="C574" s="114"/>
      <c r="D574" s="114"/>
      <c r="E574" s="116"/>
      <c r="F574" s="125"/>
      <c r="G574" s="90"/>
      <c r="H574" s="90"/>
      <c r="I574" s="92"/>
      <c r="J574" s="115"/>
      <c r="K574" s="118"/>
      <c r="N574" s="95"/>
    </row>
    <row r="575" spans="1:14" x14ac:dyDescent="0.2">
      <c r="A575" s="116"/>
      <c r="B575" s="92"/>
      <c r="C575" s="114"/>
      <c r="D575" s="92"/>
      <c r="E575" s="116"/>
      <c r="F575" s="114"/>
      <c r="G575" s="117"/>
      <c r="H575" s="90"/>
      <c r="I575" s="92"/>
      <c r="J575" s="115"/>
      <c r="K575" s="118"/>
      <c r="N575" s="95"/>
    </row>
    <row r="576" spans="1:14" x14ac:dyDescent="0.2">
      <c r="A576" s="116"/>
      <c r="B576" s="92"/>
      <c r="C576" s="114"/>
      <c r="D576" s="92"/>
      <c r="E576" s="116"/>
      <c r="F576" s="114"/>
      <c r="G576" s="90"/>
      <c r="H576" s="90"/>
      <c r="I576" s="92"/>
      <c r="J576" s="115"/>
      <c r="K576" s="118"/>
      <c r="N576" s="95"/>
    </row>
    <row r="577" spans="1:14" x14ac:dyDescent="0.2">
      <c r="A577" s="150"/>
      <c r="B577" s="92"/>
      <c r="C577" s="114"/>
      <c r="D577" s="92"/>
      <c r="E577" s="116"/>
      <c r="F577" s="114"/>
      <c r="G577" s="90"/>
      <c r="H577" s="90"/>
      <c r="I577" s="92"/>
      <c r="J577" s="115"/>
      <c r="K577" s="118"/>
      <c r="N577" s="95"/>
    </row>
    <row r="578" spans="1:14" x14ac:dyDescent="0.2">
      <c r="A578" s="116"/>
      <c r="B578" s="92"/>
      <c r="C578" s="114"/>
      <c r="D578" s="92"/>
      <c r="E578" s="116"/>
      <c r="F578" s="114"/>
      <c r="G578" s="90"/>
      <c r="H578" s="90"/>
      <c r="I578" s="92"/>
      <c r="J578" s="115"/>
      <c r="K578" s="118"/>
      <c r="N578" s="95"/>
    </row>
    <row r="579" spans="1:14" x14ac:dyDescent="0.2">
      <c r="A579" s="116"/>
      <c r="B579" s="92"/>
      <c r="C579" s="114"/>
      <c r="D579" s="92"/>
      <c r="E579" s="116"/>
      <c r="F579" s="131"/>
      <c r="G579" s="90"/>
      <c r="H579" s="90"/>
      <c r="I579" s="92"/>
      <c r="J579" s="115"/>
      <c r="K579" s="118"/>
      <c r="N579" s="95"/>
    </row>
    <row r="580" spans="1:14" x14ac:dyDescent="0.2">
      <c r="A580" s="116"/>
      <c r="B580" s="92"/>
      <c r="C580" s="114"/>
      <c r="D580" s="92"/>
      <c r="E580" s="116"/>
      <c r="F580" s="114"/>
      <c r="G580" s="90"/>
      <c r="H580" s="90"/>
      <c r="I580" s="92"/>
      <c r="J580" s="115"/>
      <c r="K580" s="118"/>
      <c r="N580" s="95"/>
    </row>
    <row r="581" spans="1:14" x14ac:dyDescent="0.2">
      <c r="A581" s="116"/>
      <c r="B581" s="92"/>
      <c r="C581" s="114"/>
      <c r="D581" s="92"/>
      <c r="E581" s="116"/>
      <c r="F581" s="114"/>
      <c r="G581" s="90"/>
      <c r="H581" s="90"/>
      <c r="I581" s="92"/>
      <c r="J581" s="115"/>
      <c r="K581" s="118"/>
      <c r="N581" s="95"/>
    </row>
    <row r="582" spans="1:14" x14ac:dyDescent="0.2">
      <c r="A582" s="116"/>
      <c r="B582" s="92"/>
      <c r="C582" s="114"/>
      <c r="D582" s="92"/>
      <c r="E582" s="116"/>
      <c r="F582" s="171"/>
      <c r="G582" s="90"/>
      <c r="H582" s="90"/>
      <c r="I582" s="92"/>
      <c r="J582" s="115"/>
      <c r="K582" s="118"/>
      <c r="N582" s="95"/>
    </row>
    <row r="583" spans="1:14" x14ac:dyDescent="0.2">
      <c r="A583" s="116"/>
      <c r="B583" s="92"/>
      <c r="C583" s="114"/>
      <c r="D583" s="92"/>
      <c r="E583" s="116"/>
      <c r="F583" s="114"/>
      <c r="G583" s="509"/>
      <c r="H583" s="90"/>
      <c r="I583" s="92"/>
      <c r="J583" s="115"/>
      <c r="K583" s="118"/>
      <c r="N583" s="95"/>
    </row>
    <row r="584" spans="1:14" x14ac:dyDescent="0.2">
      <c r="A584" s="116"/>
      <c r="B584" s="92"/>
      <c r="C584" s="114"/>
      <c r="D584" s="92"/>
      <c r="E584" s="116"/>
      <c r="F584" s="410"/>
      <c r="G584" s="90"/>
      <c r="H584" s="90"/>
      <c r="I584" s="92"/>
      <c r="J584" s="115"/>
      <c r="K584" s="118"/>
      <c r="N584" s="95"/>
    </row>
    <row r="585" spans="1:14" x14ac:dyDescent="0.2">
      <c r="A585" s="116"/>
      <c r="B585" s="92"/>
      <c r="C585" s="114"/>
      <c r="D585" s="92"/>
      <c r="E585" s="116"/>
      <c r="F585" s="130"/>
      <c r="G585" s="90"/>
      <c r="H585" s="90"/>
      <c r="I585" s="92"/>
      <c r="J585" s="115"/>
      <c r="K585" s="118"/>
      <c r="N585" s="95"/>
    </row>
    <row r="586" spans="1:14" x14ac:dyDescent="0.2">
      <c r="A586" s="116"/>
      <c r="B586" s="92"/>
      <c r="C586" s="114"/>
      <c r="D586" s="92"/>
      <c r="E586" s="116"/>
      <c r="F586" s="129"/>
      <c r="G586" s="90"/>
      <c r="H586" s="90"/>
      <c r="I586" s="92"/>
      <c r="J586" s="115"/>
      <c r="K586" s="118"/>
      <c r="N586" s="95"/>
    </row>
    <row r="587" spans="1:14" x14ac:dyDescent="0.2">
      <c r="A587" s="116"/>
      <c r="B587" s="92"/>
      <c r="C587" s="114"/>
      <c r="D587" s="92"/>
      <c r="E587" s="116"/>
      <c r="F587" s="129"/>
      <c r="G587" s="90"/>
      <c r="H587" s="90"/>
      <c r="I587" s="92"/>
      <c r="J587" s="115"/>
      <c r="K587" s="118"/>
      <c r="N587" s="95"/>
    </row>
    <row r="588" spans="1:14" x14ac:dyDescent="0.2">
      <c r="A588" s="116"/>
      <c r="B588" s="92"/>
      <c r="C588" s="114"/>
      <c r="D588" s="92"/>
      <c r="E588" s="116"/>
      <c r="F588" s="129"/>
      <c r="G588" s="90"/>
      <c r="H588" s="90"/>
      <c r="I588" s="92"/>
      <c r="J588" s="115"/>
      <c r="K588" s="118"/>
      <c r="N588" s="95"/>
    </row>
    <row r="589" spans="1:14" x14ac:dyDescent="0.2">
      <c r="A589" s="116"/>
      <c r="B589" s="92"/>
      <c r="C589" s="114"/>
      <c r="D589" s="92"/>
      <c r="E589" s="116"/>
      <c r="F589" s="114"/>
      <c r="G589" s="90"/>
      <c r="H589" s="90"/>
      <c r="I589" s="92"/>
      <c r="J589" s="115"/>
      <c r="K589" s="118"/>
      <c r="N589" s="95"/>
    </row>
    <row r="590" spans="1:14" x14ac:dyDescent="0.2">
      <c r="A590" s="116"/>
      <c r="B590" s="92"/>
      <c r="C590" s="114"/>
      <c r="D590" s="92"/>
      <c r="E590" s="116"/>
      <c r="F590" s="114"/>
      <c r="G590" s="90"/>
      <c r="H590" s="90"/>
      <c r="I590" s="92"/>
      <c r="J590" s="115"/>
      <c r="K590" s="118"/>
      <c r="N590" s="95"/>
    </row>
    <row r="591" spans="1:14" x14ac:dyDescent="0.2">
      <c r="A591" s="116"/>
      <c r="B591" s="92"/>
      <c r="C591" s="114"/>
      <c r="D591" s="92"/>
      <c r="E591" s="116"/>
      <c r="F591" s="114"/>
      <c r="G591" s="90"/>
      <c r="H591" s="90"/>
      <c r="I591" s="92"/>
      <c r="J591" s="115"/>
      <c r="K591" s="118"/>
      <c r="N591" s="95"/>
    </row>
    <row r="592" spans="1:14" x14ac:dyDescent="0.2">
      <c r="A592" s="150"/>
      <c r="B592" s="92"/>
      <c r="C592" s="114"/>
      <c r="D592" s="92"/>
      <c r="E592" s="116"/>
      <c r="F592" s="114"/>
      <c r="G592" s="90"/>
      <c r="H592" s="90"/>
      <c r="I592" s="92"/>
      <c r="J592" s="115"/>
      <c r="K592" s="118"/>
      <c r="N592" s="95"/>
    </row>
    <row r="593" spans="1:14" x14ac:dyDescent="0.2">
      <c r="A593" s="116"/>
      <c r="B593" s="92"/>
      <c r="C593" s="114"/>
      <c r="D593" s="92"/>
      <c r="E593" s="116"/>
      <c r="F593" s="114"/>
      <c r="G593" s="90"/>
      <c r="H593" s="90"/>
      <c r="I593" s="92"/>
      <c r="J593" s="115"/>
      <c r="K593" s="118"/>
      <c r="N593" s="95"/>
    </row>
    <row r="594" spans="1:14" x14ac:dyDescent="0.2">
      <c r="A594" s="116"/>
      <c r="B594" s="92"/>
      <c r="C594" s="114"/>
      <c r="D594" s="92"/>
      <c r="E594" s="116"/>
      <c r="F594" s="114"/>
      <c r="G594" s="90"/>
      <c r="H594" s="90"/>
      <c r="I594" s="92"/>
      <c r="J594" s="115"/>
      <c r="K594" s="118"/>
      <c r="N594" s="95"/>
    </row>
    <row r="595" spans="1:14" x14ac:dyDescent="0.2">
      <c r="A595" s="116"/>
      <c r="B595" s="92"/>
      <c r="C595" s="114"/>
      <c r="D595" s="92"/>
      <c r="E595" s="116"/>
      <c r="F595" s="114"/>
      <c r="G595" s="90"/>
      <c r="H595" s="90"/>
      <c r="I595" s="92"/>
      <c r="J595" s="115"/>
      <c r="K595" s="118"/>
      <c r="N595" s="95"/>
    </row>
    <row r="596" spans="1:14" x14ac:dyDescent="0.2">
      <c r="A596" s="116"/>
      <c r="B596" s="92"/>
      <c r="C596" s="114"/>
      <c r="D596" s="92"/>
      <c r="E596" s="116"/>
      <c r="F596" s="114"/>
      <c r="G596" s="90"/>
      <c r="H596" s="90"/>
      <c r="I596" s="92"/>
      <c r="J596" s="115"/>
      <c r="K596" s="118"/>
      <c r="N596" s="95"/>
    </row>
    <row r="597" spans="1:14" x14ac:dyDescent="0.2">
      <c r="A597" s="116"/>
      <c r="B597" s="92"/>
      <c r="C597" s="114"/>
      <c r="D597" s="92"/>
      <c r="E597" s="116"/>
      <c r="F597" s="114"/>
      <c r="G597" s="90"/>
      <c r="H597" s="90"/>
      <c r="I597" s="92"/>
      <c r="J597" s="115"/>
      <c r="K597" s="118"/>
      <c r="N597" s="95"/>
    </row>
    <row r="598" spans="1:14" x14ac:dyDescent="0.2">
      <c r="A598" s="116"/>
      <c r="B598" s="92"/>
      <c r="C598" s="114"/>
      <c r="D598" s="92"/>
      <c r="E598" s="116"/>
      <c r="F598" s="114"/>
      <c r="G598" s="90"/>
      <c r="H598" s="90"/>
      <c r="I598" s="92"/>
      <c r="J598" s="115"/>
      <c r="K598" s="118"/>
      <c r="N598" s="95"/>
    </row>
    <row r="599" spans="1:14" x14ac:dyDescent="0.2">
      <c r="A599" s="116"/>
      <c r="B599" s="92"/>
      <c r="C599" s="114"/>
      <c r="D599" s="92"/>
      <c r="E599" s="116"/>
      <c r="F599" s="114"/>
      <c r="G599" s="90"/>
      <c r="H599" s="90"/>
      <c r="I599" s="92"/>
      <c r="J599" s="115"/>
      <c r="K599" s="118"/>
      <c r="N599" s="95"/>
    </row>
    <row r="600" spans="1:14" x14ac:dyDescent="0.2">
      <c r="A600" s="116"/>
      <c r="B600" s="92"/>
      <c r="C600" s="114"/>
      <c r="D600" s="92"/>
      <c r="E600" s="116"/>
      <c r="F600" s="131"/>
      <c r="G600" s="90"/>
      <c r="H600" s="90"/>
      <c r="I600" s="122"/>
      <c r="J600" s="121"/>
      <c r="K600" s="461"/>
      <c r="N600" s="95"/>
    </row>
    <row r="601" spans="1:14" x14ac:dyDescent="0.2">
      <c r="A601" s="116"/>
      <c r="B601" s="92"/>
      <c r="C601" s="114"/>
      <c r="D601" s="92"/>
      <c r="E601" s="116"/>
      <c r="F601" s="114"/>
      <c r="G601" s="90"/>
      <c r="H601" s="90"/>
      <c r="I601" s="92"/>
      <c r="J601" s="115"/>
      <c r="K601" s="118"/>
      <c r="N601" s="95"/>
    </row>
    <row r="602" spans="1:14" x14ac:dyDescent="0.2">
      <c r="A602" s="116"/>
      <c r="B602" s="92"/>
      <c r="C602" s="131"/>
      <c r="D602" s="92"/>
      <c r="E602" s="116"/>
      <c r="F602" s="131"/>
      <c r="G602" s="117"/>
      <c r="H602" s="90"/>
      <c r="I602" s="92"/>
      <c r="J602" s="121"/>
      <c r="K602" s="118"/>
      <c r="N602" s="95"/>
    </row>
    <row r="603" spans="1:14" x14ac:dyDescent="0.2">
      <c r="A603" s="150"/>
      <c r="B603" s="92"/>
      <c r="C603" s="171"/>
      <c r="D603" s="170"/>
      <c r="E603" s="116"/>
      <c r="F603" s="171"/>
      <c r="G603" s="174"/>
      <c r="H603" s="90"/>
      <c r="I603" s="92"/>
      <c r="J603" s="178"/>
      <c r="K603" s="118"/>
      <c r="N603" s="95"/>
    </row>
    <row r="604" spans="1:14" x14ac:dyDescent="0.2">
      <c r="A604" s="116"/>
      <c r="B604" s="92"/>
      <c r="C604" s="114"/>
      <c r="D604" s="92"/>
      <c r="E604" s="116"/>
      <c r="F604" s="114"/>
      <c r="G604" s="90"/>
      <c r="H604" s="90"/>
      <c r="I604" s="92"/>
      <c r="J604" s="115"/>
      <c r="K604" s="118"/>
      <c r="N604" s="95"/>
    </row>
    <row r="605" spans="1:14" x14ac:dyDescent="0.2">
      <c r="A605" s="116"/>
      <c r="B605" s="92"/>
      <c r="C605" s="114"/>
      <c r="D605" s="92"/>
      <c r="E605" s="116"/>
      <c r="F605" s="114"/>
      <c r="G605" s="90"/>
      <c r="H605" s="90"/>
      <c r="I605" s="92"/>
      <c r="J605" s="115"/>
      <c r="K605" s="118"/>
      <c r="N605" s="95"/>
    </row>
    <row r="606" spans="1:14" x14ac:dyDescent="0.2">
      <c r="A606" s="116"/>
      <c r="B606" s="92"/>
      <c r="C606" s="114"/>
      <c r="D606" s="92"/>
      <c r="E606" s="116"/>
      <c r="F606" s="114"/>
      <c r="G606" s="90"/>
      <c r="H606" s="90"/>
      <c r="I606" s="122"/>
      <c r="J606" s="121"/>
      <c r="K606" s="461"/>
      <c r="N606" s="95"/>
    </row>
    <row r="607" spans="1:14" x14ac:dyDescent="0.2">
      <c r="A607" s="116"/>
      <c r="B607" s="92"/>
      <c r="C607" s="114"/>
      <c r="D607" s="92"/>
      <c r="E607" s="116"/>
      <c r="F607" s="114"/>
      <c r="G607" s="90"/>
      <c r="H607" s="90"/>
      <c r="I607" s="92"/>
      <c r="J607" s="115"/>
      <c r="K607" s="118"/>
      <c r="N607" s="95"/>
    </row>
    <row r="608" spans="1:14" x14ac:dyDescent="0.2">
      <c r="A608" s="116"/>
      <c r="B608" s="92"/>
      <c r="C608" s="114"/>
      <c r="D608" s="92"/>
      <c r="E608" s="116"/>
      <c r="F608" s="114"/>
      <c r="G608" s="90"/>
      <c r="H608" s="90"/>
      <c r="I608" s="92"/>
      <c r="J608" s="115"/>
      <c r="K608" s="118"/>
      <c r="N608" s="95"/>
    </row>
    <row r="609" spans="1:14" x14ac:dyDescent="0.2">
      <c r="A609" s="116"/>
      <c r="B609" s="92"/>
      <c r="C609" s="114"/>
      <c r="D609" s="92"/>
      <c r="E609" s="116"/>
      <c r="F609" s="114"/>
      <c r="G609" s="90"/>
      <c r="H609" s="90"/>
      <c r="I609" s="92"/>
      <c r="J609" s="115"/>
      <c r="K609" s="118"/>
      <c r="N609" s="95"/>
    </row>
    <row r="610" spans="1:14" x14ac:dyDescent="0.2">
      <c r="A610" s="116"/>
      <c r="B610" s="92"/>
      <c r="C610" s="114"/>
      <c r="D610" s="92"/>
      <c r="E610" s="116"/>
      <c r="F610" s="114"/>
      <c r="G610" s="90"/>
      <c r="H610" s="90"/>
      <c r="I610" s="92"/>
      <c r="J610" s="115"/>
      <c r="K610" s="118"/>
      <c r="N610" s="95"/>
    </row>
    <row r="611" spans="1:14" x14ac:dyDescent="0.2">
      <c r="A611" s="116"/>
      <c r="B611" s="92"/>
      <c r="C611" s="114"/>
      <c r="D611" s="92"/>
      <c r="E611" s="116"/>
      <c r="F611" s="114"/>
      <c r="G611" s="90"/>
      <c r="H611" s="90"/>
      <c r="I611" s="92"/>
      <c r="J611" s="115"/>
      <c r="K611" s="118"/>
      <c r="N611" s="95"/>
    </row>
    <row r="612" spans="1:14" x14ac:dyDescent="0.2">
      <c r="A612" s="116"/>
      <c r="B612" s="92"/>
      <c r="C612" s="114"/>
      <c r="D612" s="92"/>
      <c r="E612" s="116"/>
      <c r="F612" s="114"/>
      <c r="G612" s="90"/>
      <c r="H612" s="90"/>
      <c r="I612" s="122"/>
      <c r="J612" s="121"/>
      <c r="K612" s="461"/>
      <c r="N612" s="95"/>
    </row>
    <row r="613" spans="1:14" x14ac:dyDescent="0.2">
      <c r="A613" s="116"/>
      <c r="B613" s="92"/>
      <c r="C613" s="114"/>
      <c r="D613" s="92"/>
      <c r="E613" s="116"/>
      <c r="F613" s="114"/>
      <c r="G613" s="90"/>
      <c r="H613" s="90"/>
      <c r="I613" s="122"/>
      <c r="J613" s="121"/>
      <c r="K613" s="461"/>
      <c r="N613" s="95"/>
    </row>
    <row r="614" spans="1:14" x14ac:dyDescent="0.2">
      <c r="A614" s="116"/>
      <c r="B614" s="92"/>
      <c r="C614" s="114"/>
      <c r="D614" s="92"/>
      <c r="E614" s="116"/>
      <c r="F614" s="114"/>
      <c r="G614" s="90"/>
      <c r="H614" s="90"/>
      <c r="I614" s="92"/>
      <c r="J614" s="115"/>
      <c r="K614" s="118"/>
      <c r="N614" s="95"/>
    </row>
    <row r="615" spans="1:14" x14ac:dyDescent="0.2">
      <c r="A615" s="116"/>
      <c r="B615" s="92"/>
      <c r="C615" s="114"/>
      <c r="D615" s="92"/>
      <c r="E615" s="116"/>
      <c r="F615" s="114"/>
      <c r="G615" s="90"/>
      <c r="H615" s="90"/>
      <c r="I615" s="122"/>
      <c r="J615" s="121"/>
      <c r="K615" s="461"/>
      <c r="N615" s="95"/>
    </row>
    <row r="616" spans="1:14" x14ac:dyDescent="0.2">
      <c r="A616" s="116"/>
      <c r="B616" s="92"/>
      <c r="C616" s="114"/>
      <c r="D616" s="92"/>
      <c r="E616" s="116"/>
      <c r="F616" s="114"/>
      <c r="G616" s="90"/>
      <c r="H616" s="90"/>
      <c r="I616" s="92"/>
      <c r="J616" s="115"/>
      <c r="K616" s="118"/>
      <c r="N616" s="95"/>
    </row>
    <row r="617" spans="1:14" x14ac:dyDescent="0.2">
      <c r="A617" s="116"/>
      <c r="B617" s="92"/>
      <c r="C617" s="114"/>
      <c r="D617" s="92"/>
      <c r="E617" s="116"/>
      <c r="F617" s="114"/>
      <c r="G617" s="90"/>
      <c r="H617" s="90"/>
      <c r="I617" s="92"/>
      <c r="J617" s="115"/>
      <c r="K617" s="118"/>
      <c r="N617" s="95"/>
    </row>
    <row r="618" spans="1:14" x14ac:dyDescent="0.2">
      <c r="A618" s="116"/>
      <c r="B618" s="92"/>
      <c r="C618" s="114"/>
      <c r="D618" s="92"/>
      <c r="E618" s="116"/>
      <c r="F618" s="114"/>
      <c r="G618" s="90"/>
      <c r="H618" s="90"/>
      <c r="I618" s="92"/>
      <c r="J618" s="115"/>
      <c r="K618" s="118"/>
      <c r="N618" s="95"/>
    </row>
    <row r="619" spans="1:14" x14ac:dyDescent="0.2">
      <c r="A619" s="116"/>
      <c r="B619" s="92"/>
      <c r="C619" s="114"/>
      <c r="D619" s="92"/>
      <c r="E619" s="116"/>
      <c r="F619" s="114"/>
      <c r="G619" s="90"/>
      <c r="H619" s="90"/>
      <c r="I619" s="92"/>
      <c r="J619" s="115"/>
      <c r="K619" s="118"/>
      <c r="N619" s="95"/>
    </row>
    <row r="620" spans="1:14" x14ac:dyDescent="0.2">
      <c r="A620" s="116"/>
      <c r="B620" s="92"/>
      <c r="C620" s="114"/>
      <c r="D620" s="92"/>
      <c r="E620" s="116"/>
      <c r="F620" s="114"/>
      <c r="G620" s="90"/>
      <c r="H620" s="90"/>
      <c r="I620" s="92"/>
      <c r="J620" s="115"/>
      <c r="K620" s="118"/>
      <c r="N620" s="95"/>
    </row>
    <row r="621" spans="1:14" x14ac:dyDescent="0.2">
      <c r="A621" s="116"/>
      <c r="B621" s="92"/>
      <c r="C621" s="114"/>
      <c r="D621" s="92"/>
      <c r="E621" s="116"/>
      <c r="F621" s="114"/>
      <c r="G621" s="90"/>
      <c r="H621" s="90"/>
      <c r="I621" s="92"/>
      <c r="J621" s="115"/>
      <c r="K621" s="118"/>
      <c r="N621" s="95"/>
    </row>
    <row r="622" spans="1:14" x14ac:dyDescent="0.2">
      <c r="A622" s="116"/>
      <c r="B622" s="92"/>
      <c r="C622" s="114"/>
      <c r="D622" s="92"/>
      <c r="E622" s="116"/>
      <c r="F622" s="114"/>
      <c r="G622" s="90"/>
      <c r="H622" s="90"/>
      <c r="I622" s="92"/>
      <c r="J622" s="115"/>
      <c r="K622" s="118"/>
      <c r="N622" s="95"/>
    </row>
    <row r="623" spans="1:14" x14ac:dyDescent="0.2">
      <c r="A623" s="116"/>
      <c r="B623" s="92"/>
      <c r="C623" s="114"/>
      <c r="D623" s="92"/>
      <c r="E623" s="116"/>
      <c r="F623" s="114"/>
      <c r="G623" s="90"/>
      <c r="H623" s="90"/>
      <c r="I623" s="122"/>
      <c r="J623" s="121"/>
      <c r="K623" s="461"/>
      <c r="N623" s="95"/>
    </row>
    <row r="624" spans="1:14" x14ac:dyDescent="0.2">
      <c r="A624" s="116"/>
      <c r="B624" s="92"/>
      <c r="C624" s="114"/>
      <c r="D624" s="92"/>
      <c r="E624" s="116"/>
      <c r="F624" s="114"/>
      <c r="G624" s="90"/>
      <c r="H624" s="90"/>
      <c r="I624" s="92"/>
      <c r="J624" s="115"/>
      <c r="K624" s="118"/>
      <c r="N624" s="95"/>
    </row>
    <row r="625" spans="1:14" x14ac:dyDescent="0.2">
      <c r="A625" s="116"/>
      <c r="B625" s="92"/>
      <c r="C625" s="114"/>
      <c r="D625" s="92"/>
      <c r="E625" s="116"/>
      <c r="F625" s="114"/>
      <c r="G625" s="90"/>
      <c r="H625" s="90"/>
      <c r="I625" s="92"/>
      <c r="J625" s="115"/>
      <c r="K625" s="118"/>
      <c r="N625" s="95"/>
    </row>
    <row r="626" spans="1:14" x14ac:dyDescent="0.2">
      <c r="A626" s="116"/>
      <c r="B626" s="92"/>
      <c r="C626" s="114"/>
      <c r="D626" s="92"/>
      <c r="E626" s="116"/>
      <c r="F626" s="114"/>
      <c r="G626" s="90"/>
      <c r="H626" s="90"/>
      <c r="I626" s="92"/>
      <c r="J626" s="115"/>
      <c r="K626" s="118"/>
      <c r="N626" s="95"/>
    </row>
    <row r="627" spans="1:14" x14ac:dyDescent="0.2">
      <c r="A627" s="116"/>
      <c r="B627" s="92"/>
      <c r="C627" s="114"/>
      <c r="D627" s="92"/>
      <c r="E627" s="116"/>
      <c r="F627" s="114"/>
      <c r="G627" s="90"/>
      <c r="H627" s="90"/>
      <c r="I627" s="122"/>
      <c r="J627" s="121"/>
      <c r="K627" s="461"/>
      <c r="N627" s="95"/>
    </row>
    <row r="628" spans="1:14" x14ac:dyDescent="0.2">
      <c r="A628" s="116"/>
      <c r="B628" s="92"/>
      <c r="C628" s="114"/>
      <c r="D628" s="92"/>
      <c r="E628" s="116"/>
      <c r="F628" s="114"/>
      <c r="G628" s="90"/>
      <c r="H628" s="90"/>
      <c r="I628" s="122"/>
      <c r="J628" s="121"/>
      <c r="K628" s="461"/>
      <c r="N628" s="95"/>
    </row>
    <row r="629" spans="1:14" x14ac:dyDescent="0.2">
      <c r="A629" s="116"/>
      <c r="B629" s="92"/>
      <c r="C629" s="114"/>
      <c r="D629" s="92"/>
      <c r="E629" s="116"/>
      <c r="F629" s="114"/>
      <c r="G629" s="90"/>
      <c r="H629" s="90"/>
      <c r="I629" s="122"/>
      <c r="J629" s="121"/>
      <c r="K629" s="461"/>
      <c r="N629" s="95"/>
    </row>
    <row r="630" spans="1:14" x14ac:dyDescent="0.2">
      <c r="A630" s="116"/>
      <c r="B630" s="92"/>
      <c r="C630" s="114"/>
      <c r="D630" s="92"/>
      <c r="E630" s="116"/>
      <c r="F630" s="114"/>
      <c r="G630" s="90"/>
      <c r="H630" s="90"/>
      <c r="I630" s="92"/>
      <c r="J630" s="115"/>
      <c r="K630" s="118"/>
      <c r="N630" s="95"/>
    </row>
    <row r="631" spans="1:14" x14ac:dyDescent="0.2">
      <c r="A631" s="116"/>
      <c r="B631" s="92"/>
      <c r="C631" s="114"/>
      <c r="D631" s="92"/>
      <c r="E631" s="116"/>
      <c r="F631" s="114"/>
      <c r="G631" s="90"/>
      <c r="H631" s="90"/>
      <c r="I631" s="92"/>
      <c r="J631" s="115"/>
      <c r="K631" s="118"/>
      <c r="N631" s="95"/>
    </row>
    <row r="632" spans="1:14" x14ac:dyDescent="0.2">
      <c r="A632" s="116"/>
      <c r="B632" s="92"/>
      <c r="C632" s="114"/>
      <c r="D632" s="92"/>
      <c r="E632" s="116"/>
      <c r="F632" s="114"/>
      <c r="G632" s="90"/>
      <c r="H632" s="90"/>
      <c r="I632" s="92"/>
      <c r="J632" s="115"/>
      <c r="K632" s="118"/>
      <c r="N632" s="95"/>
    </row>
    <row r="633" spans="1:14" x14ac:dyDescent="0.2">
      <c r="A633" s="116"/>
      <c r="B633" s="92"/>
      <c r="C633" s="114"/>
      <c r="D633" s="92"/>
      <c r="E633" s="116"/>
      <c r="F633" s="114"/>
      <c r="G633" s="90"/>
      <c r="H633" s="90"/>
      <c r="I633" s="92"/>
      <c r="J633" s="115"/>
      <c r="K633" s="118"/>
      <c r="N633" s="95"/>
    </row>
    <row r="634" spans="1:14" x14ac:dyDescent="0.2">
      <c r="A634" s="116"/>
      <c r="B634" s="92"/>
      <c r="C634" s="114"/>
      <c r="D634" s="92"/>
      <c r="E634" s="116"/>
      <c r="F634" s="114"/>
      <c r="G634" s="90"/>
      <c r="H634" s="90"/>
      <c r="I634" s="92"/>
      <c r="J634" s="115"/>
      <c r="K634" s="118"/>
      <c r="N634" s="95"/>
    </row>
    <row r="635" spans="1:14" x14ac:dyDescent="0.2">
      <c r="A635" s="116"/>
      <c r="B635" s="92"/>
      <c r="C635" s="114"/>
      <c r="D635" s="92"/>
      <c r="E635" s="116"/>
      <c r="F635" s="114"/>
      <c r="G635" s="90"/>
      <c r="H635" s="90"/>
      <c r="I635" s="92"/>
      <c r="J635" s="115"/>
      <c r="K635" s="118"/>
      <c r="N635" s="95"/>
    </row>
    <row r="636" spans="1:14" x14ac:dyDescent="0.2">
      <c r="A636" s="116"/>
      <c r="B636" s="92"/>
      <c r="C636" s="114"/>
      <c r="D636" s="92"/>
      <c r="E636" s="116"/>
      <c r="F636" s="114"/>
      <c r="G636" s="90"/>
      <c r="H636" s="90"/>
      <c r="I636" s="92"/>
      <c r="J636" s="115"/>
      <c r="K636" s="118"/>
      <c r="N636" s="95"/>
    </row>
    <row r="637" spans="1:14" x14ac:dyDescent="0.2">
      <c r="A637" s="116"/>
      <c r="B637" s="92"/>
      <c r="C637" s="114"/>
      <c r="D637" s="92"/>
      <c r="E637" s="116"/>
      <c r="F637" s="114"/>
      <c r="G637" s="90"/>
      <c r="H637" s="90"/>
      <c r="I637" s="92"/>
      <c r="J637" s="115"/>
      <c r="K637" s="118"/>
      <c r="N637" s="95"/>
    </row>
    <row r="638" spans="1:14" x14ac:dyDescent="0.2">
      <c r="A638" s="116"/>
      <c r="B638" s="92"/>
      <c r="C638" s="114"/>
      <c r="D638" s="92"/>
      <c r="E638" s="116"/>
      <c r="F638" s="114"/>
      <c r="G638" s="90"/>
      <c r="H638" s="90"/>
      <c r="I638" s="92"/>
      <c r="J638" s="115"/>
      <c r="K638" s="118"/>
      <c r="N638" s="95"/>
    </row>
    <row r="639" spans="1:14" x14ac:dyDescent="0.2">
      <c r="A639" s="116"/>
      <c r="B639" s="92"/>
      <c r="C639" s="114"/>
      <c r="D639" s="92"/>
      <c r="E639" s="116"/>
      <c r="F639" s="114"/>
      <c r="G639" s="90"/>
      <c r="H639" s="90"/>
      <c r="I639" s="92"/>
      <c r="J639" s="115"/>
      <c r="K639" s="118"/>
      <c r="N639" s="95"/>
    </row>
    <row r="640" spans="1:14" x14ac:dyDescent="0.2">
      <c r="A640" s="116"/>
      <c r="B640" s="92"/>
      <c r="C640" s="114"/>
      <c r="D640" s="92"/>
      <c r="E640" s="116"/>
      <c r="F640" s="114"/>
      <c r="G640" s="90"/>
      <c r="H640" s="90"/>
      <c r="I640" s="92"/>
      <c r="J640" s="115"/>
      <c r="K640" s="118"/>
      <c r="N640" s="95"/>
    </row>
    <row r="641" spans="1:14" x14ac:dyDescent="0.2">
      <c r="A641" s="116"/>
      <c r="B641" s="92"/>
      <c r="C641" s="114"/>
      <c r="D641" s="92"/>
      <c r="E641" s="116"/>
      <c r="F641" s="114"/>
      <c r="G641" s="90"/>
      <c r="H641" s="90"/>
      <c r="I641" s="92"/>
      <c r="J641" s="115"/>
      <c r="K641" s="118"/>
      <c r="N641" s="95"/>
    </row>
    <row r="642" spans="1:14" x14ac:dyDescent="0.2">
      <c r="A642" s="116"/>
      <c r="B642" s="92"/>
      <c r="C642" s="114"/>
      <c r="D642" s="92"/>
      <c r="E642" s="116"/>
      <c r="F642" s="114"/>
      <c r="G642" s="90"/>
      <c r="H642" s="90"/>
      <c r="I642" s="92"/>
      <c r="J642" s="115"/>
      <c r="K642" s="118"/>
      <c r="N642" s="95"/>
    </row>
    <row r="643" spans="1:14" x14ac:dyDescent="0.2">
      <c r="A643" s="116"/>
      <c r="B643" s="92"/>
      <c r="C643" s="114"/>
      <c r="D643" s="92"/>
      <c r="E643" s="116"/>
      <c r="F643" s="114"/>
      <c r="G643" s="90"/>
      <c r="H643" s="90"/>
      <c r="I643" s="92"/>
      <c r="J643" s="115"/>
      <c r="K643" s="118"/>
      <c r="N643" s="95"/>
    </row>
    <row r="644" spans="1:14" x14ac:dyDescent="0.2">
      <c r="A644" s="116"/>
      <c r="B644" s="92"/>
      <c r="C644" s="114"/>
      <c r="D644" s="92"/>
      <c r="E644" s="116"/>
      <c r="F644" s="114"/>
      <c r="G644" s="90"/>
      <c r="H644" s="90"/>
      <c r="I644" s="92"/>
      <c r="J644" s="115"/>
      <c r="K644" s="118"/>
      <c r="N644" s="95"/>
    </row>
    <row r="645" spans="1:14" x14ac:dyDescent="0.2">
      <c r="A645" s="116"/>
      <c r="B645" s="92"/>
      <c r="C645" s="114"/>
      <c r="D645" s="92"/>
      <c r="E645" s="116"/>
      <c r="F645" s="114"/>
      <c r="G645" s="90"/>
      <c r="H645" s="90"/>
      <c r="I645" s="92"/>
      <c r="J645" s="115"/>
      <c r="K645" s="118"/>
      <c r="N645" s="95"/>
    </row>
    <row r="646" spans="1:14" x14ac:dyDescent="0.2">
      <c r="A646" s="116"/>
      <c r="B646" s="92"/>
      <c r="C646" s="114"/>
      <c r="D646" s="92"/>
      <c r="E646" s="116"/>
      <c r="F646" s="114"/>
      <c r="G646" s="90"/>
      <c r="H646" s="90"/>
      <c r="I646" s="92"/>
      <c r="J646" s="115"/>
      <c r="K646" s="118"/>
      <c r="N646" s="95"/>
    </row>
    <row r="647" spans="1:14" x14ac:dyDescent="0.2">
      <c r="A647" s="116"/>
      <c r="B647" s="92"/>
      <c r="C647" s="114"/>
      <c r="D647" s="92"/>
      <c r="E647" s="116"/>
      <c r="F647" s="114"/>
      <c r="G647" s="90"/>
      <c r="H647" s="90"/>
      <c r="I647" s="92"/>
      <c r="J647" s="115"/>
      <c r="K647" s="118"/>
      <c r="N647" s="95"/>
    </row>
    <row r="648" spans="1:14" x14ac:dyDescent="0.2">
      <c r="A648" s="116"/>
      <c r="B648" s="92"/>
      <c r="C648" s="114"/>
      <c r="D648" s="92"/>
      <c r="E648" s="116"/>
      <c r="F648" s="114"/>
      <c r="G648" s="90"/>
      <c r="H648" s="90"/>
      <c r="I648" s="92"/>
      <c r="J648" s="115"/>
      <c r="K648" s="118"/>
      <c r="N648" s="95"/>
    </row>
    <row r="649" spans="1:14" x14ac:dyDescent="0.2">
      <c r="A649" s="116"/>
      <c r="B649" s="92"/>
      <c r="C649" s="114"/>
      <c r="D649" s="92"/>
      <c r="E649" s="116"/>
      <c r="F649" s="114"/>
      <c r="G649" s="90"/>
      <c r="H649" s="90"/>
      <c r="I649" s="92"/>
      <c r="J649" s="115"/>
      <c r="K649" s="118"/>
      <c r="N649" s="95"/>
    </row>
    <row r="650" spans="1:14" x14ac:dyDescent="0.2">
      <c r="A650" s="116"/>
      <c r="B650" s="92"/>
      <c r="C650" s="156"/>
      <c r="D650" s="92"/>
      <c r="E650" s="116"/>
      <c r="F650" s="114"/>
      <c r="G650" s="90"/>
      <c r="H650" s="90"/>
      <c r="I650" s="92"/>
      <c r="J650" s="115"/>
      <c r="K650" s="118"/>
      <c r="N650" s="95"/>
    </row>
    <row r="651" spans="1:14" x14ac:dyDescent="0.2">
      <c r="A651" s="116"/>
      <c r="B651" s="92"/>
      <c r="C651" s="156"/>
      <c r="D651" s="92"/>
      <c r="E651" s="116"/>
      <c r="F651" s="114"/>
      <c r="G651" s="90"/>
      <c r="H651" s="90"/>
      <c r="I651" s="92"/>
      <c r="J651" s="115"/>
      <c r="K651" s="118"/>
      <c r="N651" s="95"/>
    </row>
    <row r="652" spans="1:14" x14ac:dyDescent="0.2">
      <c r="A652" s="116"/>
      <c r="B652" s="92"/>
      <c r="C652" s="156"/>
      <c r="D652" s="92"/>
      <c r="E652" s="116"/>
      <c r="F652" s="114"/>
      <c r="G652" s="90"/>
      <c r="H652" s="90"/>
      <c r="I652" s="92"/>
      <c r="J652" s="115"/>
      <c r="K652" s="118"/>
      <c r="N652" s="95"/>
    </row>
    <row r="653" spans="1:14" x14ac:dyDescent="0.2">
      <c r="A653" s="116"/>
      <c r="B653" s="92"/>
      <c r="C653" s="114"/>
      <c r="D653" s="92"/>
      <c r="E653" s="116"/>
      <c r="F653" s="114"/>
      <c r="G653" s="90"/>
      <c r="H653" s="90"/>
      <c r="I653" s="122"/>
      <c r="J653" s="121"/>
      <c r="K653" s="461"/>
      <c r="N653" s="95"/>
    </row>
    <row r="654" spans="1:14" x14ac:dyDescent="0.2">
      <c r="A654" s="116"/>
      <c r="B654" s="92"/>
      <c r="C654" s="412"/>
      <c r="D654" s="92"/>
      <c r="E654" s="116"/>
      <c r="F654" s="114"/>
      <c r="G654" s="90"/>
      <c r="H654" s="90"/>
      <c r="I654" s="92"/>
      <c r="J654" s="115"/>
      <c r="K654" s="118"/>
      <c r="N654" s="95"/>
    </row>
    <row r="655" spans="1:14" x14ac:dyDescent="0.2">
      <c r="A655" s="116"/>
      <c r="B655" s="92"/>
      <c r="C655" s="412"/>
      <c r="D655" s="170"/>
      <c r="E655" s="172"/>
      <c r="F655" s="171"/>
      <c r="G655" s="174"/>
      <c r="H655" s="174"/>
      <c r="I655" s="170"/>
      <c r="J655" s="173"/>
      <c r="K655" s="507"/>
      <c r="N655" s="95"/>
    </row>
    <row r="656" spans="1:14" x14ac:dyDescent="0.2">
      <c r="A656" s="116"/>
      <c r="B656" s="92"/>
      <c r="C656" s="508"/>
      <c r="D656" s="92"/>
      <c r="E656" s="116"/>
      <c r="F656" s="114"/>
      <c r="G656" s="90"/>
      <c r="H656" s="90"/>
      <c r="I656" s="92"/>
      <c r="J656" s="115"/>
      <c r="K656" s="92"/>
      <c r="N656" s="95"/>
    </row>
    <row r="657" spans="1:14" x14ac:dyDescent="0.2">
      <c r="A657" s="116"/>
      <c r="B657" s="92"/>
      <c r="C657" s="149"/>
      <c r="D657" s="148"/>
      <c r="E657" s="150"/>
      <c r="F657" s="149"/>
      <c r="G657" s="152"/>
      <c r="H657" s="152"/>
      <c r="I657" s="148"/>
      <c r="J657" s="151"/>
      <c r="K657" s="294"/>
      <c r="N657" s="95"/>
    </row>
    <row r="658" spans="1:14" x14ac:dyDescent="0.2">
      <c r="A658" s="116"/>
      <c r="B658" s="92"/>
      <c r="C658" s="114"/>
      <c r="D658" s="92"/>
      <c r="E658" s="116"/>
      <c r="F658" s="114"/>
      <c r="G658" s="90"/>
      <c r="H658" s="90"/>
      <c r="I658" s="92"/>
      <c r="J658" s="115"/>
      <c r="K658" s="118"/>
      <c r="N658" s="95"/>
    </row>
    <row r="659" spans="1:14" ht="12" thickBot="1" x14ac:dyDescent="0.25">
      <c r="A659" s="172"/>
      <c r="B659" s="170"/>
      <c r="C659" s="171"/>
      <c r="D659" s="514"/>
      <c r="E659" s="515"/>
      <c r="F659" s="176"/>
      <c r="G659" s="516"/>
      <c r="H659" s="516"/>
      <c r="I659" s="514"/>
      <c r="J659" s="178"/>
      <c r="K659" s="517"/>
      <c r="N659" s="95"/>
    </row>
    <row r="660" spans="1:14" x14ac:dyDescent="0.2">
      <c r="A660" s="518"/>
      <c r="B660" s="519"/>
      <c r="C660" s="520"/>
      <c r="D660" s="519"/>
      <c r="E660" s="524"/>
      <c r="F660" s="520"/>
      <c r="G660" s="521"/>
      <c r="H660" s="521"/>
      <c r="I660" s="519"/>
      <c r="J660" s="522"/>
      <c r="K660" s="523"/>
      <c r="N660" s="95"/>
    </row>
    <row r="661" spans="1:14" x14ac:dyDescent="0.2">
      <c r="A661" s="119"/>
      <c r="B661" s="92"/>
      <c r="C661" s="114"/>
      <c r="D661" s="92"/>
      <c r="E661" s="116"/>
      <c r="F661" s="114"/>
      <c r="G661" s="90"/>
      <c r="H661" s="90"/>
      <c r="I661" s="92"/>
      <c r="J661" s="115"/>
      <c r="K661" s="118"/>
      <c r="N661" s="95"/>
    </row>
    <row r="662" spans="1:14" x14ac:dyDescent="0.2">
      <c r="A662" s="119"/>
      <c r="B662" s="92"/>
      <c r="C662" s="114"/>
      <c r="D662" s="92"/>
      <c r="E662" s="116"/>
      <c r="F662" s="114"/>
      <c r="G662" s="90"/>
      <c r="H662" s="90"/>
      <c r="I662" s="92"/>
      <c r="J662" s="115"/>
      <c r="K662" s="118"/>
      <c r="N662" s="95"/>
    </row>
    <row r="663" spans="1:14" x14ac:dyDescent="0.2">
      <c r="A663" s="119"/>
      <c r="B663" s="92"/>
      <c r="C663" s="114"/>
      <c r="D663" s="92"/>
      <c r="E663" s="116"/>
      <c r="F663" s="114"/>
      <c r="G663" s="90"/>
      <c r="H663" s="90"/>
      <c r="I663" s="92"/>
      <c r="J663" s="115"/>
      <c r="K663" s="118"/>
      <c r="N663" s="95"/>
    </row>
    <row r="664" spans="1:14" x14ac:dyDescent="0.2">
      <c r="A664" s="119"/>
      <c r="B664" s="92"/>
      <c r="C664" s="114"/>
      <c r="D664" s="92"/>
      <c r="E664" s="116"/>
      <c r="F664" s="114"/>
      <c r="G664" s="90"/>
      <c r="H664" s="90"/>
      <c r="I664" s="92"/>
      <c r="J664" s="115"/>
      <c r="K664" s="118"/>
      <c r="N664" s="95"/>
    </row>
    <row r="665" spans="1:14" x14ac:dyDescent="0.2">
      <c r="A665" s="119"/>
      <c r="B665" s="92"/>
      <c r="C665" s="114"/>
      <c r="D665" s="92"/>
      <c r="E665" s="116"/>
      <c r="F665" s="114"/>
      <c r="G665" s="90"/>
      <c r="H665" s="90"/>
      <c r="I665" s="92"/>
      <c r="J665" s="115"/>
      <c r="K665" s="118"/>
      <c r="N665" s="95"/>
    </row>
    <row r="666" spans="1:14" x14ac:dyDescent="0.2">
      <c r="A666" s="119"/>
      <c r="B666" s="92"/>
      <c r="C666" s="114"/>
      <c r="D666" s="92"/>
      <c r="E666" s="116"/>
      <c r="F666" s="114"/>
      <c r="G666" s="90"/>
      <c r="H666" s="90"/>
      <c r="I666" s="92"/>
      <c r="J666" s="115"/>
      <c r="K666" s="118"/>
      <c r="N666" s="95"/>
    </row>
    <row r="667" spans="1:14" x14ac:dyDescent="0.2">
      <c r="A667" s="119"/>
      <c r="B667" s="92"/>
      <c r="C667" s="114"/>
      <c r="D667" s="92"/>
      <c r="E667" s="116"/>
      <c r="F667" s="114"/>
      <c r="G667" s="90"/>
      <c r="H667" s="90"/>
      <c r="I667" s="92"/>
      <c r="J667" s="115"/>
      <c r="K667" s="118"/>
      <c r="N667" s="95"/>
    </row>
    <row r="668" spans="1:14" x14ac:dyDescent="0.2">
      <c r="A668" s="119"/>
      <c r="B668" s="92"/>
      <c r="C668" s="114"/>
      <c r="D668" s="92"/>
      <c r="E668" s="116"/>
      <c r="F668" s="114"/>
      <c r="G668" s="90"/>
      <c r="H668" s="90"/>
      <c r="I668" s="92"/>
      <c r="J668" s="115"/>
      <c r="K668" s="118"/>
      <c r="N668" s="95"/>
    </row>
    <row r="669" spans="1:14" x14ac:dyDescent="0.2">
      <c r="A669" s="119"/>
      <c r="B669" s="92"/>
      <c r="C669" s="114"/>
      <c r="D669" s="92"/>
      <c r="E669" s="116"/>
      <c r="F669" s="114"/>
      <c r="G669" s="90"/>
      <c r="H669" s="90"/>
      <c r="I669" s="92"/>
      <c r="J669" s="115"/>
      <c r="K669" s="118"/>
      <c r="N669" s="95"/>
    </row>
    <row r="670" spans="1:14" x14ac:dyDescent="0.2">
      <c r="A670" s="119"/>
      <c r="B670" s="92"/>
      <c r="C670" s="114"/>
      <c r="D670" s="92"/>
      <c r="E670" s="116"/>
      <c r="F670" s="114"/>
      <c r="G670" s="90"/>
      <c r="H670" s="90"/>
      <c r="I670" s="92"/>
      <c r="J670" s="115"/>
      <c r="K670" s="118"/>
      <c r="N670" s="95"/>
    </row>
    <row r="671" spans="1:14" x14ac:dyDescent="0.2">
      <c r="A671" s="119"/>
      <c r="B671" s="92"/>
      <c r="C671" s="114"/>
      <c r="D671" s="92"/>
      <c r="E671" s="116"/>
      <c r="F671" s="114"/>
      <c r="G671" s="90"/>
      <c r="H671" s="90"/>
      <c r="I671" s="92"/>
      <c r="J671" s="115"/>
      <c r="K671" s="118"/>
      <c r="N671" s="95"/>
    </row>
    <row r="672" spans="1:14" x14ac:dyDescent="0.2">
      <c r="A672" s="119"/>
      <c r="B672" s="92"/>
      <c r="C672" s="114"/>
      <c r="D672" s="92"/>
      <c r="E672" s="116"/>
      <c r="F672" s="114"/>
      <c r="G672" s="90"/>
      <c r="H672" s="90"/>
      <c r="I672" s="92"/>
      <c r="J672" s="115"/>
      <c r="K672" s="118"/>
      <c r="N672" s="89"/>
    </row>
    <row r="673" spans="1:14" x14ac:dyDescent="0.2">
      <c r="A673" s="119"/>
      <c r="B673" s="92"/>
      <c r="C673" s="114"/>
      <c r="D673" s="92"/>
      <c r="E673" s="116"/>
      <c r="F673" s="114"/>
      <c r="G673" s="90"/>
      <c r="H673" s="90"/>
      <c r="I673" s="92"/>
      <c r="J673" s="115"/>
      <c r="K673" s="118"/>
      <c r="N673" s="95"/>
    </row>
    <row r="674" spans="1:14" x14ac:dyDescent="0.2">
      <c r="A674" s="119"/>
      <c r="B674" s="92"/>
      <c r="C674" s="114"/>
      <c r="D674" s="92"/>
      <c r="E674" s="116"/>
      <c r="F674" s="114"/>
      <c r="G674" s="90"/>
      <c r="H674" s="90"/>
      <c r="I674" s="92"/>
      <c r="J674" s="115"/>
      <c r="K674" s="118"/>
      <c r="N674" s="95"/>
    </row>
    <row r="675" spans="1:14" x14ac:dyDescent="0.2">
      <c r="A675" s="119"/>
      <c r="B675" s="92"/>
      <c r="C675" s="114"/>
      <c r="D675" s="92"/>
      <c r="E675" s="116"/>
      <c r="F675" s="114"/>
      <c r="G675" s="90"/>
      <c r="H675" s="90"/>
      <c r="I675" s="92"/>
      <c r="J675" s="115"/>
      <c r="K675" s="118"/>
      <c r="N675" s="95"/>
    </row>
    <row r="676" spans="1:14" x14ac:dyDescent="0.2">
      <c r="A676" s="119"/>
      <c r="B676" s="92"/>
      <c r="C676" s="114"/>
      <c r="D676" s="92"/>
      <c r="E676" s="116"/>
      <c r="F676" s="114"/>
      <c r="G676" s="90"/>
      <c r="H676" s="90"/>
      <c r="I676" s="92"/>
      <c r="J676" s="115"/>
      <c r="K676" s="118"/>
      <c r="N676" s="95"/>
    </row>
    <row r="677" spans="1:14" x14ac:dyDescent="0.2">
      <c r="A677" s="119"/>
      <c r="B677" s="92"/>
      <c r="C677" s="114"/>
      <c r="D677" s="92"/>
      <c r="E677" s="116"/>
      <c r="F677" s="114"/>
      <c r="G677" s="90"/>
      <c r="H677" s="90"/>
      <c r="I677" s="92"/>
      <c r="J677" s="115"/>
      <c r="K677" s="118"/>
      <c r="N677" s="95"/>
    </row>
    <row r="678" spans="1:14" x14ac:dyDescent="0.2">
      <c r="A678" s="119"/>
      <c r="B678" s="92"/>
      <c r="C678" s="114"/>
      <c r="D678" s="92"/>
      <c r="E678" s="116"/>
      <c r="F678" s="114"/>
      <c r="G678" s="90"/>
      <c r="H678" s="90"/>
      <c r="I678" s="92"/>
      <c r="J678" s="115"/>
      <c r="K678" s="118"/>
      <c r="N678" s="95"/>
    </row>
    <row r="679" spans="1:14" x14ac:dyDescent="0.2">
      <c r="A679" s="119"/>
      <c r="B679" s="92"/>
      <c r="C679" s="114"/>
      <c r="D679" s="92"/>
      <c r="E679" s="116"/>
      <c r="F679" s="114"/>
      <c r="G679" s="90"/>
      <c r="H679" s="90"/>
      <c r="I679" s="92"/>
      <c r="J679" s="115"/>
      <c r="K679" s="118"/>
      <c r="N679" s="95"/>
    </row>
    <row r="680" spans="1:14" x14ac:dyDescent="0.2">
      <c r="A680" s="119"/>
      <c r="B680" s="92"/>
      <c r="C680" s="114"/>
      <c r="D680" s="92"/>
      <c r="E680" s="116"/>
      <c r="F680" s="114"/>
      <c r="G680" s="90"/>
      <c r="H680" s="90"/>
      <c r="I680" s="92"/>
      <c r="J680" s="115"/>
      <c r="K680" s="118"/>
      <c r="N680" s="95"/>
    </row>
    <row r="681" spans="1:14" x14ac:dyDescent="0.2">
      <c r="A681" s="119"/>
      <c r="B681" s="92"/>
      <c r="C681" s="114"/>
      <c r="D681" s="92"/>
      <c r="E681" s="116"/>
      <c r="F681" s="114"/>
      <c r="G681" s="90"/>
      <c r="H681" s="90"/>
      <c r="I681" s="92"/>
      <c r="J681" s="115"/>
      <c r="K681" s="118"/>
      <c r="N681" s="95"/>
    </row>
    <row r="682" spans="1:14" x14ac:dyDescent="0.2">
      <c r="A682" s="119"/>
      <c r="B682" s="92"/>
      <c r="C682" s="114"/>
      <c r="D682" s="92"/>
      <c r="E682" s="116"/>
      <c r="F682" s="114"/>
      <c r="G682" s="90"/>
      <c r="H682" s="90"/>
      <c r="I682" s="92"/>
      <c r="J682" s="115"/>
      <c r="K682" s="118"/>
      <c r="N682" s="95"/>
    </row>
    <row r="683" spans="1:14" x14ac:dyDescent="0.2">
      <c r="A683" s="119"/>
      <c r="B683" s="92"/>
      <c r="C683" s="114"/>
      <c r="D683" s="92"/>
      <c r="E683" s="116"/>
      <c r="F683" s="114"/>
      <c r="G683" s="90"/>
      <c r="H683" s="90"/>
      <c r="I683" s="92"/>
      <c r="J683" s="115"/>
      <c r="K683" s="118"/>
      <c r="N683" s="95"/>
    </row>
    <row r="684" spans="1:14" x14ac:dyDescent="0.2">
      <c r="A684" s="119"/>
      <c r="B684" s="92"/>
      <c r="C684" s="114"/>
      <c r="D684" s="92"/>
      <c r="E684" s="116"/>
      <c r="F684" s="114"/>
      <c r="G684" s="90"/>
      <c r="H684" s="90"/>
      <c r="I684" s="92"/>
      <c r="J684" s="115"/>
      <c r="K684" s="118"/>
      <c r="N684" s="95"/>
    </row>
    <row r="685" spans="1:14" x14ac:dyDescent="0.2">
      <c r="A685" s="119"/>
      <c r="B685" s="92"/>
      <c r="C685" s="114"/>
      <c r="D685" s="92"/>
      <c r="E685" s="116"/>
      <c r="F685" s="114"/>
      <c r="G685" s="90"/>
      <c r="H685" s="90"/>
      <c r="I685" s="92"/>
      <c r="J685" s="115"/>
      <c r="K685" s="118"/>
      <c r="N685" s="95"/>
    </row>
    <row r="686" spans="1:14" x14ac:dyDescent="0.2">
      <c r="A686" s="119"/>
      <c r="B686" s="92"/>
      <c r="C686" s="114"/>
      <c r="D686" s="92"/>
      <c r="E686" s="116"/>
      <c r="F686" s="114"/>
      <c r="G686" s="90"/>
      <c r="H686" s="90"/>
      <c r="I686" s="92"/>
      <c r="J686" s="115"/>
      <c r="K686" s="118"/>
      <c r="N686" s="95"/>
    </row>
    <row r="687" spans="1:14" x14ac:dyDescent="0.2">
      <c r="A687" s="119"/>
      <c r="B687" s="92"/>
      <c r="C687" s="114"/>
      <c r="D687" s="92"/>
      <c r="E687" s="116"/>
      <c r="F687" s="114"/>
      <c r="G687" s="90"/>
      <c r="H687" s="90"/>
      <c r="I687" s="92"/>
      <c r="J687" s="115"/>
      <c r="K687" s="118"/>
      <c r="N687" s="95"/>
    </row>
    <row r="688" spans="1:14" x14ac:dyDescent="0.2">
      <c r="A688" s="119"/>
      <c r="B688" s="92"/>
      <c r="C688" s="114"/>
      <c r="D688" s="92"/>
      <c r="E688" s="116"/>
      <c r="F688" s="114"/>
      <c r="G688" s="90"/>
      <c r="H688" s="90"/>
      <c r="I688" s="92"/>
      <c r="J688" s="115"/>
      <c r="K688" s="118"/>
      <c r="N688" s="95"/>
    </row>
    <row r="689" spans="1:14" x14ac:dyDescent="0.2">
      <c r="A689" s="119"/>
      <c r="B689" s="92"/>
      <c r="C689" s="114"/>
      <c r="D689" s="92"/>
      <c r="E689" s="116"/>
      <c r="F689" s="114"/>
      <c r="G689" s="90"/>
      <c r="H689" s="90"/>
      <c r="I689" s="92"/>
      <c r="J689" s="115"/>
      <c r="K689" s="118"/>
      <c r="N689" s="95"/>
    </row>
    <row r="690" spans="1:14" x14ac:dyDescent="0.2">
      <c r="A690" s="119"/>
      <c r="B690" s="92"/>
      <c r="C690" s="114"/>
      <c r="D690" s="92"/>
      <c r="E690" s="116"/>
      <c r="F690" s="114"/>
      <c r="G690" s="90"/>
      <c r="H690" s="90"/>
      <c r="I690" s="92"/>
      <c r="J690" s="115"/>
      <c r="K690" s="118"/>
      <c r="N690" s="95"/>
    </row>
    <row r="691" spans="1:14" x14ac:dyDescent="0.2">
      <c r="A691" s="119"/>
      <c r="B691" s="92"/>
      <c r="C691" s="114"/>
      <c r="D691" s="92"/>
      <c r="E691" s="116"/>
      <c r="F691" s="114"/>
      <c r="G691" s="90"/>
      <c r="H691" s="90"/>
      <c r="I691" s="92"/>
      <c r="J691" s="115"/>
      <c r="K691" s="118"/>
      <c r="N691" s="95"/>
    </row>
    <row r="692" spans="1:14" x14ac:dyDescent="0.2">
      <c r="A692" s="119"/>
      <c r="B692" s="92"/>
      <c r="C692" s="114"/>
      <c r="D692" s="92"/>
      <c r="E692" s="116"/>
      <c r="F692" s="114"/>
      <c r="G692" s="90"/>
      <c r="H692" s="90"/>
      <c r="I692" s="92"/>
      <c r="J692" s="115"/>
      <c r="K692" s="118"/>
      <c r="N692" s="95"/>
    </row>
    <row r="693" spans="1:14" x14ac:dyDescent="0.2">
      <c r="A693" s="119"/>
      <c r="B693" s="92"/>
      <c r="C693" s="114"/>
      <c r="D693" s="92"/>
      <c r="E693" s="116"/>
      <c r="F693" s="114"/>
      <c r="G693" s="90"/>
      <c r="H693" s="90"/>
      <c r="I693" s="92"/>
      <c r="J693" s="115"/>
      <c r="K693" s="118"/>
      <c r="N693" s="95"/>
    </row>
    <row r="694" spans="1:14" x14ac:dyDescent="0.2">
      <c r="A694" s="119"/>
      <c r="B694" s="92"/>
      <c r="C694" s="114"/>
      <c r="D694" s="92"/>
      <c r="E694" s="116"/>
      <c r="F694" s="114"/>
      <c r="G694" s="90"/>
      <c r="H694" s="90"/>
      <c r="I694" s="92"/>
      <c r="J694" s="115"/>
      <c r="K694" s="118"/>
      <c r="N694" s="95"/>
    </row>
    <row r="695" spans="1:14" x14ac:dyDescent="0.2">
      <c r="A695" s="119"/>
      <c r="B695" s="92"/>
      <c r="C695" s="114"/>
      <c r="D695" s="92"/>
      <c r="E695" s="116"/>
      <c r="F695" s="114"/>
      <c r="G695" s="90"/>
      <c r="H695" s="90"/>
      <c r="I695" s="122"/>
      <c r="J695" s="449"/>
      <c r="K695" s="450"/>
      <c r="N695" s="95"/>
    </row>
    <row r="696" spans="1:14" x14ac:dyDescent="0.2">
      <c r="A696" s="119"/>
      <c r="B696" s="92"/>
      <c r="C696" s="114"/>
      <c r="D696" s="92"/>
      <c r="E696" s="116"/>
      <c r="F696" s="114"/>
      <c r="G696" s="90"/>
      <c r="H696" s="90"/>
      <c r="I696" s="92"/>
      <c r="J696" s="115"/>
      <c r="K696" s="118"/>
      <c r="N696" s="95"/>
    </row>
    <row r="697" spans="1:14" x14ac:dyDescent="0.2">
      <c r="A697" s="119"/>
      <c r="B697" s="92"/>
      <c r="C697" s="114"/>
      <c r="D697" s="92"/>
      <c r="E697" s="116"/>
      <c r="F697" s="114"/>
      <c r="G697" s="90"/>
      <c r="H697" s="90"/>
      <c r="I697" s="92"/>
      <c r="J697" s="115"/>
      <c r="K697" s="118"/>
      <c r="N697" s="95"/>
    </row>
    <row r="698" spans="1:14" x14ac:dyDescent="0.2">
      <c r="A698" s="119"/>
      <c r="B698" s="92"/>
      <c r="C698" s="114"/>
      <c r="D698" s="92"/>
      <c r="E698" s="116"/>
      <c r="F698" s="114"/>
      <c r="G698" s="90"/>
      <c r="H698" s="90"/>
      <c r="I698" s="92"/>
      <c r="J698" s="115"/>
      <c r="K698" s="118"/>
      <c r="N698" s="95"/>
    </row>
    <row r="699" spans="1:14" x14ac:dyDescent="0.2">
      <c r="A699" s="119"/>
      <c r="B699" s="92"/>
      <c r="C699" s="114"/>
      <c r="D699" s="92"/>
      <c r="E699" s="116"/>
      <c r="F699" s="114"/>
      <c r="G699" s="90"/>
      <c r="H699" s="90"/>
      <c r="I699" s="92"/>
      <c r="J699" s="115"/>
      <c r="K699" s="118"/>
      <c r="N699" s="95"/>
    </row>
    <row r="700" spans="1:14" x14ac:dyDescent="0.2">
      <c r="A700" s="119"/>
      <c r="B700" s="92"/>
      <c r="C700" s="114"/>
      <c r="D700" s="92"/>
      <c r="E700" s="116"/>
      <c r="F700" s="114"/>
      <c r="G700" s="90"/>
      <c r="H700" s="90"/>
      <c r="I700" s="92"/>
      <c r="J700" s="115"/>
      <c r="K700" s="118"/>
      <c r="N700" s="95"/>
    </row>
    <row r="701" spans="1:14" x14ac:dyDescent="0.2">
      <c r="A701" s="119"/>
      <c r="B701" s="92"/>
      <c r="C701" s="114"/>
      <c r="D701" s="92"/>
      <c r="E701" s="116"/>
      <c r="F701" s="114"/>
      <c r="G701" s="90"/>
      <c r="H701" s="90"/>
      <c r="I701" s="92"/>
      <c r="J701" s="115"/>
      <c r="K701" s="118"/>
      <c r="N701" s="95"/>
    </row>
    <row r="702" spans="1:14" x14ac:dyDescent="0.2">
      <c r="A702" s="119"/>
      <c r="B702" s="92"/>
      <c r="C702" s="114"/>
      <c r="D702" s="92"/>
      <c r="E702" s="116"/>
      <c r="F702" s="114"/>
      <c r="G702" s="90"/>
      <c r="H702" s="90"/>
      <c r="I702" s="92"/>
      <c r="J702" s="115"/>
      <c r="K702" s="118"/>
      <c r="N702" s="95"/>
    </row>
    <row r="703" spans="1:14" x14ac:dyDescent="0.2">
      <c r="A703" s="119"/>
      <c r="B703" s="92"/>
      <c r="C703" s="114"/>
      <c r="D703" s="92"/>
      <c r="E703" s="116"/>
      <c r="F703" s="114"/>
      <c r="G703" s="90"/>
      <c r="H703" s="90"/>
      <c r="I703" s="92"/>
      <c r="J703" s="115"/>
      <c r="K703" s="118"/>
      <c r="N703" s="95"/>
    </row>
    <row r="704" spans="1:14" x14ac:dyDescent="0.2">
      <c r="A704" s="119"/>
      <c r="B704" s="92"/>
      <c r="C704" s="114"/>
      <c r="D704" s="92"/>
      <c r="E704" s="116"/>
      <c r="F704" s="114"/>
      <c r="G704" s="90"/>
      <c r="H704" s="90"/>
      <c r="I704" s="92"/>
      <c r="J704" s="115"/>
      <c r="K704" s="118"/>
      <c r="N704" s="95"/>
    </row>
    <row r="705" spans="1:14" x14ac:dyDescent="0.2">
      <c r="A705" s="119"/>
      <c r="B705" s="92"/>
      <c r="C705" s="114"/>
      <c r="D705" s="92"/>
      <c r="E705" s="116"/>
      <c r="F705" s="114"/>
      <c r="G705" s="90"/>
      <c r="H705" s="90"/>
      <c r="I705" s="92"/>
      <c r="J705" s="115"/>
      <c r="K705" s="118"/>
      <c r="N705" s="95"/>
    </row>
    <row r="706" spans="1:14" x14ac:dyDescent="0.2">
      <c r="A706" s="119"/>
      <c r="B706" s="92"/>
      <c r="C706" s="114"/>
      <c r="D706" s="92"/>
      <c r="E706" s="116"/>
      <c r="F706" s="114"/>
      <c r="G706" s="90"/>
      <c r="H706" s="90"/>
      <c r="I706" s="92"/>
      <c r="J706" s="115"/>
      <c r="K706" s="118"/>
      <c r="N706" s="95"/>
    </row>
    <row r="707" spans="1:14" x14ac:dyDescent="0.2">
      <c r="A707" s="119"/>
      <c r="B707" s="92"/>
      <c r="C707" s="114"/>
      <c r="D707" s="92"/>
      <c r="E707" s="116"/>
      <c r="F707" s="114"/>
      <c r="G707" s="90"/>
      <c r="H707" s="90"/>
      <c r="I707" s="92"/>
      <c r="J707" s="115"/>
      <c r="K707" s="118"/>
      <c r="N707" s="95"/>
    </row>
    <row r="708" spans="1:14" x14ac:dyDescent="0.2">
      <c r="A708" s="119"/>
      <c r="B708" s="92"/>
      <c r="C708" s="114"/>
      <c r="D708" s="92"/>
      <c r="E708" s="116"/>
      <c r="F708" s="114"/>
      <c r="G708" s="90"/>
      <c r="H708" s="90"/>
      <c r="I708" s="92"/>
      <c r="J708" s="115"/>
      <c r="K708" s="118"/>
      <c r="N708" s="95"/>
    </row>
    <row r="709" spans="1:14" x14ac:dyDescent="0.2">
      <c r="A709" s="119"/>
      <c r="B709" s="92"/>
      <c r="C709" s="114"/>
      <c r="D709" s="92"/>
      <c r="E709" s="116"/>
      <c r="F709" s="114"/>
      <c r="G709" s="90"/>
      <c r="H709" s="90"/>
      <c r="I709" s="92"/>
      <c r="J709" s="115"/>
      <c r="K709" s="118"/>
      <c r="N709" s="95"/>
    </row>
    <row r="710" spans="1:14" x14ac:dyDescent="0.2">
      <c r="A710" s="119"/>
      <c r="B710" s="92"/>
      <c r="C710" s="114"/>
      <c r="D710" s="92"/>
      <c r="E710" s="116"/>
      <c r="F710" s="114"/>
      <c r="G710" s="90"/>
      <c r="H710" s="90"/>
      <c r="I710" s="92"/>
      <c r="J710" s="115"/>
      <c r="K710" s="118"/>
      <c r="N710" s="95"/>
    </row>
    <row r="711" spans="1:14" x14ac:dyDescent="0.2">
      <c r="A711" s="119"/>
      <c r="B711" s="92"/>
      <c r="C711" s="114"/>
      <c r="D711" s="92"/>
      <c r="E711" s="116"/>
      <c r="F711" s="114"/>
      <c r="G711" s="90"/>
      <c r="H711" s="90"/>
      <c r="I711" s="92"/>
      <c r="J711" s="115"/>
      <c r="K711" s="118"/>
      <c r="N711" s="95"/>
    </row>
    <row r="712" spans="1:14" x14ac:dyDescent="0.2">
      <c r="A712" s="119"/>
      <c r="B712" s="92"/>
      <c r="C712" s="114"/>
      <c r="D712" s="92"/>
      <c r="E712" s="116"/>
      <c r="F712" s="114"/>
      <c r="G712" s="90"/>
      <c r="H712" s="90"/>
      <c r="I712" s="92"/>
      <c r="J712" s="115"/>
      <c r="K712" s="118"/>
      <c r="N712" s="95"/>
    </row>
    <row r="713" spans="1:14" x14ac:dyDescent="0.2">
      <c r="A713" s="119"/>
      <c r="B713" s="92"/>
      <c r="C713" s="114"/>
      <c r="D713" s="92"/>
      <c r="E713" s="116"/>
      <c r="F713" s="114"/>
      <c r="G713" s="90"/>
      <c r="H713" s="90"/>
      <c r="I713" s="92"/>
      <c r="J713" s="115"/>
      <c r="K713" s="118"/>
      <c r="N713" s="95"/>
    </row>
    <row r="714" spans="1:14" x14ac:dyDescent="0.2">
      <c r="A714" s="119"/>
      <c r="B714" s="92"/>
      <c r="C714" s="114"/>
      <c r="D714" s="92"/>
      <c r="E714" s="116"/>
      <c r="F714" s="114"/>
      <c r="G714" s="90"/>
      <c r="H714" s="90"/>
      <c r="I714" s="92"/>
      <c r="J714" s="115"/>
      <c r="K714" s="118"/>
      <c r="N714" s="95"/>
    </row>
    <row r="715" spans="1:14" x14ac:dyDescent="0.2">
      <c r="A715" s="119"/>
      <c r="B715" s="92"/>
      <c r="C715" s="114"/>
      <c r="D715" s="92"/>
      <c r="E715" s="116"/>
      <c r="F715" s="114"/>
      <c r="G715" s="90"/>
      <c r="H715" s="90"/>
      <c r="I715" s="92"/>
      <c r="J715" s="115"/>
      <c r="K715" s="118"/>
      <c r="N715" s="95"/>
    </row>
    <row r="716" spans="1:14" x14ac:dyDescent="0.2">
      <c r="A716" s="119"/>
      <c r="B716" s="92"/>
      <c r="C716" s="114"/>
      <c r="D716" s="92"/>
      <c r="E716" s="116"/>
      <c r="F716" s="114"/>
      <c r="G716" s="90"/>
      <c r="H716" s="90"/>
      <c r="I716" s="92"/>
      <c r="J716" s="115"/>
      <c r="K716" s="118"/>
      <c r="N716" s="95"/>
    </row>
    <row r="717" spans="1:14" x14ac:dyDescent="0.2">
      <c r="A717" s="119"/>
      <c r="B717" s="92"/>
      <c r="C717" s="114"/>
      <c r="D717" s="92"/>
      <c r="E717" s="116"/>
      <c r="F717" s="114"/>
      <c r="G717" s="90"/>
      <c r="H717" s="90"/>
      <c r="I717" s="92"/>
      <c r="J717" s="115"/>
      <c r="K717" s="118"/>
      <c r="N717" s="95"/>
    </row>
    <row r="718" spans="1:14" x14ac:dyDescent="0.2">
      <c r="A718" s="119"/>
      <c r="B718" s="92"/>
      <c r="C718" s="114"/>
      <c r="D718" s="92"/>
      <c r="E718" s="116"/>
      <c r="F718" s="114"/>
      <c r="G718" s="90"/>
      <c r="H718" s="90"/>
      <c r="I718" s="92"/>
      <c r="J718" s="115"/>
      <c r="K718" s="118"/>
      <c r="N718" s="95"/>
    </row>
    <row r="719" spans="1:14" x14ac:dyDescent="0.2">
      <c r="A719" s="119"/>
      <c r="B719" s="92"/>
      <c r="C719" s="114"/>
      <c r="D719" s="92"/>
      <c r="E719" s="116"/>
      <c r="F719" s="114"/>
      <c r="G719" s="90"/>
      <c r="H719" s="90"/>
      <c r="I719" s="92"/>
      <c r="J719" s="115"/>
      <c r="K719" s="118"/>
      <c r="N719" s="95"/>
    </row>
    <row r="720" spans="1:14" x14ac:dyDescent="0.2">
      <c r="A720" s="119"/>
      <c r="B720" s="92"/>
      <c r="C720" s="114"/>
      <c r="D720" s="92"/>
      <c r="E720" s="116"/>
      <c r="F720" s="114"/>
      <c r="G720" s="90"/>
      <c r="H720" s="90"/>
      <c r="I720" s="92"/>
      <c r="J720" s="115"/>
      <c r="K720" s="118"/>
      <c r="N720" s="95"/>
    </row>
    <row r="721" spans="1:14" x14ac:dyDescent="0.2">
      <c r="A721" s="119"/>
      <c r="B721" s="92"/>
      <c r="C721" s="114"/>
      <c r="D721" s="92"/>
      <c r="E721" s="116"/>
      <c r="F721" s="114"/>
      <c r="G721" s="90"/>
      <c r="H721" s="90"/>
      <c r="I721" s="92"/>
      <c r="J721" s="115"/>
      <c r="K721" s="118"/>
      <c r="N721" s="95"/>
    </row>
    <row r="722" spans="1:14" x14ac:dyDescent="0.2">
      <c r="A722" s="119"/>
      <c r="B722" s="92"/>
      <c r="C722" s="114"/>
      <c r="D722" s="92"/>
      <c r="E722" s="116"/>
      <c r="F722" s="114"/>
      <c r="G722" s="90"/>
      <c r="H722" s="90"/>
      <c r="I722" s="92"/>
      <c r="J722" s="115"/>
      <c r="K722" s="118"/>
      <c r="N722" s="95"/>
    </row>
    <row r="723" spans="1:14" x14ac:dyDescent="0.2">
      <c r="A723" s="119"/>
      <c r="B723" s="92"/>
      <c r="C723" s="114"/>
      <c r="D723" s="92"/>
      <c r="E723" s="116"/>
      <c r="F723" s="114"/>
      <c r="G723" s="90"/>
      <c r="H723" s="90"/>
      <c r="I723" s="92"/>
      <c r="J723" s="115"/>
      <c r="K723" s="118"/>
      <c r="N723" s="95"/>
    </row>
    <row r="724" spans="1:14" x14ac:dyDescent="0.2">
      <c r="A724" s="119"/>
      <c r="B724" s="92"/>
      <c r="C724" s="114"/>
      <c r="D724" s="92"/>
      <c r="E724" s="116"/>
      <c r="F724" s="114"/>
      <c r="G724" s="90"/>
      <c r="H724" s="90"/>
      <c r="I724" s="92"/>
      <c r="J724" s="115"/>
      <c r="K724" s="118"/>
      <c r="N724" s="95"/>
    </row>
    <row r="725" spans="1:14" x14ac:dyDescent="0.2">
      <c r="A725" s="119"/>
      <c r="B725" s="92"/>
      <c r="C725" s="114"/>
      <c r="D725" s="92"/>
      <c r="E725" s="116"/>
      <c r="F725" s="114"/>
      <c r="G725" s="90"/>
      <c r="H725" s="90"/>
      <c r="I725" s="92"/>
      <c r="J725" s="115"/>
      <c r="K725" s="118"/>
      <c r="N725" s="95"/>
    </row>
    <row r="726" spans="1:14" x14ac:dyDescent="0.2">
      <c r="A726" s="119"/>
      <c r="B726" s="92"/>
      <c r="C726" s="114"/>
      <c r="D726" s="92"/>
      <c r="E726" s="116"/>
      <c r="F726" s="114"/>
      <c r="G726" s="90"/>
      <c r="H726" s="90"/>
      <c r="I726" s="92"/>
      <c r="J726" s="115"/>
      <c r="K726" s="118"/>
      <c r="N726" s="95"/>
    </row>
    <row r="727" spans="1:14" x14ac:dyDescent="0.2">
      <c r="A727" s="119"/>
      <c r="B727" s="92"/>
      <c r="C727" s="114"/>
      <c r="D727" s="92"/>
      <c r="E727" s="116"/>
      <c r="F727" s="114"/>
      <c r="G727" s="90"/>
      <c r="H727" s="90"/>
      <c r="I727" s="92"/>
      <c r="J727" s="115"/>
      <c r="K727" s="118"/>
      <c r="N727" s="95"/>
    </row>
    <row r="728" spans="1:14" x14ac:dyDescent="0.2">
      <c r="A728" s="119"/>
      <c r="B728" s="92"/>
      <c r="C728" s="114"/>
      <c r="D728" s="92"/>
      <c r="E728" s="116"/>
      <c r="F728" s="114"/>
      <c r="G728" s="90"/>
      <c r="H728" s="90"/>
      <c r="I728" s="92"/>
      <c r="J728" s="115"/>
      <c r="K728" s="118"/>
      <c r="N728" s="95"/>
    </row>
    <row r="729" spans="1:14" x14ac:dyDescent="0.2">
      <c r="A729" s="119"/>
      <c r="B729" s="92"/>
      <c r="C729" s="114"/>
      <c r="D729" s="92"/>
      <c r="E729" s="116"/>
      <c r="F729" s="114"/>
      <c r="G729" s="90"/>
      <c r="H729" s="90"/>
      <c r="I729" s="92"/>
      <c r="J729" s="115"/>
      <c r="K729" s="118"/>
      <c r="N729" s="95"/>
    </row>
    <row r="730" spans="1:14" x14ac:dyDescent="0.2">
      <c r="A730" s="119"/>
      <c r="B730" s="92"/>
      <c r="C730" s="114"/>
      <c r="D730" s="92"/>
      <c r="E730" s="116"/>
      <c r="F730" s="114"/>
      <c r="G730" s="90"/>
      <c r="H730" s="90"/>
      <c r="I730" s="92"/>
      <c r="J730" s="449"/>
      <c r="K730" s="450"/>
      <c r="N730" s="95"/>
    </row>
    <row r="731" spans="1:14" x14ac:dyDescent="0.2">
      <c r="A731" s="119"/>
      <c r="B731" s="92"/>
      <c r="C731" s="114"/>
      <c r="D731" s="92"/>
      <c r="E731" s="116"/>
      <c r="F731" s="114"/>
      <c r="G731" s="90"/>
      <c r="H731" s="90"/>
      <c r="I731" s="92"/>
      <c r="J731" s="115"/>
      <c r="K731" s="118"/>
      <c r="N731" s="95"/>
    </row>
    <row r="732" spans="1:14" x14ac:dyDescent="0.2">
      <c r="A732" s="119"/>
      <c r="B732" s="92"/>
      <c r="C732" s="114"/>
      <c r="D732" s="92"/>
      <c r="E732" s="116"/>
      <c r="F732" s="114"/>
      <c r="G732" s="90"/>
      <c r="H732" s="90"/>
      <c r="I732" s="92"/>
      <c r="J732" s="115"/>
      <c r="K732" s="118"/>
      <c r="N732" s="95"/>
    </row>
    <row r="733" spans="1:14" x14ac:dyDescent="0.2">
      <c r="A733" s="119"/>
      <c r="B733" s="92"/>
      <c r="C733" s="114"/>
      <c r="D733" s="92"/>
      <c r="E733" s="116"/>
      <c r="F733" s="114"/>
      <c r="G733" s="90"/>
      <c r="H733" s="90"/>
      <c r="I733" s="92"/>
      <c r="J733" s="115"/>
      <c r="K733" s="118"/>
      <c r="N733" s="95"/>
    </row>
    <row r="734" spans="1:14" x14ac:dyDescent="0.2">
      <c r="A734" s="119"/>
      <c r="B734" s="92"/>
      <c r="C734" s="114"/>
      <c r="D734" s="92"/>
      <c r="E734" s="116"/>
      <c r="F734" s="114"/>
      <c r="G734" s="90"/>
      <c r="H734" s="90"/>
      <c r="I734" s="92"/>
      <c r="J734" s="115"/>
      <c r="K734" s="118"/>
      <c r="N734" s="95"/>
    </row>
    <row r="735" spans="1:14" x14ac:dyDescent="0.2">
      <c r="A735" s="119"/>
      <c r="B735" s="92"/>
      <c r="C735" s="114"/>
      <c r="D735" s="92"/>
      <c r="E735" s="116"/>
      <c r="F735" s="114"/>
      <c r="G735" s="90"/>
      <c r="H735" s="90"/>
      <c r="I735" s="92"/>
      <c r="J735" s="115"/>
      <c r="K735" s="118"/>
      <c r="N735" s="95"/>
    </row>
    <row r="736" spans="1:14" x14ac:dyDescent="0.2">
      <c r="A736" s="119"/>
      <c r="B736" s="92"/>
      <c r="C736" s="114"/>
      <c r="D736" s="92"/>
      <c r="E736" s="116"/>
      <c r="F736" s="114"/>
      <c r="G736" s="90"/>
      <c r="H736" s="90"/>
      <c r="I736" s="92"/>
      <c r="J736" s="115"/>
      <c r="K736" s="118"/>
      <c r="N736" s="95"/>
    </row>
    <row r="737" spans="1:14" x14ac:dyDescent="0.2">
      <c r="A737" s="119"/>
      <c r="B737" s="92"/>
      <c r="C737" s="114"/>
      <c r="D737" s="92"/>
      <c r="E737" s="116"/>
      <c r="F737" s="114"/>
      <c r="G737" s="90"/>
      <c r="H737" s="90"/>
      <c r="I737" s="92"/>
      <c r="J737" s="115"/>
      <c r="K737" s="118"/>
      <c r="N737" s="95"/>
    </row>
    <row r="738" spans="1:14" x14ac:dyDescent="0.2">
      <c r="A738" s="119"/>
      <c r="B738" s="92"/>
      <c r="C738" s="114"/>
      <c r="D738" s="92"/>
      <c r="E738" s="116"/>
      <c r="F738" s="114"/>
      <c r="G738" s="90"/>
      <c r="H738" s="90"/>
      <c r="I738" s="92"/>
      <c r="J738" s="115"/>
      <c r="K738" s="118"/>
      <c r="N738" s="95"/>
    </row>
    <row r="739" spans="1:14" x14ac:dyDescent="0.2">
      <c r="A739" s="119"/>
      <c r="B739" s="92"/>
      <c r="C739" s="114"/>
      <c r="D739" s="92"/>
      <c r="E739" s="116"/>
      <c r="F739" s="114"/>
      <c r="G739" s="90"/>
      <c r="H739" s="90"/>
      <c r="I739" s="92"/>
      <c r="J739" s="115"/>
      <c r="K739" s="118"/>
      <c r="N739" s="95"/>
    </row>
    <row r="740" spans="1:14" x14ac:dyDescent="0.2">
      <c r="A740" s="119"/>
      <c r="B740" s="92"/>
      <c r="C740" s="114"/>
      <c r="D740" s="92"/>
      <c r="E740" s="116"/>
      <c r="F740" s="114"/>
      <c r="G740" s="90"/>
      <c r="H740" s="90"/>
      <c r="I740" s="92"/>
      <c r="J740" s="115"/>
      <c r="K740" s="118"/>
      <c r="N740" s="95"/>
    </row>
    <row r="741" spans="1:14" x14ac:dyDescent="0.2">
      <c r="A741" s="119"/>
      <c r="B741" s="92"/>
      <c r="C741" s="114"/>
      <c r="D741" s="92"/>
      <c r="E741" s="116"/>
      <c r="F741" s="114"/>
      <c r="G741" s="90"/>
      <c r="H741" s="90"/>
      <c r="I741" s="92"/>
      <c r="J741" s="115"/>
      <c r="K741" s="118"/>
      <c r="N741" s="95"/>
    </row>
    <row r="742" spans="1:14" x14ac:dyDescent="0.2">
      <c r="A742" s="119"/>
      <c r="B742" s="92"/>
      <c r="C742" s="114"/>
      <c r="D742" s="92"/>
      <c r="E742" s="116"/>
      <c r="F742" s="114"/>
      <c r="G742" s="90"/>
      <c r="H742" s="90"/>
      <c r="I742" s="92"/>
      <c r="J742" s="115"/>
      <c r="K742" s="118"/>
      <c r="N742" s="95"/>
    </row>
    <row r="743" spans="1:14" x14ac:dyDescent="0.2">
      <c r="A743" s="119"/>
      <c r="B743" s="92"/>
      <c r="C743" s="114"/>
      <c r="D743" s="92"/>
      <c r="E743" s="116"/>
      <c r="F743" s="114"/>
      <c r="G743" s="90"/>
      <c r="H743" s="90"/>
      <c r="I743" s="92"/>
      <c r="J743" s="115"/>
      <c r="K743" s="118"/>
      <c r="N743" s="95"/>
    </row>
    <row r="744" spans="1:14" x14ac:dyDescent="0.2">
      <c r="A744" s="119"/>
      <c r="B744" s="92"/>
      <c r="C744" s="114"/>
      <c r="D744" s="92"/>
      <c r="E744" s="116"/>
      <c r="F744" s="114"/>
      <c r="G744" s="90"/>
      <c r="H744" s="90"/>
      <c r="I744" s="92"/>
      <c r="J744" s="115"/>
      <c r="K744" s="118"/>
      <c r="N744" s="95"/>
    </row>
    <row r="745" spans="1:14" x14ac:dyDescent="0.2">
      <c r="A745" s="119"/>
      <c r="B745" s="92"/>
      <c r="C745" s="114"/>
      <c r="D745" s="92"/>
      <c r="E745" s="116"/>
      <c r="F745" s="114"/>
      <c r="G745" s="90"/>
      <c r="H745" s="90"/>
      <c r="I745" s="92"/>
      <c r="J745" s="115"/>
      <c r="K745" s="118"/>
      <c r="N745" s="89"/>
    </row>
    <row r="746" spans="1:14" x14ac:dyDescent="0.2">
      <c r="A746" s="119"/>
      <c r="B746" s="92"/>
      <c r="C746" s="114"/>
      <c r="D746" s="92"/>
      <c r="E746" s="116"/>
      <c r="F746" s="114"/>
      <c r="G746" s="90"/>
      <c r="H746" s="90"/>
      <c r="I746" s="92"/>
      <c r="J746" s="115"/>
      <c r="K746" s="118"/>
      <c r="N746" s="89"/>
    </row>
    <row r="747" spans="1:14" x14ac:dyDescent="0.2">
      <c r="A747" s="119"/>
      <c r="B747" s="92"/>
      <c r="C747" s="114"/>
      <c r="D747" s="92"/>
      <c r="E747" s="116"/>
      <c r="F747" s="114"/>
      <c r="G747" s="90"/>
      <c r="H747" s="90"/>
      <c r="I747" s="92"/>
      <c r="J747" s="115"/>
      <c r="K747" s="118"/>
      <c r="N747" s="95"/>
    </row>
    <row r="748" spans="1:14" x14ac:dyDescent="0.2">
      <c r="A748" s="119"/>
      <c r="B748" s="92"/>
      <c r="C748" s="114"/>
      <c r="D748" s="92"/>
      <c r="E748" s="116"/>
      <c r="F748" s="114"/>
      <c r="G748" s="90"/>
      <c r="H748" s="90"/>
      <c r="I748" s="92"/>
      <c r="J748" s="115"/>
      <c r="K748" s="118"/>
      <c r="N748" s="95"/>
    </row>
    <row r="749" spans="1:14" x14ac:dyDescent="0.2">
      <c r="A749" s="119"/>
      <c r="B749" s="92"/>
      <c r="C749" s="114"/>
      <c r="D749" s="92"/>
      <c r="E749" s="116"/>
      <c r="F749" s="114"/>
      <c r="G749" s="90"/>
      <c r="H749" s="90"/>
      <c r="I749" s="92"/>
      <c r="J749" s="115"/>
      <c r="K749" s="118"/>
      <c r="N749" s="95"/>
    </row>
    <row r="750" spans="1:14" x14ac:dyDescent="0.2">
      <c r="A750" s="119"/>
      <c r="B750" s="92"/>
      <c r="C750" s="114"/>
      <c r="D750" s="92"/>
      <c r="E750" s="116"/>
      <c r="F750" s="114"/>
      <c r="G750" s="90"/>
      <c r="H750" s="90"/>
      <c r="I750" s="92"/>
      <c r="J750" s="115"/>
      <c r="K750" s="118"/>
      <c r="N750" s="95"/>
    </row>
    <row r="751" spans="1:14" x14ac:dyDescent="0.2">
      <c r="A751" s="119"/>
      <c r="B751" s="92"/>
      <c r="C751" s="114"/>
      <c r="D751" s="92"/>
      <c r="E751" s="116"/>
      <c r="F751" s="114"/>
      <c r="G751" s="90"/>
      <c r="H751" s="90"/>
      <c r="I751" s="92"/>
      <c r="J751" s="115"/>
      <c r="K751" s="118"/>
      <c r="N751" s="95"/>
    </row>
    <row r="752" spans="1:14" x14ac:dyDescent="0.2">
      <c r="A752" s="119"/>
      <c r="B752" s="92"/>
      <c r="C752" s="114"/>
      <c r="D752" s="92"/>
      <c r="E752" s="116"/>
      <c r="F752" s="114"/>
      <c r="G752" s="90"/>
      <c r="H752" s="90"/>
      <c r="I752" s="92"/>
      <c r="J752" s="115"/>
      <c r="K752" s="118"/>
      <c r="N752" s="95"/>
    </row>
    <row r="753" spans="1:14" x14ac:dyDescent="0.2">
      <c r="A753" s="119"/>
      <c r="B753" s="92"/>
      <c r="C753" s="114"/>
      <c r="D753" s="92"/>
      <c r="E753" s="116"/>
      <c r="F753" s="114"/>
      <c r="G753" s="90"/>
      <c r="H753" s="90"/>
      <c r="I753" s="92"/>
      <c r="J753" s="115"/>
      <c r="K753" s="118"/>
      <c r="N753" s="95"/>
    </row>
    <row r="754" spans="1:14" x14ac:dyDescent="0.2">
      <c r="A754" s="119"/>
      <c r="B754" s="92"/>
      <c r="C754" s="114"/>
      <c r="D754" s="92"/>
      <c r="E754" s="116"/>
      <c r="F754" s="114"/>
      <c r="G754" s="90"/>
      <c r="H754" s="90"/>
      <c r="I754" s="92"/>
      <c r="J754" s="115"/>
      <c r="K754" s="118"/>
      <c r="N754" s="95"/>
    </row>
    <row r="755" spans="1:14" x14ac:dyDescent="0.2">
      <c r="A755" s="119"/>
      <c r="B755" s="92"/>
      <c r="C755" s="114"/>
      <c r="D755" s="92"/>
      <c r="E755" s="116"/>
      <c r="F755" s="114"/>
      <c r="G755" s="90"/>
      <c r="H755" s="90"/>
      <c r="I755" s="92"/>
      <c r="J755" s="115"/>
      <c r="K755" s="118"/>
      <c r="N755" s="95"/>
    </row>
    <row r="756" spans="1:14" x14ac:dyDescent="0.2">
      <c r="A756" s="119"/>
      <c r="B756" s="92"/>
      <c r="C756" s="114"/>
      <c r="D756" s="92"/>
      <c r="E756" s="116"/>
      <c r="F756" s="114"/>
      <c r="G756" s="90"/>
      <c r="H756" s="90"/>
      <c r="I756" s="92"/>
      <c r="J756" s="115"/>
      <c r="K756" s="118"/>
      <c r="N756" s="95"/>
    </row>
    <row r="757" spans="1:14" x14ac:dyDescent="0.2">
      <c r="A757" s="119"/>
      <c r="B757" s="92"/>
      <c r="C757" s="114"/>
      <c r="D757" s="92"/>
      <c r="E757" s="116"/>
      <c r="F757" s="114"/>
      <c r="G757" s="90"/>
      <c r="H757" s="90"/>
      <c r="I757" s="92"/>
      <c r="J757" s="115"/>
      <c r="K757" s="118"/>
      <c r="N757" s="95"/>
    </row>
    <row r="758" spans="1:14" x14ac:dyDescent="0.2">
      <c r="A758" s="119"/>
      <c r="B758" s="92"/>
      <c r="C758" s="114"/>
      <c r="D758" s="92"/>
      <c r="E758" s="116"/>
      <c r="F758" s="114"/>
      <c r="G758" s="90"/>
      <c r="H758" s="90"/>
      <c r="I758" s="92"/>
      <c r="J758" s="115"/>
      <c r="K758" s="118"/>
      <c r="N758" s="95"/>
    </row>
    <row r="759" spans="1:14" x14ac:dyDescent="0.2">
      <c r="A759" s="119"/>
      <c r="B759" s="92"/>
      <c r="C759" s="114"/>
      <c r="D759" s="92"/>
      <c r="E759" s="116"/>
      <c r="F759" s="114"/>
      <c r="G759" s="90"/>
      <c r="H759" s="90"/>
      <c r="I759" s="92"/>
      <c r="J759" s="115"/>
      <c r="K759" s="118"/>
      <c r="N759" s="95"/>
    </row>
    <row r="760" spans="1:14" x14ac:dyDescent="0.2">
      <c r="A760" s="119"/>
      <c r="B760" s="92"/>
      <c r="C760" s="114"/>
      <c r="D760" s="92"/>
      <c r="E760" s="116"/>
      <c r="F760" s="114"/>
      <c r="G760" s="90"/>
      <c r="H760" s="90"/>
      <c r="I760" s="92"/>
      <c r="J760" s="115"/>
      <c r="K760" s="118"/>
      <c r="N760" s="95"/>
    </row>
    <row r="761" spans="1:14" x14ac:dyDescent="0.2">
      <c r="A761" s="119"/>
      <c r="B761" s="92"/>
      <c r="C761" s="114"/>
      <c r="D761" s="92"/>
      <c r="E761" s="116"/>
      <c r="F761" s="114"/>
      <c r="G761" s="90"/>
      <c r="H761" s="90"/>
      <c r="I761" s="92"/>
      <c r="J761" s="115"/>
      <c r="K761" s="118"/>
      <c r="N761" s="95"/>
    </row>
    <row r="762" spans="1:14" x14ac:dyDescent="0.2">
      <c r="A762" s="119"/>
      <c r="B762" s="92"/>
      <c r="C762" s="114"/>
      <c r="D762" s="114"/>
      <c r="E762" s="127"/>
      <c r="F762" s="114"/>
      <c r="G762" s="90"/>
      <c r="H762" s="90"/>
      <c r="I762" s="92"/>
      <c r="J762" s="115"/>
      <c r="K762" s="118"/>
      <c r="N762" s="95"/>
    </row>
    <row r="763" spans="1:14" x14ac:dyDescent="0.2">
      <c r="A763" s="119"/>
      <c r="B763" s="92"/>
      <c r="C763" s="114"/>
      <c r="D763" s="114"/>
      <c r="E763" s="116"/>
      <c r="F763" s="114"/>
      <c r="G763" s="90"/>
      <c r="H763" s="90"/>
      <c r="I763" s="92"/>
      <c r="J763" s="115"/>
      <c r="K763" s="118"/>
      <c r="N763" s="95"/>
    </row>
    <row r="764" spans="1:14" x14ac:dyDescent="0.2">
      <c r="A764" s="119"/>
      <c r="B764" s="92"/>
      <c r="C764" s="114"/>
      <c r="D764" s="92"/>
      <c r="E764" s="127"/>
      <c r="F764" s="114"/>
      <c r="G764" s="90"/>
      <c r="H764" s="90"/>
      <c r="I764" s="92"/>
      <c r="J764" s="115"/>
      <c r="K764" s="118"/>
      <c r="N764" s="95"/>
    </row>
    <row r="765" spans="1:14" x14ac:dyDescent="0.2">
      <c r="A765" s="119"/>
      <c r="B765" s="92"/>
      <c r="C765" s="114"/>
      <c r="D765" s="114"/>
      <c r="E765" s="127"/>
      <c r="F765" s="114"/>
      <c r="G765" s="90"/>
      <c r="H765" s="90"/>
      <c r="I765" s="92"/>
      <c r="J765" s="115"/>
      <c r="K765" s="118"/>
      <c r="N765" s="95"/>
    </row>
    <row r="766" spans="1:14" x14ac:dyDescent="0.2">
      <c r="A766" s="119"/>
      <c r="B766" s="92"/>
      <c r="C766" s="114"/>
      <c r="D766" s="114"/>
      <c r="E766" s="116"/>
      <c r="F766" s="114"/>
      <c r="G766" s="90"/>
      <c r="H766" s="90"/>
      <c r="I766" s="92"/>
      <c r="J766" s="115"/>
      <c r="K766" s="118"/>
      <c r="N766" s="95"/>
    </row>
    <row r="767" spans="1:14" x14ac:dyDescent="0.2">
      <c r="A767" s="119"/>
      <c r="B767" s="92"/>
      <c r="C767" s="114"/>
      <c r="D767" s="92"/>
      <c r="E767" s="127"/>
      <c r="F767" s="114"/>
      <c r="G767" s="90"/>
      <c r="H767" s="90"/>
      <c r="I767" s="92"/>
      <c r="J767" s="115"/>
      <c r="K767" s="118"/>
      <c r="N767" s="95"/>
    </row>
    <row r="768" spans="1:14" x14ac:dyDescent="0.2">
      <c r="A768" s="119"/>
      <c r="B768" s="92"/>
      <c r="C768" s="114"/>
      <c r="D768" s="114"/>
      <c r="E768" s="116"/>
      <c r="F768" s="114"/>
      <c r="G768" s="90"/>
      <c r="H768" s="90"/>
      <c r="I768" s="92"/>
      <c r="J768" s="115"/>
      <c r="K768" s="118"/>
      <c r="N768" s="95"/>
    </row>
    <row r="769" spans="1:14" x14ac:dyDescent="0.2">
      <c r="A769" s="119"/>
      <c r="B769" s="92"/>
      <c r="C769" s="114"/>
      <c r="D769" s="114"/>
      <c r="E769" s="116"/>
      <c r="F769" s="114"/>
      <c r="G769" s="90"/>
      <c r="H769" s="90"/>
      <c r="I769" s="92"/>
      <c r="J769" s="115"/>
      <c r="K769" s="118"/>
      <c r="N769" s="95"/>
    </row>
    <row r="770" spans="1:14" x14ac:dyDescent="0.2">
      <c r="A770" s="119"/>
      <c r="B770" s="92"/>
      <c r="C770" s="114"/>
      <c r="D770" s="114"/>
      <c r="E770" s="116"/>
      <c r="F770" s="114"/>
      <c r="G770" s="90"/>
      <c r="H770" s="90"/>
      <c r="I770" s="92"/>
      <c r="J770" s="115"/>
      <c r="K770" s="118"/>
      <c r="N770" s="95"/>
    </row>
    <row r="771" spans="1:14" x14ac:dyDescent="0.2">
      <c r="A771" s="119"/>
      <c r="B771" s="92"/>
      <c r="C771" s="114"/>
      <c r="D771" s="114"/>
      <c r="E771" s="116"/>
      <c r="F771" s="114"/>
      <c r="G771" s="90"/>
      <c r="H771" s="90"/>
      <c r="I771" s="92"/>
      <c r="J771" s="115"/>
      <c r="K771" s="118"/>
      <c r="N771" s="95"/>
    </row>
    <row r="772" spans="1:14" x14ac:dyDescent="0.2">
      <c r="A772" s="119"/>
      <c r="B772" s="92"/>
      <c r="C772" s="114"/>
      <c r="D772" s="114"/>
      <c r="E772" s="116"/>
      <c r="F772" s="114"/>
      <c r="G772" s="90"/>
      <c r="H772" s="90"/>
      <c r="I772" s="92"/>
      <c r="J772" s="115"/>
      <c r="K772" s="118"/>
      <c r="N772" s="95"/>
    </row>
    <row r="773" spans="1:14" x14ac:dyDescent="0.2">
      <c r="A773" s="119"/>
      <c r="B773" s="92"/>
      <c r="C773" s="114"/>
      <c r="D773" s="114"/>
      <c r="E773" s="116"/>
      <c r="F773" s="114"/>
      <c r="G773" s="90"/>
      <c r="H773" s="90"/>
      <c r="I773" s="92"/>
      <c r="J773" s="115"/>
      <c r="K773" s="118"/>
      <c r="N773" s="95"/>
    </row>
    <row r="774" spans="1:14" x14ac:dyDescent="0.2">
      <c r="A774" s="119"/>
      <c r="B774" s="92"/>
      <c r="C774" s="114"/>
      <c r="D774" s="114"/>
      <c r="E774" s="116"/>
      <c r="F774" s="114"/>
      <c r="G774" s="90"/>
      <c r="H774" s="90"/>
      <c r="I774" s="92"/>
      <c r="J774" s="115"/>
      <c r="K774" s="118"/>
      <c r="N774" s="95"/>
    </row>
    <row r="775" spans="1:14" x14ac:dyDescent="0.2">
      <c r="A775" s="119"/>
      <c r="B775" s="92"/>
      <c r="C775" s="114"/>
      <c r="D775" s="114"/>
      <c r="E775" s="116"/>
      <c r="F775" s="114"/>
      <c r="G775" s="90"/>
      <c r="H775" s="90"/>
      <c r="I775" s="122"/>
      <c r="J775" s="115"/>
      <c r="K775" s="118"/>
      <c r="N775" s="95"/>
    </row>
    <row r="776" spans="1:14" x14ac:dyDescent="0.2">
      <c r="A776" s="119"/>
      <c r="B776" s="92"/>
      <c r="C776" s="114"/>
      <c r="D776" s="114"/>
      <c r="E776" s="116"/>
      <c r="F776" s="114"/>
      <c r="G776" s="90"/>
      <c r="H776" s="90"/>
      <c r="I776" s="92"/>
      <c r="J776" s="115"/>
      <c r="K776" s="118"/>
      <c r="N776" s="95"/>
    </row>
    <row r="777" spans="1:14" x14ac:dyDescent="0.2">
      <c r="A777" s="119"/>
      <c r="B777" s="92"/>
      <c r="C777" s="114"/>
      <c r="D777" s="114"/>
      <c r="E777" s="116"/>
      <c r="F777" s="114"/>
      <c r="G777" s="90"/>
      <c r="H777" s="90"/>
      <c r="I777" s="92"/>
      <c r="J777" s="115"/>
      <c r="K777" s="118"/>
      <c r="N777" s="95"/>
    </row>
    <row r="778" spans="1:14" x14ac:dyDescent="0.2">
      <c r="A778" s="119"/>
      <c r="B778" s="92"/>
      <c r="C778" s="114"/>
      <c r="D778" s="114"/>
      <c r="E778" s="116"/>
      <c r="F778" s="114"/>
      <c r="G778" s="90"/>
      <c r="H778" s="90"/>
      <c r="I778" s="92"/>
      <c r="J778" s="115"/>
      <c r="K778" s="118"/>
      <c r="N778" s="95"/>
    </row>
    <row r="779" spans="1:14" x14ac:dyDescent="0.2">
      <c r="A779" s="119"/>
      <c r="B779" s="92"/>
      <c r="C779" s="114"/>
      <c r="D779" s="114"/>
      <c r="E779" s="116"/>
      <c r="F779" s="114"/>
      <c r="G779" s="90"/>
      <c r="H779" s="90"/>
      <c r="I779" s="92"/>
      <c r="J779" s="115"/>
      <c r="K779" s="118"/>
      <c r="N779" s="95"/>
    </row>
    <row r="780" spans="1:14" x14ac:dyDescent="0.2">
      <c r="A780" s="119"/>
      <c r="B780" s="92"/>
      <c r="C780" s="114"/>
      <c r="D780" s="114"/>
      <c r="E780" s="116"/>
      <c r="F780" s="114"/>
      <c r="G780" s="90"/>
      <c r="H780" s="90"/>
      <c r="I780" s="92"/>
      <c r="J780" s="115"/>
      <c r="K780" s="118"/>
      <c r="N780" s="95"/>
    </row>
    <row r="781" spans="1:14" x14ac:dyDescent="0.2">
      <c r="A781" s="119"/>
      <c r="B781" s="92"/>
      <c r="C781" s="114"/>
      <c r="D781" s="114"/>
      <c r="E781" s="116"/>
      <c r="F781" s="114"/>
      <c r="G781" s="90"/>
      <c r="H781" s="90"/>
      <c r="I781" s="92"/>
      <c r="J781" s="115"/>
      <c r="K781" s="118"/>
      <c r="N781" s="95"/>
    </row>
    <row r="782" spans="1:14" x14ac:dyDescent="0.2">
      <c r="A782" s="119"/>
      <c r="B782" s="92"/>
      <c r="C782" s="114"/>
      <c r="D782" s="114"/>
      <c r="E782" s="116"/>
      <c r="F782" s="114"/>
      <c r="G782" s="90"/>
      <c r="H782" s="90"/>
      <c r="I782" s="92"/>
      <c r="J782" s="115"/>
      <c r="K782" s="118"/>
      <c r="N782" s="95"/>
    </row>
    <row r="783" spans="1:14" x14ac:dyDescent="0.2">
      <c r="A783" s="119"/>
      <c r="B783" s="92"/>
      <c r="C783" s="114"/>
      <c r="D783" s="114"/>
      <c r="E783" s="116"/>
      <c r="F783" s="114"/>
      <c r="G783" s="90"/>
      <c r="H783" s="503"/>
      <c r="I783" s="122"/>
      <c r="J783" s="121"/>
      <c r="K783" s="461"/>
      <c r="N783" s="95"/>
    </row>
    <row r="784" spans="1:14" x14ac:dyDescent="0.2">
      <c r="A784" s="119"/>
      <c r="B784" s="92"/>
      <c r="C784" s="114"/>
      <c r="D784" s="114"/>
      <c r="E784" s="116"/>
      <c r="F784" s="114"/>
      <c r="G784" s="90"/>
      <c r="H784" s="90"/>
      <c r="I784" s="92"/>
      <c r="J784" s="115"/>
      <c r="K784" s="118"/>
      <c r="N784" s="95"/>
    </row>
    <row r="785" spans="1:14" x14ac:dyDescent="0.2">
      <c r="A785" s="119"/>
      <c r="B785" s="92"/>
      <c r="C785" s="114"/>
      <c r="D785" s="114"/>
      <c r="E785" s="116"/>
      <c r="F785" s="114"/>
      <c r="G785" s="90"/>
      <c r="H785" s="90"/>
      <c r="I785" s="92"/>
      <c r="J785" s="115"/>
      <c r="K785" s="118"/>
      <c r="N785" s="95"/>
    </row>
    <row r="786" spans="1:14" x14ac:dyDescent="0.2">
      <c r="A786" s="119"/>
      <c r="B786" s="92"/>
      <c r="C786" s="114"/>
      <c r="D786" s="114"/>
      <c r="E786" s="116"/>
      <c r="F786" s="114"/>
      <c r="G786" s="90"/>
      <c r="H786" s="90"/>
      <c r="I786" s="92"/>
      <c r="J786" s="115"/>
      <c r="K786" s="118"/>
      <c r="N786" s="95"/>
    </row>
    <row r="787" spans="1:14" x14ac:dyDescent="0.2">
      <c r="A787" s="119"/>
      <c r="B787" s="92"/>
      <c r="C787" s="114"/>
      <c r="D787" s="114"/>
      <c r="E787" s="116"/>
      <c r="F787" s="114"/>
      <c r="G787" s="90"/>
      <c r="H787" s="90"/>
      <c r="I787" s="122"/>
      <c r="J787" s="121"/>
      <c r="K787" s="461"/>
      <c r="N787" s="95"/>
    </row>
    <row r="788" spans="1:14" x14ac:dyDescent="0.2">
      <c r="A788" s="119"/>
      <c r="B788" s="92"/>
      <c r="C788" s="114"/>
      <c r="D788" s="114"/>
      <c r="E788" s="116"/>
      <c r="F788" s="114"/>
      <c r="G788" s="90"/>
      <c r="H788" s="90"/>
      <c r="I788" s="451"/>
      <c r="J788" s="449"/>
      <c r="K788" s="450"/>
      <c r="N788" s="95"/>
    </row>
    <row r="789" spans="1:14" x14ac:dyDescent="0.2">
      <c r="A789" s="119"/>
      <c r="B789" s="92"/>
      <c r="C789" s="114"/>
      <c r="D789" s="114"/>
      <c r="E789" s="116"/>
      <c r="F789" s="114"/>
      <c r="G789" s="90"/>
      <c r="H789" s="90"/>
      <c r="I789" s="451"/>
      <c r="J789" s="449"/>
      <c r="K789" s="450"/>
      <c r="N789" s="95"/>
    </row>
    <row r="790" spans="1:14" x14ac:dyDescent="0.2">
      <c r="A790" s="119"/>
      <c r="B790" s="92"/>
      <c r="C790" s="114"/>
      <c r="D790" s="114"/>
      <c r="E790" s="116"/>
      <c r="F790" s="114"/>
      <c r="G790" s="90"/>
      <c r="H790" s="90"/>
      <c r="I790" s="92"/>
      <c r="J790" s="115"/>
      <c r="K790" s="118"/>
      <c r="N790" s="95"/>
    </row>
    <row r="791" spans="1:14" x14ac:dyDescent="0.2">
      <c r="A791" s="119"/>
      <c r="B791" s="92"/>
      <c r="C791" s="114"/>
      <c r="D791" s="114"/>
      <c r="E791" s="116"/>
      <c r="F791" s="114"/>
      <c r="G791" s="90"/>
      <c r="H791" s="90"/>
      <c r="I791" s="92"/>
      <c r="J791" s="115"/>
      <c r="K791" s="118"/>
      <c r="N791" s="95"/>
    </row>
    <row r="792" spans="1:14" x14ac:dyDescent="0.2">
      <c r="A792" s="119"/>
      <c r="B792" s="92"/>
      <c r="C792" s="114"/>
      <c r="D792" s="114"/>
      <c r="E792" s="116"/>
      <c r="F792" s="114"/>
      <c r="G792" s="90"/>
      <c r="H792" s="90"/>
      <c r="I792" s="92"/>
      <c r="J792" s="115"/>
      <c r="K792" s="118"/>
      <c r="N792" s="95"/>
    </row>
    <row r="793" spans="1:14" x14ac:dyDescent="0.2">
      <c r="A793" s="119"/>
      <c r="B793" s="92"/>
      <c r="C793" s="114"/>
      <c r="D793" s="114"/>
      <c r="E793" s="116"/>
      <c r="F793" s="114"/>
      <c r="G793" s="90"/>
      <c r="H793" s="90"/>
      <c r="I793" s="92"/>
      <c r="J793" s="115"/>
      <c r="K793" s="118"/>
      <c r="N793" s="95"/>
    </row>
    <row r="794" spans="1:14" x14ac:dyDescent="0.2">
      <c r="A794" s="119"/>
      <c r="B794" s="92"/>
      <c r="C794" s="114"/>
      <c r="D794" s="114"/>
      <c r="E794" s="116"/>
      <c r="F794" s="114"/>
      <c r="G794" s="90"/>
      <c r="H794" s="90"/>
      <c r="I794" s="92"/>
      <c r="J794" s="115"/>
      <c r="K794" s="118"/>
      <c r="N794" s="95"/>
    </row>
    <row r="795" spans="1:14" x14ac:dyDescent="0.2">
      <c r="A795" s="119"/>
      <c r="B795" s="92"/>
      <c r="C795" s="114"/>
      <c r="D795" s="114"/>
      <c r="E795" s="116"/>
      <c r="F795" s="114"/>
      <c r="G795" s="90"/>
      <c r="H795" s="90"/>
      <c r="I795" s="92"/>
      <c r="J795" s="115"/>
      <c r="K795" s="118"/>
      <c r="N795" s="95"/>
    </row>
    <row r="796" spans="1:14" x14ac:dyDescent="0.2">
      <c r="A796" s="119"/>
      <c r="B796" s="92"/>
      <c r="C796" s="114"/>
      <c r="D796" s="114"/>
      <c r="E796" s="116"/>
      <c r="F796" s="114"/>
      <c r="G796" s="90"/>
      <c r="H796" s="90"/>
      <c r="I796" s="92"/>
      <c r="J796" s="115"/>
      <c r="K796" s="118"/>
      <c r="N796" s="95"/>
    </row>
    <row r="797" spans="1:14" x14ac:dyDescent="0.2">
      <c r="A797" s="119"/>
      <c r="B797" s="92"/>
      <c r="C797" s="114"/>
      <c r="D797" s="114"/>
      <c r="E797" s="116"/>
      <c r="F797" s="114"/>
      <c r="G797" s="90"/>
      <c r="H797" s="90"/>
      <c r="I797" s="92"/>
      <c r="J797" s="115"/>
      <c r="K797" s="118"/>
      <c r="N797" s="95"/>
    </row>
    <row r="798" spans="1:14" x14ac:dyDescent="0.2">
      <c r="A798" s="119"/>
      <c r="B798" s="92"/>
      <c r="C798" s="114"/>
      <c r="D798" s="114"/>
      <c r="E798" s="116"/>
      <c r="F798" s="114"/>
      <c r="G798" s="90"/>
      <c r="H798" s="90"/>
      <c r="I798" s="92"/>
      <c r="J798" s="115"/>
      <c r="K798" s="118"/>
      <c r="N798" s="95"/>
    </row>
    <row r="799" spans="1:14" x14ac:dyDescent="0.2">
      <c r="A799" s="119"/>
      <c r="B799" s="92"/>
      <c r="C799" s="114"/>
      <c r="D799" s="114"/>
      <c r="E799" s="116"/>
      <c r="F799" s="114"/>
      <c r="G799" s="90"/>
      <c r="H799" s="90"/>
      <c r="I799" s="92"/>
      <c r="J799" s="115"/>
      <c r="K799" s="118"/>
      <c r="N799" s="95"/>
    </row>
    <row r="800" spans="1:14" x14ac:dyDescent="0.2">
      <c r="A800" s="119"/>
      <c r="B800" s="92"/>
      <c r="C800" s="114"/>
      <c r="D800" s="114"/>
      <c r="E800" s="116"/>
      <c r="F800" s="114"/>
      <c r="G800" s="90"/>
      <c r="H800" s="90"/>
      <c r="I800" s="92"/>
      <c r="J800" s="115"/>
      <c r="K800" s="118"/>
      <c r="N800" s="95"/>
    </row>
    <row r="801" spans="1:14" x14ac:dyDescent="0.2">
      <c r="A801" s="119"/>
      <c r="B801" s="92"/>
      <c r="C801" s="114"/>
      <c r="D801" s="114"/>
      <c r="E801" s="116"/>
      <c r="F801" s="114"/>
      <c r="G801" s="90"/>
      <c r="H801" s="90"/>
      <c r="I801" s="92"/>
      <c r="J801" s="115"/>
      <c r="K801" s="118"/>
      <c r="N801" s="95"/>
    </row>
    <row r="802" spans="1:14" x14ac:dyDescent="0.2">
      <c r="A802" s="119"/>
      <c r="B802" s="92"/>
      <c r="C802" s="114"/>
      <c r="D802" s="114"/>
      <c r="E802" s="116"/>
      <c r="F802" s="114"/>
      <c r="G802" s="90"/>
      <c r="H802" s="90"/>
      <c r="I802" s="92"/>
      <c r="J802" s="115"/>
      <c r="K802" s="118"/>
      <c r="N802" s="95"/>
    </row>
    <row r="803" spans="1:14" x14ac:dyDescent="0.2">
      <c r="A803" s="119"/>
      <c r="B803" s="92"/>
      <c r="C803" s="114"/>
      <c r="D803" s="114"/>
      <c r="E803" s="116"/>
      <c r="F803" s="114"/>
      <c r="G803" s="90"/>
      <c r="H803" s="90"/>
      <c r="I803" s="92"/>
      <c r="J803" s="115"/>
      <c r="K803" s="118"/>
      <c r="N803" s="95"/>
    </row>
    <row r="804" spans="1:14" x14ac:dyDescent="0.2">
      <c r="A804" s="119"/>
      <c r="B804" s="92"/>
      <c r="C804" s="114"/>
      <c r="D804" s="114"/>
      <c r="E804" s="116"/>
      <c r="F804" s="125"/>
      <c r="G804" s="90"/>
      <c r="H804" s="90"/>
      <c r="I804" s="92"/>
      <c r="J804" s="115"/>
      <c r="K804" s="118"/>
      <c r="N804" s="95"/>
    </row>
    <row r="805" spans="1:14" x14ac:dyDescent="0.2">
      <c r="A805" s="119"/>
      <c r="B805" s="92"/>
      <c r="C805" s="114"/>
      <c r="D805" s="114"/>
      <c r="E805" s="116"/>
      <c r="F805" s="125"/>
      <c r="G805" s="90"/>
      <c r="H805" s="90"/>
      <c r="I805" s="92"/>
      <c r="J805" s="115"/>
      <c r="K805" s="118"/>
      <c r="N805" s="95"/>
    </row>
    <row r="806" spans="1:14" x14ac:dyDescent="0.2">
      <c r="A806" s="119"/>
      <c r="B806" s="92"/>
      <c r="C806" s="114"/>
      <c r="D806" s="114"/>
      <c r="E806" s="116"/>
      <c r="F806" s="125"/>
      <c r="G806" s="90"/>
      <c r="H806" s="90"/>
      <c r="I806" s="92"/>
      <c r="J806" s="115"/>
      <c r="K806" s="118"/>
      <c r="N806" s="95"/>
    </row>
    <row r="807" spans="1:14" x14ac:dyDescent="0.2">
      <c r="A807" s="119"/>
      <c r="B807" s="92"/>
      <c r="C807" s="114"/>
      <c r="D807" s="114"/>
      <c r="E807" s="116"/>
      <c r="F807" s="114"/>
      <c r="G807" s="90"/>
      <c r="H807" s="503"/>
      <c r="I807" s="92"/>
      <c r="J807" s="115"/>
      <c r="K807" s="118"/>
      <c r="N807" s="89"/>
    </row>
    <row r="808" spans="1:14" x14ac:dyDescent="0.2">
      <c r="A808" s="119"/>
      <c r="B808" s="92"/>
      <c r="C808" s="114"/>
      <c r="D808" s="114"/>
      <c r="E808" s="116"/>
      <c r="F808" s="114"/>
      <c r="G808" s="90"/>
      <c r="H808" s="503"/>
      <c r="I808" s="92"/>
      <c r="J808" s="115"/>
      <c r="K808" s="118"/>
      <c r="N808" s="89"/>
    </row>
    <row r="809" spans="1:14" x14ac:dyDescent="0.2">
      <c r="A809" s="119"/>
      <c r="B809" s="92"/>
      <c r="C809" s="114"/>
      <c r="D809" s="114"/>
      <c r="E809" s="116"/>
      <c r="F809" s="114"/>
      <c r="G809" s="90"/>
      <c r="H809" s="90"/>
      <c r="I809" s="92"/>
      <c r="J809" s="115"/>
      <c r="K809" s="118"/>
      <c r="N809" s="95"/>
    </row>
    <row r="810" spans="1:14" x14ac:dyDescent="0.2">
      <c r="A810" s="119"/>
      <c r="B810" s="92"/>
      <c r="C810" s="114"/>
      <c r="D810" s="114"/>
      <c r="E810" s="116"/>
      <c r="F810" s="114"/>
      <c r="G810" s="90"/>
      <c r="H810" s="90"/>
      <c r="I810" s="92"/>
      <c r="J810" s="115"/>
      <c r="K810" s="118"/>
      <c r="N810" s="95"/>
    </row>
    <row r="811" spans="1:14" x14ac:dyDescent="0.2">
      <c r="A811" s="119"/>
      <c r="B811" s="92"/>
      <c r="C811" s="114"/>
      <c r="D811" s="114"/>
      <c r="E811" s="116"/>
      <c r="F811" s="114"/>
      <c r="G811" s="90"/>
      <c r="H811" s="90"/>
      <c r="I811" s="92"/>
      <c r="J811" s="115"/>
      <c r="K811" s="118"/>
      <c r="N811" s="95"/>
    </row>
    <row r="812" spans="1:14" x14ac:dyDescent="0.2">
      <c r="A812" s="119"/>
      <c r="B812" s="92"/>
      <c r="C812" s="114"/>
      <c r="D812" s="114"/>
      <c r="E812" s="116"/>
      <c r="F812" s="114"/>
      <c r="G812" s="90"/>
      <c r="H812" s="90"/>
      <c r="I812" s="92"/>
      <c r="J812" s="115"/>
      <c r="K812" s="118"/>
      <c r="N812" s="95"/>
    </row>
    <row r="813" spans="1:14" x14ac:dyDescent="0.2">
      <c r="A813" s="119"/>
      <c r="B813" s="92"/>
      <c r="C813" s="114"/>
      <c r="D813" s="114"/>
      <c r="E813" s="116"/>
      <c r="F813" s="114"/>
      <c r="G813" s="90"/>
      <c r="H813" s="90"/>
      <c r="I813" s="92"/>
      <c r="J813" s="115"/>
      <c r="K813" s="118"/>
      <c r="N813" s="95"/>
    </row>
    <row r="814" spans="1:14" x14ac:dyDescent="0.2">
      <c r="A814" s="119"/>
      <c r="B814" s="92"/>
      <c r="C814" s="114"/>
      <c r="D814" s="114"/>
      <c r="E814" s="116"/>
      <c r="F814" s="114"/>
      <c r="G814" s="90"/>
      <c r="H814" s="90"/>
      <c r="I814" s="92"/>
      <c r="J814" s="115"/>
      <c r="K814" s="118"/>
      <c r="N814" s="95"/>
    </row>
    <row r="815" spans="1:14" x14ac:dyDescent="0.2">
      <c r="A815" s="119"/>
      <c r="B815" s="92"/>
      <c r="C815" s="114"/>
      <c r="D815" s="114"/>
      <c r="E815" s="116"/>
      <c r="F815" s="114"/>
      <c r="G815" s="90"/>
      <c r="H815" s="90"/>
      <c r="I815" s="92"/>
      <c r="J815" s="115"/>
      <c r="K815" s="118"/>
      <c r="N815" s="95"/>
    </row>
    <row r="816" spans="1:14" x14ac:dyDescent="0.2">
      <c r="A816" s="119"/>
      <c r="B816" s="92"/>
      <c r="C816" s="114"/>
      <c r="D816" s="114"/>
      <c r="E816" s="116"/>
      <c r="F816" s="114"/>
      <c r="G816" s="90"/>
      <c r="H816" s="90"/>
      <c r="I816" s="92"/>
      <c r="J816" s="115"/>
      <c r="K816" s="118"/>
      <c r="N816" s="95"/>
    </row>
    <row r="817" spans="1:14" x14ac:dyDescent="0.2">
      <c r="A817" s="119"/>
      <c r="B817" s="92"/>
      <c r="C817" s="114"/>
      <c r="D817" s="114"/>
      <c r="E817" s="116"/>
      <c r="F817" s="114"/>
      <c r="G817" s="90"/>
      <c r="H817" s="90"/>
      <c r="I817" s="92"/>
      <c r="J817" s="115"/>
      <c r="K817" s="118"/>
      <c r="N817" s="95"/>
    </row>
    <row r="818" spans="1:14" x14ac:dyDescent="0.2">
      <c r="A818" s="119"/>
      <c r="B818" s="92"/>
      <c r="C818" s="114"/>
      <c r="D818" s="114"/>
      <c r="E818" s="116"/>
      <c r="F818" s="114"/>
      <c r="G818" s="90"/>
      <c r="H818" s="90"/>
      <c r="I818" s="92"/>
      <c r="J818" s="115"/>
      <c r="K818" s="118"/>
      <c r="N818" s="95"/>
    </row>
    <row r="819" spans="1:14" x14ac:dyDescent="0.2">
      <c r="A819" s="119"/>
      <c r="B819" s="92"/>
      <c r="C819" s="114"/>
      <c r="D819" s="114"/>
      <c r="E819" s="116"/>
      <c r="F819" s="114"/>
      <c r="G819" s="90"/>
      <c r="H819" s="90"/>
      <c r="I819" s="92"/>
      <c r="J819" s="115"/>
      <c r="K819" s="118"/>
      <c r="N819" s="95"/>
    </row>
    <row r="820" spans="1:14" x14ac:dyDescent="0.2">
      <c r="A820" s="119"/>
      <c r="B820" s="92"/>
      <c r="C820" s="114"/>
      <c r="D820" s="114"/>
      <c r="E820" s="116"/>
      <c r="F820" s="114"/>
      <c r="G820" s="90"/>
      <c r="H820" s="90"/>
      <c r="I820" s="92"/>
      <c r="J820" s="115"/>
      <c r="K820" s="118"/>
      <c r="N820" s="95"/>
    </row>
    <row r="821" spans="1:14" x14ac:dyDescent="0.2">
      <c r="A821" s="119"/>
      <c r="B821" s="92"/>
      <c r="C821" s="114"/>
      <c r="D821" s="114"/>
      <c r="E821" s="116"/>
      <c r="F821" s="114"/>
      <c r="G821" s="90"/>
      <c r="H821" s="90"/>
      <c r="I821" s="92"/>
      <c r="J821" s="115"/>
      <c r="K821" s="118"/>
      <c r="N821" s="95"/>
    </row>
    <row r="822" spans="1:14" x14ac:dyDescent="0.2">
      <c r="A822" s="119"/>
      <c r="B822" s="92"/>
      <c r="C822" s="114"/>
      <c r="D822" s="114"/>
      <c r="E822" s="116"/>
      <c r="F822" s="114"/>
      <c r="G822" s="90"/>
      <c r="H822" s="90"/>
      <c r="I822" s="92"/>
      <c r="J822" s="115"/>
      <c r="K822" s="118"/>
      <c r="N822" s="95"/>
    </row>
    <row r="823" spans="1:14" x14ac:dyDescent="0.2">
      <c r="A823" s="119"/>
      <c r="B823" s="92"/>
      <c r="C823" s="114"/>
      <c r="D823" s="114"/>
      <c r="E823" s="116"/>
      <c r="F823" s="114"/>
      <c r="G823" s="90"/>
      <c r="H823" s="90"/>
      <c r="I823" s="92"/>
      <c r="J823" s="115"/>
      <c r="K823" s="118"/>
      <c r="N823" s="95"/>
    </row>
    <row r="824" spans="1:14" x14ac:dyDescent="0.2">
      <c r="A824" s="119"/>
      <c r="B824" s="92"/>
      <c r="C824" s="114"/>
      <c r="D824" s="114"/>
      <c r="E824" s="116"/>
      <c r="F824" s="114"/>
      <c r="G824" s="90"/>
      <c r="H824" s="90"/>
      <c r="I824" s="92"/>
      <c r="J824" s="115"/>
      <c r="K824" s="118"/>
      <c r="N824" s="95"/>
    </row>
    <row r="825" spans="1:14" x14ac:dyDescent="0.2">
      <c r="A825" s="119"/>
      <c r="B825" s="92"/>
      <c r="C825" s="114"/>
      <c r="D825" s="114"/>
      <c r="E825" s="116"/>
      <c r="F825" s="114"/>
      <c r="G825" s="90"/>
      <c r="H825" s="90"/>
      <c r="I825" s="92"/>
      <c r="J825" s="115"/>
      <c r="K825" s="118"/>
      <c r="N825" s="95"/>
    </row>
    <row r="826" spans="1:14" x14ac:dyDescent="0.2">
      <c r="A826" s="119"/>
      <c r="B826" s="92"/>
      <c r="C826" s="114"/>
      <c r="D826" s="114"/>
      <c r="E826" s="116"/>
      <c r="F826" s="114"/>
      <c r="G826" s="90"/>
      <c r="H826" s="90"/>
      <c r="I826" s="92"/>
      <c r="J826" s="115"/>
      <c r="K826" s="118"/>
      <c r="N826" s="95"/>
    </row>
    <row r="827" spans="1:14" x14ac:dyDescent="0.2">
      <c r="A827" s="119"/>
      <c r="B827" s="92"/>
      <c r="C827" s="114"/>
      <c r="D827" s="114"/>
      <c r="E827" s="116"/>
      <c r="F827" s="114"/>
      <c r="G827" s="90"/>
      <c r="H827" s="90"/>
      <c r="I827" s="92"/>
      <c r="J827" s="115"/>
      <c r="K827" s="118"/>
      <c r="N827" s="95"/>
    </row>
    <row r="828" spans="1:14" x14ac:dyDescent="0.2">
      <c r="A828" s="119"/>
      <c r="B828" s="92"/>
      <c r="C828" s="114"/>
      <c r="D828" s="114"/>
      <c r="E828" s="116"/>
      <c r="F828" s="114"/>
      <c r="G828" s="90"/>
      <c r="H828" s="90"/>
      <c r="I828" s="92"/>
      <c r="J828" s="115"/>
      <c r="K828" s="118"/>
      <c r="N828" s="95"/>
    </row>
    <row r="829" spans="1:14" x14ac:dyDescent="0.2">
      <c r="A829" s="119"/>
      <c r="B829" s="92"/>
      <c r="C829" s="114"/>
      <c r="D829" s="114"/>
      <c r="E829" s="116"/>
      <c r="F829" s="114"/>
      <c r="G829" s="90"/>
      <c r="H829" s="90"/>
      <c r="I829" s="122"/>
      <c r="J829" s="115"/>
      <c r="K829" s="118"/>
      <c r="N829" s="95"/>
    </row>
    <row r="830" spans="1:14" x14ac:dyDescent="0.2">
      <c r="A830" s="119"/>
      <c r="B830" s="92"/>
      <c r="C830" s="114"/>
      <c r="D830" s="114"/>
      <c r="E830" s="116"/>
      <c r="F830" s="114"/>
      <c r="G830" s="90"/>
      <c r="H830" s="90"/>
      <c r="I830" s="122"/>
      <c r="J830" s="115"/>
      <c r="K830" s="118"/>
      <c r="N830" s="95"/>
    </row>
    <row r="831" spans="1:14" x14ac:dyDescent="0.2">
      <c r="A831" s="119"/>
      <c r="B831" s="92"/>
      <c r="C831" s="114"/>
      <c r="D831" s="114"/>
      <c r="E831" s="116"/>
      <c r="F831" s="114"/>
      <c r="G831" s="90"/>
      <c r="H831" s="90"/>
      <c r="I831" s="122"/>
      <c r="J831" s="115"/>
      <c r="K831" s="118"/>
      <c r="N831" s="95"/>
    </row>
    <row r="832" spans="1:14" x14ac:dyDescent="0.2">
      <c r="A832" s="119"/>
      <c r="B832" s="92"/>
      <c r="C832" s="114"/>
      <c r="D832" s="114"/>
      <c r="E832" s="116"/>
      <c r="F832" s="114"/>
      <c r="G832" s="90"/>
      <c r="H832" s="90"/>
      <c r="I832" s="122"/>
      <c r="J832" s="115"/>
      <c r="K832" s="118"/>
      <c r="N832" s="95"/>
    </row>
    <row r="833" spans="1:14" x14ac:dyDescent="0.2">
      <c r="A833" s="119"/>
      <c r="B833" s="92"/>
      <c r="C833" s="114"/>
      <c r="D833" s="114"/>
      <c r="E833" s="116"/>
      <c r="F833" s="114"/>
      <c r="G833" s="90"/>
      <c r="H833" s="90"/>
      <c r="I833" s="122"/>
      <c r="J833" s="115"/>
      <c r="K833" s="118"/>
      <c r="N833" s="95"/>
    </row>
    <row r="834" spans="1:14" x14ac:dyDescent="0.2">
      <c r="A834" s="119"/>
      <c r="B834" s="92"/>
      <c r="C834" s="114"/>
      <c r="D834" s="114"/>
      <c r="E834" s="116"/>
      <c r="F834" s="114"/>
      <c r="G834" s="90"/>
      <c r="H834" s="90"/>
      <c r="I834" s="122"/>
      <c r="J834" s="115"/>
      <c r="K834" s="118"/>
      <c r="N834" s="95"/>
    </row>
    <row r="835" spans="1:14" x14ac:dyDescent="0.2">
      <c r="A835" s="119"/>
      <c r="B835" s="92"/>
      <c r="C835" s="114"/>
      <c r="D835" s="114"/>
      <c r="E835" s="116"/>
      <c r="F835" s="114"/>
      <c r="G835" s="90"/>
      <c r="H835" s="90"/>
      <c r="I835" s="92"/>
      <c r="J835" s="115"/>
      <c r="K835" s="118"/>
      <c r="N835" s="95"/>
    </row>
    <row r="836" spans="1:14" x14ac:dyDescent="0.2">
      <c r="A836" s="119"/>
      <c r="B836" s="92"/>
      <c r="C836" s="114"/>
      <c r="D836" s="114"/>
      <c r="E836" s="116"/>
      <c r="F836" s="114"/>
      <c r="G836" s="90"/>
      <c r="H836" s="90"/>
      <c r="I836" s="122"/>
      <c r="J836" s="115"/>
      <c r="K836" s="118"/>
      <c r="N836" s="95"/>
    </row>
    <row r="837" spans="1:14" x14ac:dyDescent="0.2">
      <c r="A837" s="119"/>
      <c r="B837" s="92"/>
      <c r="C837" s="114"/>
      <c r="D837" s="114"/>
      <c r="E837" s="116"/>
      <c r="F837" s="114"/>
      <c r="G837" s="90"/>
      <c r="H837" s="90"/>
      <c r="I837" s="122"/>
      <c r="J837" s="115"/>
      <c r="K837" s="118"/>
      <c r="N837" s="95"/>
    </row>
    <row r="838" spans="1:14" x14ac:dyDescent="0.2">
      <c r="A838" s="119"/>
      <c r="B838" s="92"/>
      <c r="C838" s="114"/>
      <c r="D838" s="114"/>
      <c r="E838" s="116"/>
      <c r="F838" s="114"/>
      <c r="G838" s="90"/>
      <c r="H838" s="90"/>
      <c r="I838" s="92"/>
      <c r="J838" s="115"/>
      <c r="K838" s="118"/>
      <c r="N838" s="95"/>
    </row>
    <row r="839" spans="1:14" x14ac:dyDescent="0.2">
      <c r="A839" s="119"/>
      <c r="B839" s="92"/>
      <c r="C839" s="114"/>
      <c r="D839" s="114"/>
      <c r="E839" s="116"/>
      <c r="F839" s="114"/>
      <c r="G839" s="90"/>
      <c r="H839" s="90"/>
      <c r="I839" s="92"/>
      <c r="J839" s="115"/>
      <c r="K839" s="118"/>
      <c r="N839" s="95"/>
    </row>
    <row r="840" spans="1:14" x14ac:dyDescent="0.2">
      <c r="A840" s="119"/>
      <c r="B840" s="92"/>
      <c r="C840" s="114"/>
      <c r="D840" s="114"/>
      <c r="E840" s="116"/>
      <c r="F840" s="114"/>
      <c r="G840" s="90"/>
      <c r="H840" s="90"/>
      <c r="I840" s="92"/>
      <c r="J840" s="115"/>
      <c r="K840" s="118"/>
      <c r="N840" s="95"/>
    </row>
    <row r="841" spans="1:14" x14ac:dyDescent="0.2">
      <c r="A841" s="119"/>
      <c r="B841" s="92"/>
      <c r="C841" s="114"/>
      <c r="D841" s="114"/>
      <c r="E841" s="116"/>
      <c r="F841" s="114"/>
      <c r="G841" s="90"/>
      <c r="H841" s="90"/>
      <c r="I841" s="92"/>
      <c r="J841" s="115"/>
      <c r="K841" s="118"/>
      <c r="N841" s="95"/>
    </row>
    <row r="842" spans="1:14" x14ac:dyDescent="0.2">
      <c r="A842" s="119"/>
      <c r="B842" s="92"/>
      <c r="C842" s="114"/>
      <c r="D842" s="114"/>
      <c r="E842" s="116"/>
      <c r="F842" s="114"/>
      <c r="G842" s="90"/>
      <c r="H842" s="90"/>
      <c r="I842" s="92"/>
      <c r="J842" s="115"/>
      <c r="K842" s="118"/>
      <c r="N842" s="95"/>
    </row>
    <row r="843" spans="1:14" x14ac:dyDescent="0.2">
      <c r="A843" s="119"/>
      <c r="B843" s="92"/>
      <c r="C843" s="114"/>
      <c r="D843" s="114"/>
      <c r="E843" s="116"/>
      <c r="F843" s="114"/>
      <c r="G843" s="90"/>
      <c r="H843" s="90"/>
      <c r="I843" s="92"/>
      <c r="J843" s="115"/>
      <c r="K843" s="118"/>
      <c r="N843" s="89"/>
    </row>
    <row r="844" spans="1:14" x14ac:dyDescent="0.2">
      <c r="A844" s="119"/>
      <c r="B844" s="92"/>
      <c r="C844" s="114"/>
      <c r="D844" s="114"/>
      <c r="E844" s="116"/>
      <c r="F844" s="114"/>
      <c r="G844" s="90"/>
      <c r="H844" s="90"/>
      <c r="I844" s="92"/>
      <c r="J844" s="115"/>
      <c r="K844" s="118"/>
      <c r="N844" s="95"/>
    </row>
    <row r="845" spans="1:14" x14ac:dyDescent="0.2">
      <c r="A845" s="119"/>
      <c r="B845" s="92"/>
      <c r="C845" s="114"/>
      <c r="D845" s="114"/>
      <c r="E845" s="116"/>
      <c r="F845" s="114"/>
      <c r="G845" s="90"/>
      <c r="H845" s="90"/>
      <c r="I845" s="92"/>
      <c r="J845" s="115"/>
      <c r="K845" s="118"/>
      <c r="N845" s="95"/>
    </row>
    <row r="846" spans="1:14" x14ac:dyDescent="0.2">
      <c r="A846" s="119"/>
      <c r="B846" s="92"/>
      <c r="C846" s="114"/>
      <c r="D846" s="114"/>
      <c r="E846" s="116"/>
      <c r="F846" s="114"/>
      <c r="G846" s="90"/>
      <c r="H846" s="90"/>
      <c r="I846" s="92"/>
      <c r="J846" s="115"/>
      <c r="K846" s="118"/>
      <c r="N846" s="95"/>
    </row>
    <row r="847" spans="1:14" x14ac:dyDescent="0.2">
      <c r="A847" s="119"/>
      <c r="B847" s="92"/>
      <c r="C847" s="114"/>
      <c r="D847" s="114"/>
      <c r="E847" s="116"/>
      <c r="F847" s="114"/>
      <c r="G847" s="90"/>
      <c r="H847" s="90"/>
      <c r="I847" s="92"/>
      <c r="J847" s="115"/>
      <c r="K847" s="118"/>
      <c r="N847" s="95"/>
    </row>
    <row r="848" spans="1:14" x14ac:dyDescent="0.2">
      <c r="A848" s="119"/>
      <c r="B848" s="92"/>
      <c r="C848" s="114"/>
      <c r="D848" s="114"/>
      <c r="E848" s="116"/>
      <c r="F848" s="114"/>
      <c r="G848" s="90"/>
      <c r="H848" s="90"/>
      <c r="I848" s="92"/>
      <c r="J848" s="115"/>
      <c r="K848" s="118"/>
      <c r="N848" s="95"/>
    </row>
    <row r="849" spans="1:14" x14ac:dyDescent="0.2">
      <c r="A849" s="119"/>
      <c r="B849" s="92"/>
      <c r="C849" s="114"/>
      <c r="D849" s="114"/>
      <c r="E849" s="116"/>
      <c r="F849" s="114"/>
      <c r="G849" s="90"/>
      <c r="H849" s="90"/>
      <c r="I849" s="92"/>
      <c r="J849" s="115"/>
      <c r="K849" s="118"/>
      <c r="N849" s="95"/>
    </row>
    <row r="850" spans="1:14" x14ac:dyDescent="0.2">
      <c r="A850" s="119"/>
      <c r="B850" s="92"/>
      <c r="C850" s="114"/>
      <c r="D850" s="114"/>
      <c r="E850" s="116"/>
      <c r="F850" s="114"/>
      <c r="G850" s="90"/>
      <c r="H850" s="90"/>
      <c r="I850" s="92"/>
      <c r="J850" s="115"/>
      <c r="K850" s="118"/>
      <c r="N850" s="95"/>
    </row>
    <row r="851" spans="1:14" x14ac:dyDescent="0.2">
      <c r="A851" s="119"/>
      <c r="B851" s="92"/>
      <c r="C851" s="114"/>
      <c r="D851" s="114"/>
      <c r="E851" s="116"/>
      <c r="F851" s="114"/>
      <c r="G851" s="90"/>
      <c r="H851" s="90"/>
      <c r="I851" s="92"/>
      <c r="J851" s="115"/>
      <c r="K851" s="118"/>
      <c r="N851" s="95"/>
    </row>
    <row r="852" spans="1:14" x14ac:dyDescent="0.2">
      <c r="A852" s="119"/>
      <c r="B852" s="92"/>
      <c r="C852" s="114"/>
      <c r="D852" s="114"/>
      <c r="E852" s="116"/>
      <c r="F852" s="114"/>
      <c r="G852" s="90"/>
      <c r="H852" s="90"/>
      <c r="I852" s="92"/>
      <c r="J852" s="115"/>
      <c r="K852" s="118"/>
      <c r="N852" s="95"/>
    </row>
    <row r="853" spans="1:14" x14ac:dyDescent="0.2">
      <c r="A853" s="119"/>
      <c r="B853" s="92"/>
      <c r="C853" s="114"/>
      <c r="D853" s="114"/>
      <c r="E853" s="116"/>
      <c r="F853" s="114"/>
      <c r="G853" s="90"/>
      <c r="H853" s="90"/>
      <c r="I853" s="92"/>
      <c r="J853" s="115"/>
      <c r="K853" s="118"/>
      <c r="N853" s="95"/>
    </row>
    <row r="854" spans="1:14" x14ac:dyDescent="0.2">
      <c r="A854" s="119"/>
      <c r="B854" s="92"/>
      <c r="C854" s="114"/>
      <c r="D854" s="114"/>
      <c r="E854" s="116"/>
      <c r="F854" s="114"/>
      <c r="G854" s="90"/>
      <c r="H854" s="90"/>
      <c r="I854" s="92"/>
      <c r="J854" s="115"/>
      <c r="K854" s="118"/>
      <c r="N854" s="95"/>
    </row>
    <row r="855" spans="1:14" x14ac:dyDescent="0.2">
      <c r="A855" s="119"/>
      <c r="B855" s="92"/>
      <c r="C855" s="114"/>
      <c r="D855" s="114"/>
      <c r="E855" s="116"/>
      <c r="F855" s="114"/>
      <c r="G855" s="90"/>
      <c r="H855" s="90"/>
      <c r="I855" s="92"/>
      <c r="J855" s="115"/>
      <c r="K855" s="118"/>
      <c r="N855" s="95"/>
    </row>
    <row r="856" spans="1:14" x14ac:dyDescent="0.2">
      <c r="A856" s="119"/>
      <c r="B856" s="92"/>
      <c r="C856" s="114"/>
      <c r="D856" s="114"/>
      <c r="E856" s="116"/>
      <c r="F856" s="114"/>
      <c r="G856" s="90"/>
      <c r="H856" s="90"/>
      <c r="I856" s="92"/>
      <c r="J856" s="115"/>
      <c r="K856" s="118"/>
      <c r="N856" s="95"/>
    </row>
    <row r="857" spans="1:14" x14ac:dyDescent="0.2">
      <c r="A857" s="119"/>
      <c r="B857" s="92"/>
      <c r="C857" s="114"/>
      <c r="D857" s="114"/>
      <c r="E857" s="116"/>
      <c r="F857" s="114"/>
      <c r="G857" s="90"/>
      <c r="H857" s="90"/>
      <c r="I857" s="92"/>
      <c r="J857" s="115"/>
      <c r="K857" s="118"/>
      <c r="N857" s="95"/>
    </row>
    <row r="858" spans="1:14" x14ac:dyDescent="0.2">
      <c r="A858" s="119"/>
      <c r="B858" s="92"/>
      <c r="C858" s="114"/>
      <c r="D858" s="114"/>
      <c r="E858" s="116"/>
      <c r="F858" s="114"/>
      <c r="G858" s="90"/>
      <c r="H858" s="90"/>
      <c r="I858" s="92"/>
      <c r="J858" s="115"/>
      <c r="K858" s="118"/>
      <c r="N858" s="95"/>
    </row>
    <row r="859" spans="1:14" x14ac:dyDescent="0.2">
      <c r="A859" s="119"/>
      <c r="B859" s="92"/>
      <c r="C859" s="114"/>
      <c r="D859" s="114"/>
      <c r="E859" s="116"/>
      <c r="F859" s="114"/>
      <c r="G859" s="90"/>
      <c r="H859" s="90"/>
      <c r="I859" s="92"/>
      <c r="J859" s="115"/>
      <c r="K859" s="118"/>
      <c r="N859" s="95"/>
    </row>
    <row r="860" spans="1:14" x14ac:dyDescent="0.2">
      <c r="A860" s="119"/>
      <c r="B860" s="92"/>
      <c r="C860" s="114"/>
      <c r="D860" s="114"/>
      <c r="E860" s="116"/>
      <c r="F860" s="114"/>
      <c r="G860" s="90"/>
      <c r="H860" s="90"/>
      <c r="I860" s="92"/>
      <c r="J860" s="115"/>
      <c r="K860" s="118"/>
      <c r="N860" s="95"/>
    </row>
    <row r="861" spans="1:14" x14ac:dyDescent="0.2">
      <c r="A861" s="119"/>
      <c r="B861" s="92"/>
      <c r="C861" s="114"/>
      <c r="D861" s="114"/>
      <c r="E861" s="116"/>
      <c r="F861" s="114"/>
      <c r="G861" s="90"/>
      <c r="H861" s="90"/>
      <c r="I861" s="92"/>
      <c r="J861" s="115"/>
      <c r="K861" s="118"/>
      <c r="N861" s="95"/>
    </row>
    <row r="862" spans="1:14" x14ac:dyDescent="0.2">
      <c r="A862" s="119"/>
      <c r="B862" s="92"/>
      <c r="C862" s="114"/>
      <c r="D862" s="114"/>
      <c r="E862" s="116"/>
      <c r="F862" s="114"/>
      <c r="G862" s="90"/>
      <c r="H862" s="90"/>
      <c r="I862" s="92"/>
      <c r="J862" s="115"/>
      <c r="K862" s="118"/>
      <c r="N862" s="95"/>
    </row>
    <row r="863" spans="1:14" x14ac:dyDescent="0.2">
      <c r="A863" s="119"/>
      <c r="B863" s="92"/>
      <c r="C863" s="114"/>
      <c r="D863" s="114"/>
      <c r="E863" s="116"/>
      <c r="F863" s="114"/>
      <c r="G863" s="90"/>
      <c r="H863" s="90"/>
      <c r="I863" s="92"/>
      <c r="J863" s="115"/>
      <c r="K863" s="118"/>
      <c r="N863" s="95"/>
    </row>
    <row r="864" spans="1:14" x14ac:dyDescent="0.2">
      <c r="A864" s="119"/>
      <c r="B864" s="92"/>
      <c r="C864" s="114"/>
      <c r="D864" s="114"/>
      <c r="E864" s="116"/>
      <c r="F864" s="114"/>
      <c r="G864" s="90"/>
      <c r="H864" s="90"/>
      <c r="I864" s="92"/>
      <c r="J864" s="115"/>
      <c r="K864" s="118"/>
      <c r="N864" s="95"/>
    </row>
    <row r="865" spans="1:14" x14ac:dyDescent="0.2">
      <c r="A865" s="119"/>
      <c r="B865" s="92"/>
      <c r="C865" s="114"/>
      <c r="D865" s="114"/>
      <c r="E865" s="116"/>
      <c r="F865" s="114"/>
      <c r="G865" s="90"/>
      <c r="H865" s="90"/>
      <c r="I865" s="92"/>
      <c r="J865" s="115"/>
      <c r="K865" s="118"/>
      <c r="N865" s="95"/>
    </row>
    <row r="866" spans="1:14" x14ac:dyDescent="0.2">
      <c r="A866" s="119"/>
      <c r="B866" s="92"/>
      <c r="C866" s="114"/>
      <c r="D866" s="114"/>
      <c r="E866" s="116"/>
      <c r="F866" s="114"/>
      <c r="G866" s="90"/>
      <c r="H866" s="90"/>
      <c r="I866" s="92"/>
      <c r="J866" s="115"/>
      <c r="K866" s="118"/>
      <c r="N866" s="95"/>
    </row>
    <row r="867" spans="1:14" x14ac:dyDescent="0.2">
      <c r="A867" s="119"/>
      <c r="B867" s="92"/>
      <c r="C867" s="114"/>
      <c r="D867" s="114"/>
      <c r="E867" s="116"/>
      <c r="F867" s="114"/>
      <c r="G867" s="90"/>
      <c r="H867" s="90"/>
      <c r="I867" s="92"/>
      <c r="J867" s="115"/>
      <c r="K867" s="118"/>
      <c r="N867" s="95"/>
    </row>
    <row r="868" spans="1:14" x14ac:dyDescent="0.2">
      <c r="A868" s="119"/>
      <c r="B868" s="92"/>
      <c r="C868" s="114"/>
      <c r="D868" s="114"/>
      <c r="E868" s="116"/>
      <c r="F868" s="114"/>
      <c r="G868" s="90"/>
      <c r="H868" s="90"/>
      <c r="I868" s="92"/>
      <c r="J868" s="115"/>
      <c r="K868" s="118"/>
      <c r="N868" s="95"/>
    </row>
    <row r="869" spans="1:14" x14ac:dyDescent="0.2">
      <c r="A869" s="119"/>
      <c r="B869" s="92"/>
      <c r="C869" s="114"/>
      <c r="D869" s="114"/>
      <c r="E869" s="116"/>
      <c r="F869" s="114"/>
      <c r="G869" s="90"/>
      <c r="H869" s="90"/>
      <c r="I869" s="92"/>
      <c r="J869" s="115"/>
      <c r="K869" s="118"/>
      <c r="N869" s="95"/>
    </row>
    <row r="870" spans="1:14" x14ac:dyDescent="0.2">
      <c r="A870" s="119"/>
      <c r="B870" s="92"/>
      <c r="C870" s="114"/>
      <c r="D870" s="114"/>
      <c r="E870" s="116"/>
      <c r="F870" s="114"/>
      <c r="G870" s="90"/>
      <c r="H870" s="90"/>
      <c r="I870" s="92"/>
      <c r="J870" s="115"/>
      <c r="K870" s="118"/>
      <c r="N870" s="95"/>
    </row>
    <row r="871" spans="1:14" x14ac:dyDescent="0.2">
      <c r="A871" s="119"/>
      <c r="B871" s="92"/>
      <c r="C871" s="114"/>
      <c r="D871" s="114"/>
      <c r="E871" s="116"/>
      <c r="F871" s="114"/>
      <c r="G871" s="90"/>
      <c r="H871" s="90"/>
      <c r="I871" s="451"/>
      <c r="J871" s="449"/>
      <c r="K871" s="450"/>
      <c r="N871" s="95"/>
    </row>
    <row r="872" spans="1:14" x14ac:dyDescent="0.2">
      <c r="A872" s="119"/>
      <c r="B872" s="92"/>
      <c r="C872" s="114"/>
      <c r="D872" s="114"/>
      <c r="E872" s="116"/>
      <c r="F872" s="114"/>
      <c r="G872" s="90"/>
      <c r="H872" s="90"/>
      <c r="I872" s="92"/>
      <c r="J872" s="115"/>
      <c r="K872" s="118"/>
      <c r="N872" s="95"/>
    </row>
    <row r="873" spans="1:14" x14ac:dyDescent="0.2">
      <c r="A873" s="119"/>
      <c r="B873" s="92"/>
      <c r="C873" s="114"/>
      <c r="D873" s="114"/>
      <c r="E873" s="116"/>
      <c r="F873" s="114"/>
      <c r="G873" s="90"/>
      <c r="H873" s="90"/>
      <c r="I873" s="92"/>
      <c r="J873" s="115"/>
      <c r="K873" s="118"/>
      <c r="N873" s="95"/>
    </row>
    <row r="874" spans="1:14" x14ac:dyDescent="0.2">
      <c r="A874" s="119"/>
      <c r="B874" s="92"/>
      <c r="C874" s="114"/>
      <c r="D874" s="114"/>
      <c r="E874" s="116"/>
      <c r="F874" s="114"/>
      <c r="G874" s="90"/>
      <c r="H874" s="90"/>
      <c r="I874" s="92"/>
      <c r="J874" s="115"/>
      <c r="K874" s="118"/>
      <c r="N874" s="95"/>
    </row>
    <row r="875" spans="1:14" x14ac:dyDescent="0.2">
      <c r="A875" s="119"/>
      <c r="B875" s="92"/>
      <c r="C875" s="114"/>
      <c r="D875" s="114"/>
      <c r="E875" s="116"/>
      <c r="F875" s="114"/>
      <c r="G875" s="90"/>
      <c r="H875" s="90"/>
      <c r="I875" s="451"/>
      <c r="J875" s="449"/>
      <c r="K875" s="450"/>
      <c r="N875" s="95"/>
    </row>
    <row r="876" spans="1:14" x14ac:dyDescent="0.2">
      <c r="A876" s="119"/>
      <c r="B876" s="92"/>
      <c r="C876" s="114"/>
      <c r="D876" s="114"/>
      <c r="E876" s="116"/>
      <c r="F876" s="114"/>
      <c r="G876" s="90"/>
      <c r="H876" s="90"/>
      <c r="I876" s="451"/>
      <c r="J876" s="449"/>
      <c r="K876" s="450"/>
      <c r="N876" s="95"/>
    </row>
    <row r="877" spans="1:14" x14ac:dyDescent="0.2">
      <c r="A877" s="119"/>
      <c r="B877" s="92"/>
      <c r="C877" s="114"/>
      <c r="D877" s="114"/>
      <c r="E877" s="116"/>
      <c r="F877" s="114"/>
      <c r="G877" s="90"/>
      <c r="H877" s="90"/>
      <c r="I877" s="92"/>
      <c r="J877" s="115"/>
      <c r="K877" s="118"/>
      <c r="N877" s="95"/>
    </row>
    <row r="878" spans="1:14" x14ac:dyDescent="0.2">
      <c r="A878" s="119"/>
      <c r="B878" s="92"/>
      <c r="C878" s="114"/>
      <c r="D878" s="114"/>
      <c r="E878" s="116"/>
      <c r="F878" s="114"/>
      <c r="G878" s="90"/>
      <c r="H878" s="90"/>
      <c r="I878" s="92"/>
      <c r="J878" s="115"/>
      <c r="K878" s="118"/>
      <c r="N878" s="95"/>
    </row>
    <row r="879" spans="1:14" x14ac:dyDescent="0.2">
      <c r="A879" s="119"/>
      <c r="B879" s="92"/>
      <c r="C879" s="114"/>
      <c r="D879" s="114"/>
      <c r="E879" s="116"/>
      <c r="F879" s="114"/>
      <c r="G879" s="90"/>
      <c r="H879" s="90"/>
      <c r="I879" s="92"/>
      <c r="J879" s="115"/>
      <c r="K879" s="118"/>
      <c r="N879" s="95"/>
    </row>
    <row r="880" spans="1:14" x14ac:dyDescent="0.2">
      <c r="A880" s="119"/>
      <c r="B880" s="92"/>
      <c r="C880" s="114"/>
      <c r="D880" s="114"/>
      <c r="E880" s="116"/>
      <c r="F880" s="114"/>
      <c r="G880" s="90"/>
      <c r="H880" s="90"/>
      <c r="I880" s="92"/>
      <c r="J880" s="115"/>
      <c r="K880" s="118"/>
      <c r="N880" s="95"/>
    </row>
    <row r="881" spans="1:14" x14ac:dyDescent="0.2">
      <c r="A881" s="119"/>
      <c r="B881" s="92"/>
      <c r="C881" s="114"/>
      <c r="D881" s="114"/>
      <c r="E881" s="116"/>
      <c r="F881" s="114"/>
      <c r="G881" s="90"/>
      <c r="H881" s="90"/>
      <c r="I881" s="92"/>
      <c r="J881" s="115"/>
      <c r="K881" s="118"/>
      <c r="N881" s="95"/>
    </row>
    <row r="882" spans="1:14" x14ac:dyDescent="0.2">
      <c r="A882" s="119"/>
      <c r="B882" s="92"/>
      <c r="C882" s="114"/>
      <c r="D882" s="114"/>
      <c r="E882" s="116"/>
      <c r="F882" s="114"/>
      <c r="G882" s="90"/>
      <c r="H882" s="90"/>
      <c r="I882" s="92"/>
      <c r="J882" s="115"/>
      <c r="K882" s="118"/>
      <c r="N882" s="95"/>
    </row>
    <row r="883" spans="1:14" x14ac:dyDescent="0.2">
      <c r="A883" s="119"/>
      <c r="B883" s="92"/>
      <c r="C883" s="114"/>
      <c r="D883" s="114"/>
      <c r="E883" s="116"/>
      <c r="F883" s="114"/>
      <c r="G883" s="90"/>
      <c r="H883" s="90"/>
      <c r="I883" s="92"/>
      <c r="J883" s="115"/>
      <c r="K883" s="118"/>
      <c r="N883" s="95"/>
    </row>
    <row r="884" spans="1:14" x14ac:dyDescent="0.2">
      <c r="A884" s="119"/>
      <c r="B884" s="92"/>
      <c r="C884" s="114"/>
      <c r="D884" s="114"/>
      <c r="E884" s="116"/>
      <c r="F884" s="114"/>
      <c r="G884" s="90"/>
      <c r="H884" s="90"/>
      <c r="I884" s="92"/>
      <c r="J884" s="115"/>
      <c r="K884" s="118"/>
      <c r="N884" s="95"/>
    </row>
    <row r="885" spans="1:14" x14ac:dyDescent="0.2">
      <c r="A885" s="119"/>
      <c r="B885" s="92"/>
      <c r="C885" s="114"/>
      <c r="D885" s="114"/>
      <c r="E885" s="116"/>
      <c r="F885" s="114"/>
      <c r="G885" s="90"/>
      <c r="H885" s="90"/>
      <c r="I885" s="92"/>
      <c r="J885" s="115"/>
      <c r="K885" s="118"/>
      <c r="N885" s="95"/>
    </row>
    <row r="886" spans="1:14" x14ac:dyDescent="0.2">
      <c r="A886" s="119"/>
      <c r="B886" s="92"/>
      <c r="C886" s="114"/>
      <c r="D886" s="114"/>
      <c r="E886" s="116"/>
      <c r="F886" s="114"/>
      <c r="G886" s="90"/>
      <c r="H886" s="90"/>
      <c r="I886" s="92"/>
      <c r="J886" s="115"/>
      <c r="K886" s="118"/>
      <c r="N886" s="95"/>
    </row>
    <row r="887" spans="1:14" x14ac:dyDescent="0.2">
      <c r="A887" s="119"/>
      <c r="B887" s="92"/>
      <c r="C887" s="114"/>
      <c r="D887" s="114"/>
      <c r="E887" s="116"/>
      <c r="F887" s="114"/>
      <c r="G887" s="90"/>
      <c r="H887" s="90"/>
      <c r="I887" s="92"/>
      <c r="J887" s="115"/>
      <c r="K887" s="118"/>
      <c r="N887" s="95"/>
    </row>
    <row r="888" spans="1:14" x14ac:dyDescent="0.2">
      <c r="A888" s="119"/>
      <c r="B888" s="92"/>
      <c r="C888" s="114"/>
      <c r="D888" s="114"/>
      <c r="E888" s="116"/>
      <c r="F888" s="114"/>
      <c r="G888" s="90"/>
      <c r="H888" s="90"/>
      <c r="I888" s="92"/>
      <c r="J888" s="115"/>
      <c r="K888" s="118"/>
      <c r="N888" s="95"/>
    </row>
    <row r="889" spans="1:14" x14ac:dyDescent="0.2">
      <c r="A889" s="119"/>
      <c r="B889" s="92"/>
      <c r="C889" s="114"/>
      <c r="D889" s="114"/>
      <c r="E889" s="116"/>
      <c r="F889" s="125"/>
      <c r="G889" s="90"/>
      <c r="H889" s="90"/>
      <c r="I889" s="92"/>
      <c r="J889" s="115"/>
      <c r="K889" s="118"/>
      <c r="N889" s="95"/>
    </row>
    <row r="890" spans="1:14" x14ac:dyDescent="0.2">
      <c r="A890" s="119"/>
      <c r="B890" s="92"/>
      <c r="C890" s="114"/>
      <c r="D890" s="114"/>
      <c r="E890" s="116"/>
      <c r="F890" s="125"/>
      <c r="G890" s="90"/>
      <c r="H890" s="90"/>
      <c r="I890" s="92"/>
      <c r="J890" s="115"/>
      <c r="K890" s="118"/>
      <c r="N890" s="95"/>
    </row>
    <row r="891" spans="1:14" x14ac:dyDescent="0.2">
      <c r="A891" s="119"/>
      <c r="B891" s="92"/>
      <c r="C891" s="114"/>
      <c r="D891" s="114"/>
      <c r="E891" s="116"/>
      <c r="F891" s="125"/>
      <c r="G891" s="90"/>
      <c r="H891" s="90"/>
      <c r="I891" s="92"/>
      <c r="J891" s="115"/>
      <c r="K891" s="118"/>
      <c r="N891" s="95"/>
    </row>
    <row r="892" spans="1:14" x14ac:dyDescent="0.2">
      <c r="A892" s="119"/>
      <c r="B892" s="92"/>
      <c r="C892" s="114"/>
      <c r="D892" s="114"/>
      <c r="E892" s="116"/>
      <c r="F892" s="114"/>
      <c r="G892" s="90"/>
      <c r="H892" s="90"/>
      <c r="I892" s="92"/>
      <c r="J892" s="115"/>
      <c r="K892" s="118"/>
      <c r="N892" s="95"/>
    </row>
    <row r="893" spans="1:14" x14ac:dyDescent="0.2">
      <c r="A893" s="119"/>
      <c r="B893" s="92"/>
      <c r="C893" s="114"/>
      <c r="D893" s="114"/>
      <c r="E893" s="116"/>
      <c r="F893" s="114"/>
      <c r="G893" s="90"/>
      <c r="H893" s="90"/>
      <c r="I893" s="92"/>
      <c r="J893" s="115"/>
      <c r="K893" s="118"/>
      <c r="N893" s="95"/>
    </row>
    <row r="894" spans="1:14" x14ac:dyDescent="0.2">
      <c r="A894" s="119"/>
      <c r="B894" s="92"/>
      <c r="C894" s="114"/>
      <c r="D894" s="114"/>
      <c r="E894" s="116"/>
      <c r="F894" s="114"/>
      <c r="G894" s="90"/>
      <c r="H894" s="90"/>
      <c r="I894" s="92"/>
      <c r="J894" s="115"/>
      <c r="K894" s="118"/>
      <c r="N894" s="95"/>
    </row>
    <row r="895" spans="1:14" x14ac:dyDescent="0.2">
      <c r="A895" s="119"/>
      <c r="B895" s="92"/>
      <c r="C895" s="114"/>
      <c r="D895" s="114"/>
      <c r="E895" s="116"/>
      <c r="F895" s="114"/>
      <c r="G895" s="90"/>
      <c r="H895" s="90"/>
      <c r="I895" s="92"/>
      <c r="J895" s="115"/>
      <c r="K895" s="118"/>
      <c r="N895" s="95"/>
    </row>
    <row r="896" spans="1:14" x14ac:dyDescent="0.2">
      <c r="A896" s="119"/>
      <c r="B896" s="92"/>
      <c r="C896" s="114"/>
      <c r="D896" s="114"/>
      <c r="E896" s="116"/>
      <c r="F896" s="114"/>
      <c r="G896" s="90"/>
      <c r="H896" s="90"/>
      <c r="I896" s="92"/>
      <c r="J896" s="115"/>
      <c r="K896" s="118"/>
      <c r="N896" s="95"/>
    </row>
    <row r="897" spans="1:14" x14ac:dyDescent="0.2">
      <c r="A897" s="119"/>
      <c r="B897" s="92"/>
      <c r="C897" s="114"/>
      <c r="D897" s="114"/>
      <c r="E897" s="116"/>
      <c r="F897" s="114"/>
      <c r="G897" s="90"/>
      <c r="H897" s="90"/>
      <c r="I897" s="92"/>
      <c r="J897" s="115"/>
      <c r="K897" s="118"/>
      <c r="N897" s="95"/>
    </row>
    <row r="898" spans="1:14" x14ac:dyDescent="0.2">
      <c r="A898" s="119"/>
      <c r="B898" s="92"/>
      <c r="C898" s="114"/>
      <c r="D898" s="114"/>
      <c r="E898" s="116"/>
      <c r="F898" s="114"/>
      <c r="G898" s="90"/>
      <c r="H898" s="90"/>
      <c r="I898" s="92"/>
      <c r="J898" s="115"/>
      <c r="K898" s="118"/>
      <c r="N898" s="95"/>
    </row>
    <row r="899" spans="1:14" x14ac:dyDescent="0.2">
      <c r="A899" s="119"/>
      <c r="B899" s="92"/>
      <c r="C899" s="114"/>
      <c r="D899" s="114"/>
      <c r="E899" s="116"/>
      <c r="F899" s="114"/>
      <c r="G899" s="90"/>
      <c r="H899" s="90"/>
      <c r="I899" s="92"/>
      <c r="J899" s="115"/>
      <c r="K899" s="118"/>
      <c r="N899" s="95"/>
    </row>
    <row r="900" spans="1:14" x14ac:dyDescent="0.2">
      <c r="A900" s="119"/>
      <c r="B900" s="92"/>
      <c r="C900" s="114"/>
      <c r="D900" s="114"/>
      <c r="E900" s="116"/>
      <c r="F900" s="114"/>
      <c r="G900" s="90"/>
      <c r="H900" s="90"/>
      <c r="I900" s="92"/>
      <c r="J900" s="115"/>
      <c r="K900" s="118"/>
      <c r="N900" s="95"/>
    </row>
    <row r="901" spans="1:14" x14ac:dyDescent="0.2">
      <c r="A901" s="119"/>
      <c r="B901" s="92"/>
      <c r="C901" s="114"/>
      <c r="D901" s="114"/>
      <c r="E901" s="116"/>
      <c r="F901" s="114"/>
      <c r="G901" s="90"/>
      <c r="H901" s="90"/>
      <c r="I901" s="92"/>
      <c r="J901" s="115"/>
      <c r="K901" s="118"/>
      <c r="N901" s="95"/>
    </row>
    <row r="902" spans="1:14" x14ac:dyDescent="0.2">
      <c r="A902" s="119"/>
      <c r="B902" s="92"/>
      <c r="C902" s="114"/>
      <c r="D902" s="114"/>
      <c r="E902" s="116"/>
      <c r="F902" s="114"/>
      <c r="G902" s="90"/>
      <c r="H902" s="90"/>
      <c r="I902" s="92"/>
      <c r="J902" s="115"/>
      <c r="K902" s="118"/>
      <c r="N902" s="95"/>
    </row>
    <row r="903" spans="1:14" x14ac:dyDescent="0.2">
      <c r="A903" s="119"/>
      <c r="B903" s="92"/>
      <c r="C903" s="114"/>
      <c r="D903" s="114"/>
      <c r="E903" s="116"/>
      <c r="F903" s="114"/>
      <c r="G903" s="90"/>
      <c r="H903" s="90"/>
      <c r="I903" s="92"/>
      <c r="J903" s="115"/>
      <c r="K903" s="118"/>
      <c r="N903" s="95"/>
    </row>
    <row r="904" spans="1:14" x14ac:dyDescent="0.2">
      <c r="A904" s="119"/>
      <c r="B904" s="92"/>
      <c r="C904" s="114"/>
      <c r="D904" s="114"/>
      <c r="E904" s="116"/>
      <c r="F904" s="114"/>
      <c r="G904" s="90"/>
      <c r="H904" s="90"/>
      <c r="I904" s="92"/>
      <c r="J904" s="115"/>
      <c r="K904" s="118"/>
      <c r="N904" s="95"/>
    </row>
    <row r="905" spans="1:14" x14ac:dyDescent="0.2">
      <c r="A905" s="119"/>
      <c r="B905" s="92"/>
      <c r="C905" s="114"/>
      <c r="D905" s="114"/>
      <c r="E905" s="116"/>
      <c r="F905" s="114"/>
      <c r="G905" s="90"/>
      <c r="H905" s="90"/>
      <c r="I905" s="92"/>
      <c r="J905" s="115"/>
      <c r="K905" s="118"/>
      <c r="N905" s="95"/>
    </row>
    <row r="906" spans="1:14" x14ac:dyDescent="0.2">
      <c r="A906" s="119"/>
      <c r="B906" s="92"/>
      <c r="C906" s="114"/>
      <c r="D906" s="114"/>
      <c r="E906" s="116"/>
      <c r="F906" s="114"/>
      <c r="G906" s="90"/>
      <c r="H906" s="90"/>
      <c r="I906" s="92"/>
      <c r="J906" s="115"/>
      <c r="K906" s="118"/>
      <c r="N906" s="95"/>
    </row>
    <row r="907" spans="1:14" x14ac:dyDescent="0.2">
      <c r="A907" s="119"/>
      <c r="B907" s="92"/>
      <c r="C907" s="114"/>
      <c r="D907" s="114"/>
      <c r="E907" s="116"/>
      <c r="F907" s="114"/>
      <c r="G907" s="90"/>
      <c r="H907" s="90"/>
      <c r="I907" s="92"/>
      <c r="J907" s="115"/>
      <c r="K907" s="118"/>
      <c r="N907" s="95"/>
    </row>
    <row r="908" spans="1:14" x14ac:dyDescent="0.2">
      <c r="A908" s="119"/>
      <c r="B908" s="92"/>
      <c r="C908" s="114"/>
      <c r="D908" s="114"/>
      <c r="E908" s="116"/>
      <c r="F908" s="114"/>
      <c r="G908" s="90"/>
      <c r="H908" s="90"/>
      <c r="I908" s="92"/>
      <c r="J908" s="115"/>
      <c r="K908" s="118"/>
      <c r="N908" s="95"/>
    </row>
    <row r="909" spans="1:14" x14ac:dyDescent="0.2">
      <c r="A909" s="119"/>
      <c r="B909" s="92"/>
      <c r="C909" s="114"/>
      <c r="D909" s="114"/>
      <c r="E909" s="116"/>
      <c r="F909" s="114"/>
      <c r="G909" s="90"/>
      <c r="H909" s="90"/>
      <c r="I909" s="92"/>
      <c r="J909" s="115"/>
      <c r="K909" s="118"/>
      <c r="N909" s="95"/>
    </row>
    <row r="910" spans="1:14" x14ac:dyDescent="0.2">
      <c r="A910" s="119"/>
      <c r="B910" s="92"/>
      <c r="C910" s="114"/>
      <c r="D910" s="114"/>
      <c r="E910" s="116"/>
      <c r="F910" s="114"/>
      <c r="G910" s="90"/>
      <c r="H910" s="90"/>
      <c r="I910" s="92"/>
      <c r="J910" s="115"/>
      <c r="K910" s="118"/>
      <c r="N910" s="95"/>
    </row>
    <row r="911" spans="1:14" x14ac:dyDescent="0.2">
      <c r="A911" s="119"/>
      <c r="B911" s="92"/>
      <c r="C911" s="114"/>
      <c r="D911" s="114"/>
      <c r="E911" s="116"/>
      <c r="F911" s="114"/>
      <c r="G911" s="90"/>
      <c r="H911" s="90"/>
      <c r="I911" s="92"/>
      <c r="J911" s="115"/>
      <c r="K911" s="118"/>
      <c r="N911" s="95"/>
    </row>
    <row r="912" spans="1:14" x14ac:dyDescent="0.2">
      <c r="A912" s="119"/>
      <c r="B912" s="92"/>
      <c r="C912" s="114"/>
      <c r="D912" s="114"/>
      <c r="E912" s="116"/>
      <c r="F912" s="114"/>
      <c r="G912" s="90"/>
      <c r="H912" s="90"/>
      <c r="I912" s="122"/>
      <c r="J912" s="115"/>
      <c r="K912" s="118"/>
      <c r="N912" s="95"/>
    </row>
    <row r="913" spans="1:14" x14ac:dyDescent="0.2">
      <c r="A913" s="119"/>
      <c r="B913" s="92"/>
      <c r="C913" s="114"/>
      <c r="D913" s="114"/>
      <c r="E913" s="116"/>
      <c r="F913" s="114"/>
      <c r="G913" s="90"/>
      <c r="H913" s="90"/>
      <c r="I913" s="122"/>
      <c r="J913" s="115"/>
      <c r="K913" s="118"/>
      <c r="N913" s="95"/>
    </row>
    <row r="914" spans="1:14" x14ac:dyDescent="0.2">
      <c r="A914" s="119"/>
      <c r="B914" s="92"/>
      <c r="C914" s="114"/>
      <c r="D914" s="114"/>
      <c r="E914" s="116"/>
      <c r="F914" s="114"/>
      <c r="G914" s="90"/>
      <c r="H914" s="90"/>
      <c r="I914" s="122"/>
      <c r="J914" s="115"/>
      <c r="K914" s="118"/>
      <c r="N914" s="95"/>
    </row>
    <row r="915" spans="1:14" x14ac:dyDescent="0.2">
      <c r="A915" s="119"/>
      <c r="B915" s="92"/>
      <c r="C915" s="114"/>
      <c r="D915" s="114"/>
      <c r="E915" s="116"/>
      <c r="F915" s="114"/>
      <c r="G915" s="90"/>
      <c r="H915" s="90"/>
      <c r="I915" s="92"/>
      <c r="J915" s="115"/>
      <c r="K915" s="118"/>
      <c r="N915" s="95"/>
    </row>
    <row r="916" spans="1:14" x14ac:dyDescent="0.2">
      <c r="A916" s="119"/>
      <c r="B916" s="92"/>
      <c r="C916" s="114"/>
      <c r="D916" s="114"/>
      <c r="E916" s="116"/>
      <c r="F916" s="114"/>
      <c r="G916" s="90"/>
      <c r="H916" s="90"/>
      <c r="I916" s="92"/>
      <c r="J916" s="115"/>
      <c r="K916" s="118"/>
      <c r="N916" s="95"/>
    </row>
    <row r="917" spans="1:14" x14ac:dyDescent="0.2">
      <c r="A917" s="119"/>
      <c r="B917" s="92"/>
      <c r="C917" s="114"/>
      <c r="D917" s="114"/>
      <c r="E917" s="116"/>
      <c r="F917" s="114"/>
      <c r="G917" s="90"/>
      <c r="H917" s="90"/>
      <c r="I917" s="92"/>
      <c r="J917" s="115"/>
      <c r="K917" s="118"/>
      <c r="N917" s="95"/>
    </row>
    <row r="918" spans="1:14" x14ac:dyDescent="0.2">
      <c r="A918" s="119"/>
      <c r="B918" s="92"/>
      <c r="C918" s="114"/>
      <c r="D918" s="114"/>
      <c r="E918" s="116"/>
      <c r="F918" s="114"/>
      <c r="G918" s="90"/>
      <c r="H918" s="90"/>
      <c r="I918" s="92"/>
      <c r="J918" s="115"/>
      <c r="K918" s="118"/>
      <c r="N918" s="95"/>
    </row>
    <row r="919" spans="1:14" x14ac:dyDescent="0.2">
      <c r="A919" s="119"/>
      <c r="B919" s="92"/>
      <c r="C919" s="114"/>
      <c r="D919" s="114"/>
      <c r="E919" s="116"/>
      <c r="F919" s="114"/>
      <c r="G919" s="90"/>
      <c r="H919" s="90"/>
      <c r="I919" s="92"/>
      <c r="J919" s="115"/>
      <c r="K919" s="118"/>
      <c r="N919" s="95"/>
    </row>
    <row r="920" spans="1:14" x14ac:dyDescent="0.2">
      <c r="A920" s="119"/>
      <c r="B920" s="92"/>
      <c r="C920" s="114"/>
      <c r="D920" s="114"/>
      <c r="E920" s="116"/>
      <c r="F920" s="114"/>
      <c r="G920" s="90"/>
      <c r="H920" s="90"/>
      <c r="I920" s="92"/>
      <c r="J920" s="115"/>
      <c r="K920" s="118"/>
      <c r="N920" s="95"/>
    </row>
    <row r="921" spans="1:14" x14ac:dyDescent="0.2">
      <c r="A921" s="119"/>
      <c r="B921" s="92"/>
      <c r="C921" s="114"/>
      <c r="D921" s="114"/>
      <c r="E921" s="116"/>
      <c r="F921" s="114"/>
      <c r="G921" s="90"/>
      <c r="H921" s="90"/>
      <c r="I921" s="92"/>
      <c r="J921" s="115"/>
      <c r="K921" s="118"/>
      <c r="N921" s="95"/>
    </row>
    <row r="922" spans="1:14" x14ac:dyDescent="0.2">
      <c r="A922" s="119"/>
      <c r="B922" s="92"/>
      <c r="C922" s="114"/>
      <c r="D922" s="114"/>
      <c r="E922" s="116"/>
      <c r="F922" s="114"/>
      <c r="G922" s="90"/>
      <c r="H922" s="90"/>
      <c r="I922" s="92"/>
      <c r="J922" s="115"/>
      <c r="K922" s="118"/>
      <c r="N922" s="95"/>
    </row>
    <row r="923" spans="1:14" x14ac:dyDescent="0.2">
      <c r="A923" s="119"/>
      <c r="B923" s="92"/>
      <c r="C923" s="114"/>
      <c r="D923" s="114"/>
      <c r="E923" s="116"/>
      <c r="F923" s="114"/>
      <c r="G923" s="90"/>
      <c r="H923" s="90"/>
      <c r="I923" s="92"/>
      <c r="J923" s="115"/>
      <c r="K923" s="118"/>
      <c r="N923" s="95"/>
    </row>
    <row r="924" spans="1:14" x14ac:dyDescent="0.2">
      <c r="A924" s="119"/>
      <c r="B924" s="92"/>
      <c r="C924" s="114"/>
      <c r="D924" s="114"/>
      <c r="E924" s="116"/>
      <c r="F924" s="114"/>
      <c r="G924" s="90"/>
      <c r="H924" s="90"/>
      <c r="I924" s="92"/>
      <c r="J924" s="115"/>
      <c r="K924" s="118"/>
      <c r="N924" s="95"/>
    </row>
    <row r="925" spans="1:14" x14ac:dyDescent="0.2">
      <c r="A925" s="119"/>
      <c r="B925" s="92"/>
      <c r="C925" s="114"/>
      <c r="D925" s="114"/>
      <c r="E925" s="116"/>
      <c r="F925" s="114"/>
      <c r="G925" s="90"/>
      <c r="H925" s="90"/>
      <c r="I925" s="92"/>
      <c r="J925" s="115"/>
      <c r="K925" s="118"/>
      <c r="N925" s="95"/>
    </row>
    <row r="926" spans="1:14" x14ac:dyDescent="0.2">
      <c r="A926" s="119"/>
      <c r="B926" s="92"/>
      <c r="C926" s="114"/>
      <c r="D926" s="114"/>
      <c r="E926" s="116"/>
      <c r="F926" s="114"/>
      <c r="G926" s="90"/>
      <c r="H926" s="90"/>
      <c r="I926" s="92"/>
      <c r="J926" s="115"/>
      <c r="K926" s="118"/>
      <c r="N926" s="95"/>
    </row>
    <row r="927" spans="1:14" x14ac:dyDescent="0.2">
      <c r="A927" s="119"/>
      <c r="B927" s="92"/>
      <c r="C927" s="114"/>
      <c r="D927" s="114"/>
      <c r="E927" s="116"/>
      <c r="F927" s="114"/>
      <c r="G927" s="90"/>
      <c r="H927" s="90"/>
      <c r="I927" s="92"/>
      <c r="J927" s="115"/>
      <c r="K927" s="118"/>
      <c r="N927" s="95"/>
    </row>
    <row r="928" spans="1:14" x14ac:dyDescent="0.2">
      <c r="A928" s="119"/>
      <c r="B928" s="92"/>
      <c r="C928" s="114"/>
      <c r="D928" s="114"/>
      <c r="E928" s="116"/>
      <c r="F928" s="114"/>
      <c r="G928" s="90"/>
      <c r="H928" s="90"/>
      <c r="I928" s="92"/>
      <c r="J928" s="115"/>
      <c r="K928" s="118"/>
      <c r="N928" s="95"/>
    </row>
    <row r="929" spans="1:14" x14ac:dyDescent="0.2">
      <c r="A929" s="119"/>
      <c r="B929" s="92"/>
      <c r="C929" s="114"/>
      <c r="D929" s="114"/>
      <c r="E929" s="116"/>
      <c r="F929" s="114"/>
      <c r="G929" s="90"/>
      <c r="H929" s="90"/>
      <c r="I929" s="92"/>
      <c r="J929" s="115"/>
      <c r="K929" s="118"/>
      <c r="N929" s="95"/>
    </row>
    <row r="930" spans="1:14" x14ac:dyDescent="0.2">
      <c r="A930" s="119"/>
      <c r="B930" s="92"/>
      <c r="C930" s="114"/>
      <c r="D930" s="114"/>
      <c r="E930" s="116"/>
      <c r="F930" s="114"/>
      <c r="G930" s="90"/>
      <c r="H930" s="90"/>
      <c r="I930" s="92"/>
      <c r="J930" s="115"/>
      <c r="K930" s="118"/>
      <c r="N930" s="95"/>
    </row>
    <row r="931" spans="1:14" x14ac:dyDescent="0.2">
      <c r="A931" s="119"/>
      <c r="B931" s="92"/>
      <c r="C931" s="114"/>
      <c r="D931" s="114"/>
      <c r="E931" s="116"/>
      <c r="F931" s="114"/>
      <c r="G931" s="90"/>
      <c r="H931" s="90"/>
      <c r="I931" s="92"/>
      <c r="J931" s="115"/>
      <c r="K931" s="118"/>
      <c r="N931" s="95"/>
    </row>
    <row r="932" spans="1:14" x14ac:dyDescent="0.2">
      <c r="A932" s="119"/>
      <c r="B932" s="92"/>
      <c r="C932" s="114"/>
      <c r="D932" s="114"/>
      <c r="E932" s="116"/>
      <c r="F932" s="114"/>
      <c r="G932" s="90"/>
      <c r="H932" s="90"/>
      <c r="I932" s="92"/>
      <c r="J932" s="115"/>
      <c r="K932" s="118"/>
      <c r="N932" s="95"/>
    </row>
    <row r="933" spans="1:14" x14ac:dyDescent="0.2">
      <c r="A933" s="119"/>
      <c r="B933" s="92"/>
      <c r="C933" s="114"/>
      <c r="D933" s="114"/>
      <c r="E933" s="116"/>
      <c r="F933" s="114"/>
      <c r="G933" s="90"/>
      <c r="H933" s="90"/>
      <c r="I933" s="92"/>
      <c r="J933" s="115"/>
      <c r="K933" s="118"/>
      <c r="N933" s="95"/>
    </row>
    <row r="934" spans="1:14" x14ac:dyDescent="0.2">
      <c r="A934" s="119"/>
      <c r="B934" s="92"/>
      <c r="C934" s="114"/>
      <c r="D934" s="114"/>
      <c r="E934" s="116"/>
      <c r="F934" s="114"/>
      <c r="G934" s="90"/>
      <c r="H934" s="90"/>
      <c r="I934" s="92"/>
      <c r="J934" s="115"/>
      <c r="K934" s="118"/>
      <c r="N934" s="95"/>
    </row>
    <row r="935" spans="1:14" x14ac:dyDescent="0.2">
      <c r="A935" s="119"/>
      <c r="B935" s="92"/>
      <c r="C935" s="114"/>
      <c r="D935" s="114"/>
      <c r="E935" s="116"/>
      <c r="F935" s="130"/>
      <c r="G935" s="90"/>
      <c r="H935" s="90"/>
      <c r="I935" s="92"/>
      <c r="J935" s="115"/>
      <c r="K935" s="118"/>
      <c r="N935" s="95"/>
    </row>
    <row r="936" spans="1:14" x14ac:dyDescent="0.2">
      <c r="A936" s="119"/>
      <c r="B936" s="92"/>
      <c r="C936" s="114"/>
      <c r="D936" s="114"/>
      <c r="E936" s="116"/>
      <c r="F936" s="130"/>
      <c r="G936" s="90"/>
      <c r="H936" s="90"/>
      <c r="I936" s="92"/>
      <c r="J936" s="115"/>
      <c r="K936" s="118"/>
      <c r="N936" s="95"/>
    </row>
    <row r="937" spans="1:14" x14ac:dyDescent="0.2">
      <c r="A937" s="119"/>
      <c r="B937" s="92"/>
      <c r="C937" s="114"/>
      <c r="D937" s="114"/>
      <c r="E937" s="116"/>
      <c r="F937" s="130"/>
      <c r="G937" s="90"/>
      <c r="H937" s="90"/>
      <c r="I937" s="92"/>
      <c r="J937" s="115"/>
      <c r="K937" s="118"/>
      <c r="N937" s="95"/>
    </row>
    <row r="938" spans="1:14" x14ac:dyDescent="0.2">
      <c r="A938" s="119"/>
      <c r="B938" s="92"/>
      <c r="C938" s="114"/>
      <c r="D938" s="114"/>
      <c r="E938" s="116"/>
      <c r="F938" s="130"/>
      <c r="G938" s="90"/>
      <c r="H938" s="90"/>
      <c r="I938" s="92"/>
      <c r="J938" s="115"/>
      <c r="K938" s="118"/>
      <c r="N938" s="95"/>
    </row>
    <row r="939" spans="1:14" x14ac:dyDescent="0.2">
      <c r="A939" s="119"/>
      <c r="B939" s="92"/>
      <c r="C939" s="114"/>
      <c r="D939" s="114"/>
      <c r="E939" s="116"/>
      <c r="F939" s="130"/>
      <c r="G939" s="90"/>
      <c r="H939" s="90"/>
      <c r="I939" s="92"/>
      <c r="J939" s="115"/>
      <c r="K939" s="118"/>
      <c r="N939" s="95"/>
    </row>
    <row r="940" spans="1:14" x14ac:dyDescent="0.2">
      <c r="A940" s="119"/>
      <c r="B940" s="92"/>
      <c r="C940" s="114"/>
      <c r="D940" s="114"/>
      <c r="E940" s="116"/>
      <c r="F940" s="130"/>
      <c r="G940" s="90"/>
      <c r="H940" s="90"/>
      <c r="I940" s="92"/>
      <c r="J940" s="115"/>
      <c r="K940" s="118"/>
      <c r="N940" s="95"/>
    </row>
    <row r="941" spans="1:14" x14ac:dyDescent="0.2">
      <c r="A941" s="119"/>
      <c r="B941" s="92"/>
      <c r="C941" s="114"/>
      <c r="D941" s="114"/>
      <c r="E941" s="116"/>
      <c r="F941" s="114"/>
      <c r="G941" s="90"/>
      <c r="H941" s="90"/>
      <c r="I941" s="92"/>
      <c r="J941" s="115"/>
      <c r="K941" s="118"/>
      <c r="N941" s="95"/>
    </row>
    <row r="942" spans="1:14" x14ac:dyDescent="0.2">
      <c r="A942" s="119"/>
      <c r="B942" s="92"/>
      <c r="C942" s="114"/>
      <c r="D942" s="114"/>
      <c r="E942" s="116"/>
      <c r="F942" s="114"/>
      <c r="G942" s="90"/>
      <c r="H942" s="90"/>
      <c r="I942" s="92"/>
      <c r="J942" s="115"/>
      <c r="K942" s="118"/>
      <c r="N942" s="95"/>
    </row>
    <row r="943" spans="1:14" x14ac:dyDescent="0.2">
      <c r="A943" s="119"/>
      <c r="B943" s="92"/>
      <c r="C943" s="114"/>
      <c r="D943" s="114"/>
      <c r="E943" s="116"/>
      <c r="F943" s="114"/>
      <c r="G943" s="90"/>
      <c r="H943" s="90"/>
      <c r="I943" s="92"/>
      <c r="J943" s="115"/>
      <c r="K943" s="118"/>
      <c r="N943" s="95"/>
    </row>
    <row r="944" spans="1:14" x14ac:dyDescent="0.2">
      <c r="A944" s="119"/>
      <c r="B944" s="92"/>
      <c r="C944" s="114"/>
      <c r="D944" s="114"/>
      <c r="E944" s="116"/>
      <c r="F944" s="114"/>
      <c r="G944" s="90"/>
      <c r="H944" s="90"/>
      <c r="I944" s="92"/>
      <c r="J944" s="115"/>
      <c r="K944" s="118"/>
      <c r="N944" s="95"/>
    </row>
    <row r="945" spans="1:14" x14ac:dyDescent="0.2">
      <c r="A945" s="119"/>
      <c r="B945" s="92"/>
      <c r="C945" s="114"/>
      <c r="D945" s="114"/>
      <c r="E945" s="116"/>
      <c r="F945" s="114"/>
      <c r="G945" s="90"/>
      <c r="H945" s="90"/>
      <c r="I945" s="92"/>
      <c r="J945" s="115"/>
      <c r="K945" s="118"/>
      <c r="N945" s="95"/>
    </row>
    <row r="946" spans="1:14" x14ac:dyDescent="0.2">
      <c r="A946" s="119"/>
      <c r="B946" s="92"/>
      <c r="C946" s="114"/>
      <c r="D946" s="114"/>
      <c r="E946" s="116"/>
      <c r="F946" s="114"/>
      <c r="G946" s="90"/>
      <c r="H946" s="90"/>
      <c r="I946" s="92"/>
      <c r="J946" s="115"/>
      <c r="K946" s="118"/>
      <c r="N946" s="95"/>
    </row>
    <row r="947" spans="1:14" x14ac:dyDescent="0.2">
      <c r="A947" s="119"/>
      <c r="B947" s="92"/>
      <c r="C947" s="114"/>
      <c r="D947" s="114"/>
      <c r="E947" s="116"/>
      <c r="F947" s="114"/>
      <c r="G947" s="90"/>
      <c r="H947" s="90"/>
      <c r="I947" s="92"/>
      <c r="J947" s="115"/>
      <c r="K947" s="118"/>
      <c r="N947" s="95"/>
    </row>
    <row r="948" spans="1:14" x14ac:dyDescent="0.2">
      <c r="A948" s="119"/>
      <c r="B948" s="92"/>
      <c r="C948" s="114"/>
      <c r="D948" s="114"/>
      <c r="E948" s="116"/>
      <c r="F948" s="114"/>
      <c r="G948" s="90"/>
      <c r="H948" s="90"/>
      <c r="I948" s="92"/>
      <c r="J948" s="115"/>
      <c r="K948" s="118"/>
      <c r="N948" s="95"/>
    </row>
    <row r="949" spans="1:14" x14ac:dyDescent="0.2">
      <c r="A949" s="119"/>
      <c r="B949" s="92"/>
      <c r="C949" s="114"/>
      <c r="D949" s="114"/>
      <c r="E949" s="116"/>
      <c r="F949" s="114"/>
      <c r="G949" s="90"/>
      <c r="H949" s="90"/>
      <c r="I949" s="92"/>
      <c r="J949" s="115"/>
      <c r="K949" s="118"/>
      <c r="N949" s="95"/>
    </row>
    <row r="950" spans="1:14" x14ac:dyDescent="0.2">
      <c r="A950" s="119"/>
      <c r="B950" s="92"/>
      <c r="C950" s="114"/>
      <c r="D950" s="114"/>
      <c r="E950" s="116"/>
      <c r="F950" s="114"/>
      <c r="G950" s="90"/>
      <c r="H950" s="90"/>
      <c r="I950" s="92"/>
      <c r="J950" s="115"/>
      <c r="K950" s="118"/>
      <c r="N950" s="95"/>
    </row>
    <row r="951" spans="1:14" x14ac:dyDescent="0.2">
      <c r="A951" s="119"/>
      <c r="B951" s="92"/>
      <c r="C951" s="114"/>
      <c r="D951" s="114"/>
      <c r="E951" s="116"/>
      <c r="F951" s="114"/>
      <c r="G951" s="90"/>
      <c r="H951" s="90"/>
      <c r="I951" s="92"/>
      <c r="J951" s="115"/>
      <c r="K951" s="118"/>
      <c r="N951" s="95"/>
    </row>
    <row r="952" spans="1:14" x14ac:dyDescent="0.2">
      <c r="A952" s="119"/>
      <c r="B952" s="92"/>
      <c r="C952" s="114"/>
      <c r="D952" s="114"/>
      <c r="E952" s="116"/>
      <c r="F952" s="114"/>
      <c r="G952" s="90"/>
      <c r="H952" s="90"/>
      <c r="I952" s="92"/>
      <c r="J952" s="115"/>
      <c r="K952" s="118"/>
      <c r="N952" s="95"/>
    </row>
    <row r="953" spans="1:14" x14ac:dyDescent="0.2">
      <c r="A953" s="154"/>
      <c r="B953" s="92"/>
      <c r="C953" s="114"/>
      <c r="D953" s="114"/>
      <c r="E953" s="116"/>
      <c r="F953" s="125"/>
      <c r="G953" s="90"/>
      <c r="H953" s="90"/>
      <c r="I953" s="92"/>
      <c r="J953" s="115"/>
      <c r="K953" s="118"/>
      <c r="N953" s="95"/>
    </row>
    <row r="954" spans="1:14" x14ac:dyDescent="0.2">
      <c r="A954" s="154"/>
      <c r="B954" s="92"/>
      <c r="C954" s="114"/>
      <c r="D954" s="114"/>
      <c r="E954" s="116"/>
      <c r="F954" s="125"/>
      <c r="G954" s="90"/>
      <c r="H954" s="90"/>
      <c r="I954" s="92"/>
      <c r="J954" s="115"/>
      <c r="K954" s="118"/>
      <c r="N954" s="95"/>
    </row>
    <row r="955" spans="1:14" x14ac:dyDescent="0.2">
      <c r="A955" s="154"/>
      <c r="B955" s="92"/>
      <c r="C955" s="114"/>
      <c r="D955" s="114"/>
      <c r="E955" s="116"/>
      <c r="F955" s="125"/>
      <c r="G955" s="90"/>
      <c r="H955" s="90"/>
      <c r="I955" s="92"/>
      <c r="J955" s="115"/>
      <c r="K955" s="118"/>
      <c r="N955" s="95"/>
    </row>
    <row r="956" spans="1:14" x14ac:dyDescent="0.2">
      <c r="A956" s="154"/>
      <c r="B956" s="92"/>
      <c r="C956" s="114"/>
      <c r="D956" s="114"/>
      <c r="E956" s="116"/>
      <c r="F956" s="125"/>
      <c r="G956" s="90"/>
      <c r="H956" s="90"/>
      <c r="I956" s="92"/>
      <c r="J956" s="115"/>
      <c r="K956" s="118"/>
      <c r="N956" s="95"/>
    </row>
    <row r="957" spans="1:14" x14ac:dyDescent="0.2">
      <c r="A957" s="154"/>
      <c r="B957" s="92"/>
      <c r="C957" s="114"/>
      <c r="D957" s="114"/>
      <c r="E957" s="116"/>
      <c r="F957" s="125"/>
      <c r="G957" s="90"/>
      <c r="H957" s="90"/>
      <c r="I957" s="92"/>
      <c r="J957" s="115"/>
      <c r="K957" s="118"/>
      <c r="N957" s="95"/>
    </row>
    <row r="958" spans="1:14" x14ac:dyDescent="0.2">
      <c r="A958" s="154"/>
      <c r="B958" s="92"/>
      <c r="C958" s="114"/>
      <c r="D958" s="114"/>
      <c r="E958" s="116"/>
      <c r="F958" s="125"/>
      <c r="G958" s="90"/>
      <c r="H958" s="90"/>
      <c r="I958" s="92"/>
      <c r="J958" s="115"/>
      <c r="K958" s="118"/>
      <c r="N958" s="95"/>
    </row>
    <row r="959" spans="1:14" x14ac:dyDescent="0.2">
      <c r="A959" s="119"/>
      <c r="B959" s="92"/>
      <c r="C959" s="114"/>
      <c r="D959" s="114"/>
      <c r="E959" s="116"/>
      <c r="F959" s="114"/>
      <c r="G959" s="90"/>
      <c r="H959" s="90"/>
      <c r="I959" s="92"/>
      <c r="J959" s="115"/>
      <c r="K959" s="118"/>
      <c r="N959" s="95"/>
    </row>
    <row r="960" spans="1:14" x14ac:dyDescent="0.2">
      <c r="A960" s="119"/>
      <c r="B960" s="92"/>
      <c r="C960" s="114"/>
      <c r="D960" s="114"/>
      <c r="E960" s="116"/>
      <c r="F960" s="114"/>
      <c r="G960" s="90"/>
      <c r="H960" s="90"/>
      <c r="I960" s="92"/>
      <c r="J960" s="115"/>
      <c r="K960" s="118"/>
      <c r="N960" s="95"/>
    </row>
    <row r="961" spans="1:14" x14ac:dyDescent="0.2">
      <c r="A961" s="119"/>
      <c r="B961" s="92"/>
      <c r="C961" s="114"/>
      <c r="D961" s="114"/>
      <c r="E961" s="116"/>
      <c r="F961" s="114"/>
      <c r="G961" s="90"/>
      <c r="H961" s="90"/>
      <c r="I961" s="92"/>
      <c r="J961" s="115"/>
      <c r="K961" s="118"/>
      <c r="N961" s="95"/>
    </row>
    <row r="962" spans="1:14" x14ac:dyDescent="0.2">
      <c r="A962" s="119"/>
      <c r="B962" s="92"/>
      <c r="C962" s="114"/>
      <c r="D962" s="114"/>
      <c r="E962" s="116"/>
      <c r="F962" s="114"/>
      <c r="G962" s="90"/>
      <c r="H962" s="90"/>
      <c r="I962" s="92"/>
      <c r="J962" s="115"/>
      <c r="K962" s="118"/>
      <c r="N962" s="95"/>
    </row>
    <row r="963" spans="1:14" x14ac:dyDescent="0.2">
      <c r="A963" s="119"/>
      <c r="B963" s="92"/>
      <c r="C963" s="114"/>
      <c r="D963" s="114"/>
      <c r="E963" s="116"/>
      <c r="F963" s="114"/>
      <c r="G963" s="90"/>
      <c r="H963" s="90"/>
      <c r="I963" s="92"/>
      <c r="J963" s="115"/>
      <c r="K963" s="118"/>
      <c r="N963" s="95"/>
    </row>
    <row r="964" spans="1:14" x14ac:dyDescent="0.2">
      <c r="A964" s="119"/>
      <c r="B964" s="92"/>
      <c r="C964" s="114"/>
      <c r="D964" s="114"/>
      <c r="E964" s="116"/>
      <c r="F964" s="114"/>
      <c r="G964" s="90"/>
      <c r="H964" s="90"/>
      <c r="I964" s="92"/>
      <c r="J964" s="115"/>
      <c r="K964" s="118"/>
      <c r="N964" s="95"/>
    </row>
    <row r="965" spans="1:14" x14ac:dyDescent="0.2">
      <c r="A965" s="119"/>
      <c r="B965" s="92"/>
      <c r="C965" s="114"/>
      <c r="D965" s="114"/>
      <c r="E965" s="116"/>
      <c r="F965" s="114"/>
      <c r="G965" s="90"/>
      <c r="H965" s="90"/>
      <c r="I965" s="92"/>
      <c r="J965" s="115"/>
      <c r="K965" s="118"/>
      <c r="N965" s="95"/>
    </row>
    <row r="966" spans="1:14" x14ac:dyDescent="0.2">
      <c r="A966" s="119"/>
      <c r="B966" s="92"/>
      <c r="C966" s="114"/>
      <c r="D966" s="114"/>
      <c r="E966" s="116"/>
      <c r="F966" s="114"/>
      <c r="G966" s="90"/>
      <c r="H966" s="90"/>
      <c r="I966" s="92"/>
      <c r="J966" s="115"/>
      <c r="K966" s="118"/>
      <c r="N966" s="95"/>
    </row>
    <row r="967" spans="1:14" x14ac:dyDescent="0.2">
      <c r="A967" s="119"/>
      <c r="B967" s="92"/>
      <c r="C967" s="114"/>
      <c r="D967" s="114"/>
      <c r="E967" s="116"/>
      <c r="F967" s="114"/>
      <c r="G967" s="90"/>
      <c r="H967" s="90"/>
      <c r="I967" s="92"/>
      <c r="J967" s="115"/>
      <c r="K967" s="118"/>
      <c r="N967" s="95"/>
    </row>
    <row r="968" spans="1:14" x14ac:dyDescent="0.2">
      <c r="A968" s="119"/>
      <c r="B968" s="92"/>
      <c r="C968" s="114"/>
      <c r="D968" s="114"/>
      <c r="E968" s="116"/>
      <c r="F968" s="114"/>
      <c r="G968" s="90"/>
      <c r="H968" s="90"/>
      <c r="I968" s="92"/>
      <c r="J968" s="115"/>
      <c r="K968" s="118"/>
      <c r="N968" s="95"/>
    </row>
    <row r="969" spans="1:14" x14ac:dyDescent="0.2">
      <c r="A969" s="119"/>
      <c r="B969" s="92"/>
      <c r="C969" s="114"/>
      <c r="D969" s="114"/>
      <c r="E969" s="116"/>
      <c r="F969" s="114"/>
      <c r="G969" s="90"/>
      <c r="H969" s="90"/>
      <c r="I969" s="122"/>
      <c r="J969" s="121"/>
      <c r="K969" s="461"/>
      <c r="N969" s="95"/>
    </row>
    <row r="970" spans="1:14" x14ac:dyDescent="0.2">
      <c r="A970" s="119"/>
      <c r="B970" s="92"/>
      <c r="C970" s="114"/>
      <c r="D970" s="114"/>
      <c r="E970" s="116"/>
      <c r="F970" s="114"/>
      <c r="G970" s="90"/>
      <c r="H970" s="90"/>
      <c r="I970" s="92"/>
      <c r="J970" s="115"/>
      <c r="K970" s="118"/>
      <c r="N970" s="95"/>
    </row>
    <row r="971" spans="1:14" x14ac:dyDescent="0.2">
      <c r="A971" s="119"/>
      <c r="B971" s="92"/>
      <c r="C971" s="114"/>
      <c r="D971" s="114"/>
      <c r="E971" s="116"/>
      <c r="F971" s="114"/>
      <c r="G971" s="90"/>
      <c r="H971" s="90"/>
      <c r="I971" s="92"/>
      <c r="J971" s="115"/>
      <c r="K971" s="118"/>
      <c r="N971" s="95"/>
    </row>
    <row r="972" spans="1:14" x14ac:dyDescent="0.2">
      <c r="A972" s="154"/>
      <c r="B972" s="92"/>
      <c r="C972" s="114"/>
      <c r="D972" s="114"/>
      <c r="E972" s="116"/>
      <c r="F972" s="114"/>
      <c r="G972" s="90"/>
      <c r="H972" s="90"/>
      <c r="I972" s="92"/>
      <c r="J972" s="115"/>
      <c r="K972" s="118"/>
      <c r="N972" s="95"/>
    </row>
    <row r="973" spans="1:14" x14ac:dyDescent="0.2">
      <c r="A973" s="154"/>
      <c r="B973" s="92"/>
      <c r="C973" s="114"/>
      <c r="D973" s="114"/>
      <c r="E973" s="116"/>
      <c r="F973" s="114"/>
      <c r="G973" s="90"/>
      <c r="H973" s="90"/>
      <c r="I973" s="92"/>
      <c r="J973" s="115"/>
      <c r="K973" s="118"/>
      <c r="N973" s="95"/>
    </row>
    <row r="974" spans="1:14" x14ac:dyDescent="0.2">
      <c r="A974" s="154"/>
      <c r="B974" s="92"/>
      <c r="C974" s="114"/>
      <c r="D974" s="114"/>
      <c r="E974" s="116"/>
      <c r="F974" s="114"/>
      <c r="G974" s="90"/>
      <c r="H974" s="90"/>
      <c r="I974" s="92"/>
      <c r="J974" s="115"/>
      <c r="K974" s="118"/>
      <c r="N974" s="95"/>
    </row>
    <row r="975" spans="1:14" x14ac:dyDescent="0.2">
      <c r="A975" s="119"/>
      <c r="B975" s="92"/>
      <c r="C975" s="114"/>
      <c r="D975" s="114"/>
      <c r="E975" s="116"/>
      <c r="F975" s="114"/>
      <c r="G975" s="90"/>
      <c r="H975" s="90"/>
      <c r="I975" s="92"/>
      <c r="J975" s="115"/>
      <c r="K975" s="118"/>
      <c r="N975" s="95"/>
    </row>
    <row r="976" spans="1:14" x14ac:dyDescent="0.2">
      <c r="A976" s="119"/>
      <c r="B976" s="92"/>
      <c r="C976" s="114"/>
      <c r="D976" s="114"/>
      <c r="E976" s="116"/>
      <c r="F976" s="114"/>
      <c r="G976" s="90"/>
      <c r="H976" s="90"/>
      <c r="I976" s="92"/>
      <c r="J976" s="115"/>
      <c r="K976" s="118"/>
      <c r="N976" s="95"/>
    </row>
    <row r="977" spans="1:14" x14ac:dyDescent="0.2">
      <c r="A977" s="119"/>
      <c r="B977" s="92"/>
      <c r="C977" s="114"/>
      <c r="D977" s="114"/>
      <c r="E977" s="116"/>
      <c r="F977" s="114"/>
      <c r="G977" s="90"/>
      <c r="H977" s="90"/>
      <c r="I977" s="92"/>
      <c r="J977" s="115"/>
      <c r="K977" s="118"/>
      <c r="N977" s="95"/>
    </row>
    <row r="978" spans="1:14" x14ac:dyDescent="0.2">
      <c r="A978" s="154"/>
      <c r="B978" s="92"/>
      <c r="C978" s="114"/>
      <c r="D978" s="114"/>
      <c r="E978" s="116"/>
      <c r="F978" s="125"/>
      <c r="G978" s="90"/>
      <c r="H978" s="90"/>
      <c r="I978" s="114"/>
      <c r="J978" s="115"/>
      <c r="K978" s="118"/>
      <c r="N978" s="95"/>
    </row>
    <row r="979" spans="1:14" x14ac:dyDescent="0.2">
      <c r="A979" s="154"/>
      <c r="B979" s="92"/>
      <c r="C979" s="114"/>
      <c r="D979" s="114"/>
      <c r="E979" s="116"/>
      <c r="F979" s="125"/>
      <c r="G979" s="90"/>
      <c r="H979" s="90"/>
      <c r="I979" s="114"/>
      <c r="J979" s="115"/>
      <c r="K979" s="118"/>
      <c r="N979" s="95"/>
    </row>
    <row r="980" spans="1:14" x14ac:dyDescent="0.2">
      <c r="A980" s="154"/>
      <c r="B980" s="92"/>
      <c r="C980" s="114"/>
      <c r="D980" s="114"/>
      <c r="E980" s="116"/>
      <c r="F980" s="125"/>
      <c r="G980" s="90"/>
      <c r="H980" s="90"/>
      <c r="I980" s="114"/>
      <c r="J980" s="115"/>
      <c r="K980" s="118"/>
      <c r="N980" s="95"/>
    </row>
    <row r="981" spans="1:14" x14ac:dyDescent="0.2">
      <c r="A981" s="154"/>
      <c r="B981" s="92"/>
      <c r="C981" s="114"/>
      <c r="D981" s="114"/>
      <c r="E981" s="116"/>
      <c r="F981" s="125"/>
      <c r="G981" s="90"/>
      <c r="H981" s="90"/>
      <c r="I981" s="114"/>
      <c r="J981" s="115"/>
      <c r="K981" s="118"/>
      <c r="N981" s="95"/>
    </row>
    <row r="982" spans="1:14" x14ac:dyDescent="0.2">
      <c r="A982" s="154"/>
      <c r="B982" s="92"/>
      <c r="C982" s="114"/>
      <c r="D982" s="114"/>
      <c r="E982" s="116"/>
      <c r="F982" s="125"/>
      <c r="G982" s="90"/>
      <c r="H982" s="90"/>
      <c r="I982" s="114"/>
      <c r="J982" s="115"/>
      <c r="K982" s="118"/>
      <c r="N982" s="95"/>
    </row>
    <row r="983" spans="1:14" x14ac:dyDescent="0.2">
      <c r="A983" s="154"/>
      <c r="B983" s="92"/>
      <c r="C983" s="114"/>
      <c r="D983" s="114"/>
      <c r="E983" s="116"/>
      <c r="F983" s="125"/>
      <c r="G983" s="90"/>
      <c r="H983" s="90"/>
      <c r="I983" s="114"/>
      <c r="J983" s="115"/>
      <c r="K983" s="118"/>
      <c r="N983" s="95"/>
    </row>
    <row r="984" spans="1:14" x14ac:dyDescent="0.2">
      <c r="A984" s="119"/>
      <c r="B984" s="92"/>
      <c r="C984" s="114"/>
      <c r="D984" s="114"/>
      <c r="E984" s="116"/>
      <c r="F984" s="114"/>
      <c r="G984" s="90"/>
      <c r="H984" s="90"/>
      <c r="I984" s="92"/>
      <c r="J984" s="115"/>
      <c r="K984" s="118"/>
      <c r="N984" s="95"/>
    </row>
    <row r="985" spans="1:14" x14ac:dyDescent="0.2">
      <c r="A985" s="119"/>
      <c r="B985" s="92"/>
      <c r="C985" s="114"/>
      <c r="D985" s="114"/>
      <c r="E985" s="116"/>
      <c r="F985" s="114"/>
      <c r="G985" s="90"/>
      <c r="H985" s="90"/>
      <c r="I985" s="122"/>
      <c r="J985" s="115"/>
      <c r="K985" s="118"/>
      <c r="N985" s="95"/>
    </row>
    <row r="986" spans="1:14" x14ac:dyDescent="0.2">
      <c r="A986" s="119"/>
      <c r="B986" s="92"/>
      <c r="C986" s="114"/>
      <c r="D986" s="114"/>
      <c r="E986" s="116"/>
      <c r="F986" s="114"/>
      <c r="G986" s="90"/>
      <c r="H986" s="90"/>
      <c r="I986" s="122"/>
      <c r="J986" s="115"/>
      <c r="K986" s="118"/>
      <c r="N986" s="95"/>
    </row>
    <row r="987" spans="1:14" x14ac:dyDescent="0.2">
      <c r="A987" s="119"/>
      <c r="B987" s="92"/>
      <c r="C987" s="114"/>
      <c r="D987" s="114"/>
      <c r="E987" s="116"/>
      <c r="F987" s="114"/>
      <c r="G987" s="90"/>
      <c r="H987" s="90"/>
      <c r="I987" s="92"/>
      <c r="J987" s="115"/>
      <c r="K987" s="118"/>
      <c r="N987" s="95"/>
    </row>
    <row r="988" spans="1:14" x14ac:dyDescent="0.2">
      <c r="A988" s="119"/>
      <c r="B988" s="92"/>
      <c r="C988" s="114"/>
      <c r="D988" s="114"/>
      <c r="E988" s="116"/>
      <c r="F988" s="114"/>
      <c r="G988" s="90"/>
      <c r="H988" s="90"/>
      <c r="I988" s="92"/>
      <c r="J988" s="115"/>
      <c r="K988" s="118"/>
      <c r="N988" s="95"/>
    </row>
    <row r="989" spans="1:14" x14ac:dyDescent="0.2">
      <c r="A989" s="119"/>
      <c r="B989" s="92"/>
      <c r="C989" s="114"/>
      <c r="D989" s="114"/>
      <c r="E989" s="116"/>
      <c r="F989" s="114"/>
      <c r="G989" s="90"/>
      <c r="H989" s="90"/>
      <c r="I989" s="92"/>
      <c r="J989" s="115"/>
      <c r="K989" s="118"/>
      <c r="N989" s="95"/>
    </row>
    <row r="990" spans="1:14" x14ac:dyDescent="0.2">
      <c r="A990" s="119"/>
      <c r="B990" s="92"/>
      <c r="C990" s="114"/>
      <c r="D990" s="506"/>
      <c r="E990" s="505"/>
      <c r="F990" s="114"/>
      <c r="G990" s="90"/>
      <c r="H990" s="90"/>
      <c r="I990" s="92"/>
      <c r="J990" s="115"/>
      <c r="K990" s="118"/>
      <c r="N990" s="95"/>
    </row>
    <row r="991" spans="1:14" x14ac:dyDescent="0.2">
      <c r="A991" s="119"/>
      <c r="B991" s="92"/>
      <c r="C991" s="114"/>
      <c r="D991" s="114"/>
      <c r="E991" s="116"/>
      <c r="F991" s="114"/>
      <c r="G991" s="90"/>
      <c r="H991" s="90"/>
      <c r="I991" s="92"/>
      <c r="J991" s="115"/>
      <c r="K991" s="118"/>
      <c r="N991" s="95"/>
    </row>
    <row r="992" spans="1:14" x14ac:dyDescent="0.2">
      <c r="A992" s="119"/>
      <c r="B992" s="92"/>
      <c r="C992" s="114"/>
      <c r="D992" s="114"/>
      <c r="E992" s="116"/>
      <c r="F992" s="114"/>
      <c r="G992" s="90"/>
      <c r="H992" s="90"/>
      <c r="I992" s="92"/>
      <c r="J992" s="115"/>
      <c r="K992" s="118"/>
      <c r="N992" s="95"/>
    </row>
    <row r="993" spans="1:14" x14ac:dyDescent="0.2">
      <c r="A993" s="119"/>
      <c r="B993" s="92"/>
      <c r="C993" s="114"/>
      <c r="D993" s="506"/>
      <c r="E993" s="505"/>
      <c r="F993" s="114"/>
      <c r="G993" s="90"/>
      <c r="H993" s="90"/>
      <c r="I993" s="92"/>
      <c r="J993" s="115"/>
      <c r="K993" s="118"/>
      <c r="N993" s="95"/>
    </row>
    <row r="994" spans="1:14" x14ac:dyDescent="0.2">
      <c r="A994" s="119"/>
      <c r="B994" s="92"/>
      <c r="C994" s="114"/>
      <c r="D994" s="114"/>
      <c r="E994" s="116"/>
      <c r="F994" s="114"/>
      <c r="G994" s="90"/>
      <c r="H994" s="90"/>
      <c r="I994" s="92"/>
      <c r="J994" s="115"/>
      <c r="K994" s="118"/>
      <c r="N994" s="95"/>
    </row>
    <row r="995" spans="1:14" x14ac:dyDescent="0.2">
      <c r="A995" s="119"/>
      <c r="B995" s="92"/>
      <c r="C995" s="114"/>
      <c r="D995" s="114"/>
      <c r="E995" s="116"/>
      <c r="F995" s="114"/>
      <c r="G995" s="90"/>
      <c r="H995" s="90"/>
      <c r="I995" s="92"/>
      <c r="J995" s="115"/>
      <c r="K995" s="118"/>
      <c r="N995" s="95"/>
    </row>
    <row r="996" spans="1:14" x14ac:dyDescent="0.2">
      <c r="A996" s="119"/>
      <c r="B996" s="92"/>
      <c r="C996" s="114"/>
      <c r="D996" s="114"/>
      <c r="E996" s="116"/>
      <c r="F996" s="114"/>
      <c r="G996" s="90"/>
      <c r="H996" s="90"/>
      <c r="I996" s="92"/>
      <c r="J996" s="115"/>
      <c r="K996" s="118"/>
      <c r="N996" s="95"/>
    </row>
    <row r="997" spans="1:14" x14ac:dyDescent="0.2">
      <c r="A997" s="119"/>
      <c r="B997" s="92"/>
      <c r="C997" s="114"/>
      <c r="D997" s="114"/>
      <c r="E997" s="116"/>
      <c r="F997" s="114"/>
      <c r="G997" s="90"/>
      <c r="H997" s="90"/>
      <c r="I997" s="92"/>
      <c r="J997" s="115"/>
      <c r="K997" s="118"/>
      <c r="N997" s="95"/>
    </row>
    <row r="998" spans="1:14" x14ac:dyDescent="0.2">
      <c r="A998" s="119"/>
      <c r="B998" s="92"/>
      <c r="C998" s="114"/>
      <c r="D998" s="114"/>
      <c r="E998" s="116"/>
      <c r="F998" s="114"/>
      <c r="G998" s="90"/>
      <c r="H998" s="90"/>
      <c r="I998" s="92"/>
      <c r="J998" s="115"/>
      <c r="K998" s="118"/>
      <c r="N998" s="95"/>
    </row>
    <row r="999" spans="1:14" x14ac:dyDescent="0.2">
      <c r="A999" s="119"/>
      <c r="B999" s="92"/>
      <c r="C999" s="114"/>
      <c r="D999" s="114"/>
      <c r="E999" s="116"/>
      <c r="F999" s="114"/>
      <c r="G999" s="90"/>
      <c r="H999" s="90"/>
      <c r="I999" s="92"/>
      <c r="J999" s="115"/>
      <c r="K999" s="118"/>
      <c r="N999" s="95"/>
    </row>
    <row r="1000" spans="1:14" x14ac:dyDescent="0.2">
      <c r="A1000" s="119"/>
      <c r="B1000" s="92"/>
      <c r="C1000" s="114"/>
      <c r="D1000" s="114"/>
      <c r="E1000" s="116"/>
      <c r="F1000" s="114"/>
      <c r="G1000" s="90"/>
      <c r="H1000" s="90"/>
      <c r="I1000" s="92"/>
      <c r="J1000" s="115"/>
      <c r="K1000" s="118"/>
      <c r="N1000" s="95"/>
    </row>
    <row r="1001" spans="1:14" x14ac:dyDescent="0.2">
      <c r="A1001" s="119"/>
      <c r="B1001" s="92"/>
      <c r="C1001" s="114"/>
      <c r="D1001" s="114"/>
      <c r="E1001" s="116"/>
      <c r="F1001" s="114"/>
      <c r="G1001" s="90"/>
      <c r="H1001" s="90"/>
      <c r="I1001" s="92"/>
      <c r="J1001" s="115"/>
      <c r="K1001" s="118"/>
      <c r="N1001" s="95"/>
    </row>
    <row r="1002" spans="1:14" x14ac:dyDescent="0.2">
      <c r="A1002" s="119"/>
      <c r="B1002" s="92"/>
      <c r="C1002" s="114"/>
      <c r="D1002" s="114"/>
      <c r="E1002" s="116"/>
      <c r="F1002" s="114"/>
      <c r="G1002" s="90"/>
      <c r="H1002" s="90"/>
      <c r="I1002" s="92"/>
      <c r="J1002" s="115"/>
      <c r="K1002" s="118"/>
      <c r="N1002" s="95"/>
    </row>
    <row r="1003" spans="1:14" x14ac:dyDescent="0.2">
      <c r="A1003" s="119"/>
      <c r="B1003" s="92"/>
      <c r="C1003" s="114"/>
      <c r="D1003" s="114"/>
      <c r="E1003" s="116"/>
      <c r="F1003" s="114"/>
      <c r="G1003" s="90"/>
      <c r="H1003" s="90"/>
      <c r="I1003" s="92"/>
      <c r="J1003" s="115"/>
      <c r="K1003" s="118"/>
      <c r="N1003" s="95"/>
    </row>
    <row r="1004" spans="1:14" x14ac:dyDescent="0.2">
      <c r="A1004" s="119"/>
      <c r="B1004" s="92"/>
      <c r="C1004" s="114"/>
      <c r="D1004" s="114"/>
      <c r="E1004" s="116"/>
      <c r="F1004" s="114"/>
      <c r="G1004" s="90"/>
      <c r="H1004" s="90"/>
      <c r="I1004" s="92"/>
      <c r="J1004" s="115"/>
      <c r="K1004" s="118"/>
      <c r="N1004" s="95"/>
    </row>
    <row r="1005" spans="1:14" x14ac:dyDescent="0.2">
      <c r="A1005" s="119"/>
      <c r="B1005" s="92"/>
      <c r="C1005" s="114"/>
      <c r="D1005" s="114"/>
      <c r="E1005" s="116"/>
      <c r="F1005" s="114"/>
      <c r="G1005" s="90"/>
      <c r="H1005" s="90"/>
      <c r="I1005" s="92"/>
      <c r="J1005" s="115"/>
      <c r="K1005" s="118"/>
      <c r="N1005" s="95"/>
    </row>
    <row r="1006" spans="1:14" x14ac:dyDescent="0.2">
      <c r="A1006" s="119"/>
      <c r="B1006" s="92"/>
      <c r="C1006" s="114"/>
      <c r="D1006" s="114"/>
      <c r="E1006" s="116"/>
      <c r="F1006" s="114"/>
      <c r="G1006" s="90"/>
      <c r="H1006" s="90"/>
      <c r="I1006" s="92"/>
      <c r="J1006" s="115"/>
      <c r="K1006" s="118"/>
      <c r="N1006" s="95"/>
    </row>
    <row r="1007" spans="1:14" x14ac:dyDescent="0.2">
      <c r="A1007" s="119"/>
      <c r="B1007" s="92"/>
      <c r="C1007" s="114"/>
      <c r="D1007" s="114"/>
      <c r="E1007" s="116"/>
      <c r="F1007" s="114"/>
      <c r="G1007" s="90"/>
      <c r="H1007" s="90"/>
      <c r="I1007" s="92"/>
      <c r="J1007" s="115"/>
      <c r="K1007" s="118"/>
      <c r="N1007" s="95"/>
    </row>
    <row r="1008" spans="1:14" x14ac:dyDescent="0.2">
      <c r="A1008" s="119"/>
      <c r="B1008" s="92"/>
      <c r="C1008" s="114"/>
      <c r="D1008" s="114"/>
      <c r="E1008" s="116"/>
      <c r="F1008" s="114"/>
      <c r="G1008" s="90"/>
      <c r="H1008" s="90"/>
      <c r="I1008" s="92"/>
      <c r="J1008" s="115"/>
      <c r="K1008" s="118"/>
      <c r="N1008" s="95"/>
    </row>
    <row r="1009" spans="1:14" x14ac:dyDescent="0.2">
      <c r="A1009" s="119"/>
      <c r="B1009" s="92"/>
      <c r="C1009" s="114"/>
      <c r="D1009" s="114"/>
      <c r="E1009" s="116"/>
      <c r="F1009" s="114"/>
      <c r="G1009" s="90"/>
      <c r="H1009" s="90"/>
      <c r="I1009" s="92"/>
      <c r="J1009" s="115"/>
      <c r="K1009" s="118"/>
      <c r="N1009" s="95"/>
    </row>
    <row r="1010" spans="1:14" x14ac:dyDescent="0.2">
      <c r="A1010" s="119"/>
      <c r="B1010" s="92"/>
      <c r="C1010" s="114"/>
      <c r="D1010" s="114"/>
      <c r="E1010" s="116"/>
      <c r="F1010" s="114"/>
      <c r="G1010" s="90"/>
      <c r="H1010" s="90"/>
      <c r="I1010" s="92"/>
      <c r="J1010" s="115"/>
      <c r="K1010" s="118"/>
      <c r="N1010" s="95"/>
    </row>
    <row r="1011" spans="1:14" x14ac:dyDescent="0.2">
      <c r="A1011" s="119"/>
      <c r="B1011" s="92"/>
      <c r="C1011" s="114"/>
      <c r="D1011" s="114"/>
      <c r="E1011" s="116"/>
      <c r="F1011" s="114"/>
      <c r="G1011" s="90"/>
      <c r="H1011" s="90"/>
      <c r="I1011" s="92"/>
      <c r="J1011" s="115"/>
      <c r="K1011" s="118"/>
      <c r="N1011" s="95"/>
    </row>
    <row r="1012" spans="1:14" x14ac:dyDescent="0.2">
      <c r="A1012" s="119"/>
      <c r="B1012" s="92"/>
      <c r="C1012" s="114"/>
      <c r="D1012" s="114"/>
      <c r="E1012" s="116"/>
      <c r="F1012" s="114"/>
      <c r="G1012" s="90"/>
      <c r="H1012" s="90"/>
      <c r="I1012" s="92"/>
      <c r="J1012" s="115"/>
      <c r="K1012" s="118"/>
      <c r="N1012" s="95"/>
    </row>
    <row r="1013" spans="1:14" x14ac:dyDescent="0.2">
      <c r="A1013" s="119"/>
      <c r="B1013" s="92"/>
      <c r="C1013" s="114"/>
      <c r="D1013" s="114"/>
      <c r="E1013" s="116"/>
      <c r="F1013" s="114"/>
      <c r="G1013" s="90"/>
      <c r="H1013" s="90"/>
      <c r="I1013" s="92"/>
      <c r="J1013" s="115"/>
      <c r="K1013" s="118"/>
      <c r="N1013" s="95"/>
    </row>
    <row r="1014" spans="1:14" x14ac:dyDescent="0.2">
      <c r="A1014" s="119"/>
      <c r="B1014" s="92"/>
      <c r="C1014" s="114"/>
      <c r="D1014" s="114"/>
      <c r="E1014" s="116"/>
      <c r="F1014" s="114"/>
      <c r="G1014" s="90"/>
      <c r="H1014" s="90"/>
      <c r="I1014" s="122"/>
      <c r="J1014" s="121"/>
      <c r="K1014" s="461"/>
      <c r="N1014" s="95"/>
    </row>
    <row r="1015" spans="1:14" x14ac:dyDescent="0.2">
      <c r="A1015" s="119"/>
      <c r="B1015" s="92"/>
      <c r="C1015" s="114"/>
      <c r="D1015" s="114"/>
      <c r="E1015" s="116"/>
      <c r="F1015" s="114"/>
      <c r="G1015" s="90"/>
      <c r="H1015" s="90"/>
      <c r="I1015" s="92"/>
      <c r="J1015" s="115"/>
      <c r="K1015" s="118"/>
      <c r="N1015" s="95"/>
    </row>
    <row r="1016" spans="1:14" x14ac:dyDescent="0.2">
      <c r="A1016" s="119"/>
      <c r="B1016" s="92"/>
      <c r="C1016" s="114"/>
      <c r="D1016" s="114"/>
      <c r="E1016" s="116"/>
      <c r="F1016" s="114"/>
      <c r="G1016" s="90"/>
      <c r="H1016" s="90"/>
      <c r="I1016" s="92"/>
      <c r="J1016" s="115"/>
      <c r="K1016" s="118"/>
      <c r="N1016" s="95"/>
    </row>
    <row r="1017" spans="1:14" x14ac:dyDescent="0.2">
      <c r="A1017" s="119"/>
      <c r="B1017" s="92"/>
      <c r="C1017" s="114"/>
      <c r="D1017" s="114"/>
      <c r="E1017" s="116"/>
      <c r="F1017" s="114"/>
      <c r="G1017" s="90"/>
      <c r="H1017" s="90"/>
      <c r="I1017" s="92"/>
      <c r="J1017" s="115"/>
      <c r="K1017" s="118"/>
      <c r="N1017" s="95"/>
    </row>
    <row r="1018" spans="1:14" x14ac:dyDescent="0.2">
      <c r="A1018" s="119"/>
      <c r="B1018" s="92"/>
      <c r="C1018" s="114"/>
      <c r="D1018" s="114"/>
      <c r="E1018" s="116"/>
      <c r="F1018" s="114"/>
      <c r="G1018" s="90"/>
      <c r="H1018" s="90"/>
      <c r="I1018" s="122"/>
      <c r="J1018" s="115"/>
      <c r="K1018" s="118"/>
      <c r="N1018" s="95"/>
    </row>
    <row r="1019" spans="1:14" x14ac:dyDescent="0.2">
      <c r="A1019" s="119"/>
      <c r="B1019" s="92"/>
      <c r="C1019" s="114"/>
      <c r="D1019" s="114"/>
      <c r="E1019" s="116"/>
      <c r="F1019" s="114"/>
      <c r="G1019" s="90"/>
      <c r="H1019" s="90"/>
      <c r="I1019" s="122"/>
      <c r="J1019" s="115"/>
      <c r="K1019" s="118"/>
      <c r="N1019" s="95"/>
    </row>
    <row r="1020" spans="1:14" x14ac:dyDescent="0.2">
      <c r="A1020" s="119"/>
      <c r="B1020" s="92"/>
      <c r="C1020" s="114"/>
      <c r="D1020" s="114"/>
      <c r="E1020" s="116"/>
      <c r="F1020" s="114"/>
      <c r="G1020" s="90"/>
      <c r="H1020" s="90"/>
      <c r="I1020" s="92"/>
      <c r="J1020" s="115"/>
      <c r="K1020" s="118"/>
      <c r="N1020" s="95"/>
    </row>
    <row r="1021" spans="1:14" x14ac:dyDescent="0.2">
      <c r="A1021" s="119"/>
      <c r="B1021" s="92"/>
      <c r="C1021" s="114"/>
      <c r="D1021" s="114"/>
      <c r="E1021" s="116"/>
      <c r="F1021" s="114"/>
      <c r="G1021" s="90"/>
      <c r="H1021" s="90"/>
      <c r="I1021" s="92"/>
      <c r="J1021" s="115"/>
      <c r="K1021" s="118"/>
      <c r="N1021" s="95"/>
    </row>
    <row r="1022" spans="1:14" x14ac:dyDescent="0.2">
      <c r="A1022" s="119"/>
      <c r="B1022" s="92"/>
      <c r="C1022" s="114"/>
      <c r="D1022" s="114"/>
      <c r="E1022" s="116"/>
      <c r="F1022" s="114"/>
      <c r="G1022" s="90"/>
      <c r="H1022" s="90"/>
      <c r="I1022" s="92"/>
      <c r="J1022" s="115"/>
      <c r="K1022" s="118"/>
      <c r="N1022" s="95"/>
    </row>
    <row r="1023" spans="1:14" x14ac:dyDescent="0.2">
      <c r="A1023" s="119"/>
      <c r="B1023" s="92"/>
      <c r="C1023" s="114"/>
      <c r="D1023" s="506"/>
      <c r="E1023" s="116"/>
      <c r="F1023" s="114"/>
      <c r="G1023" s="90"/>
      <c r="H1023" s="90"/>
      <c r="I1023" s="92"/>
      <c r="J1023" s="115"/>
      <c r="K1023" s="118"/>
      <c r="N1023" s="95"/>
    </row>
    <row r="1024" spans="1:14" x14ac:dyDescent="0.2">
      <c r="A1024" s="119"/>
      <c r="B1024" s="92"/>
      <c r="C1024" s="114"/>
      <c r="D1024" s="114"/>
      <c r="E1024" s="116"/>
      <c r="F1024" s="114"/>
      <c r="G1024" s="90"/>
      <c r="H1024" s="90"/>
      <c r="I1024" s="92"/>
      <c r="J1024" s="115"/>
      <c r="K1024" s="118"/>
      <c r="N1024" s="95"/>
    </row>
    <row r="1025" spans="1:14" x14ac:dyDescent="0.2">
      <c r="A1025" s="119"/>
      <c r="B1025" s="92"/>
      <c r="C1025" s="114"/>
      <c r="D1025" s="114"/>
      <c r="E1025" s="116"/>
      <c r="F1025" s="114"/>
      <c r="G1025" s="90"/>
      <c r="H1025" s="90"/>
      <c r="I1025" s="92"/>
      <c r="J1025" s="115"/>
      <c r="K1025" s="118"/>
      <c r="N1025" s="95"/>
    </row>
    <row r="1026" spans="1:14" x14ac:dyDescent="0.2">
      <c r="A1026" s="119"/>
      <c r="B1026" s="92"/>
      <c r="C1026" s="114"/>
      <c r="D1026" s="506"/>
      <c r="E1026" s="116"/>
      <c r="F1026" s="114"/>
      <c r="G1026" s="90"/>
      <c r="H1026" s="90"/>
      <c r="I1026" s="92"/>
      <c r="J1026" s="115"/>
      <c r="K1026" s="118"/>
      <c r="N1026" s="95"/>
    </row>
    <row r="1027" spans="1:14" x14ac:dyDescent="0.2">
      <c r="A1027" s="119"/>
      <c r="B1027" s="92"/>
      <c r="C1027" s="114"/>
      <c r="D1027" s="114"/>
      <c r="E1027" s="116"/>
      <c r="F1027" s="114"/>
      <c r="G1027" s="90"/>
      <c r="H1027" s="90"/>
      <c r="I1027" s="92"/>
      <c r="J1027" s="115"/>
      <c r="K1027" s="118"/>
      <c r="N1027" s="95"/>
    </row>
    <row r="1028" spans="1:14" x14ac:dyDescent="0.2">
      <c r="A1028" s="119"/>
      <c r="B1028" s="92"/>
      <c r="C1028" s="114"/>
      <c r="D1028" s="114"/>
      <c r="E1028" s="116"/>
      <c r="F1028" s="114"/>
      <c r="G1028" s="90"/>
      <c r="H1028" s="90"/>
      <c r="I1028" s="92"/>
      <c r="J1028" s="115"/>
      <c r="K1028" s="118"/>
      <c r="N1028" s="95"/>
    </row>
    <row r="1029" spans="1:14" x14ac:dyDescent="0.2">
      <c r="A1029" s="119"/>
      <c r="B1029" s="92"/>
      <c r="C1029" s="114"/>
      <c r="D1029" s="114"/>
      <c r="E1029" s="116"/>
      <c r="F1029" s="114"/>
      <c r="G1029" s="90"/>
      <c r="H1029" s="90"/>
      <c r="I1029" s="92"/>
      <c r="J1029" s="115"/>
      <c r="K1029" s="118"/>
      <c r="N1029" s="95"/>
    </row>
    <row r="1030" spans="1:14" x14ac:dyDescent="0.2">
      <c r="A1030" s="119"/>
      <c r="B1030" s="92"/>
      <c r="C1030" s="114"/>
      <c r="D1030" s="114"/>
      <c r="E1030" s="116"/>
      <c r="F1030" s="114"/>
      <c r="G1030" s="90"/>
      <c r="H1030" s="90"/>
      <c r="I1030" s="92"/>
      <c r="J1030" s="115"/>
      <c r="K1030" s="118"/>
      <c r="N1030" s="95"/>
    </row>
    <row r="1031" spans="1:14" x14ac:dyDescent="0.2">
      <c r="A1031" s="119"/>
      <c r="B1031" s="92"/>
      <c r="C1031" s="114"/>
      <c r="D1031" s="114"/>
      <c r="E1031" s="116"/>
      <c r="F1031" s="114"/>
      <c r="G1031" s="90"/>
      <c r="H1031" s="90"/>
      <c r="I1031" s="92"/>
      <c r="J1031" s="115"/>
      <c r="K1031" s="118"/>
      <c r="N1031" s="95"/>
    </row>
    <row r="1032" spans="1:14" x14ac:dyDescent="0.2">
      <c r="A1032" s="119"/>
      <c r="B1032" s="92"/>
      <c r="C1032" s="114"/>
      <c r="D1032" s="114"/>
      <c r="E1032" s="116"/>
      <c r="F1032" s="131"/>
      <c r="G1032" s="117"/>
      <c r="H1032" s="117"/>
      <c r="I1032" s="122"/>
      <c r="J1032" s="121"/>
      <c r="K1032" s="461"/>
      <c r="N1032" s="95"/>
    </row>
    <row r="1033" spans="1:14" x14ac:dyDescent="0.2">
      <c r="A1033" s="119"/>
      <c r="B1033" s="92"/>
      <c r="C1033" s="114"/>
      <c r="D1033" s="114"/>
      <c r="E1033" s="116"/>
      <c r="F1033" s="114"/>
      <c r="G1033" s="90"/>
      <c r="H1033" s="90"/>
      <c r="I1033" s="92"/>
      <c r="J1033" s="115"/>
      <c r="K1033" s="118"/>
      <c r="N1033" s="95"/>
    </row>
    <row r="1034" spans="1:14" x14ac:dyDescent="0.2">
      <c r="A1034" s="119"/>
      <c r="B1034" s="92"/>
      <c r="C1034" s="114"/>
      <c r="D1034" s="114"/>
      <c r="E1034" s="116"/>
      <c r="F1034" s="114"/>
      <c r="G1034" s="90"/>
      <c r="H1034" s="90"/>
      <c r="I1034" s="92"/>
      <c r="J1034" s="115"/>
      <c r="K1034" s="118"/>
      <c r="N1034" s="95"/>
    </row>
    <row r="1035" spans="1:14" x14ac:dyDescent="0.2">
      <c r="A1035" s="119"/>
      <c r="B1035" s="92"/>
      <c r="C1035" s="114"/>
      <c r="D1035" s="114"/>
      <c r="E1035" s="116"/>
      <c r="F1035" s="114"/>
      <c r="G1035" s="90"/>
      <c r="H1035" s="90"/>
      <c r="I1035" s="92"/>
      <c r="J1035" s="115"/>
      <c r="K1035" s="118"/>
      <c r="N1035" s="95"/>
    </row>
    <row r="1036" spans="1:14" x14ac:dyDescent="0.2">
      <c r="A1036" s="119"/>
      <c r="B1036" s="92"/>
      <c r="C1036" s="114"/>
      <c r="D1036" s="114"/>
      <c r="E1036" s="116"/>
      <c r="F1036" s="114"/>
      <c r="G1036" s="90"/>
      <c r="H1036" s="90"/>
      <c r="I1036" s="92"/>
      <c r="J1036" s="115"/>
      <c r="K1036" s="118"/>
      <c r="N1036" s="95"/>
    </row>
    <row r="1037" spans="1:14" x14ac:dyDescent="0.2">
      <c r="A1037" s="119"/>
      <c r="B1037" s="92"/>
      <c r="C1037" s="114"/>
      <c r="D1037" s="114"/>
      <c r="E1037" s="116"/>
      <c r="F1037" s="114"/>
      <c r="G1037" s="90"/>
      <c r="H1037" s="90"/>
      <c r="I1037" s="92"/>
      <c r="J1037" s="115"/>
      <c r="K1037" s="118"/>
      <c r="N1037" s="95"/>
    </row>
    <row r="1038" spans="1:14" x14ac:dyDescent="0.2">
      <c r="A1038" s="119"/>
      <c r="B1038" s="92"/>
      <c r="C1038" s="114"/>
      <c r="D1038" s="114"/>
      <c r="E1038" s="116"/>
      <c r="F1038" s="114"/>
      <c r="G1038" s="90"/>
      <c r="H1038" s="90"/>
      <c r="I1038" s="92"/>
      <c r="J1038" s="115"/>
      <c r="K1038" s="118"/>
      <c r="N1038" s="95"/>
    </row>
    <row r="1039" spans="1:14" x14ac:dyDescent="0.2">
      <c r="A1039" s="119"/>
      <c r="B1039" s="92"/>
      <c r="C1039" s="114"/>
      <c r="D1039" s="114"/>
      <c r="E1039" s="116"/>
      <c r="F1039" s="114"/>
      <c r="G1039" s="90"/>
      <c r="H1039" s="90"/>
      <c r="I1039" s="92"/>
      <c r="J1039" s="115"/>
      <c r="K1039" s="118"/>
      <c r="N1039" s="95"/>
    </row>
    <row r="1040" spans="1:14" x14ac:dyDescent="0.2">
      <c r="A1040" s="119"/>
      <c r="B1040" s="92"/>
      <c r="C1040" s="114"/>
      <c r="D1040" s="114"/>
      <c r="E1040" s="116"/>
      <c r="F1040" s="114"/>
      <c r="G1040" s="90"/>
      <c r="H1040" s="90"/>
      <c r="I1040" s="92"/>
      <c r="J1040" s="115"/>
      <c r="K1040" s="118"/>
      <c r="N1040" s="95"/>
    </row>
    <row r="1041" spans="1:14" x14ac:dyDescent="0.2">
      <c r="A1041" s="119"/>
      <c r="B1041" s="92"/>
      <c r="C1041" s="114"/>
      <c r="D1041" s="114"/>
      <c r="E1041" s="116"/>
      <c r="F1041" s="114"/>
      <c r="G1041" s="90"/>
      <c r="H1041" s="90"/>
      <c r="I1041" s="92"/>
      <c r="J1041" s="115"/>
      <c r="K1041" s="118"/>
      <c r="N1041" s="95"/>
    </row>
    <row r="1042" spans="1:14" x14ac:dyDescent="0.2">
      <c r="A1042" s="119"/>
      <c r="B1042" s="92"/>
      <c r="C1042" s="114"/>
      <c r="D1042" s="114"/>
      <c r="E1042" s="116"/>
      <c r="F1042" s="114"/>
      <c r="G1042" s="90"/>
      <c r="H1042" s="90"/>
      <c r="I1042" s="92"/>
      <c r="J1042" s="115"/>
      <c r="K1042" s="118"/>
      <c r="N1042" s="95"/>
    </row>
    <row r="1043" spans="1:14" x14ac:dyDescent="0.2">
      <c r="A1043" s="119"/>
      <c r="B1043" s="92"/>
      <c r="C1043" s="114"/>
      <c r="D1043" s="114"/>
      <c r="E1043" s="116"/>
      <c r="F1043" s="114"/>
      <c r="G1043" s="90"/>
      <c r="H1043" s="90"/>
      <c r="I1043" s="92"/>
      <c r="J1043" s="115"/>
      <c r="K1043" s="118"/>
      <c r="N1043" s="95"/>
    </row>
    <row r="1044" spans="1:14" x14ac:dyDescent="0.2">
      <c r="A1044" s="119"/>
      <c r="B1044" s="92"/>
      <c r="C1044" s="114"/>
      <c r="D1044" s="114"/>
      <c r="E1044" s="116"/>
      <c r="F1044" s="114"/>
      <c r="G1044" s="90"/>
      <c r="H1044" s="90"/>
      <c r="I1044" s="92"/>
      <c r="J1044" s="115"/>
      <c r="K1044" s="118"/>
      <c r="N1044" s="95"/>
    </row>
    <row r="1045" spans="1:14" x14ac:dyDescent="0.2">
      <c r="A1045" s="119"/>
      <c r="B1045" s="92"/>
      <c r="C1045" s="114"/>
      <c r="D1045" s="114"/>
      <c r="E1045" s="116"/>
      <c r="F1045" s="114"/>
      <c r="G1045" s="90"/>
      <c r="H1045" s="90"/>
      <c r="I1045" s="92"/>
      <c r="J1045" s="115"/>
      <c r="K1045" s="118"/>
      <c r="N1045" s="95"/>
    </row>
    <row r="1046" spans="1:14" x14ac:dyDescent="0.2">
      <c r="A1046" s="119"/>
      <c r="B1046" s="92"/>
      <c r="C1046" s="114"/>
      <c r="D1046" s="114"/>
      <c r="E1046" s="116"/>
      <c r="F1046" s="114"/>
      <c r="G1046" s="90"/>
      <c r="H1046" s="90"/>
      <c r="I1046" s="92"/>
      <c r="J1046" s="115"/>
      <c r="K1046" s="118"/>
      <c r="N1046" s="95"/>
    </row>
    <row r="1047" spans="1:14" x14ac:dyDescent="0.2">
      <c r="A1047" s="119"/>
      <c r="B1047" s="92"/>
      <c r="C1047" s="114"/>
      <c r="D1047" s="114"/>
      <c r="E1047" s="116"/>
      <c r="F1047" s="114"/>
      <c r="G1047" s="90"/>
      <c r="H1047" s="90"/>
      <c r="I1047" s="92"/>
      <c r="J1047" s="115"/>
      <c r="K1047" s="118"/>
      <c r="N1047" s="95"/>
    </row>
    <row r="1048" spans="1:14" x14ac:dyDescent="0.2">
      <c r="A1048" s="119"/>
      <c r="B1048" s="92"/>
      <c r="C1048" s="114"/>
      <c r="D1048" s="114"/>
      <c r="E1048" s="116"/>
      <c r="F1048" s="114"/>
      <c r="G1048" s="90"/>
      <c r="H1048" s="90"/>
      <c r="I1048" s="92"/>
      <c r="J1048" s="115"/>
      <c r="K1048" s="118"/>
      <c r="N1048" s="95"/>
    </row>
    <row r="1049" spans="1:14" x14ac:dyDescent="0.2">
      <c r="A1049" s="119"/>
      <c r="B1049" s="92"/>
      <c r="C1049" s="114"/>
      <c r="D1049" s="114"/>
      <c r="E1049" s="116"/>
      <c r="F1049" s="114"/>
      <c r="G1049" s="90"/>
      <c r="H1049" s="90"/>
      <c r="I1049" s="92"/>
      <c r="J1049" s="115"/>
      <c r="K1049" s="118"/>
      <c r="N1049" s="95"/>
    </row>
    <row r="1050" spans="1:14" x14ac:dyDescent="0.2">
      <c r="A1050" s="119"/>
      <c r="B1050" s="92"/>
      <c r="C1050" s="114"/>
      <c r="D1050" s="114"/>
      <c r="E1050" s="116"/>
      <c r="F1050" s="114"/>
      <c r="G1050" s="90"/>
      <c r="H1050" s="90"/>
      <c r="I1050" s="92"/>
      <c r="J1050" s="115"/>
      <c r="K1050" s="118"/>
      <c r="N1050" s="95"/>
    </row>
    <row r="1051" spans="1:14" x14ac:dyDescent="0.2">
      <c r="A1051" s="119"/>
      <c r="B1051" s="92"/>
      <c r="C1051" s="114"/>
      <c r="D1051" s="114"/>
      <c r="E1051" s="116"/>
      <c r="F1051" s="114"/>
      <c r="G1051" s="90"/>
      <c r="H1051" s="90"/>
      <c r="I1051" s="92"/>
      <c r="J1051" s="115"/>
      <c r="K1051" s="118"/>
      <c r="N1051" s="95"/>
    </row>
    <row r="1052" spans="1:14" x14ac:dyDescent="0.2">
      <c r="A1052" s="119"/>
      <c r="B1052" s="92"/>
      <c r="C1052" s="114"/>
      <c r="D1052" s="114"/>
      <c r="E1052" s="116"/>
      <c r="F1052" s="114"/>
      <c r="G1052" s="90"/>
      <c r="H1052" s="90"/>
      <c r="I1052" s="92"/>
      <c r="J1052" s="115"/>
      <c r="K1052" s="118"/>
      <c r="N1052" s="95"/>
    </row>
    <row r="1053" spans="1:14" x14ac:dyDescent="0.2">
      <c r="A1053" s="119"/>
      <c r="B1053" s="92"/>
      <c r="C1053" s="114"/>
      <c r="D1053" s="114"/>
      <c r="E1053" s="116"/>
      <c r="F1053" s="114"/>
      <c r="G1053" s="90"/>
      <c r="H1053" s="90"/>
      <c r="I1053" s="92"/>
      <c r="J1053" s="115"/>
      <c r="K1053" s="118"/>
      <c r="N1053" s="95"/>
    </row>
    <row r="1054" spans="1:14" x14ac:dyDescent="0.2">
      <c r="A1054" s="119"/>
      <c r="B1054" s="92"/>
      <c r="C1054" s="114"/>
      <c r="D1054" s="114"/>
      <c r="E1054" s="116"/>
      <c r="F1054" s="114"/>
      <c r="G1054" s="90"/>
      <c r="H1054" s="90"/>
      <c r="I1054" s="92"/>
      <c r="J1054" s="115"/>
      <c r="K1054" s="118"/>
      <c r="N1054" s="95"/>
    </row>
    <row r="1055" spans="1:14" x14ac:dyDescent="0.2">
      <c r="A1055" s="119"/>
      <c r="B1055" s="92"/>
      <c r="C1055" s="114"/>
      <c r="D1055" s="114"/>
      <c r="E1055" s="116"/>
      <c r="F1055" s="114"/>
      <c r="G1055" s="90"/>
      <c r="H1055" s="90"/>
      <c r="I1055" s="92"/>
      <c r="J1055" s="115"/>
      <c r="K1055" s="118"/>
      <c r="N1055" s="95"/>
    </row>
    <row r="1056" spans="1:14" x14ac:dyDescent="0.2">
      <c r="A1056" s="119"/>
      <c r="B1056" s="92"/>
      <c r="C1056" s="114"/>
      <c r="D1056" s="114"/>
      <c r="E1056" s="116"/>
      <c r="F1056" s="114"/>
      <c r="G1056" s="90"/>
      <c r="H1056" s="90"/>
      <c r="I1056" s="92"/>
      <c r="J1056" s="115"/>
      <c r="K1056" s="118"/>
      <c r="N1056" s="95"/>
    </row>
    <row r="1057" spans="1:14" x14ac:dyDescent="0.2">
      <c r="A1057" s="119"/>
      <c r="B1057" s="92"/>
      <c r="C1057" s="114"/>
      <c r="D1057" s="114"/>
      <c r="E1057" s="116"/>
      <c r="F1057" s="114"/>
      <c r="G1057" s="90"/>
      <c r="H1057" s="90"/>
      <c r="I1057" s="92"/>
      <c r="J1057" s="115"/>
      <c r="K1057" s="118"/>
      <c r="N1057" s="95"/>
    </row>
    <row r="1058" spans="1:14" x14ac:dyDescent="0.2">
      <c r="A1058" s="119"/>
      <c r="B1058" s="92"/>
      <c r="C1058" s="114"/>
      <c r="D1058" s="114"/>
      <c r="E1058" s="116"/>
      <c r="F1058" s="114"/>
      <c r="G1058" s="90"/>
      <c r="H1058" s="90"/>
      <c r="I1058" s="92"/>
      <c r="J1058" s="115"/>
      <c r="K1058" s="118"/>
      <c r="N1058" s="95"/>
    </row>
    <row r="1059" spans="1:14" x14ac:dyDescent="0.2">
      <c r="A1059" s="119"/>
      <c r="B1059" s="92"/>
      <c r="C1059" s="114"/>
      <c r="D1059" s="114"/>
      <c r="E1059" s="116"/>
      <c r="F1059" s="114"/>
      <c r="G1059" s="90"/>
      <c r="H1059" s="90"/>
      <c r="I1059" s="92"/>
      <c r="J1059" s="115"/>
      <c r="K1059" s="118"/>
      <c r="N1059" s="95"/>
    </row>
    <row r="1060" spans="1:14" x14ac:dyDescent="0.2">
      <c r="A1060" s="119"/>
      <c r="B1060" s="92"/>
      <c r="C1060" s="114"/>
      <c r="D1060" s="114"/>
      <c r="E1060" s="116"/>
      <c r="F1060" s="114"/>
      <c r="G1060" s="90"/>
      <c r="H1060" s="90"/>
      <c r="I1060" s="92"/>
      <c r="J1060" s="115"/>
      <c r="K1060" s="118"/>
      <c r="N1060" s="95"/>
    </row>
    <row r="1061" spans="1:14" x14ac:dyDescent="0.2">
      <c r="A1061" s="119"/>
      <c r="B1061" s="92"/>
      <c r="C1061" s="114"/>
      <c r="D1061" s="114"/>
      <c r="E1061" s="116"/>
      <c r="F1061" s="114"/>
      <c r="G1061" s="90"/>
      <c r="H1061" s="90"/>
      <c r="I1061" s="92"/>
      <c r="J1061" s="115"/>
      <c r="K1061" s="118"/>
      <c r="N1061" s="95"/>
    </row>
    <row r="1062" spans="1:14" x14ac:dyDescent="0.2">
      <c r="A1062" s="119"/>
      <c r="B1062" s="92"/>
      <c r="C1062" s="114"/>
      <c r="D1062" s="114"/>
      <c r="E1062" s="116"/>
      <c r="F1062" s="114"/>
      <c r="G1062" s="90"/>
      <c r="H1062" s="90"/>
      <c r="I1062" s="92"/>
      <c r="J1062" s="115"/>
      <c r="K1062" s="118"/>
      <c r="N1062" s="95"/>
    </row>
    <row r="1063" spans="1:14" x14ac:dyDescent="0.2">
      <c r="A1063" s="119"/>
      <c r="B1063" s="92"/>
      <c r="C1063" s="114"/>
      <c r="D1063" s="114"/>
      <c r="E1063" s="116"/>
      <c r="F1063" s="114"/>
      <c r="G1063" s="90"/>
      <c r="H1063" s="90"/>
      <c r="I1063" s="92"/>
      <c r="J1063" s="115"/>
      <c r="K1063" s="118"/>
      <c r="N1063" s="95"/>
    </row>
    <row r="1064" spans="1:14" x14ac:dyDescent="0.2">
      <c r="A1064" s="119"/>
      <c r="B1064" s="92"/>
      <c r="C1064" s="114"/>
      <c r="D1064" s="114"/>
      <c r="E1064" s="116"/>
      <c r="F1064" s="114"/>
      <c r="G1064" s="90"/>
      <c r="H1064" s="90"/>
      <c r="I1064" s="92"/>
      <c r="J1064" s="115"/>
      <c r="K1064" s="118"/>
      <c r="N1064" s="95"/>
    </row>
    <row r="1065" spans="1:14" x14ac:dyDescent="0.2">
      <c r="A1065" s="119"/>
      <c r="B1065" s="92"/>
      <c r="C1065" s="114"/>
      <c r="D1065" s="114"/>
      <c r="E1065" s="116"/>
      <c r="F1065" s="114"/>
      <c r="G1065" s="90"/>
      <c r="H1065" s="90"/>
      <c r="I1065" s="92"/>
      <c r="J1065" s="115"/>
      <c r="K1065" s="118"/>
      <c r="N1065" s="95"/>
    </row>
    <row r="1066" spans="1:14" x14ac:dyDescent="0.2">
      <c r="A1066" s="119"/>
      <c r="B1066" s="92"/>
      <c r="C1066" s="114"/>
      <c r="D1066" s="114"/>
      <c r="E1066" s="116"/>
      <c r="F1066" s="114"/>
      <c r="G1066" s="90"/>
      <c r="H1066" s="90"/>
      <c r="I1066" s="92"/>
      <c r="J1066" s="115"/>
      <c r="K1066" s="118"/>
      <c r="N1066" s="95"/>
    </row>
    <row r="1067" spans="1:14" x14ac:dyDescent="0.2">
      <c r="A1067" s="119"/>
      <c r="B1067" s="92"/>
      <c r="C1067" s="114"/>
      <c r="D1067" s="114"/>
      <c r="E1067" s="116"/>
      <c r="F1067" s="114"/>
      <c r="G1067" s="90"/>
      <c r="H1067" s="90"/>
      <c r="I1067" s="92"/>
      <c r="J1067" s="115"/>
      <c r="K1067" s="118"/>
      <c r="N1067" s="95"/>
    </row>
    <row r="1068" spans="1:14" x14ac:dyDescent="0.2">
      <c r="A1068" s="119"/>
      <c r="B1068" s="92"/>
      <c r="C1068" s="114"/>
      <c r="D1068" s="114"/>
      <c r="E1068" s="116"/>
      <c r="F1068" s="114"/>
      <c r="G1068" s="90"/>
      <c r="H1068" s="90"/>
      <c r="I1068" s="92"/>
      <c r="J1068" s="115"/>
      <c r="K1068" s="118"/>
      <c r="N1068" s="95"/>
    </row>
    <row r="1069" spans="1:14" x14ac:dyDescent="0.2">
      <c r="A1069" s="525"/>
      <c r="B1069" s="92"/>
      <c r="C1069" s="171"/>
      <c r="D1069" s="171"/>
      <c r="E1069" s="172"/>
      <c r="F1069" s="171"/>
      <c r="G1069" s="174"/>
      <c r="H1069" s="174"/>
      <c r="I1069" s="92"/>
      <c r="J1069" s="173"/>
      <c r="K1069" s="118"/>
      <c r="N1069" s="95"/>
    </row>
    <row r="1070" spans="1:14" ht="12" thickBot="1" x14ac:dyDescent="0.25">
      <c r="A1070" s="153"/>
      <c r="B1070" s="94"/>
      <c r="C1070" s="502"/>
      <c r="D1070" s="502"/>
      <c r="E1070" s="133"/>
      <c r="F1070" s="502"/>
      <c r="G1070" s="134"/>
      <c r="H1070" s="134"/>
      <c r="I1070" s="94"/>
      <c r="J1070" s="123"/>
      <c r="K1070" s="415"/>
      <c r="N1070" s="95"/>
    </row>
    <row r="1081" spans="4:4" ht="15" x14ac:dyDescent="0.25">
      <c r="D1081" s="513"/>
    </row>
    <row r="1082" spans="4:4" ht="15" x14ac:dyDescent="0.25">
      <c r="D1082" s="513"/>
    </row>
    <row r="1083" spans="4:4" ht="15" x14ac:dyDescent="0.25">
      <c r="D1083" s="513"/>
    </row>
    <row r="1084" spans="4:4" ht="15" x14ac:dyDescent="0.25">
      <c r="D1084" s="513"/>
    </row>
    <row r="1085" spans="4:4" ht="15" x14ac:dyDescent="0.25">
      <c r="D1085" s="513"/>
    </row>
    <row r="1086" spans="4:4" ht="15" x14ac:dyDescent="0.25">
      <c r="D1086" s="513"/>
    </row>
    <row r="1087" spans="4:4" ht="15" x14ac:dyDescent="0.25">
      <c r="D1087" s="513"/>
    </row>
    <row r="1088" spans="4:4" ht="15" x14ac:dyDescent="0.25">
      <c r="D1088" s="513"/>
    </row>
    <row r="1089" spans="4:4" ht="15" x14ac:dyDescent="0.25">
      <c r="D1089" s="513"/>
    </row>
    <row r="1090" spans="4:4" ht="15" x14ac:dyDescent="0.25">
      <c r="D1090" s="513"/>
    </row>
    <row r="1091" spans="4:4" ht="15" x14ac:dyDescent="0.25">
      <c r="D1091" s="513"/>
    </row>
    <row r="1092" spans="4:4" ht="15" x14ac:dyDescent="0.25">
      <c r="D1092" s="513"/>
    </row>
    <row r="1093" spans="4:4" ht="15" x14ac:dyDescent="0.25">
      <c r="D1093" s="513"/>
    </row>
    <row r="1094" spans="4:4" ht="15" x14ac:dyDescent="0.25">
      <c r="D1094" s="513"/>
    </row>
    <row r="1095" spans="4:4" ht="15" x14ac:dyDescent="0.25">
      <c r="D1095" s="513"/>
    </row>
    <row r="1096" spans="4:4" ht="15" x14ac:dyDescent="0.25">
      <c r="D1096" s="513"/>
    </row>
    <row r="1097" spans="4:4" ht="15" x14ac:dyDescent="0.25">
      <c r="D1097" s="513"/>
    </row>
    <row r="1098" spans="4:4" ht="15" x14ac:dyDescent="0.25">
      <c r="D1098" s="513"/>
    </row>
    <row r="1099" spans="4:4" ht="15" x14ac:dyDescent="0.25">
      <c r="D1099" s="513"/>
    </row>
    <row r="1100" spans="4:4" ht="15" x14ac:dyDescent="0.25">
      <c r="D1100" s="513"/>
    </row>
    <row r="1101" spans="4:4" ht="15" x14ac:dyDescent="0.25">
      <c r="D1101" s="513"/>
    </row>
    <row r="1102" spans="4:4" ht="15" x14ac:dyDescent="0.25">
      <c r="D1102" s="513"/>
    </row>
    <row r="1103" spans="4:4" ht="15" x14ac:dyDescent="0.25">
      <c r="D1103" s="513"/>
    </row>
    <row r="1104" spans="4:4" ht="15" x14ac:dyDescent="0.25">
      <c r="D1104" s="513"/>
    </row>
    <row r="1105" spans="4:4" ht="15" x14ac:dyDescent="0.25">
      <c r="D1105" s="513"/>
    </row>
    <row r="1106" spans="4:4" ht="15" x14ac:dyDescent="0.25">
      <c r="D1106" s="513"/>
    </row>
    <row r="1107" spans="4:4" ht="15" x14ac:dyDescent="0.25">
      <c r="D1107" s="513"/>
    </row>
    <row r="1108" spans="4:4" ht="15" x14ac:dyDescent="0.25">
      <c r="D1108" s="513"/>
    </row>
    <row r="1109" spans="4:4" ht="15" x14ac:dyDescent="0.25">
      <c r="D1109" s="513"/>
    </row>
    <row r="1110" spans="4:4" ht="15" x14ac:dyDescent="0.25">
      <c r="D1110" s="513"/>
    </row>
    <row r="1111" spans="4:4" ht="15" x14ac:dyDescent="0.25">
      <c r="D1111" s="513"/>
    </row>
    <row r="1112" spans="4:4" ht="15" x14ac:dyDescent="0.25">
      <c r="D1112" s="513"/>
    </row>
    <row r="1113" spans="4:4" ht="15" x14ac:dyDescent="0.25">
      <c r="D1113" s="513"/>
    </row>
    <row r="1114" spans="4:4" ht="15" x14ac:dyDescent="0.25">
      <c r="D1114" s="513"/>
    </row>
    <row r="1115" spans="4:4" ht="15" x14ac:dyDescent="0.25">
      <c r="D1115" s="513"/>
    </row>
  </sheetData>
  <autoFilter ref="A3:P1070" xr:uid="{00000000-0001-0000-0400-000000000000}"/>
  <sortState xmlns:xlrd2="http://schemas.microsoft.com/office/spreadsheetml/2017/richdata2" ref="D1081:D1115">
    <sortCondition ref="D1081:D1115"/>
  </sortState>
  <phoneticPr fontId="26" type="noConversion"/>
  <dataValidations count="1">
    <dataValidation type="list" allowBlank="1" showInputMessage="1" showErrorMessage="1" sqref="I1037:I1043 I1070" xr:uid="{D49C0F52-1C81-4B22-B8BF-C7B534969B47}">
      <formula1>#REF!</formula1>
    </dataValidation>
  </dataValidations>
  <pageMargins left="0.23622047244094491" right="0.19685039370078741" top="0.74803149606299213" bottom="0.43307086614173229" header="0.31496062992125984" footer="0.31496062992125984"/>
  <pageSetup paperSize="9" scale="6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3CAA0751-D2CD-4217-AF39-0E60FEE3BE07}">
          <x14:formula1>
            <xm:f>lista!$I$4:$I$55</xm:f>
          </x14:formula1>
          <xm:sqref>I343:I344 I250 I325 I333 I327 I340:I341 I4:I174 I176:I234 I785</xm:sqref>
        </x14:dataValidation>
        <x14:dataValidation type="list" allowBlank="1" showInputMessage="1" showErrorMessage="1" xr:uid="{0111672F-A22D-4699-BB83-E6EC5ECE6FCC}">
          <x14:formula1>
            <xm:f>lista!$O$4:$O$106</xm:f>
          </x14:formula1>
          <xm:sqref>I235:I249 I328:I332 I251:I324 I326 I334:I339 I342 I175 I786:I1031 I1044:I1069 I345:I784</xm:sqref>
        </x14:dataValidation>
        <x14:dataValidation type="list" allowBlank="1" showInputMessage="1" showErrorMessage="1" xr:uid="{D8EFDF65-698E-4280-89E5-EA7B14837082}">
          <x14:formula1>
            <xm:f>lista!$O$6:$O$106</xm:f>
          </x14:formula1>
          <xm:sqref>I1032:I1036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  <pageSetUpPr fitToPage="1"/>
  </sheetPr>
  <dimension ref="A1:AF59"/>
  <sheetViews>
    <sheetView zoomScale="70" zoomScaleNormal="70"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M51" sqref="M51"/>
    </sheetView>
  </sheetViews>
  <sheetFormatPr defaultRowHeight="15" outlineLevelRow="2" x14ac:dyDescent="0.25"/>
  <cols>
    <col min="1" max="1" width="2.42578125" customWidth="1"/>
    <col min="2" max="2" width="2.5703125" bestFit="1" customWidth="1"/>
    <col min="3" max="3" width="5.7109375" bestFit="1" customWidth="1"/>
    <col min="4" max="4" width="5" customWidth="1"/>
    <col min="5" max="5" width="49.85546875" bestFit="1" customWidth="1"/>
    <col min="6" max="7" width="11.28515625" style="1" bestFit="1" customWidth="1"/>
    <col min="8" max="8" width="11" style="1" customWidth="1"/>
    <col min="9" max="11" width="11.28515625" style="1" bestFit="1" customWidth="1"/>
    <col min="12" max="12" width="11.28515625" style="1" customWidth="1"/>
    <col min="13" max="18" width="11.7109375" style="1" customWidth="1"/>
    <col min="19" max="19" width="9.28515625" style="260" customWidth="1"/>
    <col min="20" max="20" width="8.28515625" style="260" bestFit="1" customWidth="1"/>
    <col min="21" max="21" width="7.7109375" style="260" bestFit="1" customWidth="1"/>
    <col min="22" max="22" width="7" style="260" customWidth="1"/>
    <col min="23" max="23" width="9.7109375" style="260" bestFit="1" customWidth="1"/>
    <col min="24" max="24" width="17.7109375" style="260" bestFit="1" customWidth="1"/>
    <col min="26" max="26" width="13.42578125" bestFit="1" customWidth="1"/>
    <col min="31" max="31" width="16" customWidth="1"/>
    <col min="32" max="32" width="11.42578125" style="1" bestFit="1" customWidth="1"/>
  </cols>
  <sheetData>
    <row r="1" spans="1:32" ht="33" customHeight="1" thickBot="1" x14ac:dyDescent="0.3">
      <c r="B1" s="569" t="s">
        <v>218</v>
      </c>
      <c r="C1" s="569"/>
      <c r="D1" s="569"/>
      <c r="E1" s="570"/>
      <c r="F1" s="563" t="s">
        <v>249</v>
      </c>
      <c r="G1" s="564"/>
      <c r="H1" s="564"/>
      <c r="I1" s="564"/>
      <c r="J1" s="564"/>
      <c r="K1" s="565"/>
      <c r="L1" s="263"/>
      <c r="M1" s="563" t="s">
        <v>322</v>
      </c>
      <c r="N1" s="564"/>
      <c r="O1" s="564"/>
      <c r="P1" s="564"/>
      <c r="Q1" s="564"/>
      <c r="R1" s="565"/>
      <c r="S1" s="566" t="s">
        <v>254</v>
      </c>
      <c r="T1" s="567"/>
      <c r="U1" s="567"/>
      <c r="V1" s="567"/>
      <c r="W1" s="567"/>
      <c r="X1" s="568"/>
    </row>
    <row r="2" spans="1:32" ht="15.75" thickBot="1" x14ac:dyDescent="0.3">
      <c r="A2" s="98"/>
      <c r="B2" s="99"/>
      <c r="C2" s="99"/>
      <c r="D2" s="99"/>
      <c r="E2" s="99"/>
      <c r="F2" s="251" t="s">
        <v>164</v>
      </c>
      <c r="G2" s="252" t="s">
        <v>165</v>
      </c>
      <c r="H2" s="252" t="s">
        <v>166</v>
      </c>
      <c r="I2" s="252" t="s">
        <v>167</v>
      </c>
      <c r="J2" s="253" t="s">
        <v>168</v>
      </c>
      <c r="K2" s="254" t="s">
        <v>169</v>
      </c>
      <c r="L2" s="269">
        <v>2022</v>
      </c>
      <c r="M2" s="251" t="s">
        <v>164</v>
      </c>
      <c r="N2" s="252" t="s">
        <v>165</v>
      </c>
      <c r="O2" s="252" t="s">
        <v>166</v>
      </c>
      <c r="P2" s="252" t="s">
        <v>167</v>
      </c>
      <c r="Q2" s="253" t="s">
        <v>168</v>
      </c>
      <c r="R2" s="254" t="s">
        <v>169</v>
      </c>
      <c r="S2" s="255" t="s">
        <v>164</v>
      </c>
      <c r="T2" s="256" t="s">
        <v>165</v>
      </c>
      <c r="U2" s="256" t="s">
        <v>166</v>
      </c>
      <c r="V2" s="256" t="s">
        <v>167</v>
      </c>
      <c r="W2" s="257" t="s">
        <v>168</v>
      </c>
      <c r="X2" s="258" t="s">
        <v>174</v>
      </c>
    </row>
    <row r="3" spans="1:32" x14ac:dyDescent="0.25">
      <c r="A3" s="100" t="s">
        <v>8</v>
      </c>
      <c r="B3" s="2"/>
      <c r="C3" s="2"/>
      <c r="D3" s="2"/>
      <c r="E3" s="2" t="s">
        <v>9</v>
      </c>
      <c r="F3" s="220"/>
      <c r="G3" s="221"/>
      <c r="H3" s="221"/>
      <c r="I3" s="221"/>
      <c r="J3" s="222"/>
      <c r="K3" s="223"/>
      <c r="L3" s="221">
        <f>J3+K3</f>
        <v>0</v>
      </c>
      <c r="M3" s="220">
        <f ca="1">M4+M14</f>
        <v>0</v>
      </c>
      <c r="N3" s="221">
        <f ca="1">N4+N14</f>
        <v>0</v>
      </c>
      <c r="O3" s="221">
        <f ca="1">O4+O14</f>
        <v>0</v>
      </c>
      <c r="P3" s="221">
        <f>P4+P14</f>
        <v>0</v>
      </c>
      <c r="Q3" s="222">
        <f ca="1">M3+N3</f>
        <v>0</v>
      </c>
      <c r="R3" s="223">
        <f ca="1">O3+P3</f>
        <v>0</v>
      </c>
      <c r="S3" s="304">
        <f ca="1">IFERROR((M3/F3),0)</f>
        <v>0</v>
      </c>
      <c r="T3" s="463">
        <f ca="1">IFERROR((N3/G3),0)</f>
        <v>0</v>
      </c>
      <c r="U3" s="463">
        <f ca="1">IFERROR((O3/H3),0)</f>
        <v>0</v>
      </c>
      <c r="V3" s="463">
        <f>IFERROR((P3/I3),0)</f>
        <v>0</v>
      </c>
      <c r="W3" s="464">
        <f ca="1">IFERROR((Q3/J3),0)</f>
        <v>0</v>
      </c>
      <c r="X3" s="465">
        <f t="shared" ref="X3:X14" ca="1" si="0">IFERROR(((M3+N3+O3+P3)/(F3+G3+H3+I3)),0)</f>
        <v>0</v>
      </c>
    </row>
    <row r="4" spans="1:32" s="111" customFormat="1" x14ac:dyDescent="0.25">
      <c r="A4" s="108"/>
      <c r="B4" s="109" t="s">
        <v>10</v>
      </c>
      <c r="C4" s="110"/>
      <c r="D4" s="110"/>
      <c r="E4" s="110" t="s">
        <v>11</v>
      </c>
      <c r="F4" s="224"/>
      <c r="G4" s="225"/>
      <c r="H4" s="225"/>
      <c r="I4" s="225"/>
      <c r="J4" s="284"/>
      <c r="K4" s="285"/>
      <c r="L4" s="31">
        <f t="shared" ref="L4:L55" si="1">J4+K4</f>
        <v>0</v>
      </c>
      <c r="M4" s="224">
        <f ca="1">SUM(M5:M13)</f>
        <v>0</v>
      </c>
      <c r="N4" s="225">
        <f ca="1">SUM(N5:N13)</f>
        <v>0</v>
      </c>
      <c r="O4" s="225">
        <f ca="1">SUM(O5:O13)</f>
        <v>0</v>
      </c>
      <c r="P4" s="225">
        <f>SUM(P5:P13)</f>
        <v>0</v>
      </c>
      <c r="Q4" s="284">
        <f t="shared" ref="Q4:Q55" ca="1" si="2">M4+N4</f>
        <v>0</v>
      </c>
      <c r="R4" s="285">
        <f t="shared" ref="R4:R55" ca="1" si="3">O4+P4</f>
        <v>0</v>
      </c>
      <c r="S4" s="305">
        <f ca="1">IFERROR((M4/F4),0)</f>
        <v>0</v>
      </c>
      <c r="T4" s="466">
        <f t="shared" ref="T4" ca="1" si="4">IFERROR((N4/G4),0)</f>
        <v>0</v>
      </c>
      <c r="U4" s="466">
        <f t="shared" ref="U4" ca="1" si="5">IFERROR((O4/H4),0)</f>
        <v>0</v>
      </c>
      <c r="V4" s="466">
        <f t="shared" ref="V4" si="6">IFERROR((P4/I4),0)</f>
        <v>0</v>
      </c>
      <c r="W4" s="467">
        <f ca="1">IFERROR((Q4/J4),0)</f>
        <v>0</v>
      </c>
      <c r="X4" s="468">
        <f t="shared" ca="1" si="0"/>
        <v>0</v>
      </c>
      <c r="Z4" s="113">
        <f ca="1">(O4+N4+M4)-(H4+G4+F4)</f>
        <v>0</v>
      </c>
      <c r="AF4" s="113"/>
    </row>
    <row r="5" spans="1:32" ht="15" customHeight="1" x14ac:dyDescent="0.25">
      <c r="A5" s="9"/>
      <c r="B5" s="9"/>
      <c r="C5" s="5" t="s">
        <v>12</v>
      </c>
      <c r="D5" s="6"/>
      <c r="E5" s="6" t="s">
        <v>13</v>
      </c>
      <c r="F5" s="226"/>
      <c r="G5" s="27"/>
      <c r="H5" s="27"/>
      <c r="I5" s="27"/>
      <c r="J5" s="227"/>
      <c r="K5" s="76"/>
      <c r="L5" s="264">
        <f t="shared" si="1"/>
        <v>0</v>
      </c>
      <c r="M5" s="270">
        <f ca="1">SUMIF(Faktury_2022!$I$4:$N$234,'WYKONANIE vs PLAN'!E5,Faktury_2022!$N$4:$N$234)</f>
        <v>0</v>
      </c>
      <c r="N5" s="277">
        <f ca="1">SUMIF(Faktury_2022!$I$235:$N$659,'WYKONANIE vs PLAN'!E5,Faktury_2022!$N$235:$N$659)</f>
        <v>0</v>
      </c>
      <c r="O5" s="277">
        <f ca="1">SUMIF(Faktury_2022!$I$660:$N$1070,'WYKONANIE vs PLAN'!E5,Faktury_2022!$N$660:$N$1070)</f>
        <v>0</v>
      </c>
      <c r="P5" s="277"/>
      <c r="Q5" s="227">
        <f ca="1">M5+N5</f>
        <v>0</v>
      </c>
      <c r="R5" s="76">
        <f t="shared" ca="1" si="3"/>
        <v>0</v>
      </c>
      <c r="S5" s="306">
        <f ca="1">IFERROR((M5/F5),0)</f>
        <v>0</v>
      </c>
      <c r="T5" s="469">
        <f t="shared" ref="T5:T21" ca="1" si="7">IFERROR((N5/G5),0)</f>
        <v>0</v>
      </c>
      <c r="U5" s="469">
        <f t="shared" ref="U5:U21" ca="1" si="8">IFERROR((O5/H5),0)</f>
        <v>0</v>
      </c>
      <c r="V5" s="469">
        <f t="shared" ref="V5:V21" si="9">IFERROR((P5/I5),0)</f>
        <v>0</v>
      </c>
      <c r="W5" s="470">
        <f ca="1">IFERROR((Q5/J5),0)</f>
        <v>0</v>
      </c>
      <c r="X5" s="471">
        <f ca="1">IFERROR(((M5+N5+O5+P5)/(F5+G5+H5+I5)),0)</f>
        <v>0</v>
      </c>
      <c r="Z5" s="113">
        <f t="shared" ref="Z5:Z55" ca="1" si="10">(O5+N5+M5)-(H5+G5+F5)</f>
        <v>0</v>
      </c>
    </row>
    <row r="6" spans="1:32" ht="15" customHeight="1" x14ac:dyDescent="0.25">
      <c r="A6" s="9"/>
      <c r="B6" s="9"/>
      <c r="C6" s="7" t="s">
        <v>14</v>
      </c>
      <c r="D6" s="8"/>
      <c r="E6" s="8" t="s">
        <v>15</v>
      </c>
      <c r="F6" s="228"/>
      <c r="G6" s="28"/>
      <c r="H6" s="28"/>
      <c r="I6" s="28"/>
      <c r="J6" s="229"/>
      <c r="K6" s="77"/>
      <c r="L6" s="265">
        <f t="shared" si="1"/>
        <v>0</v>
      </c>
      <c r="M6" s="273">
        <f ca="1">SUMIF(Faktury_2022!$I$4:$N$234,'WYKONANIE vs PLAN'!E6,Faktury_2022!$N$4:$N$234)</f>
        <v>0</v>
      </c>
      <c r="N6" s="274">
        <f ca="1">SUMIF(Faktury_2022!$I$235:$N$659,'WYKONANIE vs PLAN'!E6,Faktury_2022!$N$235:$N$659)</f>
        <v>0</v>
      </c>
      <c r="O6" s="274">
        <f ca="1">SUMIF(Faktury_2022!$I$660:$N$1070,'WYKONANIE vs PLAN'!E6,Faktury_2022!$N$660:$N$1070)</f>
        <v>0</v>
      </c>
      <c r="P6" s="274"/>
      <c r="Q6" s="229">
        <f t="shared" ca="1" si="2"/>
        <v>0</v>
      </c>
      <c r="R6" s="77">
        <f t="shared" ca="1" si="3"/>
        <v>0</v>
      </c>
      <c r="S6" s="307">
        <f t="shared" ref="S6:S55" ca="1" si="11">IFERROR((M6/F6),0)</f>
        <v>0</v>
      </c>
      <c r="T6" s="472">
        <f t="shared" ca="1" si="7"/>
        <v>0</v>
      </c>
      <c r="U6" s="472">
        <f t="shared" ca="1" si="8"/>
        <v>0</v>
      </c>
      <c r="V6" s="472">
        <f t="shared" si="9"/>
        <v>0</v>
      </c>
      <c r="W6" s="473">
        <f t="shared" ref="W6:W21" ca="1" si="12">IFERROR((Q6/J6),0)</f>
        <v>0</v>
      </c>
      <c r="X6" s="474">
        <f t="shared" ca="1" si="0"/>
        <v>0</v>
      </c>
      <c r="Z6" s="113">
        <f t="shared" ca="1" si="10"/>
        <v>0</v>
      </c>
    </row>
    <row r="7" spans="1:32" ht="15" customHeight="1" x14ac:dyDescent="0.25">
      <c r="A7" s="9"/>
      <c r="B7" s="9"/>
      <c r="C7" s="7" t="s">
        <v>16</v>
      </c>
      <c r="D7" s="8"/>
      <c r="E7" s="8" t="s">
        <v>17</v>
      </c>
      <c r="F7" s="228"/>
      <c r="G7" s="28"/>
      <c r="H7" s="28"/>
      <c r="I7" s="28"/>
      <c r="J7" s="229"/>
      <c r="K7" s="77"/>
      <c r="L7" s="265">
        <f t="shared" si="1"/>
        <v>0</v>
      </c>
      <c r="M7" s="273">
        <f ca="1">SUMIF(Faktury_2022!$I$4:$N$234,'WYKONANIE vs PLAN'!E7,Faktury_2022!$N$4:$N$234)</f>
        <v>0</v>
      </c>
      <c r="N7" s="274">
        <f ca="1">SUMIF(Faktury_2022!$I$235:$N$659,'WYKONANIE vs PLAN'!E7,Faktury_2022!$N$235:$N$659)</f>
        <v>0</v>
      </c>
      <c r="O7" s="274">
        <f ca="1">SUMIF(Faktury_2022!$I$660:$N$1070,'WYKONANIE vs PLAN'!E7,Faktury_2022!$N$660:$N$1070)</f>
        <v>0</v>
      </c>
      <c r="P7" s="274"/>
      <c r="Q7" s="229">
        <f t="shared" ca="1" si="2"/>
        <v>0</v>
      </c>
      <c r="R7" s="77">
        <f t="shared" ca="1" si="3"/>
        <v>0</v>
      </c>
      <c r="S7" s="307">
        <f t="shared" ca="1" si="11"/>
        <v>0</v>
      </c>
      <c r="T7" s="472">
        <f t="shared" ca="1" si="7"/>
        <v>0</v>
      </c>
      <c r="U7" s="472">
        <f t="shared" ca="1" si="8"/>
        <v>0</v>
      </c>
      <c r="V7" s="472">
        <f t="shared" si="9"/>
        <v>0</v>
      </c>
      <c r="W7" s="473">
        <f t="shared" ca="1" si="12"/>
        <v>0</v>
      </c>
      <c r="X7" s="474">
        <f t="shared" ca="1" si="0"/>
        <v>0</v>
      </c>
      <c r="Z7" s="113">
        <f t="shared" ca="1" si="10"/>
        <v>0</v>
      </c>
    </row>
    <row r="8" spans="1:32" ht="15" customHeight="1" x14ac:dyDescent="0.25">
      <c r="A8" s="9"/>
      <c r="B8" s="9"/>
      <c r="C8" s="7" t="s">
        <v>18</v>
      </c>
      <c r="D8" s="8"/>
      <c r="E8" s="8" t="s">
        <v>19</v>
      </c>
      <c r="F8" s="228"/>
      <c r="G8" s="28"/>
      <c r="H8" s="28"/>
      <c r="I8" s="28"/>
      <c r="J8" s="229"/>
      <c r="K8" s="77"/>
      <c r="L8" s="265">
        <f t="shared" si="1"/>
        <v>0</v>
      </c>
      <c r="M8" s="273">
        <f ca="1">SUMIF(Faktury_2022!$I$4:$N$234,'WYKONANIE vs PLAN'!E8,Faktury_2022!$N$4:$N$234)</f>
        <v>0</v>
      </c>
      <c r="N8" s="274">
        <f ca="1">SUMIF(Faktury_2022!$I$235:$N$659,'WYKONANIE vs PLAN'!E8,Faktury_2022!$N$235:$N$659)</f>
        <v>0</v>
      </c>
      <c r="O8" s="274">
        <f ca="1">SUMIF(Faktury_2022!$I$660:$N$1070,'WYKONANIE vs PLAN'!E8,Faktury_2022!$N$660:$N$1070)</f>
        <v>0</v>
      </c>
      <c r="P8" s="274"/>
      <c r="Q8" s="229">
        <f t="shared" ca="1" si="2"/>
        <v>0</v>
      </c>
      <c r="R8" s="77">
        <f t="shared" ca="1" si="3"/>
        <v>0</v>
      </c>
      <c r="S8" s="307">
        <f t="shared" ca="1" si="11"/>
        <v>0</v>
      </c>
      <c r="T8" s="472">
        <f t="shared" ca="1" si="7"/>
        <v>0</v>
      </c>
      <c r="U8" s="472">
        <f t="shared" ca="1" si="8"/>
        <v>0</v>
      </c>
      <c r="V8" s="472">
        <f t="shared" si="9"/>
        <v>0</v>
      </c>
      <c r="W8" s="473">
        <f t="shared" ca="1" si="12"/>
        <v>0</v>
      </c>
      <c r="X8" s="474">
        <f t="shared" ca="1" si="0"/>
        <v>0</v>
      </c>
      <c r="Z8" s="113">
        <f t="shared" ca="1" si="10"/>
        <v>0</v>
      </c>
    </row>
    <row r="9" spans="1:32" ht="15" customHeight="1" outlineLevel="1" x14ac:dyDescent="0.25">
      <c r="A9" s="9"/>
      <c r="B9" s="9"/>
      <c r="C9" s="7" t="s">
        <v>20</v>
      </c>
      <c r="D9" s="8"/>
      <c r="E9" s="8" t="s">
        <v>21</v>
      </c>
      <c r="F9" s="228"/>
      <c r="G9" s="28"/>
      <c r="H9" s="28"/>
      <c r="I9" s="28"/>
      <c r="J9" s="229"/>
      <c r="K9" s="77"/>
      <c r="L9" s="265">
        <f t="shared" si="1"/>
        <v>0</v>
      </c>
      <c r="M9" s="273">
        <f ca="1">SUMIF(Faktury_2022!$I$4:$N$234,'WYKONANIE vs PLAN'!E9,Faktury_2022!$N$4:$N$234)</f>
        <v>0</v>
      </c>
      <c r="N9" s="274">
        <f ca="1">SUMIF(Faktury_2022!$I$235:$N$767,'WYKONANIE vs PLAN'!E9,Faktury_2022!$N$235:$N$767)</f>
        <v>0</v>
      </c>
      <c r="O9" s="274"/>
      <c r="P9" s="274"/>
      <c r="Q9" s="229">
        <f t="shared" ca="1" si="2"/>
        <v>0</v>
      </c>
      <c r="R9" s="77">
        <f t="shared" si="3"/>
        <v>0</v>
      </c>
      <c r="S9" s="307">
        <f t="shared" ca="1" si="11"/>
        <v>0</v>
      </c>
      <c r="T9" s="472">
        <f t="shared" ca="1" si="7"/>
        <v>0</v>
      </c>
      <c r="U9" s="472">
        <f t="shared" si="8"/>
        <v>0</v>
      </c>
      <c r="V9" s="472">
        <f t="shared" si="9"/>
        <v>0</v>
      </c>
      <c r="W9" s="473">
        <f t="shared" ca="1" si="12"/>
        <v>0</v>
      </c>
      <c r="X9" s="474">
        <f t="shared" ca="1" si="0"/>
        <v>0</v>
      </c>
      <c r="Z9" s="113">
        <f t="shared" ca="1" si="10"/>
        <v>0</v>
      </c>
    </row>
    <row r="10" spans="1:32" ht="15" customHeight="1" outlineLevel="1" x14ac:dyDescent="0.25">
      <c r="A10" s="9"/>
      <c r="B10" s="9"/>
      <c r="C10" s="7" t="s">
        <v>22</v>
      </c>
      <c r="D10" s="8"/>
      <c r="E10" s="8" t="s">
        <v>23</v>
      </c>
      <c r="F10" s="228"/>
      <c r="G10" s="28"/>
      <c r="H10" s="28"/>
      <c r="I10" s="28"/>
      <c r="J10" s="229"/>
      <c r="K10" s="77"/>
      <c r="L10" s="265">
        <f t="shared" si="1"/>
        <v>0</v>
      </c>
      <c r="M10" s="273">
        <f ca="1">SUMIF(Faktury_2022!$I$4:$N$234,'WYKONANIE vs PLAN'!E10,Faktury_2022!$N$4:$N$234)</f>
        <v>0</v>
      </c>
      <c r="N10" s="274">
        <f ca="1">SUMIF(Faktury_2022!$I$235:$N$767,'WYKONANIE vs PLAN'!E10,Faktury_2022!$N$235:$N$767)</f>
        <v>0</v>
      </c>
      <c r="O10" s="274"/>
      <c r="P10" s="274"/>
      <c r="Q10" s="229">
        <f t="shared" ca="1" si="2"/>
        <v>0</v>
      </c>
      <c r="R10" s="77">
        <f t="shared" si="3"/>
        <v>0</v>
      </c>
      <c r="S10" s="307">
        <f t="shared" ca="1" si="11"/>
        <v>0</v>
      </c>
      <c r="T10" s="472">
        <f t="shared" ca="1" si="7"/>
        <v>0</v>
      </c>
      <c r="U10" s="472">
        <f t="shared" si="8"/>
        <v>0</v>
      </c>
      <c r="V10" s="472">
        <f t="shared" si="9"/>
        <v>0</v>
      </c>
      <c r="W10" s="473">
        <f t="shared" ca="1" si="12"/>
        <v>0</v>
      </c>
      <c r="X10" s="474">
        <f t="shared" ca="1" si="0"/>
        <v>0</v>
      </c>
      <c r="Z10" s="113">
        <f t="shared" ca="1" si="10"/>
        <v>0</v>
      </c>
    </row>
    <row r="11" spans="1:32" ht="15" customHeight="1" outlineLevel="1" x14ac:dyDescent="0.25">
      <c r="A11" s="9"/>
      <c r="B11" s="9"/>
      <c r="C11" s="7" t="s">
        <v>24</v>
      </c>
      <c r="D11" s="8"/>
      <c r="E11" s="8" t="s">
        <v>25</v>
      </c>
      <c r="F11" s="228"/>
      <c r="G11" s="28"/>
      <c r="H11" s="28"/>
      <c r="I11" s="28"/>
      <c r="J11" s="229"/>
      <c r="K11" s="77"/>
      <c r="L11" s="265">
        <f t="shared" si="1"/>
        <v>0</v>
      </c>
      <c r="M11" s="273">
        <f ca="1">SUMIF(Faktury_2022!$I$4:$N$234,'WYKONANIE vs PLAN'!E11,Faktury_2022!$N$4:$N$234)</f>
        <v>0</v>
      </c>
      <c r="N11" s="274">
        <f ca="1">SUMIF(Faktury_2022!$I$235:$N$767,'WYKONANIE vs PLAN'!E11,Faktury_2022!$N$235:$N$767)</f>
        <v>0</v>
      </c>
      <c r="O11" s="274"/>
      <c r="P11" s="274"/>
      <c r="Q11" s="229">
        <f t="shared" ca="1" si="2"/>
        <v>0</v>
      </c>
      <c r="R11" s="77">
        <f t="shared" si="3"/>
        <v>0</v>
      </c>
      <c r="S11" s="307">
        <f t="shared" ca="1" si="11"/>
        <v>0</v>
      </c>
      <c r="T11" s="472">
        <f t="shared" ca="1" si="7"/>
        <v>0</v>
      </c>
      <c r="U11" s="472">
        <f t="shared" si="8"/>
        <v>0</v>
      </c>
      <c r="V11" s="472">
        <f t="shared" si="9"/>
        <v>0</v>
      </c>
      <c r="W11" s="473">
        <f t="shared" ca="1" si="12"/>
        <v>0</v>
      </c>
      <c r="X11" s="474">
        <f t="shared" ca="1" si="0"/>
        <v>0</v>
      </c>
      <c r="Z11" s="113">
        <f t="shared" ca="1" si="10"/>
        <v>0</v>
      </c>
    </row>
    <row r="12" spans="1:32" ht="15" customHeight="1" outlineLevel="1" x14ac:dyDescent="0.25">
      <c r="A12" s="9"/>
      <c r="B12" s="9"/>
      <c r="C12" s="7" t="s">
        <v>26</v>
      </c>
      <c r="D12" s="8"/>
      <c r="E12" s="8" t="s">
        <v>27</v>
      </c>
      <c r="F12" s="228"/>
      <c r="G12" s="28"/>
      <c r="H12" s="28"/>
      <c r="I12" s="28"/>
      <c r="J12" s="229"/>
      <c r="K12" s="77"/>
      <c r="L12" s="265">
        <f t="shared" si="1"/>
        <v>0</v>
      </c>
      <c r="M12" s="273">
        <f ca="1">SUMIF(Faktury_2022!$I$4:$N$234,'WYKONANIE vs PLAN'!E12,Faktury_2022!$N$4:$N$234)</f>
        <v>0</v>
      </c>
      <c r="N12" s="274">
        <f ca="1">SUMIF(Faktury_2022!$I$235:$N$767,'WYKONANIE vs PLAN'!E12,Faktury_2022!$N$235:$N$767)</f>
        <v>0</v>
      </c>
      <c r="O12" s="274"/>
      <c r="P12" s="274"/>
      <c r="Q12" s="229">
        <f t="shared" ca="1" si="2"/>
        <v>0</v>
      </c>
      <c r="R12" s="77">
        <f t="shared" si="3"/>
        <v>0</v>
      </c>
      <c r="S12" s="307">
        <f t="shared" ca="1" si="11"/>
        <v>0</v>
      </c>
      <c r="T12" s="472">
        <f t="shared" ca="1" si="7"/>
        <v>0</v>
      </c>
      <c r="U12" s="472">
        <f t="shared" si="8"/>
        <v>0</v>
      </c>
      <c r="V12" s="472">
        <f t="shared" si="9"/>
        <v>0</v>
      </c>
      <c r="W12" s="473">
        <f t="shared" ca="1" si="12"/>
        <v>0</v>
      </c>
      <c r="X12" s="474">
        <f t="shared" ca="1" si="0"/>
        <v>0</v>
      </c>
      <c r="Z12" s="113">
        <f t="shared" ca="1" si="10"/>
        <v>0</v>
      </c>
    </row>
    <row r="13" spans="1:32" ht="15" customHeight="1" outlineLevel="1" x14ac:dyDescent="0.25">
      <c r="A13" s="9"/>
      <c r="B13" s="10"/>
      <c r="C13" s="11" t="s">
        <v>28</v>
      </c>
      <c r="D13" s="12"/>
      <c r="E13" s="12" t="s">
        <v>29</v>
      </c>
      <c r="F13" s="230"/>
      <c r="G13" s="29"/>
      <c r="H13" s="29"/>
      <c r="I13" s="29"/>
      <c r="J13" s="231"/>
      <c r="K13" s="78"/>
      <c r="L13" s="266">
        <f t="shared" si="1"/>
        <v>0</v>
      </c>
      <c r="M13" s="275">
        <f ca="1">SUMIF(Faktury_2022!$I$4:$N$234,'WYKONANIE vs PLAN'!E13,Faktury_2022!$N$4:$N$234)</f>
        <v>0</v>
      </c>
      <c r="N13" s="276">
        <f ca="1">SUMIF(Faktury_2022!$I$235:$N$767,'WYKONANIE vs PLAN'!E13,Faktury_2022!$N$235:$N$767)</f>
        <v>0</v>
      </c>
      <c r="O13" s="276"/>
      <c r="P13" s="276"/>
      <c r="Q13" s="231">
        <f t="shared" ca="1" si="2"/>
        <v>0</v>
      </c>
      <c r="R13" s="78">
        <f t="shared" si="3"/>
        <v>0</v>
      </c>
      <c r="S13" s="308">
        <f t="shared" ca="1" si="11"/>
        <v>0</v>
      </c>
      <c r="T13" s="475">
        <f t="shared" ca="1" si="7"/>
        <v>0</v>
      </c>
      <c r="U13" s="475">
        <f t="shared" si="8"/>
        <v>0</v>
      </c>
      <c r="V13" s="475">
        <f t="shared" si="9"/>
        <v>0</v>
      </c>
      <c r="W13" s="476">
        <f t="shared" ca="1" si="12"/>
        <v>0</v>
      </c>
      <c r="X13" s="477">
        <f t="shared" ca="1" si="0"/>
        <v>0</v>
      </c>
      <c r="Z13" s="113">
        <f t="shared" ca="1" si="10"/>
        <v>0</v>
      </c>
    </row>
    <row r="14" spans="1:32" s="111" customFormat="1" x14ac:dyDescent="0.25">
      <c r="A14" s="108"/>
      <c r="B14" s="109" t="s">
        <v>30</v>
      </c>
      <c r="C14" s="112"/>
      <c r="D14" s="112"/>
      <c r="E14" s="112" t="s">
        <v>252</v>
      </c>
      <c r="F14" s="232"/>
      <c r="G14" s="233"/>
      <c r="H14" s="233"/>
      <c r="I14" s="233"/>
      <c r="J14" s="287"/>
      <c r="K14" s="286"/>
      <c r="L14" s="267">
        <f t="shared" si="1"/>
        <v>0</v>
      </c>
      <c r="M14" s="232">
        <f ca="1">M15+M20+M21+M22+M23+M24</f>
        <v>0</v>
      </c>
      <c r="N14" s="233">
        <f ca="1">N15+N20+N21+N22+N23+N24</f>
        <v>0</v>
      </c>
      <c r="O14" s="233">
        <f ca="1">O15+O20+O21+O22+O23+O24</f>
        <v>0</v>
      </c>
      <c r="P14" s="233">
        <f>P15+P20+P21+P22+P23+P24</f>
        <v>0</v>
      </c>
      <c r="Q14" s="287">
        <f t="shared" ca="1" si="2"/>
        <v>0</v>
      </c>
      <c r="R14" s="286">
        <f t="shared" ca="1" si="3"/>
        <v>0</v>
      </c>
      <c r="S14" s="305">
        <f t="shared" ca="1" si="11"/>
        <v>0</v>
      </c>
      <c r="T14" s="466">
        <f t="shared" ca="1" si="7"/>
        <v>0</v>
      </c>
      <c r="U14" s="466">
        <f t="shared" ca="1" si="8"/>
        <v>0</v>
      </c>
      <c r="V14" s="466">
        <f t="shared" si="9"/>
        <v>0</v>
      </c>
      <c r="W14" s="467">
        <f t="shared" ca="1" si="12"/>
        <v>0</v>
      </c>
      <c r="X14" s="468">
        <f t="shared" ca="1" si="0"/>
        <v>0</v>
      </c>
      <c r="Z14" s="113">
        <f t="shared" ca="1" si="10"/>
        <v>0</v>
      </c>
      <c r="AF14" s="113"/>
    </row>
    <row r="15" spans="1:32" ht="15" customHeight="1" outlineLevel="1" x14ac:dyDescent="0.25">
      <c r="A15" s="9"/>
      <c r="B15" s="9"/>
      <c r="C15" s="5" t="s">
        <v>32</v>
      </c>
      <c r="D15" s="6"/>
      <c r="E15" s="6" t="s">
        <v>33</v>
      </c>
      <c r="F15" s="226"/>
      <c r="G15" s="27"/>
      <c r="H15" s="27"/>
      <c r="I15" s="27"/>
      <c r="J15" s="227"/>
      <c r="K15" s="76"/>
      <c r="L15" s="264">
        <f t="shared" si="1"/>
        <v>0</v>
      </c>
      <c r="M15" s="226">
        <f ca="1">SUM(M16:M19)</f>
        <v>0</v>
      </c>
      <c r="N15" s="27">
        <f t="shared" ref="N15:P15" ca="1" si="13">SUM(N16:N19)</f>
        <v>0</v>
      </c>
      <c r="O15" s="27">
        <f ca="1">SUM(O16:O19)</f>
        <v>0</v>
      </c>
      <c r="P15" s="27">
        <f t="shared" si="13"/>
        <v>0</v>
      </c>
      <c r="Q15" s="227">
        <f t="shared" ca="1" si="2"/>
        <v>0</v>
      </c>
      <c r="R15" s="76">
        <f t="shared" ca="1" si="3"/>
        <v>0</v>
      </c>
      <c r="S15" s="306">
        <f t="shared" ca="1" si="11"/>
        <v>0</v>
      </c>
      <c r="T15" s="469">
        <f t="shared" ca="1" si="7"/>
        <v>0</v>
      </c>
      <c r="U15" s="469">
        <f t="shared" ca="1" si="8"/>
        <v>0</v>
      </c>
      <c r="V15" s="469">
        <f t="shared" si="9"/>
        <v>0</v>
      </c>
      <c r="W15" s="470">
        <f ca="1">IFERROR((Q15/J15),0)</f>
        <v>0</v>
      </c>
      <c r="X15" s="471">
        <f ca="1">IFERROR(((M15+N15+O15+P15)/(F15+G15+H15+I15)),0)</f>
        <v>0</v>
      </c>
      <c r="Z15" s="113">
        <f t="shared" ca="1" si="10"/>
        <v>0</v>
      </c>
    </row>
    <row r="16" spans="1:32" ht="15" customHeight="1" outlineLevel="2" x14ac:dyDescent="0.25">
      <c r="A16" s="9"/>
      <c r="B16" s="9"/>
      <c r="C16" s="8"/>
      <c r="D16" s="13" t="s">
        <v>34</v>
      </c>
      <c r="E16" s="106" t="s">
        <v>35</v>
      </c>
      <c r="F16" s="234"/>
      <c r="G16" s="30"/>
      <c r="H16" s="30"/>
      <c r="I16" s="30"/>
      <c r="J16" s="235"/>
      <c r="K16" s="79"/>
      <c r="L16" s="268">
        <f t="shared" si="1"/>
        <v>0</v>
      </c>
      <c r="M16" s="271">
        <f ca="1">SUMIF(Faktury_2022!$I$4:$N$234,'WYKONANIE vs PLAN'!E16,Faktury_2022!$N$4:$N$234)</f>
        <v>0</v>
      </c>
      <c r="N16" s="272">
        <f ca="1">SUMIF(Faktury_2022!$I$235:$N$659,'WYKONANIE vs PLAN'!E16,Faktury_2022!$N$235:$N$659)</f>
        <v>0</v>
      </c>
      <c r="O16" s="272">
        <f ca="1">SUMIF(Faktury_2022!$I$660:$N$1070,'WYKONANIE vs PLAN'!E16,Faktury_2022!$N$660:$N$1070)</f>
        <v>0</v>
      </c>
      <c r="P16" s="272"/>
      <c r="Q16" s="235">
        <f t="shared" ca="1" si="2"/>
        <v>0</v>
      </c>
      <c r="R16" s="79">
        <f t="shared" ca="1" si="3"/>
        <v>0</v>
      </c>
      <c r="S16" s="309">
        <f t="shared" ca="1" si="11"/>
        <v>0</v>
      </c>
      <c r="T16" s="478">
        <f t="shared" ca="1" si="7"/>
        <v>0</v>
      </c>
      <c r="U16" s="478">
        <f t="shared" ca="1" si="8"/>
        <v>0</v>
      </c>
      <c r="V16" s="478">
        <f t="shared" si="9"/>
        <v>0</v>
      </c>
      <c r="W16" s="479">
        <f t="shared" ca="1" si="12"/>
        <v>0</v>
      </c>
      <c r="X16" s="480">
        <f t="shared" ref="X16:X54" ca="1" si="14">IFERROR(((M16+N16+O16+P16)/(F16+G16+H16+I16)),0)</f>
        <v>0</v>
      </c>
      <c r="Z16" s="113">
        <f t="shared" ca="1" si="10"/>
        <v>0</v>
      </c>
    </row>
    <row r="17" spans="1:32" ht="15" customHeight="1" outlineLevel="2" x14ac:dyDescent="0.25">
      <c r="A17" s="9"/>
      <c r="B17" s="9"/>
      <c r="C17" s="8"/>
      <c r="D17" s="13" t="s">
        <v>36</v>
      </c>
      <c r="E17" s="106" t="s">
        <v>37</v>
      </c>
      <c r="F17" s="234"/>
      <c r="G17" s="30"/>
      <c r="H17" s="30"/>
      <c r="I17" s="30"/>
      <c r="J17" s="235"/>
      <c r="K17" s="79"/>
      <c r="L17" s="268">
        <f t="shared" si="1"/>
        <v>0</v>
      </c>
      <c r="M17" s="271">
        <f ca="1">SUMIF(Faktury_2022!$I$4:$N$234,'WYKONANIE vs PLAN'!E17,Faktury_2022!$N$4:$N$234)</f>
        <v>0</v>
      </c>
      <c r="N17" s="272">
        <f ca="1">SUMIF(Faktury_2022!$I$235:$N$659,'WYKONANIE vs PLAN'!E17,Faktury_2022!$N$235:$N$659)</f>
        <v>0</v>
      </c>
      <c r="O17" s="272">
        <f ca="1">SUMIF(Faktury_2022!$I$660:$N$1070,'WYKONANIE vs PLAN'!E17,Faktury_2022!$N$660:$N$1070)</f>
        <v>0</v>
      </c>
      <c r="P17" s="272"/>
      <c r="Q17" s="235">
        <f t="shared" ca="1" si="2"/>
        <v>0</v>
      </c>
      <c r="R17" s="79">
        <f t="shared" ca="1" si="3"/>
        <v>0</v>
      </c>
      <c r="S17" s="309">
        <f t="shared" ca="1" si="11"/>
        <v>0</v>
      </c>
      <c r="T17" s="478">
        <f t="shared" ca="1" si="7"/>
        <v>0</v>
      </c>
      <c r="U17" s="478">
        <f t="shared" ca="1" si="8"/>
        <v>0</v>
      </c>
      <c r="V17" s="478">
        <f>IFERROR((P17/I17),0)</f>
        <v>0</v>
      </c>
      <c r="W17" s="479">
        <f t="shared" ca="1" si="12"/>
        <v>0</v>
      </c>
      <c r="X17" s="480">
        <f t="shared" ca="1" si="14"/>
        <v>0</v>
      </c>
      <c r="Z17" s="113">
        <f t="shared" ca="1" si="10"/>
        <v>0</v>
      </c>
    </row>
    <row r="18" spans="1:32" ht="15" customHeight="1" outlineLevel="2" x14ac:dyDescent="0.25">
      <c r="A18" s="9"/>
      <c r="B18" s="9"/>
      <c r="C18" s="8"/>
      <c r="D18" s="13" t="s">
        <v>38</v>
      </c>
      <c r="E18" s="106" t="s">
        <v>39</v>
      </c>
      <c r="F18" s="234"/>
      <c r="G18" s="30"/>
      <c r="H18" s="30"/>
      <c r="I18" s="30"/>
      <c r="J18" s="235"/>
      <c r="K18" s="79"/>
      <c r="L18" s="268">
        <f t="shared" si="1"/>
        <v>0</v>
      </c>
      <c r="M18" s="271">
        <f ca="1">SUMIF(Faktury_2022!$I$4:$N$234,'WYKONANIE vs PLAN'!E18,Faktury_2022!$N$4:$N$234)</f>
        <v>0</v>
      </c>
      <c r="N18" s="272">
        <f ca="1">SUMIF(Faktury_2022!$I$235:$N$659,'WYKONANIE vs PLAN'!E18,Faktury_2022!$N$235:$N$659)</f>
        <v>0</v>
      </c>
      <c r="O18" s="272">
        <f ca="1">SUMIF(Faktury_2022!$I$660:$N$1070,'WYKONANIE vs PLAN'!E18,Faktury_2022!$N$660:$N$1070)</f>
        <v>0</v>
      </c>
      <c r="P18" s="272"/>
      <c r="Q18" s="235">
        <f t="shared" ca="1" si="2"/>
        <v>0</v>
      </c>
      <c r="R18" s="79">
        <f t="shared" ca="1" si="3"/>
        <v>0</v>
      </c>
      <c r="S18" s="309">
        <f t="shared" ca="1" si="11"/>
        <v>0</v>
      </c>
      <c r="T18" s="478">
        <f t="shared" ca="1" si="7"/>
        <v>0</v>
      </c>
      <c r="U18" s="478">
        <f t="shared" ca="1" si="8"/>
        <v>0</v>
      </c>
      <c r="V18" s="478">
        <f t="shared" si="9"/>
        <v>0</v>
      </c>
      <c r="W18" s="479">
        <f t="shared" ca="1" si="12"/>
        <v>0</v>
      </c>
      <c r="X18" s="480">
        <f t="shared" ca="1" si="14"/>
        <v>0</v>
      </c>
      <c r="Z18" s="113">
        <f t="shared" ca="1" si="10"/>
        <v>0</v>
      </c>
    </row>
    <row r="19" spans="1:32" ht="15" customHeight="1" outlineLevel="2" x14ac:dyDescent="0.25">
      <c r="A19" s="9"/>
      <c r="B19" s="9"/>
      <c r="C19" s="8"/>
      <c r="D19" s="13" t="s">
        <v>250</v>
      </c>
      <c r="E19" s="106" t="s">
        <v>251</v>
      </c>
      <c r="F19" s="234"/>
      <c r="G19" s="30"/>
      <c r="H19" s="30"/>
      <c r="I19" s="30"/>
      <c r="J19" s="235"/>
      <c r="K19" s="79"/>
      <c r="L19" s="268">
        <f t="shared" si="1"/>
        <v>0</v>
      </c>
      <c r="M19" s="271">
        <f ca="1">SUMIF(Faktury_2022!$I$4:$N$234,'WYKONANIE vs PLAN'!E19,Faktury_2022!$N$4:$N$234)</f>
        <v>0</v>
      </c>
      <c r="N19" s="272">
        <f ca="1">SUMIF(Faktury_2022!$I$235:$N$659,'WYKONANIE vs PLAN'!E19,Faktury_2022!$N$235:$N$659)</f>
        <v>0</v>
      </c>
      <c r="O19" s="272">
        <f ca="1">SUMIF(Faktury_2022!$I$660:$N$1070,'WYKONANIE vs PLAN'!E19,Faktury_2022!$N$660:$N$1070)</f>
        <v>0</v>
      </c>
      <c r="P19" s="272"/>
      <c r="Q19" s="235">
        <f ca="1">M19+N19</f>
        <v>0</v>
      </c>
      <c r="R19" s="79">
        <f ca="1">O19+P19</f>
        <v>0</v>
      </c>
      <c r="S19" s="309">
        <f t="shared" ca="1" si="11"/>
        <v>0</v>
      </c>
      <c r="T19" s="478"/>
      <c r="U19" s="478"/>
      <c r="V19" s="478"/>
      <c r="W19" s="479"/>
      <c r="X19" s="480"/>
      <c r="Z19" s="113">
        <f t="shared" ca="1" si="10"/>
        <v>0</v>
      </c>
    </row>
    <row r="20" spans="1:32" ht="15" customHeight="1" outlineLevel="1" x14ac:dyDescent="0.25">
      <c r="A20" s="9"/>
      <c r="B20" s="9"/>
      <c r="C20" s="7" t="s">
        <v>40</v>
      </c>
      <c r="D20" s="8"/>
      <c r="E20" s="8" t="s">
        <v>41</v>
      </c>
      <c r="F20" s="228"/>
      <c r="G20" s="28"/>
      <c r="H20" s="28"/>
      <c r="I20" s="28"/>
      <c r="J20" s="229"/>
      <c r="K20" s="77"/>
      <c r="L20" s="265">
        <f t="shared" si="1"/>
        <v>0</v>
      </c>
      <c r="M20" s="273">
        <f ca="1">SUMIF(Faktury_2022!$I$4:$N$234,'WYKONANIE vs PLAN'!E20,Faktury_2022!$N$4:$N$234)</f>
        <v>0</v>
      </c>
      <c r="N20" s="274">
        <f ca="1">SUMIF(Faktury_2022!$I$235:$N$659,'WYKONANIE vs PLAN'!E20,Faktury_2022!$N$235:$N$659)</f>
        <v>0</v>
      </c>
      <c r="O20" s="274">
        <f ca="1">SUMIF(Faktury_2022!$I$660:$N$1070,'WYKONANIE vs PLAN'!E20,Faktury_2022!$N$660:$N$1070)</f>
        <v>0</v>
      </c>
      <c r="P20" s="274"/>
      <c r="Q20" s="229">
        <f t="shared" ca="1" si="2"/>
        <v>0</v>
      </c>
      <c r="R20" s="77">
        <f t="shared" ca="1" si="3"/>
        <v>0</v>
      </c>
      <c r="S20" s="307">
        <f t="shared" ca="1" si="11"/>
        <v>0</v>
      </c>
      <c r="T20" s="472">
        <f t="shared" ca="1" si="7"/>
        <v>0</v>
      </c>
      <c r="U20" s="472">
        <f t="shared" ca="1" si="8"/>
        <v>0</v>
      </c>
      <c r="V20" s="472">
        <f t="shared" si="9"/>
        <v>0</v>
      </c>
      <c r="W20" s="473">
        <f t="shared" ca="1" si="12"/>
        <v>0</v>
      </c>
      <c r="X20" s="474">
        <f t="shared" ca="1" si="14"/>
        <v>0</v>
      </c>
      <c r="Z20" s="113">
        <f t="shared" ca="1" si="10"/>
        <v>0</v>
      </c>
    </row>
    <row r="21" spans="1:32" ht="15" customHeight="1" outlineLevel="1" x14ac:dyDescent="0.25">
      <c r="A21" s="9"/>
      <c r="B21" s="9"/>
      <c r="C21" s="7" t="s">
        <v>42</v>
      </c>
      <c r="D21" s="8"/>
      <c r="E21" s="8" t="s">
        <v>43</v>
      </c>
      <c r="F21" s="228"/>
      <c r="G21" s="28"/>
      <c r="H21" s="28"/>
      <c r="I21" s="28"/>
      <c r="J21" s="229"/>
      <c r="K21" s="77"/>
      <c r="L21" s="265">
        <f t="shared" si="1"/>
        <v>0</v>
      </c>
      <c r="M21" s="273">
        <f ca="1">SUMIF(Faktury_2022!$I$4:$N$234,'WYKONANIE vs PLAN'!E21,Faktury_2022!$N$4:$N$234)</f>
        <v>0</v>
      </c>
      <c r="N21" s="274">
        <f ca="1">SUMIF(Faktury_2022!$I$235:$N$659,'WYKONANIE vs PLAN'!E21,Faktury_2022!$N$235:$N$659)</f>
        <v>0</v>
      </c>
      <c r="O21" s="274">
        <f ca="1">SUMIF(Faktury_2022!$I$660:$N$1070,'WYKONANIE vs PLAN'!E21,Faktury_2022!$N$660:$N$1070)</f>
        <v>0</v>
      </c>
      <c r="P21" s="274"/>
      <c r="Q21" s="229">
        <f t="shared" ca="1" si="2"/>
        <v>0</v>
      </c>
      <c r="R21" s="77">
        <f t="shared" ca="1" si="3"/>
        <v>0</v>
      </c>
      <c r="S21" s="307">
        <f t="shared" ca="1" si="11"/>
        <v>0</v>
      </c>
      <c r="T21" s="472">
        <f t="shared" ca="1" si="7"/>
        <v>0</v>
      </c>
      <c r="U21" s="472">
        <f t="shared" ca="1" si="8"/>
        <v>0</v>
      </c>
      <c r="V21" s="472">
        <f t="shared" si="9"/>
        <v>0</v>
      </c>
      <c r="W21" s="473">
        <f t="shared" ca="1" si="12"/>
        <v>0</v>
      </c>
      <c r="X21" s="474">
        <f t="shared" ca="1" si="14"/>
        <v>0</v>
      </c>
      <c r="Z21" s="113">
        <f t="shared" ca="1" si="10"/>
        <v>0</v>
      </c>
    </row>
    <row r="22" spans="1:32" ht="15" customHeight="1" outlineLevel="1" x14ac:dyDescent="0.25">
      <c r="A22" s="9"/>
      <c r="B22" s="9"/>
      <c r="C22" s="7" t="s">
        <v>44</v>
      </c>
      <c r="D22" s="8"/>
      <c r="E22" s="8" t="s">
        <v>45</v>
      </c>
      <c r="F22" s="228"/>
      <c r="G22" s="28"/>
      <c r="H22" s="28"/>
      <c r="I22" s="28"/>
      <c r="J22" s="229"/>
      <c r="K22" s="77"/>
      <c r="L22" s="265">
        <f t="shared" si="1"/>
        <v>0</v>
      </c>
      <c r="M22" s="273">
        <f ca="1">SUMIF(Faktury_2022!$I$4:$N$234,'WYKONANIE vs PLAN'!E22,Faktury_2022!$N$4:$N$234)</f>
        <v>0</v>
      </c>
      <c r="N22" s="274">
        <f ca="1">SUMIF(Faktury_2022!$I$235:$N$659,'WYKONANIE vs PLAN'!E22,Faktury_2022!$N$235:$N$659)</f>
        <v>0</v>
      </c>
      <c r="O22" s="274">
        <f ca="1">SUMIF(Faktury_2022!$I$660:$N$1070,'WYKONANIE vs PLAN'!E22,Faktury_2022!$N$660:$N$1070)</f>
        <v>0</v>
      </c>
      <c r="P22" s="274"/>
      <c r="Q22" s="229">
        <f t="shared" ca="1" si="2"/>
        <v>0</v>
      </c>
      <c r="R22" s="77">
        <f t="shared" ca="1" si="3"/>
        <v>0</v>
      </c>
      <c r="S22" s="307">
        <f t="shared" ca="1" si="11"/>
        <v>0</v>
      </c>
      <c r="T22" s="472">
        <f t="shared" ref="T22:T55" ca="1" si="15">IFERROR((N22/G22),0)</f>
        <v>0</v>
      </c>
      <c r="U22" s="472">
        <f t="shared" ref="U22:U54" ca="1" si="16">IFERROR((O22/H22),0)</f>
        <v>0</v>
      </c>
      <c r="V22" s="472">
        <f t="shared" ref="V22:V55" si="17">IFERROR((P22/I22),0)</f>
        <v>0</v>
      </c>
      <c r="W22" s="473">
        <f t="shared" ref="W22:W55" ca="1" si="18">IFERROR((Q22/J22),0)</f>
        <v>0</v>
      </c>
      <c r="X22" s="474">
        <f t="shared" ca="1" si="14"/>
        <v>0</v>
      </c>
      <c r="Z22" s="113">
        <f t="shared" ca="1" si="10"/>
        <v>0</v>
      </c>
    </row>
    <row r="23" spans="1:32" ht="15" customHeight="1" outlineLevel="1" x14ac:dyDescent="0.25">
      <c r="A23" s="9"/>
      <c r="B23" s="9"/>
      <c r="C23" s="7" t="s">
        <v>46</v>
      </c>
      <c r="D23" s="8"/>
      <c r="E23" s="8" t="s">
        <v>47</v>
      </c>
      <c r="F23" s="228"/>
      <c r="G23" s="28"/>
      <c r="H23" s="28"/>
      <c r="I23" s="28"/>
      <c r="J23" s="229"/>
      <c r="K23" s="77"/>
      <c r="L23" s="265">
        <f t="shared" si="1"/>
        <v>0</v>
      </c>
      <c r="M23" s="273">
        <f ca="1">SUMIF(Faktury_2022!$I$4:$N$234,'WYKONANIE vs PLAN'!E23,Faktury_2022!$N$4:$N$234)</f>
        <v>0</v>
      </c>
      <c r="N23" s="274">
        <f ca="1">SUMIF(Faktury_2022!$I$235:$N$659,'WYKONANIE vs PLAN'!E23,Faktury_2022!$N$235:$N$659)</f>
        <v>0</v>
      </c>
      <c r="O23" s="274">
        <f ca="1">SUMIF(Faktury_2022!$I$660:$N$1070,'WYKONANIE vs PLAN'!E23,Faktury_2022!$N$660:$N$1070)</f>
        <v>0</v>
      </c>
      <c r="P23" s="274"/>
      <c r="Q23" s="229">
        <f t="shared" ca="1" si="2"/>
        <v>0</v>
      </c>
      <c r="R23" s="77">
        <f t="shared" ca="1" si="3"/>
        <v>0</v>
      </c>
      <c r="S23" s="307">
        <f t="shared" ca="1" si="11"/>
        <v>0</v>
      </c>
      <c r="T23" s="472">
        <f t="shared" ca="1" si="15"/>
        <v>0</v>
      </c>
      <c r="U23" s="472">
        <f t="shared" ca="1" si="16"/>
        <v>0</v>
      </c>
      <c r="V23" s="472">
        <f t="shared" si="17"/>
        <v>0</v>
      </c>
      <c r="W23" s="473">
        <f t="shared" ca="1" si="18"/>
        <v>0</v>
      </c>
      <c r="X23" s="474">
        <f t="shared" ca="1" si="14"/>
        <v>0</v>
      </c>
      <c r="Z23" s="113">
        <f t="shared" ca="1" si="10"/>
        <v>0</v>
      </c>
    </row>
    <row r="24" spans="1:32" ht="15" customHeight="1" outlineLevel="1" x14ac:dyDescent="0.25">
      <c r="A24" s="9"/>
      <c r="B24" s="9"/>
      <c r="C24" s="11" t="s">
        <v>48</v>
      </c>
      <c r="D24" s="12"/>
      <c r="E24" s="12" t="s">
        <v>253</v>
      </c>
      <c r="F24" s="230"/>
      <c r="G24" s="29"/>
      <c r="H24" s="29"/>
      <c r="I24" s="29"/>
      <c r="J24" s="231"/>
      <c r="K24" s="78"/>
      <c r="L24" s="266">
        <f t="shared" si="1"/>
        <v>0</v>
      </c>
      <c r="M24" s="275">
        <f ca="1">SUMIF(Faktury_2022!$I$4:$N$234,'WYKONANIE vs PLAN'!E24,Faktury_2022!$N$4:$N$234)</f>
        <v>0</v>
      </c>
      <c r="N24" s="276">
        <f ca="1">SUMIF(Faktury_2022!$I$235:$N$659,'WYKONANIE vs PLAN'!E24,Faktury_2022!$N$235:$N$659)</f>
        <v>0</v>
      </c>
      <c r="O24" s="276">
        <f ca="1">SUMIF(Faktury_2022!$I$660:$N$1070,'WYKONANIE vs PLAN'!E24,Faktury_2022!$N$660:$N$1070)</f>
        <v>0</v>
      </c>
      <c r="P24" s="276"/>
      <c r="Q24" s="231">
        <f t="shared" ca="1" si="2"/>
        <v>0</v>
      </c>
      <c r="R24" s="78">
        <f t="shared" ca="1" si="3"/>
        <v>0</v>
      </c>
      <c r="S24" s="308">
        <f t="shared" ca="1" si="11"/>
        <v>0</v>
      </c>
      <c r="T24" s="475">
        <f t="shared" ca="1" si="15"/>
        <v>0</v>
      </c>
      <c r="U24" s="475">
        <f t="shared" ca="1" si="16"/>
        <v>0</v>
      </c>
      <c r="V24" s="475">
        <f t="shared" si="17"/>
        <v>0</v>
      </c>
      <c r="W24" s="476">
        <f t="shared" ca="1" si="18"/>
        <v>0</v>
      </c>
      <c r="X24" s="477">
        <f t="shared" ca="1" si="14"/>
        <v>0</v>
      </c>
      <c r="Z24" s="113">
        <f t="shared" ca="1" si="10"/>
        <v>0</v>
      </c>
    </row>
    <row r="25" spans="1:32" x14ac:dyDescent="0.25">
      <c r="A25" s="4" t="s">
        <v>49</v>
      </c>
      <c r="B25" s="101"/>
      <c r="C25" s="101"/>
      <c r="D25" s="101"/>
      <c r="E25" s="101" t="s">
        <v>50</v>
      </c>
      <c r="F25" s="236"/>
      <c r="G25" s="237"/>
      <c r="H25" s="237"/>
      <c r="I25" s="237"/>
      <c r="J25" s="238"/>
      <c r="K25" s="239"/>
      <c r="L25" s="245">
        <f t="shared" si="1"/>
        <v>0</v>
      </c>
      <c r="M25" s="236">
        <f ca="1">M26+M27+M34+M46+M47</f>
        <v>0</v>
      </c>
      <c r="N25" s="237">
        <f ca="1">N26+N27+N34+N46+N47</f>
        <v>0</v>
      </c>
      <c r="O25" s="237">
        <f ca="1">O26+O27+O34+O46+O47</f>
        <v>0</v>
      </c>
      <c r="P25" s="237">
        <f>P26+P27+P34+P46+P47</f>
        <v>0</v>
      </c>
      <c r="Q25" s="238">
        <f t="shared" ca="1" si="2"/>
        <v>0</v>
      </c>
      <c r="R25" s="239">
        <f t="shared" ca="1" si="3"/>
        <v>0</v>
      </c>
      <c r="S25" s="310">
        <f t="shared" ca="1" si="11"/>
        <v>0</v>
      </c>
      <c r="T25" s="481">
        <f t="shared" ca="1" si="15"/>
        <v>0</v>
      </c>
      <c r="U25" s="481">
        <f t="shared" ca="1" si="16"/>
        <v>0</v>
      </c>
      <c r="V25" s="481">
        <f t="shared" si="17"/>
        <v>0</v>
      </c>
      <c r="W25" s="482">
        <f t="shared" ca="1" si="18"/>
        <v>0</v>
      </c>
      <c r="X25" s="483">
        <f t="shared" ca="1" si="14"/>
        <v>0</v>
      </c>
      <c r="Z25" s="113">
        <f t="shared" ca="1" si="10"/>
        <v>0</v>
      </c>
    </row>
    <row r="26" spans="1:32" s="111" customFormat="1" x14ac:dyDescent="0.25">
      <c r="A26" s="108"/>
      <c r="B26" s="109" t="s">
        <v>10</v>
      </c>
      <c r="C26" s="110"/>
      <c r="D26" s="110"/>
      <c r="E26" s="110" t="s">
        <v>51</v>
      </c>
      <c r="F26" s="224"/>
      <c r="G26" s="225"/>
      <c r="H26" s="225"/>
      <c r="I26" s="225"/>
      <c r="J26" s="284"/>
      <c r="K26" s="285"/>
      <c r="L26" s="31">
        <f t="shared" si="1"/>
        <v>0</v>
      </c>
      <c r="M26" s="278">
        <f ca="1">SUMIF(Faktury_2022!$I$4:$N$234,'WYKONANIE vs PLAN'!E26,Faktury_2022!$N$4:$N$234)</f>
        <v>0</v>
      </c>
      <c r="N26" s="279">
        <f ca="1">SUMIF(Faktury_2022!$I$235:$N$659,'WYKONANIE vs PLAN'!E26,Faktury_2022!$N$235:$N$659)</f>
        <v>0</v>
      </c>
      <c r="O26" s="279">
        <f ca="1">SUMIF(Faktury_2022!$I$660:$N$1070,'WYKONANIE vs PLAN'!E26,Faktury_2022!$N$660:$N$1070)</f>
        <v>0</v>
      </c>
      <c r="P26" s="279"/>
      <c r="Q26" s="284">
        <f t="shared" ca="1" si="2"/>
        <v>0</v>
      </c>
      <c r="R26" s="285">
        <f t="shared" ca="1" si="3"/>
        <v>0</v>
      </c>
      <c r="S26" s="311">
        <f t="shared" ca="1" si="11"/>
        <v>0</v>
      </c>
      <c r="T26" s="484">
        <f t="shared" ca="1" si="15"/>
        <v>0</v>
      </c>
      <c r="U26" s="484">
        <f t="shared" ca="1" si="16"/>
        <v>0</v>
      </c>
      <c r="V26" s="484">
        <f t="shared" si="17"/>
        <v>0</v>
      </c>
      <c r="W26" s="485">
        <f ca="1">IFERROR((Q26/J26),0)</f>
        <v>0</v>
      </c>
      <c r="X26" s="486">
        <f t="shared" ca="1" si="14"/>
        <v>0</v>
      </c>
      <c r="Z26" s="113">
        <f t="shared" ca="1" si="10"/>
        <v>0</v>
      </c>
      <c r="AF26" s="113"/>
    </row>
    <row r="27" spans="1:32" s="111" customFormat="1" x14ac:dyDescent="0.25">
      <c r="A27" s="108"/>
      <c r="B27" s="109" t="s">
        <v>30</v>
      </c>
      <c r="C27" s="110"/>
      <c r="D27" s="110"/>
      <c r="E27" s="110" t="s">
        <v>150</v>
      </c>
      <c r="F27" s="224"/>
      <c r="G27" s="225"/>
      <c r="H27" s="225"/>
      <c r="I27" s="225"/>
      <c r="J27" s="284"/>
      <c r="K27" s="285"/>
      <c r="L27" s="31">
        <f t="shared" si="1"/>
        <v>0</v>
      </c>
      <c r="M27" s="224">
        <f ca="1">M28+M32+M33</f>
        <v>0</v>
      </c>
      <c r="N27" s="225">
        <f ca="1">N28+N32+N33</f>
        <v>0</v>
      </c>
      <c r="O27" s="225">
        <f ca="1">O28+O32+O33</f>
        <v>0</v>
      </c>
      <c r="P27" s="225">
        <f>P28+P32+P33</f>
        <v>0</v>
      </c>
      <c r="Q27" s="284">
        <f t="shared" ca="1" si="2"/>
        <v>0</v>
      </c>
      <c r="R27" s="285">
        <f t="shared" ca="1" si="3"/>
        <v>0</v>
      </c>
      <c r="S27" s="311">
        <f t="shared" ca="1" si="11"/>
        <v>0</v>
      </c>
      <c r="T27" s="484">
        <f t="shared" ca="1" si="15"/>
        <v>0</v>
      </c>
      <c r="U27" s="484">
        <f t="shared" ca="1" si="16"/>
        <v>0</v>
      </c>
      <c r="V27" s="484">
        <f t="shared" si="17"/>
        <v>0</v>
      </c>
      <c r="W27" s="485">
        <f t="shared" ca="1" si="18"/>
        <v>0</v>
      </c>
      <c r="X27" s="486">
        <f t="shared" ca="1" si="14"/>
        <v>0</v>
      </c>
      <c r="Z27" s="113">
        <f t="shared" ca="1" si="10"/>
        <v>0</v>
      </c>
      <c r="AF27" s="113"/>
    </row>
    <row r="28" spans="1:32" ht="15" customHeight="1" outlineLevel="1" x14ac:dyDescent="0.25">
      <c r="A28" s="9"/>
      <c r="B28" s="9"/>
      <c r="C28" s="5" t="s">
        <v>32</v>
      </c>
      <c r="D28" s="6"/>
      <c r="E28" s="6" t="s">
        <v>53</v>
      </c>
      <c r="F28" s="226"/>
      <c r="G28" s="27"/>
      <c r="H28" s="27"/>
      <c r="I28" s="27"/>
      <c r="J28" s="227"/>
      <c r="K28" s="76"/>
      <c r="L28" s="264">
        <f t="shared" si="1"/>
        <v>0</v>
      </c>
      <c r="M28" s="226">
        <f ca="1">SUM(M29:M31)</f>
        <v>0</v>
      </c>
      <c r="N28" s="27">
        <f ca="1">SUM(N29:N31)</f>
        <v>0</v>
      </c>
      <c r="O28" s="27">
        <f ca="1">SUM(O29:O31)</f>
        <v>0</v>
      </c>
      <c r="P28" s="27">
        <f>SUM(P29:P31)</f>
        <v>0</v>
      </c>
      <c r="Q28" s="227">
        <f t="shared" ca="1" si="2"/>
        <v>0</v>
      </c>
      <c r="R28" s="76">
        <f t="shared" ca="1" si="3"/>
        <v>0</v>
      </c>
      <c r="S28" s="306">
        <f t="shared" ca="1" si="11"/>
        <v>0</v>
      </c>
      <c r="T28" s="469">
        <f t="shared" ca="1" si="15"/>
        <v>0</v>
      </c>
      <c r="U28" s="469">
        <f t="shared" ca="1" si="16"/>
        <v>0</v>
      </c>
      <c r="V28" s="469">
        <f t="shared" si="17"/>
        <v>0</v>
      </c>
      <c r="W28" s="470">
        <f t="shared" ca="1" si="18"/>
        <v>0</v>
      </c>
      <c r="X28" s="471">
        <f t="shared" ca="1" si="14"/>
        <v>0</v>
      </c>
      <c r="Z28" s="113">
        <f t="shared" ca="1" si="10"/>
        <v>0</v>
      </c>
    </row>
    <row r="29" spans="1:32" ht="15" customHeight="1" outlineLevel="2" x14ac:dyDescent="0.25">
      <c r="A29" s="19"/>
      <c r="B29" s="19"/>
      <c r="C29" s="16"/>
      <c r="D29" s="17" t="s">
        <v>34</v>
      </c>
      <c r="E29" s="18" t="s">
        <v>54</v>
      </c>
      <c r="F29" s="240"/>
      <c r="G29" s="32"/>
      <c r="H29" s="32"/>
      <c r="I29" s="32"/>
      <c r="J29" s="241"/>
      <c r="K29" s="83"/>
      <c r="L29" s="268">
        <f t="shared" si="1"/>
        <v>0</v>
      </c>
      <c r="M29" s="280">
        <f ca="1">SUMIF(Faktury_2022!$I$4:$N$234,'WYKONANIE vs PLAN'!E29,Faktury_2022!$N$4:$N$234)</f>
        <v>0</v>
      </c>
      <c r="N29" s="281">
        <f ca="1">SUMIF(Faktury_2022!$I$235:$N$659,'WYKONANIE vs PLAN'!E29,Faktury_2022!$N$235:$N$659)</f>
        <v>0</v>
      </c>
      <c r="O29" s="281">
        <f ca="1">SUMIF(Faktury_2022!$I$660:$N$1070,'WYKONANIE vs PLAN'!E29,Faktury_2022!$N$660:$N$1070)</f>
        <v>0</v>
      </c>
      <c r="P29" s="281"/>
      <c r="Q29" s="241">
        <f t="shared" ca="1" si="2"/>
        <v>0</v>
      </c>
      <c r="R29" s="83">
        <f t="shared" ca="1" si="3"/>
        <v>0</v>
      </c>
      <c r="S29" s="312">
        <f t="shared" ca="1" si="11"/>
        <v>0</v>
      </c>
      <c r="T29" s="487">
        <f t="shared" ca="1" si="15"/>
        <v>0</v>
      </c>
      <c r="U29" s="487">
        <f t="shared" ca="1" si="16"/>
        <v>0</v>
      </c>
      <c r="V29" s="487">
        <f t="shared" si="17"/>
        <v>0</v>
      </c>
      <c r="W29" s="488">
        <f t="shared" ca="1" si="18"/>
        <v>0</v>
      </c>
      <c r="X29" s="489">
        <f t="shared" ca="1" si="14"/>
        <v>0</v>
      </c>
      <c r="Z29" s="113">
        <f t="shared" ca="1" si="10"/>
        <v>0</v>
      </c>
    </row>
    <row r="30" spans="1:32" ht="15" customHeight="1" outlineLevel="2" x14ac:dyDescent="0.25">
      <c r="A30" s="19"/>
      <c r="B30" s="19"/>
      <c r="C30" s="19"/>
      <c r="D30" s="20" t="s">
        <v>55</v>
      </c>
      <c r="E30" s="18" t="s">
        <v>118</v>
      </c>
      <c r="F30" s="240"/>
      <c r="G30" s="32"/>
      <c r="H30" s="32"/>
      <c r="I30" s="32"/>
      <c r="J30" s="241"/>
      <c r="K30" s="83"/>
      <c r="L30" s="268">
        <f t="shared" si="1"/>
        <v>0</v>
      </c>
      <c r="M30" s="280">
        <f ca="1">SUMIF(Faktury_2022!$I$4:$N$234,'WYKONANIE vs PLAN'!E30,Faktury_2022!$N$4:$N$234)</f>
        <v>0</v>
      </c>
      <c r="N30" s="281">
        <f ca="1">SUMIF(Faktury_2022!$I$235:$N$659,'WYKONANIE vs PLAN'!E30,Faktury_2022!$N$235:$N$659)</f>
        <v>0</v>
      </c>
      <c r="O30" s="281">
        <f ca="1">SUMIF(Faktury_2022!$I$660:$N$1070,'WYKONANIE vs PLAN'!E30,Faktury_2022!$N$660:$N$1070)</f>
        <v>0</v>
      </c>
      <c r="P30" s="281"/>
      <c r="Q30" s="241">
        <f t="shared" ca="1" si="2"/>
        <v>0</v>
      </c>
      <c r="R30" s="83">
        <f t="shared" ca="1" si="3"/>
        <v>0</v>
      </c>
      <c r="S30" s="312">
        <f t="shared" ca="1" si="11"/>
        <v>0</v>
      </c>
      <c r="T30" s="487">
        <f t="shared" ca="1" si="15"/>
        <v>0</v>
      </c>
      <c r="U30" s="487">
        <f t="shared" ca="1" si="16"/>
        <v>0</v>
      </c>
      <c r="V30" s="487">
        <f t="shared" si="17"/>
        <v>0</v>
      </c>
      <c r="W30" s="488">
        <f t="shared" ca="1" si="18"/>
        <v>0</v>
      </c>
      <c r="X30" s="489">
        <f t="shared" ca="1" si="14"/>
        <v>0</v>
      </c>
      <c r="Z30" s="113">
        <f t="shared" ca="1" si="10"/>
        <v>0</v>
      </c>
    </row>
    <row r="31" spans="1:32" ht="15" customHeight="1" outlineLevel="2" x14ac:dyDescent="0.25">
      <c r="A31" s="19"/>
      <c r="B31" s="19"/>
      <c r="C31" s="21"/>
      <c r="D31" s="17" t="s">
        <v>57</v>
      </c>
      <c r="E31" s="18" t="s">
        <v>122</v>
      </c>
      <c r="F31" s="240"/>
      <c r="G31" s="32"/>
      <c r="H31" s="32"/>
      <c r="I31" s="32"/>
      <c r="J31" s="241"/>
      <c r="K31" s="83"/>
      <c r="L31" s="268">
        <f t="shared" si="1"/>
        <v>0</v>
      </c>
      <c r="M31" s="280">
        <f ca="1">SUMIF(Faktury_2022!$I$4:$N$234,'WYKONANIE vs PLAN'!E31,Faktury_2022!$N$4:$N$234)</f>
        <v>0</v>
      </c>
      <c r="N31" s="281">
        <f ca="1">SUMIF(Faktury_2022!$I$235:$N$659,'WYKONANIE vs PLAN'!E31,Faktury_2022!$N$235:$N$659)</f>
        <v>0</v>
      </c>
      <c r="O31" s="281">
        <f ca="1">SUMIF(Faktury_2022!$I$660:$N$1070,'WYKONANIE vs PLAN'!E31,Faktury_2022!$N$660:$N$1070)</f>
        <v>0</v>
      </c>
      <c r="P31" s="281"/>
      <c r="Q31" s="241">
        <f t="shared" ca="1" si="2"/>
        <v>0</v>
      </c>
      <c r="R31" s="83">
        <f t="shared" ca="1" si="3"/>
        <v>0</v>
      </c>
      <c r="S31" s="312">
        <f t="shared" ca="1" si="11"/>
        <v>0</v>
      </c>
      <c r="T31" s="487">
        <f t="shared" ca="1" si="15"/>
        <v>0</v>
      </c>
      <c r="U31" s="487">
        <f t="shared" ca="1" si="16"/>
        <v>0</v>
      </c>
      <c r="V31" s="487">
        <f t="shared" si="17"/>
        <v>0</v>
      </c>
      <c r="W31" s="488">
        <f t="shared" ca="1" si="18"/>
        <v>0</v>
      </c>
      <c r="X31" s="489">
        <f t="shared" ca="1" si="14"/>
        <v>0</v>
      </c>
      <c r="Z31" s="113">
        <f t="shared" ca="1" si="10"/>
        <v>0</v>
      </c>
    </row>
    <row r="32" spans="1:32" ht="15" customHeight="1" outlineLevel="1" x14ac:dyDescent="0.25">
      <c r="A32" s="9"/>
      <c r="B32" s="9"/>
      <c r="C32" s="7" t="s">
        <v>40</v>
      </c>
      <c r="D32" s="8"/>
      <c r="E32" s="8" t="s">
        <v>59</v>
      </c>
      <c r="F32" s="228"/>
      <c r="G32" s="28"/>
      <c r="H32" s="28"/>
      <c r="I32" s="28"/>
      <c r="J32" s="229"/>
      <c r="K32" s="77"/>
      <c r="L32" s="265">
        <f t="shared" si="1"/>
        <v>0</v>
      </c>
      <c r="M32" s="273">
        <f ca="1">SUMIF(Faktury_2022!$I$4:$N$234,'WYKONANIE vs PLAN'!E32,Faktury_2022!$N$4:$N$234)</f>
        <v>0</v>
      </c>
      <c r="N32" s="274">
        <f ca="1">SUMIF(Faktury_2022!$I$235:$N$659,'WYKONANIE vs PLAN'!E32,Faktury_2022!$N$235:$N$659)</f>
        <v>0</v>
      </c>
      <c r="O32" s="274">
        <f ca="1">SUMIF(Faktury_2022!$I$660:$N$1070,'WYKONANIE vs PLAN'!E32,Faktury_2022!$N$660:$N$1070)</f>
        <v>0</v>
      </c>
      <c r="P32" s="274"/>
      <c r="Q32" s="229">
        <f t="shared" ca="1" si="2"/>
        <v>0</v>
      </c>
      <c r="R32" s="77">
        <f t="shared" ca="1" si="3"/>
        <v>0</v>
      </c>
      <c r="S32" s="307">
        <f t="shared" ca="1" si="11"/>
        <v>0</v>
      </c>
      <c r="T32" s="472">
        <f t="shared" ca="1" si="15"/>
        <v>0</v>
      </c>
      <c r="U32" s="472">
        <f t="shared" ca="1" si="16"/>
        <v>0</v>
      </c>
      <c r="V32" s="472">
        <f t="shared" si="17"/>
        <v>0</v>
      </c>
      <c r="W32" s="473">
        <f t="shared" ca="1" si="18"/>
        <v>0</v>
      </c>
      <c r="X32" s="474">
        <f t="shared" ca="1" si="14"/>
        <v>0</v>
      </c>
      <c r="Z32" s="113">
        <f t="shared" ca="1" si="10"/>
        <v>0</v>
      </c>
    </row>
    <row r="33" spans="1:32" ht="15" customHeight="1" outlineLevel="1" x14ac:dyDescent="0.25">
      <c r="A33" s="9"/>
      <c r="B33" s="9"/>
      <c r="C33" s="11" t="s">
        <v>42</v>
      </c>
      <c r="D33" s="12"/>
      <c r="E33" s="12" t="s">
        <v>60</v>
      </c>
      <c r="F33" s="230"/>
      <c r="G33" s="29"/>
      <c r="H33" s="29"/>
      <c r="I33" s="29"/>
      <c r="J33" s="231"/>
      <c r="K33" s="78"/>
      <c r="L33" s="266">
        <f t="shared" si="1"/>
        <v>0</v>
      </c>
      <c r="M33" s="275">
        <f ca="1">SUMIF(Faktury_2022!$I$4:$N$234,'WYKONANIE vs PLAN'!E33,Faktury_2022!$N$4:$N$234)</f>
        <v>0</v>
      </c>
      <c r="N33" s="276">
        <f ca="1">SUMIF(Faktury_2022!$I$235:$N$659,'WYKONANIE vs PLAN'!E33,Faktury_2022!$N$235:$N$659)</f>
        <v>0</v>
      </c>
      <c r="O33" s="276">
        <f ca="1">SUMIF(Faktury_2022!$I$660:$N$1070,'WYKONANIE vs PLAN'!E33,Faktury_2022!$N$660:$N$1070)</f>
        <v>0</v>
      </c>
      <c r="P33" s="276"/>
      <c r="Q33" s="231">
        <f t="shared" ca="1" si="2"/>
        <v>0</v>
      </c>
      <c r="R33" s="78">
        <f t="shared" ca="1" si="3"/>
        <v>0</v>
      </c>
      <c r="S33" s="308">
        <f t="shared" ca="1" si="11"/>
        <v>0</v>
      </c>
      <c r="T33" s="475">
        <f t="shared" ca="1" si="15"/>
        <v>0</v>
      </c>
      <c r="U33" s="475">
        <f t="shared" ca="1" si="16"/>
        <v>0</v>
      </c>
      <c r="V33" s="475">
        <f t="shared" si="17"/>
        <v>0</v>
      </c>
      <c r="W33" s="476">
        <f t="shared" ca="1" si="18"/>
        <v>0</v>
      </c>
      <c r="X33" s="477">
        <f t="shared" ca="1" si="14"/>
        <v>0</v>
      </c>
      <c r="Z33" s="113">
        <f t="shared" ca="1" si="10"/>
        <v>0</v>
      </c>
    </row>
    <row r="34" spans="1:32" s="111" customFormat="1" x14ac:dyDescent="0.25">
      <c r="A34" s="108"/>
      <c r="B34" s="109" t="s">
        <v>61</v>
      </c>
      <c r="C34" s="110"/>
      <c r="D34" s="110"/>
      <c r="E34" s="110" t="s">
        <v>132</v>
      </c>
      <c r="F34" s="224"/>
      <c r="G34" s="225"/>
      <c r="H34" s="225"/>
      <c r="I34" s="225"/>
      <c r="J34" s="284"/>
      <c r="K34" s="285"/>
      <c r="L34" s="31">
        <f t="shared" si="1"/>
        <v>0</v>
      </c>
      <c r="M34" s="224">
        <f ca="1">SUM(M35:M45)</f>
        <v>0</v>
      </c>
      <c r="N34" s="225">
        <f ca="1">SUM(N35:N45)</f>
        <v>0</v>
      </c>
      <c r="O34" s="225">
        <f ca="1">SUM(O35:O45)</f>
        <v>0</v>
      </c>
      <c r="P34" s="225">
        <f>SUM(P35:P45)</f>
        <v>0</v>
      </c>
      <c r="Q34" s="284">
        <f t="shared" ca="1" si="2"/>
        <v>0</v>
      </c>
      <c r="R34" s="285">
        <f t="shared" ca="1" si="3"/>
        <v>0</v>
      </c>
      <c r="S34" s="311">
        <f t="shared" ca="1" si="11"/>
        <v>0</v>
      </c>
      <c r="T34" s="484">
        <f t="shared" ca="1" si="15"/>
        <v>0</v>
      </c>
      <c r="U34" s="484">
        <f t="shared" ca="1" si="16"/>
        <v>0</v>
      </c>
      <c r="V34" s="484">
        <f t="shared" si="17"/>
        <v>0</v>
      </c>
      <c r="W34" s="485">
        <f t="shared" ca="1" si="18"/>
        <v>0</v>
      </c>
      <c r="X34" s="486">
        <f t="shared" ca="1" si="14"/>
        <v>0</v>
      </c>
      <c r="Z34" s="113">
        <f t="shared" ca="1" si="10"/>
        <v>0</v>
      </c>
      <c r="AF34" s="113"/>
    </row>
    <row r="35" spans="1:32" ht="15" customHeight="1" outlineLevel="1" x14ac:dyDescent="0.25">
      <c r="A35" s="9"/>
      <c r="B35" s="9"/>
      <c r="C35" s="5" t="s">
        <v>63</v>
      </c>
      <c r="D35" s="6"/>
      <c r="E35" s="6" t="s">
        <v>64</v>
      </c>
      <c r="F35" s="226"/>
      <c r="G35" s="27"/>
      <c r="H35" s="27"/>
      <c r="I35" s="27"/>
      <c r="J35" s="227"/>
      <c r="K35" s="76"/>
      <c r="L35" s="264">
        <f t="shared" si="1"/>
        <v>0</v>
      </c>
      <c r="M35" s="270">
        <f ca="1">SUMIF(Faktury_2022!$I$4:$N$234,'WYKONANIE vs PLAN'!E35,Faktury_2022!$N$4:$N$234)</f>
        <v>0</v>
      </c>
      <c r="N35" s="277">
        <f ca="1">SUMIF(Faktury_2022!$I$235:$N$659,'WYKONANIE vs PLAN'!E35,Faktury_2022!$N$235:$N$659)</f>
        <v>0</v>
      </c>
      <c r="O35" s="277">
        <f ca="1">SUMIF(Faktury_2022!$I$660:$N$1070,'WYKONANIE vs PLAN'!E35,Faktury_2022!$N$660:$N$1070)</f>
        <v>0</v>
      </c>
      <c r="P35" s="277"/>
      <c r="Q35" s="227">
        <f t="shared" ca="1" si="2"/>
        <v>0</v>
      </c>
      <c r="R35" s="76">
        <f t="shared" ca="1" si="3"/>
        <v>0</v>
      </c>
      <c r="S35" s="306">
        <f t="shared" ca="1" si="11"/>
        <v>0</v>
      </c>
      <c r="T35" s="469">
        <f t="shared" ca="1" si="15"/>
        <v>0</v>
      </c>
      <c r="U35" s="469">
        <f t="shared" ca="1" si="16"/>
        <v>0</v>
      </c>
      <c r="V35" s="469">
        <f t="shared" si="17"/>
        <v>0</v>
      </c>
      <c r="W35" s="470">
        <f t="shared" ca="1" si="18"/>
        <v>0</v>
      </c>
      <c r="X35" s="471">
        <f t="shared" ca="1" si="14"/>
        <v>0</v>
      </c>
      <c r="Z35" s="113">
        <f t="shared" ca="1" si="10"/>
        <v>0</v>
      </c>
    </row>
    <row r="36" spans="1:32" ht="15" customHeight="1" outlineLevel="1" x14ac:dyDescent="0.25">
      <c r="A36" s="9"/>
      <c r="B36" s="9"/>
      <c r="C36" s="7" t="s">
        <v>65</v>
      </c>
      <c r="D36" s="8"/>
      <c r="E36" s="8" t="s">
        <v>66</v>
      </c>
      <c r="F36" s="228"/>
      <c r="G36" s="28"/>
      <c r="H36" s="28"/>
      <c r="I36" s="28"/>
      <c r="J36" s="229"/>
      <c r="K36" s="77"/>
      <c r="L36" s="265">
        <f t="shared" si="1"/>
        <v>0</v>
      </c>
      <c r="M36" s="273">
        <f ca="1">SUMIF(Faktury_2022!$I$4:$N$234,'WYKONANIE vs PLAN'!E36,Faktury_2022!$N$4:$N$234)</f>
        <v>0</v>
      </c>
      <c r="N36" s="274">
        <f ca="1">SUMIF(Faktury_2022!$I$235:$N$659,'WYKONANIE vs PLAN'!E36,Faktury_2022!$N$235:$N$659)</f>
        <v>0</v>
      </c>
      <c r="O36" s="274">
        <f ca="1">SUMIF(Faktury_2022!$I$660:$N$1070,'WYKONANIE vs PLAN'!E36,Faktury_2022!$N$660:$N$1070)</f>
        <v>0</v>
      </c>
      <c r="P36" s="274"/>
      <c r="Q36" s="229">
        <f t="shared" ca="1" si="2"/>
        <v>0</v>
      </c>
      <c r="R36" s="77">
        <f t="shared" ca="1" si="3"/>
        <v>0</v>
      </c>
      <c r="S36" s="307">
        <f t="shared" ca="1" si="11"/>
        <v>0</v>
      </c>
      <c r="T36" s="472">
        <f t="shared" ca="1" si="15"/>
        <v>0</v>
      </c>
      <c r="U36" s="472">
        <f t="shared" ca="1" si="16"/>
        <v>0</v>
      </c>
      <c r="V36" s="472">
        <f t="shared" si="17"/>
        <v>0</v>
      </c>
      <c r="W36" s="473">
        <f t="shared" ca="1" si="18"/>
        <v>0</v>
      </c>
      <c r="X36" s="474">
        <f t="shared" ca="1" si="14"/>
        <v>0</v>
      </c>
      <c r="Z36" s="113">
        <f t="shared" ca="1" si="10"/>
        <v>0</v>
      </c>
    </row>
    <row r="37" spans="1:32" ht="15" customHeight="1" outlineLevel="1" x14ac:dyDescent="0.25">
      <c r="A37" s="9"/>
      <c r="B37" s="9"/>
      <c r="C37" s="7" t="s">
        <v>67</v>
      </c>
      <c r="D37" s="8"/>
      <c r="E37" s="8" t="s">
        <v>6</v>
      </c>
      <c r="F37" s="228"/>
      <c r="G37" s="28"/>
      <c r="H37" s="28"/>
      <c r="I37" s="28"/>
      <c r="J37" s="229"/>
      <c r="K37" s="77"/>
      <c r="L37" s="265">
        <f t="shared" si="1"/>
        <v>0</v>
      </c>
      <c r="M37" s="273">
        <f ca="1">SUMIF(Faktury_2022!$I$4:$N$234,'WYKONANIE vs PLAN'!E37,Faktury_2022!$N$4:$N$234)</f>
        <v>0</v>
      </c>
      <c r="N37" s="274">
        <f ca="1">SUMIF(Faktury_2022!$I$235:$N$659,'WYKONANIE vs PLAN'!E37,Faktury_2022!$N$235:$N$659)</f>
        <v>0</v>
      </c>
      <c r="O37" s="274">
        <f ca="1">SUMIF(Faktury_2022!$I$660:$N$1070,'WYKONANIE vs PLAN'!E37,Faktury_2022!$N$660:$N$1070)</f>
        <v>0</v>
      </c>
      <c r="P37" s="274"/>
      <c r="Q37" s="229">
        <f t="shared" ca="1" si="2"/>
        <v>0</v>
      </c>
      <c r="R37" s="77">
        <f t="shared" ca="1" si="3"/>
        <v>0</v>
      </c>
      <c r="S37" s="307">
        <f t="shared" ca="1" si="11"/>
        <v>0</v>
      </c>
      <c r="T37" s="472">
        <f t="shared" ca="1" si="15"/>
        <v>0</v>
      </c>
      <c r="U37" s="472">
        <f t="shared" ca="1" si="16"/>
        <v>0</v>
      </c>
      <c r="V37" s="472">
        <f t="shared" si="17"/>
        <v>0</v>
      </c>
      <c r="W37" s="473">
        <f t="shared" ca="1" si="18"/>
        <v>0</v>
      </c>
      <c r="X37" s="474">
        <f t="shared" ca="1" si="14"/>
        <v>0</v>
      </c>
      <c r="Z37" s="113">
        <f t="shared" ca="1" si="10"/>
        <v>0</v>
      </c>
    </row>
    <row r="38" spans="1:32" ht="15" customHeight="1" outlineLevel="1" x14ac:dyDescent="0.25">
      <c r="A38" s="9"/>
      <c r="B38" s="9"/>
      <c r="C38" s="7" t="s">
        <v>68</v>
      </c>
      <c r="D38" s="8"/>
      <c r="E38" s="8" t="s">
        <v>69</v>
      </c>
      <c r="F38" s="228"/>
      <c r="G38" s="28"/>
      <c r="H38" s="28"/>
      <c r="I38" s="28"/>
      <c r="J38" s="229"/>
      <c r="K38" s="77"/>
      <c r="L38" s="265">
        <f t="shared" si="1"/>
        <v>0</v>
      </c>
      <c r="M38" s="273">
        <f ca="1">SUMIF(Faktury_2022!$I$4:$N$234,'WYKONANIE vs PLAN'!E38,Faktury_2022!$N$4:$N$234)</f>
        <v>0</v>
      </c>
      <c r="N38" s="274">
        <f ca="1">SUMIF(Faktury_2022!$I$235:$N$659,'WYKONANIE vs PLAN'!E38,Faktury_2022!$N$235:$N$659)</f>
        <v>0</v>
      </c>
      <c r="O38" s="274">
        <f ca="1">SUMIF(Faktury_2022!$I$660:$N$1070,'WYKONANIE vs PLAN'!E38,Faktury_2022!$N$660:$N$1070)</f>
        <v>0</v>
      </c>
      <c r="P38" s="274"/>
      <c r="Q38" s="229">
        <f t="shared" ca="1" si="2"/>
        <v>0</v>
      </c>
      <c r="R38" s="77">
        <f t="shared" ca="1" si="3"/>
        <v>0</v>
      </c>
      <c r="S38" s="307">
        <f t="shared" ca="1" si="11"/>
        <v>0</v>
      </c>
      <c r="T38" s="472">
        <f t="shared" ca="1" si="15"/>
        <v>0</v>
      </c>
      <c r="U38" s="472">
        <f t="shared" ca="1" si="16"/>
        <v>0</v>
      </c>
      <c r="V38" s="472">
        <f t="shared" si="17"/>
        <v>0</v>
      </c>
      <c r="W38" s="473">
        <f t="shared" ca="1" si="18"/>
        <v>0</v>
      </c>
      <c r="X38" s="474">
        <f t="shared" ca="1" si="14"/>
        <v>0</v>
      </c>
      <c r="Z38" s="113">
        <f t="shared" ca="1" si="10"/>
        <v>0</v>
      </c>
    </row>
    <row r="39" spans="1:32" ht="15" customHeight="1" outlineLevel="1" x14ac:dyDescent="0.25">
      <c r="A39" s="9"/>
      <c r="B39" s="9"/>
      <c r="C39" s="7" t="s">
        <v>70</v>
      </c>
      <c r="D39" s="8"/>
      <c r="E39" s="8" t="s">
        <v>71</v>
      </c>
      <c r="F39" s="228"/>
      <c r="G39" s="28"/>
      <c r="H39" s="28"/>
      <c r="I39" s="28"/>
      <c r="J39" s="229"/>
      <c r="K39" s="77"/>
      <c r="L39" s="265">
        <f t="shared" si="1"/>
        <v>0</v>
      </c>
      <c r="M39" s="273">
        <f ca="1">SUMIF(Faktury_2022!$I$4:$N$234,'WYKONANIE vs PLAN'!E39,Faktury_2022!$N$4:$N$234)</f>
        <v>0</v>
      </c>
      <c r="N39" s="274">
        <f ca="1">SUMIF(Faktury_2022!$I$235:$N$659,'WYKONANIE vs PLAN'!E39,Faktury_2022!$N$235:$N$659)</f>
        <v>0</v>
      </c>
      <c r="O39" s="274">
        <f ca="1">SUMIF(Faktury_2022!$I$660:$N$1070,'WYKONANIE vs PLAN'!E39,Faktury_2022!$N$660:$N$1070)</f>
        <v>0</v>
      </c>
      <c r="P39" s="274"/>
      <c r="Q39" s="229">
        <f t="shared" ca="1" si="2"/>
        <v>0</v>
      </c>
      <c r="R39" s="77">
        <f t="shared" ca="1" si="3"/>
        <v>0</v>
      </c>
      <c r="S39" s="307">
        <f t="shared" ca="1" si="11"/>
        <v>0</v>
      </c>
      <c r="T39" s="472">
        <f t="shared" ca="1" si="15"/>
        <v>0</v>
      </c>
      <c r="U39" s="472">
        <f t="shared" ca="1" si="16"/>
        <v>0</v>
      </c>
      <c r="V39" s="472">
        <f t="shared" si="17"/>
        <v>0</v>
      </c>
      <c r="W39" s="473">
        <f t="shared" ca="1" si="18"/>
        <v>0</v>
      </c>
      <c r="X39" s="474">
        <f t="shared" ca="1" si="14"/>
        <v>0</v>
      </c>
      <c r="Z39" s="113">
        <f t="shared" ca="1" si="10"/>
        <v>0</v>
      </c>
    </row>
    <row r="40" spans="1:32" ht="15" customHeight="1" outlineLevel="1" x14ac:dyDescent="0.25">
      <c r="A40" s="9"/>
      <c r="B40" s="9"/>
      <c r="C40" s="7" t="s">
        <v>72</v>
      </c>
      <c r="D40" s="8"/>
      <c r="E40" s="8" t="s">
        <v>5</v>
      </c>
      <c r="F40" s="228"/>
      <c r="G40" s="28"/>
      <c r="H40" s="28"/>
      <c r="I40" s="28"/>
      <c r="J40" s="229"/>
      <c r="K40" s="77"/>
      <c r="L40" s="265">
        <f t="shared" si="1"/>
        <v>0</v>
      </c>
      <c r="M40" s="273">
        <f ca="1">SUMIF(Faktury_2022!$I$4:$N$234,'WYKONANIE vs PLAN'!E40,Faktury_2022!$N$4:$N$234)</f>
        <v>0</v>
      </c>
      <c r="N40" s="274">
        <f ca="1">SUMIF(Faktury_2022!$I$235:$N$659,'WYKONANIE vs PLAN'!E40,Faktury_2022!$N$235:$N$659)</f>
        <v>0</v>
      </c>
      <c r="O40" s="274">
        <f ca="1">SUMIF(Faktury_2022!$I$660:$N$1070,'WYKONANIE vs PLAN'!E40,Faktury_2022!$N$660:$N$1070)</f>
        <v>0</v>
      </c>
      <c r="P40" s="274"/>
      <c r="Q40" s="229">
        <f t="shared" ca="1" si="2"/>
        <v>0</v>
      </c>
      <c r="R40" s="77">
        <f t="shared" ca="1" si="3"/>
        <v>0</v>
      </c>
      <c r="S40" s="307">
        <f t="shared" ca="1" si="11"/>
        <v>0</v>
      </c>
      <c r="T40" s="472">
        <f t="shared" ca="1" si="15"/>
        <v>0</v>
      </c>
      <c r="U40" s="472">
        <f t="shared" ca="1" si="16"/>
        <v>0</v>
      </c>
      <c r="V40" s="472">
        <f t="shared" si="17"/>
        <v>0</v>
      </c>
      <c r="W40" s="473">
        <f t="shared" ca="1" si="18"/>
        <v>0</v>
      </c>
      <c r="X40" s="474">
        <f t="shared" ca="1" si="14"/>
        <v>0</v>
      </c>
      <c r="Z40" s="113">
        <f t="shared" ca="1" si="10"/>
        <v>0</v>
      </c>
    </row>
    <row r="41" spans="1:32" ht="15" customHeight="1" outlineLevel="1" x14ac:dyDescent="0.25">
      <c r="A41" s="9"/>
      <c r="B41" s="9"/>
      <c r="C41" s="7" t="s">
        <v>73</v>
      </c>
      <c r="D41" s="8"/>
      <c r="E41" s="8" t="s">
        <v>7</v>
      </c>
      <c r="F41" s="228"/>
      <c r="G41" s="28"/>
      <c r="H41" s="28"/>
      <c r="I41" s="28"/>
      <c r="J41" s="229"/>
      <c r="K41" s="77"/>
      <c r="L41" s="265">
        <f t="shared" si="1"/>
        <v>0</v>
      </c>
      <c r="M41" s="273">
        <f ca="1">SUMIF(Faktury_2022!$I$4:$N$234,'WYKONANIE vs PLAN'!E41,Faktury_2022!$N$4:$N$234)</f>
        <v>0</v>
      </c>
      <c r="N41" s="274">
        <f ca="1">SUMIF(Faktury_2022!$I$235:$N$659,'WYKONANIE vs PLAN'!E41,Faktury_2022!$N$235:$N$659)</f>
        <v>0</v>
      </c>
      <c r="O41" s="274">
        <f ca="1">SUMIF(Faktury_2022!$I$660:$N$1070,'WYKONANIE vs PLAN'!E41,Faktury_2022!$N$660:$N$1070)</f>
        <v>0</v>
      </c>
      <c r="P41" s="274"/>
      <c r="Q41" s="229">
        <f t="shared" ca="1" si="2"/>
        <v>0</v>
      </c>
      <c r="R41" s="77">
        <f t="shared" ca="1" si="3"/>
        <v>0</v>
      </c>
      <c r="S41" s="307">
        <f t="shared" ca="1" si="11"/>
        <v>0</v>
      </c>
      <c r="T41" s="472">
        <f t="shared" ca="1" si="15"/>
        <v>0</v>
      </c>
      <c r="U41" s="472">
        <f ca="1">IFERROR((O41/H41),0)</f>
        <v>0</v>
      </c>
      <c r="V41" s="472">
        <f t="shared" si="17"/>
        <v>0</v>
      </c>
      <c r="W41" s="473">
        <f t="shared" ca="1" si="18"/>
        <v>0</v>
      </c>
      <c r="X41" s="474">
        <f t="shared" ca="1" si="14"/>
        <v>0</v>
      </c>
      <c r="Z41" s="113">
        <f t="shared" ca="1" si="10"/>
        <v>0</v>
      </c>
    </row>
    <row r="42" spans="1:32" ht="15" customHeight="1" outlineLevel="1" x14ac:dyDescent="0.25">
      <c r="A42" s="9"/>
      <c r="B42" s="9"/>
      <c r="C42" s="7" t="s">
        <v>74</v>
      </c>
      <c r="D42" s="8"/>
      <c r="E42" s="8" t="s">
        <v>75</v>
      </c>
      <c r="F42" s="228"/>
      <c r="G42" s="28"/>
      <c r="H42" s="28"/>
      <c r="I42" s="28"/>
      <c r="J42" s="229"/>
      <c r="K42" s="77"/>
      <c r="L42" s="265">
        <f t="shared" si="1"/>
        <v>0</v>
      </c>
      <c r="M42" s="273">
        <f ca="1">SUMIF(Faktury_2022!$I$4:$N$234,'WYKONANIE vs PLAN'!E42,Faktury_2022!$N$4:$N$234)</f>
        <v>0</v>
      </c>
      <c r="N42" s="274">
        <f ca="1">SUMIF(Faktury_2022!$I$235:$N$659,'WYKONANIE vs PLAN'!E42,Faktury_2022!$N$235:$N$659)</f>
        <v>0</v>
      </c>
      <c r="O42" s="274">
        <f ca="1">SUMIF(Faktury_2022!$I$660:$N$1070,'WYKONANIE vs PLAN'!E42,Faktury_2022!$N$660:$N$1070)</f>
        <v>0</v>
      </c>
      <c r="P42" s="274"/>
      <c r="Q42" s="229">
        <f t="shared" ca="1" si="2"/>
        <v>0</v>
      </c>
      <c r="R42" s="77">
        <f t="shared" ca="1" si="3"/>
        <v>0</v>
      </c>
      <c r="S42" s="307">
        <f t="shared" ca="1" si="11"/>
        <v>0</v>
      </c>
      <c r="T42" s="472">
        <f t="shared" ca="1" si="15"/>
        <v>0</v>
      </c>
      <c r="U42" s="472">
        <f t="shared" ca="1" si="16"/>
        <v>0</v>
      </c>
      <c r="V42" s="472">
        <f t="shared" si="17"/>
        <v>0</v>
      </c>
      <c r="W42" s="473">
        <f t="shared" ca="1" si="18"/>
        <v>0</v>
      </c>
      <c r="X42" s="474">
        <f t="shared" ca="1" si="14"/>
        <v>0</v>
      </c>
      <c r="Z42" s="113">
        <f t="shared" ca="1" si="10"/>
        <v>0</v>
      </c>
    </row>
    <row r="43" spans="1:32" ht="15" customHeight="1" outlineLevel="1" x14ac:dyDescent="0.25">
      <c r="A43" s="9"/>
      <c r="B43" s="9"/>
      <c r="C43" s="7" t="s">
        <v>76</v>
      </c>
      <c r="D43" s="8"/>
      <c r="E43" s="8" t="s">
        <v>77</v>
      </c>
      <c r="F43" s="228"/>
      <c r="G43" s="28"/>
      <c r="H43" s="28"/>
      <c r="I43" s="28"/>
      <c r="J43" s="229"/>
      <c r="K43" s="77"/>
      <c r="L43" s="265">
        <f t="shared" si="1"/>
        <v>0</v>
      </c>
      <c r="M43" s="273">
        <f ca="1">SUMIF(Faktury_2022!$I$4:$N$234,'WYKONANIE vs PLAN'!E43,Faktury_2022!$N$4:$N$234)</f>
        <v>0</v>
      </c>
      <c r="N43" s="274">
        <f ca="1">SUMIF(Faktury_2022!$I$235:$N$659,'WYKONANIE vs PLAN'!E43,Faktury_2022!$N$235:$N$659)</f>
        <v>0</v>
      </c>
      <c r="O43" s="274">
        <f ca="1">SUMIF(Faktury_2022!$I$660:$N$1070,'WYKONANIE vs PLAN'!E43,Faktury_2022!$N$660:$N$1070)</f>
        <v>0</v>
      </c>
      <c r="P43" s="274"/>
      <c r="Q43" s="229">
        <f t="shared" ca="1" si="2"/>
        <v>0</v>
      </c>
      <c r="R43" s="77">
        <f t="shared" ca="1" si="3"/>
        <v>0</v>
      </c>
      <c r="S43" s="307">
        <f t="shared" ca="1" si="11"/>
        <v>0</v>
      </c>
      <c r="T43" s="472">
        <f t="shared" ca="1" si="15"/>
        <v>0</v>
      </c>
      <c r="U43" s="472">
        <f t="shared" ca="1" si="16"/>
        <v>0</v>
      </c>
      <c r="V43" s="472">
        <f t="shared" si="17"/>
        <v>0</v>
      </c>
      <c r="W43" s="473">
        <f t="shared" ca="1" si="18"/>
        <v>0</v>
      </c>
      <c r="X43" s="474">
        <f t="shared" ca="1" si="14"/>
        <v>0</v>
      </c>
      <c r="Z43" s="113">
        <f t="shared" ca="1" si="10"/>
        <v>0</v>
      </c>
    </row>
    <row r="44" spans="1:32" ht="15" customHeight="1" outlineLevel="1" x14ac:dyDescent="0.25">
      <c r="A44" s="9"/>
      <c r="B44" s="9"/>
      <c r="C44" s="7" t="s">
        <v>78</v>
      </c>
      <c r="D44" s="8"/>
      <c r="E44" s="8" t="s">
        <v>79</v>
      </c>
      <c r="F44" s="228"/>
      <c r="G44" s="28"/>
      <c r="H44" s="28"/>
      <c r="I44" s="28"/>
      <c r="J44" s="229"/>
      <c r="K44" s="77"/>
      <c r="L44" s="265">
        <f t="shared" si="1"/>
        <v>0</v>
      </c>
      <c r="M44" s="273">
        <f ca="1">SUMIF(Faktury_2022!$I$4:$N$234,'WYKONANIE vs PLAN'!E44,Faktury_2022!$N$4:$N$234)</f>
        <v>0</v>
      </c>
      <c r="N44" s="274">
        <f ca="1">SUMIF(Faktury_2022!$I$235:$N$659,'WYKONANIE vs PLAN'!E44,Faktury_2022!$N$235:$N$659)</f>
        <v>0</v>
      </c>
      <c r="O44" s="274">
        <f ca="1">SUMIF(Faktury_2022!$I$660:$N$1070,'WYKONANIE vs PLAN'!E44,Faktury_2022!$N$660:$N$1070)</f>
        <v>0</v>
      </c>
      <c r="P44" s="274"/>
      <c r="Q44" s="229">
        <f t="shared" ca="1" si="2"/>
        <v>0</v>
      </c>
      <c r="R44" s="77">
        <f t="shared" ca="1" si="3"/>
        <v>0</v>
      </c>
      <c r="S44" s="307">
        <f t="shared" ca="1" si="11"/>
        <v>0</v>
      </c>
      <c r="T44" s="472">
        <f t="shared" ca="1" si="15"/>
        <v>0</v>
      </c>
      <c r="U44" s="472">
        <f t="shared" ca="1" si="16"/>
        <v>0</v>
      </c>
      <c r="V44" s="472">
        <f t="shared" si="17"/>
        <v>0</v>
      </c>
      <c r="W44" s="473">
        <f t="shared" ca="1" si="18"/>
        <v>0</v>
      </c>
      <c r="X44" s="474">
        <f t="shared" ca="1" si="14"/>
        <v>0</v>
      </c>
      <c r="Z44" s="113">
        <f t="shared" ca="1" si="10"/>
        <v>0</v>
      </c>
    </row>
    <row r="45" spans="1:32" ht="15" customHeight="1" outlineLevel="1" x14ac:dyDescent="0.25">
      <c r="A45" s="9"/>
      <c r="B45" s="9"/>
      <c r="C45" s="11" t="s">
        <v>80</v>
      </c>
      <c r="D45" s="12"/>
      <c r="E45" s="12" t="s">
        <v>81</v>
      </c>
      <c r="F45" s="230"/>
      <c r="G45" s="29"/>
      <c r="H45" s="29"/>
      <c r="I45" s="29"/>
      <c r="J45" s="231"/>
      <c r="K45" s="78"/>
      <c r="L45" s="266">
        <f t="shared" si="1"/>
        <v>0</v>
      </c>
      <c r="M45" s="275">
        <f ca="1">SUMIF(Faktury_2022!$I$4:$N$234,'WYKONANIE vs PLAN'!E45,Faktury_2022!$N$4:$N$234)</f>
        <v>0</v>
      </c>
      <c r="N45" s="276">
        <f ca="1">SUMIF(Faktury_2022!$I$235:$N$659,'WYKONANIE vs PLAN'!E45,Faktury_2022!$N$235:$N$659)</f>
        <v>0</v>
      </c>
      <c r="O45" s="276">
        <f ca="1">SUMIF(Faktury_2022!$I$660:$N$1070,'WYKONANIE vs PLAN'!E45,Faktury_2022!$N$660:$N$1070)</f>
        <v>0</v>
      </c>
      <c r="P45" s="276"/>
      <c r="Q45" s="231">
        <f t="shared" ca="1" si="2"/>
        <v>0</v>
      </c>
      <c r="R45" s="78">
        <f t="shared" ca="1" si="3"/>
        <v>0</v>
      </c>
      <c r="S45" s="308">
        <f t="shared" ca="1" si="11"/>
        <v>0</v>
      </c>
      <c r="T45" s="475">
        <f t="shared" ca="1" si="15"/>
        <v>0</v>
      </c>
      <c r="U45" s="475">
        <f t="shared" ca="1" si="16"/>
        <v>0</v>
      </c>
      <c r="V45" s="475">
        <f t="shared" si="17"/>
        <v>0</v>
      </c>
      <c r="W45" s="476">
        <f ca="1">IFERROR((Q45/J45),0)</f>
        <v>0</v>
      </c>
      <c r="X45" s="477">
        <f t="shared" ca="1" si="14"/>
        <v>0</v>
      </c>
      <c r="Z45" s="113">
        <f t="shared" ca="1" si="10"/>
        <v>0</v>
      </c>
    </row>
    <row r="46" spans="1:32" s="111" customFormat="1" x14ac:dyDescent="0.25">
      <c r="A46" s="108"/>
      <c r="B46" s="109" t="s">
        <v>170</v>
      </c>
      <c r="C46" s="110"/>
      <c r="D46" s="110"/>
      <c r="E46" s="110" t="s">
        <v>82</v>
      </c>
      <c r="F46" s="224"/>
      <c r="G46" s="225"/>
      <c r="H46" s="225"/>
      <c r="I46" s="225"/>
      <c r="J46" s="284"/>
      <c r="K46" s="285"/>
      <c r="L46" s="31">
        <f t="shared" si="1"/>
        <v>0</v>
      </c>
      <c r="M46" s="278">
        <f ca="1">SUMIF(Faktury_2022!$I$4:$N$234,'WYKONANIE vs PLAN'!E46,Faktury_2022!$N$4:$N$234)</f>
        <v>0</v>
      </c>
      <c r="N46" s="279">
        <f ca="1">SUMIF(Faktury_2022!$I$235:$N$659,'WYKONANIE vs PLAN'!E46,Faktury_2022!$N$235:$N$659)</f>
        <v>0</v>
      </c>
      <c r="O46" s="279">
        <f ca="1">SUMIF(Faktury_2022!$I$660:$N$1070,'WYKONANIE vs PLAN'!E46,Faktury_2022!$N$660:$N$1070)</f>
        <v>0</v>
      </c>
      <c r="P46" s="279"/>
      <c r="Q46" s="284">
        <f t="shared" ca="1" si="2"/>
        <v>0</v>
      </c>
      <c r="R46" s="285">
        <f t="shared" ca="1" si="3"/>
        <v>0</v>
      </c>
      <c r="S46" s="311">
        <f t="shared" ca="1" si="11"/>
        <v>0</v>
      </c>
      <c r="T46" s="484">
        <f t="shared" ca="1" si="15"/>
        <v>0</v>
      </c>
      <c r="U46" s="484">
        <f t="shared" ca="1" si="16"/>
        <v>0</v>
      </c>
      <c r="V46" s="484">
        <f t="shared" si="17"/>
        <v>0</v>
      </c>
      <c r="W46" s="485">
        <f t="shared" ca="1" si="18"/>
        <v>0</v>
      </c>
      <c r="X46" s="486">
        <f t="shared" ca="1" si="14"/>
        <v>0</v>
      </c>
      <c r="Z46" s="113">
        <f t="shared" ca="1" si="10"/>
        <v>0</v>
      </c>
      <c r="AF46" s="113"/>
    </row>
    <row r="47" spans="1:32" s="111" customFormat="1" x14ac:dyDescent="0.25">
      <c r="A47" s="108"/>
      <c r="B47" s="109" t="s">
        <v>171</v>
      </c>
      <c r="C47" s="110"/>
      <c r="D47" s="110"/>
      <c r="E47" s="110" t="s">
        <v>151</v>
      </c>
      <c r="F47" s="224"/>
      <c r="G47" s="225"/>
      <c r="H47" s="225"/>
      <c r="I47" s="225"/>
      <c r="J47" s="284"/>
      <c r="K47" s="285"/>
      <c r="L47" s="31">
        <f t="shared" si="1"/>
        <v>0</v>
      </c>
      <c r="M47" s="224">
        <f ca="1">M48+M51+M53</f>
        <v>0</v>
      </c>
      <c r="N47" s="225">
        <f ca="1">N48+N51+N53</f>
        <v>0</v>
      </c>
      <c r="O47" s="225">
        <f ca="1">O48+O51+O53</f>
        <v>0</v>
      </c>
      <c r="P47" s="225">
        <f>P48+P51+P53</f>
        <v>0</v>
      </c>
      <c r="Q47" s="284">
        <f t="shared" ca="1" si="2"/>
        <v>0</v>
      </c>
      <c r="R47" s="285">
        <f t="shared" ca="1" si="3"/>
        <v>0</v>
      </c>
      <c r="S47" s="311">
        <f t="shared" ca="1" si="11"/>
        <v>0</v>
      </c>
      <c r="T47" s="484">
        <f t="shared" ca="1" si="15"/>
        <v>0</v>
      </c>
      <c r="U47" s="484">
        <f t="shared" ca="1" si="16"/>
        <v>0</v>
      </c>
      <c r="V47" s="484">
        <f t="shared" si="17"/>
        <v>0</v>
      </c>
      <c r="W47" s="485">
        <f t="shared" ca="1" si="18"/>
        <v>0</v>
      </c>
      <c r="X47" s="486">
        <f t="shared" ca="1" si="14"/>
        <v>0</v>
      </c>
      <c r="Z47" s="113">
        <f t="shared" ca="1" si="10"/>
        <v>0</v>
      </c>
      <c r="AF47" s="113"/>
    </row>
    <row r="48" spans="1:32" ht="15" customHeight="1" outlineLevel="1" x14ac:dyDescent="0.25">
      <c r="A48" s="9"/>
      <c r="B48" s="9"/>
      <c r="C48" s="23" t="s">
        <v>84</v>
      </c>
      <c r="D48" s="24"/>
      <c r="E48" s="24" t="s">
        <v>85</v>
      </c>
      <c r="F48" s="242"/>
      <c r="G48" s="33"/>
      <c r="H48" s="33"/>
      <c r="I48" s="33"/>
      <c r="J48" s="243"/>
      <c r="K48" s="84"/>
      <c r="L48" s="245">
        <f t="shared" si="1"/>
        <v>0</v>
      </c>
      <c r="M48" s="242">
        <f ca="1">SUM(M49:M50)</f>
        <v>0</v>
      </c>
      <c r="N48" s="33">
        <f ca="1">SUM(N49:N50)</f>
        <v>0</v>
      </c>
      <c r="O48" s="33">
        <f ca="1">SUM(O49:O50)</f>
        <v>0</v>
      </c>
      <c r="P48" s="33">
        <f>SUM(P49:P50)</f>
        <v>0</v>
      </c>
      <c r="Q48" s="243">
        <f t="shared" ca="1" si="2"/>
        <v>0</v>
      </c>
      <c r="R48" s="84">
        <f t="shared" ca="1" si="3"/>
        <v>0</v>
      </c>
      <c r="S48" s="313">
        <f t="shared" ca="1" si="11"/>
        <v>0</v>
      </c>
      <c r="T48" s="490">
        <f t="shared" ca="1" si="15"/>
        <v>0</v>
      </c>
      <c r="U48" s="490">
        <f t="shared" ca="1" si="16"/>
        <v>0</v>
      </c>
      <c r="V48" s="490">
        <f t="shared" si="17"/>
        <v>0</v>
      </c>
      <c r="W48" s="491">
        <f t="shared" ca="1" si="18"/>
        <v>0</v>
      </c>
      <c r="X48" s="492">
        <f t="shared" ca="1" si="14"/>
        <v>0</v>
      </c>
      <c r="Z48" s="113">
        <f t="shared" ca="1" si="10"/>
        <v>0</v>
      </c>
    </row>
    <row r="49" spans="1:26" ht="15" customHeight="1" outlineLevel="2" x14ac:dyDescent="0.25">
      <c r="A49" s="19"/>
      <c r="B49" s="19"/>
      <c r="C49" s="16"/>
      <c r="D49" s="18" t="s">
        <v>86</v>
      </c>
      <c r="E49" s="18" t="s">
        <v>87</v>
      </c>
      <c r="F49" s="240"/>
      <c r="G49" s="32"/>
      <c r="H49" s="32"/>
      <c r="I49" s="32"/>
      <c r="J49" s="241"/>
      <c r="K49" s="83"/>
      <c r="L49" s="268">
        <f t="shared" si="1"/>
        <v>0</v>
      </c>
      <c r="M49" s="280">
        <f ca="1">SUMIF(Faktury_2022!$I$4:$N$234,'WYKONANIE vs PLAN'!E49,Faktury_2022!$N$4:$N$234)</f>
        <v>0</v>
      </c>
      <c r="N49" s="281">
        <f ca="1">SUMIF(Faktury_2022!$I$235:$N$659,'WYKONANIE vs PLAN'!E49,Faktury_2022!$N$235:$N$659)</f>
        <v>0</v>
      </c>
      <c r="O49" s="281">
        <f ca="1">SUMIF(Faktury_2022!$I$660:$N$1070,'WYKONANIE vs PLAN'!E49,Faktury_2022!$N$660:$N$1070)</f>
        <v>0</v>
      </c>
      <c r="P49" s="281"/>
      <c r="Q49" s="241">
        <f t="shared" ca="1" si="2"/>
        <v>0</v>
      </c>
      <c r="R49" s="83">
        <f t="shared" ca="1" si="3"/>
        <v>0</v>
      </c>
      <c r="S49" s="312">
        <f t="shared" ca="1" si="11"/>
        <v>0</v>
      </c>
      <c r="T49" s="487">
        <f t="shared" ca="1" si="15"/>
        <v>0</v>
      </c>
      <c r="U49" s="487">
        <f t="shared" ca="1" si="16"/>
        <v>0</v>
      </c>
      <c r="V49" s="487">
        <f t="shared" si="17"/>
        <v>0</v>
      </c>
      <c r="W49" s="488">
        <f t="shared" ca="1" si="18"/>
        <v>0</v>
      </c>
      <c r="X49" s="489">
        <f t="shared" ca="1" si="14"/>
        <v>0</v>
      </c>
      <c r="Z49" s="113">
        <f t="shared" ca="1" si="10"/>
        <v>0</v>
      </c>
    </row>
    <row r="50" spans="1:26" ht="15" customHeight="1" outlineLevel="2" x14ac:dyDescent="0.25">
      <c r="A50" s="19"/>
      <c r="B50" s="19"/>
      <c r="C50" s="21"/>
      <c r="D50" s="18" t="s">
        <v>88</v>
      </c>
      <c r="E50" s="18" t="s">
        <v>89</v>
      </c>
      <c r="F50" s="240"/>
      <c r="G50" s="32"/>
      <c r="H50" s="32"/>
      <c r="I50" s="32"/>
      <c r="J50" s="241"/>
      <c r="K50" s="83"/>
      <c r="L50" s="268">
        <f t="shared" si="1"/>
        <v>0</v>
      </c>
      <c r="M50" s="280">
        <f ca="1">SUMIF(Faktury_2022!$I$4:$N$234,'WYKONANIE vs PLAN'!E50,Faktury_2022!$N$4:$N$234)</f>
        <v>0</v>
      </c>
      <c r="N50" s="281">
        <f ca="1">SUMIF(Faktury_2022!$I$235:$N$659,'WYKONANIE vs PLAN'!E50,Faktury_2022!$N$235:$N$659)</f>
        <v>0</v>
      </c>
      <c r="O50" s="281">
        <f ca="1">SUMIF(Faktury_2022!$I$660:$N$1070,'WYKONANIE vs PLAN'!E50,Faktury_2022!$N$660:$N$1070)</f>
        <v>0</v>
      </c>
      <c r="P50" s="281"/>
      <c r="Q50" s="241">
        <f t="shared" ca="1" si="2"/>
        <v>0</v>
      </c>
      <c r="R50" s="83">
        <f t="shared" ca="1" si="3"/>
        <v>0</v>
      </c>
      <c r="S50" s="312">
        <f t="shared" ca="1" si="11"/>
        <v>0</v>
      </c>
      <c r="T50" s="487">
        <f t="shared" ca="1" si="15"/>
        <v>0</v>
      </c>
      <c r="U50" s="487">
        <f t="shared" ca="1" si="16"/>
        <v>0</v>
      </c>
      <c r="V50" s="487">
        <f t="shared" si="17"/>
        <v>0</v>
      </c>
      <c r="W50" s="488">
        <f t="shared" ca="1" si="18"/>
        <v>0</v>
      </c>
      <c r="X50" s="489">
        <f t="shared" ca="1" si="14"/>
        <v>0</v>
      </c>
      <c r="Z50" s="113">
        <f t="shared" ca="1" si="10"/>
        <v>0</v>
      </c>
    </row>
    <row r="51" spans="1:26" ht="15" customHeight="1" outlineLevel="1" x14ac:dyDescent="0.25">
      <c r="A51" s="9"/>
      <c r="B51" s="9"/>
      <c r="C51" s="7" t="s">
        <v>90</v>
      </c>
      <c r="D51" s="8"/>
      <c r="E51" s="8" t="s">
        <v>91</v>
      </c>
      <c r="F51" s="228"/>
      <c r="G51" s="28"/>
      <c r="H51" s="28"/>
      <c r="I51" s="28"/>
      <c r="J51" s="229"/>
      <c r="K51" s="77"/>
      <c r="L51" s="265">
        <f t="shared" si="1"/>
        <v>0</v>
      </c>
      <c r="M51" s="228">
        <f ca="1">M52</f>
        <v>0</v>
      </c>
      <c r="N51" s="28">
        <f ca="1">N52</f>
        <v>0</v>
      </c>
      <c r="O51" s="28">
        <f ca="1">O52</f>
        <v>0</v>
      </c>
      <c r="P51" s="28">
        <f>P52</f>
        <v>0</v>
      </c>
      <c r="Q51" s="229">
        <f t="shared" ca="1" si="2"/>
        <v>0</v>
      </c>
      <c r="R51" s="77">
        <f t="shared" ca="1" si="3"/>
        <v>0</v>
      </c>
      <c r="S51" s="307">
        <f t="shared" ca="1" si="11"/>
        <v>0</v>
      </c>
      <c r="T51" s="472">
        <f t="shared" ca="1" si="15"/>
        <v>0</v>
      </c>
      <c r="U51" s="472">
        <f t="shared" ca="1" si="16"/>
        <v>0</v>
      </c>
      <c r="V51" s="472">
        <f t="shared" si="17"/>
        <v>0</v>
      </c>
      <c r="W51" s="473">
        <f t="shared" ca="1" si="18"/>
        <v>0</v>
      </c>
      <c r="X51" s="474">
        <f t="shared" ca="1" si="14"/>
        <v>0</v>
      </c>
      <c r="Z51" s="113">
        <f t="shared" ca="1" si="10"/>
        <v>0</v>
      </c>
    </row>
    <row r="52" spans="1:26" ht="15" customHeight="1" outlineLevel="2" x14ac:dyDescent="0.25">
      <c r="A52" s="19"/>
      <c r="B52" s="19"/>
      <c r="C52" s="18"/>
      <c r="D52" s="18" t="s">
        <v>92</v>
      </c>
      <c r="E52" s="18" t="s">
        <v>93</v>
      </c>
      <c r="F52" s="240"/>
      <c r="G52" s="32"/>
      <c r="H52" s="32"/>
      <c r="I52" s="32"/>
      <c r="J52" s="241"/>
      <c r="K52" s="83"/>
      <c r="L52" s="268">
        <f t="shared" si="1"/>
        <v>0</v>
      </c>
      <c r="M52" s="280">
        <f ca="1">SUMIF(Faktury_2022!$I$4:$N$234,'WYKONANIE vs PLAN'!E52,Faktury_2022!$N$4:$N$234)</f>
        <v>0</v>
      </c>
      <c r="N52" s="281">
        <f ca="1">SUMIF(Faktury_2022!$I$235:$N$659,'WYKONANIE vs PLAN'!E52,Faktury_2022!$N$235:$N$659)</f>
        <v>0</v>
      </c>
      <c r="O52" s="281">
        <f ca="1">SUMIF(Faktury_2022!$I$660:$N$1070,'WYKONANIE vs PLAN'!E52,Faktury_2022!$N$660:$N$1070)</f>
        <v>0</v>
      </c>
      <c r="P52" s="281"/>
      <c r="Q52" s="241">
        <f t="shared" ca="1" si="2"/>
        <v>0</v>
      </c>
      <c r="R52" s="83">
        <f t="shared" ca="1" si="3"/>
        <v>0</v>
      </c>
      <c r="S52" s="312">
        <f t="shared" ca="1" si="11"/>
        <v>0</v>
      </c>
      <c r="T52" s="487">
        <f t="shared" ca="1" si="15"/>
        <v>0</v>
      </c>
      <c r="U52" s="487">
        <f t="shared" ca="1" si="16"/>
        <v>0</v>
      </c>
      <c r="V52" s="487">
        <f t="shared" si="17"/>
        <v>0</v>
      </c>
      <c r="W52" s="488">
        <f t="shared" ca="1" si="18"/>
        <v>0</v>
      </c>
      <c r="X52" s="489">
        <f t="shared" ca="1" si="14"/>
        <v>0</v>
      </c>
      <c r="Z52" s="113">
        <f t="shared" ca="1" si="10"/>
        <v>0</v>
      </c>
    </row>
    <row r="53" spans="1:26" ht="15" customHeight="1" outlineLevel="1" x14ac:dyDescent="0.25">
      <c r="A53" s="9"/>
      <c r="B53" s="9"/>
      <c r="C53" s="7" t="s">
        <v>94</v>
      </c>
      <c r="D53" s="8"/>
      <c r="E53" s="8" t="s">
        <v>95</v>
      </c>
      <c r="F53" s="228"/>
      <c r="G53" s="28"/>
      <c r="H53" s="28"/>
      <c r="I53" s="28"/>
      <c r="J53" s="229"/>
      <c r="K53" s="77"/>
      <c r="L53" s="265">
        <f t="shared" si="1"/>
        <v>0</v>
      </c>
      <c r="M53" s="273">
        <f ca="1">SUMIF(Faktury_2022!$I$4:$N$234,'WYKONANIE vs PLAN'!E53,Faktury_2022!$N$4:$N$234)</f>
        <v>0</v>
      </c>
      <c r="N53" s="274">
        <f ca="1">SUMIF(Faktury_2022!$I$235:$N$659,'WYKONANIE vs PLAN'!E53,Faktury_2022!$N$235:$N$659)</f>
        <v>0</v>
      </c>
      <c r="O53" s="274">
        <f ca="1">SUMIF(Faktury_2022!$I$660:$N$1070,'WYKONANIE vs PLAN'!E53,Faktury_2022!$N$660:$N$1070)</f>
        <v>0</v>
      </c>
      <c r="P53" s="274"/>
      <c r="Q53" s="229">
        <f t="shared" ca="1" si="2"/>
        <v>0</v>
      </c>
      <c r="R53" s="77">
        <f t="shared" ca="1" si="3"/>
        <v>0</v>
      </c>
      <c r="S53" s="307">
        <f t="shared" ca="1" si="11"/>
        <v>0</v>
      </c>
      <c r="T53" s="472">
        <f t="shared" ca="1" si="15"/>
        <v>0</v>
      </c>
      <c r="U53" s="526">
        <f t="shared" ca="1" si="16"/>
        <v>0</v>
      </c>
      <c r="V53" s="472">
        <f t="shared" si="17"/>
        <v>0</v>
      </c>
      <c r="W53" s="473">
        <f t="shared" ca="1" si="18"/>
        <v>0</v>
      </c>
      <c r="X53" s="474">
        <f t="shared" ca="1" si="14"/>
        <v>0</v>
      </c>
      <c r="Z53" s="113">
        <f t="shared" ca="1" si="10"/>
        <v>0</v>
      </c>
    </row>
    <row r="54" spans="1:26" ht="15.75" thickBot="1" x14ac:dyDescent="0.3">
      <c r="A54" s="102" t="s">
        <v>97</v>
      </c>
      <c r="B54" s="103"/>
      <c r="C54" s="103"/>
      <c r="D54" s="103"/>
      <c r="E54" s="103" t="s">
        <v>98</v>
      </c>
      <c r="F54" s="244">
        <v>0</v>
      </c>
      <c r="G54" s="245">
        <v>0</v>
      </c>
      <c r="H54" s="245">
        <v>0</v>
      </c>
      <c r="I54" s="245">
        <v>0</v>
      </c>
      <c r="J54" s="288">
        <v>0</v>
      </c>
      <c r="K54" s="289">
        <v>0</v>
      </c>
      <c r="L54" s="245">
        <v>0</v>
      </c>
      <c r="M54" s="282">
        <f ca="1">SUMIF(Faktury_2022!$I$4:$N$234,'WYKONANIE vs PLAN'!E54,Faktury_2022!$N$4:$N$234)</f>
        <v>0</v>
      </c>
      <c r="N54" s="283">
        <f ca="1">SUMIF(Faktury_2022!$I$235:$N$659,'WYKONANIE vs PLAN'!E54,Faktury_2022!$N$235:$N$659)</f>
        <v>0</v>
      </c>
      <c r="O54" s="283">
        <f ca="1">SUMIF(Faktury_2022!$I$660:$N$1070,'WYKONANIE vs PLAN'!E54,Faktury_2022!$N$660:$N$1070)</f>
        <v>0</v>
      </c>
      <c r="P54" s="283"/>
      <c r="Q54" s="288">
        <f t="shared" ca="1" si="2"/>
        <v>0</v>
      </c>
      <c r="R54" s="289">
        <f t="shared" ca="1" si="3"/>
        <v>0</v>
      </c>
      <c r="S54" s="314">
        <f t="shared" ca="1" si="11"/>
        <v>0</v>
      </c>
      <c r="T54" s="493">
        <f t="shared" ca="1" si="15"/>
        <v>0</v>
      </c>
      <c r="U54" s="493">
        <f t="shared" ca="1" si="16"/>
        <v>0</v>
      </c>
      <c r="V54" s="493">
        <f t="shared" si="17"/>
        <v>0</v>
      </c>
      <c r="W54" s="494">
        <f t="shared" ca="1" si="18"/>
        <v>0</v>
      </c>
      <c r="X54" s="495">
        <f t="shared" ca="1" si="14"/>
        <v>0</v>
      </c>
      <c r="Z54" s="113">
        <f t="shared" ca="1" si="10"/>
        <v>0</v>
      </c>
    </row>
    <row r="55" spans="1:26" ht="15.75" thickBot="1" x14ac:dyDescent="0.3">
      <c r="A55" s="104" t="s">
        <v>163</v>
      </c>
      <c r="B55" s="105"/>
      <c r="C55" s="105"/>
      <c r="D55" s="105"/>
      <c r="E55" s="105"/>
      <c r="F55" s="246"/>
      <c r="G55" s="247"/>
      <c r="H55" s="247"/>
      <c r="I55" s="247"/>
      <c r="J55" s="248"/>
      <c r="K55" s="249"/>
      <c r="L55" s="247">
        <f t="shared" si="1"/>
        <v>0</v>
      </c>
      <c r="M55" s="246">
        <f ca="1">M54+M25+M3</f>
        <v>0</v>
      </c>
      <c r="N55" s="246">
        <f ca="1">N54+N25+N3</f>
        <v>0</v>
      </c>
      <c r="O55" s="246">
        <f ca="1">O54+O25+O3</f>
        <v>0</v>
      </c>
      <c r="P55" s="246">
        <f>P54+P25+P3</f>
        <v>0</v>
      </c>
      <c r="Q55" s="248">
        <f t="shared" ca="1" si="2"/>
        <v>0</v>
      </c>
      <c r="R55" s="249">
        <f t="shared" ca="1" si="3"/>
        <v>0</v>
      </c>
      <c r="S55" s="315">
        <f t="shared" ca="1" si="11"/>
        <v>0</v>
      </c>
      <c r="T55" s="496">
        <f t="shared" ca="1" si="15"/>
        <v>0</v>
      </c>
      <c r="U55" s="496">
        <f ca="1">IFERROR((O55/H55),0)</f>
        <v>0</v>
      </c>
      <c r="V55" s="496">
        <f t="shared" si="17"/>
        <v>0</v>
      </c>
      <c r="W55" s="497">
        <f t="shared" ca="1" si="18"/>
        <v>0</v>
      </c>
      <c r="X55" s="498">
        <f ca="1">IFERROR(((M55+N55+O55+P55)/(F55+G55+H55+I55)),0)</f>
        <v>0</v>
      </c>
      <c r="Z55" s="113">
        <f t="shared" ca="1" si="10"/>
        <v>0</v>
      </c>
    </row>
    <row r="56" spans="1:26" ht="15.75" thickBot="1" x14ac:dyDescent="0.3">
      <c r="G56" s="246">
        <f>G55+F55</f>
        <v>0</v>
      </c>
      <c r="H56" s="246">
        <f>F55+G55+H55</f>
        <v>0</v>
      </c>
      <c r="I56" s="250">
        <f>F55+G55+H55+I55</f>
        <v>0</v>
      </c>
      <c r="N56" s="246">
        <f ca="1">N55+M55</f>
        <v>0</v>
      </c>
      <c r="O56" s="246">
        <f ca="1">SUM(M55:O55)</f>
        <v>0</v>
      </c>
      <c r="P56" s="259">
        <f ca="1">M55+N55+O55+P55</f>
        <v>0</v>
      </c>
      <c r="T56" s="499" t="e">
        <f ca="1">N56/G56</f>
        <v>#DIV/0!</v>
      </c>
      <c r="U56" s="499" t="e">
        <f ca="1">O56/H56</f>
        <v>#DIV/0!</v>
      </c>
      <c r="V56" s="499" t="e">
        <f ca="1">P56/I56</f>
        <v>#DIV/0!</v>
      </c>
      <c r="W56" s="500"/>
      <c r="X56" s="500"/>
    </row>
    <row r="57" spans="1:26" x14ac:dyDescent="0.25">
      <c r="M57" s="261" t="b">
        <f ca="1">M55=Info_do_FV_I_kw_2022!F56</f>
        <v>1</v>
      </c>
      <c r="N57" s="261" t="e">
        <f ca="1">N56=#REF!</f>
        <v>#REF!</v>
      </c>
      <c r="O57" s="261" t="e">
        <f ca="1">O56=#REF!</f>
        <v>#REF!</v>
      </c>
      <c r="P57" s="261" t="e">
        <f>P55=#REF!</f>
        <v>#REF!</v>
      </c>
      <c r="Q57" s="107"/>
    </row>
    <row r="58" spans="1:26" x14ac:dyDescent="0.25">
      <c r="N58" s="261" t="e">
        <f ca="1">N56+#REF!=Faktury_2022!G2</f>
        <v>#REF!</v>
      </c>
      <c r="P58" s="1" t="e">
        <f ca="1">P56-#REF!</f>
        <v>#REF!</v>
      </c>
    </row>
    <row r="59" spans="1:26" x14ac:dyDescent="0.25">
      <c r="M59" s="262"/>
      <c r="N59" s="418"/>
      <c r="O59" s="262"/>
      <c r="P59" s="262" t="s">
        <v>248</v>
      </c>
    </row>
  </sheetData>
  <mergeCells count="4">
    <mergeCell ref="F1:K1"/>
    <mergeCell ref="M1:R1"/>
    <mergeCell ref="S1:X1"/>
    <mergeCell ref="B1:E1"/>
  </mergeCells>
  <conditionalFormatting sqref="S3:T55">
    <cfRule type="cellIs" dxfId="8" priority="5" operator="greaterThan">
      <formula>1.2</formula>
    </cfRule>
  </conditionalFormatting>
  <conditionalFormatting sqref="S3:X55">
    <cfRule type="cellIs" dxfId="7" priority="18" operator="equal">
      <formula>0</formula>
    </cfRule>
  </conditionalFormatting>
  <conditionalFormatting sqref="U35">
    <cfRule type="cellIs" dxfId="6" priority="2" operator="greaterThan">
      <formula>1.2</formula>
    </cfRule>
  </conditionalFormatting>
  <conditionalFormatting sqref="U45">
    <cfRule type="cellIs" dxfId="5" priority="4" operator="greaterThan">
      <formula>1.2</formula>
    </cfRule>
  </conditionalFormatting>
  <conditionalFormatting sqref="U50">
    <cfRule type="cellIs" dxfId="4" priority="1" operator="greaterThan">
      <formula>1.2</formula>
    </cfRule>
  </conditionalFormatting>
  <conditionalFormatting sqref="W3:X55">
    <cfRule type="cellIs" dxfId="3" priority="6" operator="greaterThan">
      <formula>1</formula>
    </cfRule>
  </conditionalFormatting>
  <pageMargins left="0.27559055118110237" right="0.19685039370078741" top="0.74803149606299213" bottom="0.74803149606299213" header="0.31496062992125984" footer="0.31496062992125984"/>
  <pageSetup paperSize="9" scale="44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B13D7-2BDC-4372-8549-9A5C14AD5522}">
  <sheetPr>
    <tabColor theme="6" tint="0.39997558519241921"/>
    <pageSetUpPr fitToPage="1"/>
  </sheetPr>
  <dimension ref="A1:AD48"/>
  <sheetViews>
    <sheetView zoomScale="85" zoomScaleNormal="85" workbookViewId="0">
      <selection activeCell="N46" sqref="N46"/>
    </sheetView>
  </sheetViews>
  <sheetFormatPr defaultRowHeight="12" x14ac:dyDescent="0.2"/>
  <cols>
    <col min="1" max="1" width="4.140625" style="183" bestFit="1" customWidth="1"/>
    <col min="2" max="2" width="3.7109375" style="183" bestFit="1" customWidth="1"/>
    <col min="3" max="3" width="58" style="183" bestFit="1" customWidth="1"/>
    <col min="4" max="4" width="7.5703125" style="201" bestFit="1" customWidth="1"/>
    <col min="5" max="5" width="12.85546875" style="201" customWidth="1"/>
    <col min="6" max="6" width="10.42578125" style="201" customWidth="1"/>
    <col min="7" max="9" width="10.42578125" style="203" customWidth="1"/>
    <col min="10" max="11" width="4.85546875" style="183" customWidth="1"/>
    <col min="12" max="12" width="4.140625" style="183" customWidth="1"/>
    <col min="13" max="13" width="3.7109375" style="183" customWidth="1"/>
    <col min="14" max="14" width="58.42578125" style="183" customWidth="1"/>
    <col min="15" max="16" width="10.42578125" style="201" customWidth="1"/>
    <col min="17" max="19" width="10.42578125" style="203" customWidth="1"/>
    <col min="20" max="20" width="10.140625" style="201" bestFit="1" customWidth="1"/>
    <col min="21" max="21" width="15.140625" style="201" customWidth="1"/>
    <col min="22" max="22" width="12" style="201" customWidth="1"/>
    <col min="23" max="25" width="12.7109375" style="203" customWidth="1"/>
    <col min="26" max="26" width="9.140625" style="183"/>
    <col min="27" max="27" width="9.7109375" style="183" bestFit="1" customWidth="1"/>
    <col min="28" max="16384" width="9.140625" style="183"/>
  </cols>
  <sheetData>
    <row r="1" spans="1:30" x14ac:dyDescent="0.2">
      <c r="A1" s="179" t="s">
        <v>233</v>
      </c>
      <c r="B1" s="179"/>
      <c r="C1" s="179">
        <v>2022</v>
      </c>
      <c r="D1" s="180"/>
      <c r="E1" s="181" t="s">
        <v>268</v>
      </c>
      <c r="F1" s="180"/>
      <c r="G1" s="182"/>
      <c r="H1" s="182"/>
      <c r="I1" s="182"/>
      <c r="L1" s="184"/>
      <c r="M1" s="184"/>
      <c r="N1" s="184"/>
      <c r="O1" s="185" t="s">
        <v>225</v>
      </c>
      <c r="P1" s="186"/>
      <c r="Q1" s="187"/>
      <c r="R1" s="187"/>
      <c r="S1" s="187"/>
      <c r="T1" s="188"/>
      <c r="U1" s="189" t="s">
        <v>227</v>
      </c>
      <c r="V1" s="188"/>
      <c r="W1" s="190"/>
      <c r="X1" s="190"/>
      <c r="Y1" s="190"/>
      <c r="AA1" s="191" t="s">
        <v>226</v>
      </c>
      <c r="AB1" s="192"/>
      <c r="AC1" s="192"/>
      <c r="AD1" s="192"/>
    </row>
    <row r="2" spans="1:30" ht="12.75" thickBot="1" x14ac:dyDescent="0.25">
      <c r="A2" s="179"/>
      <c r="B2" s="179"/>
      <c r="C2" s="181" t="s">
        <v>224</v>
      </c>
      <c r="D2" s="180"/>
      <c r="E2" s="193">
        <f>C1</f>
        <v>2022</v>
      </c>
      <c r="F2" s="194" t="s">
        <v>231</v>
      </c>
      <c r="G2" s="194" t="s">
        <v>232</v>
      </c>
      <c r="H2" s="194" t="s">
        <v>232</v>
      </c>
      <c r="I2" s="194" t="s">
        <v>232</v>
      </c>
      <c r="L2" s="184"/>
      <c r="M2" s="184"/>
      <c r="N2" s="185" t="s">
        <v>225</v>
      </c>
      <c r="O2" s="195">
        <f>C1</f>
        <v>2022</v>
      </c>
      <c r="P2" s="196" t="s">
        <v>231</v>
      </c>
      <c r="Q2" s="196" t="s">
        <v>232</v>
      </c>
      <c r="R2" s="196" t="s">
        <v>232</v>
      </c>
      <c r="S2" s="196" t="s">
        <v>232</v>
      </c>
      <c r="T2" s="188"/>
      <c r="U2" s="197">
        <f>C1</f>
        <v>2022</v>
      </c>
      <c r="V2" s="198" t="s">
        <v>231</v>
      </c>
      <c r="W2" s="198" t="s">
        <v>232</v>
      </c>
      <c r="X2" s="198" t="s">
        <v>232</v>
      </c>
      <c r="Y2" s="198" t="s">
        <v>232</v>
      </c>
    </row>
    <row r="3" spans="1:30" ht="12.75" thickBot="1" x14ac:dyDescent="0.25">
      <c r="A3" s="199" t="s">
        <v>180</v>
      </c>
      <c r="B3" s="200"/>
      <c r="C3" s="200" t="s">
        <v>181</v>
      </c>
      <c r="E3" s="202"/>
      <c r="F3" s="203"/>
      <c r="L3" s="199" t="s">
        <v>180</v>
      </c>
      <c r="M3" s="200"/>
      <c r="N3" s="200" t="s">
        <v>181</v>
      </c>
      <c r="O3" s="202"/>
      <c r="P3" s="203"/>
      <c r="U3" s="202"/>
      <c r="V3" s="203"/>
    </row>
    <row r="4" spans="1:30" ht="12.75" thickBot="1" x14ac:dyDescent="0.25">
      <c r="A4" s="199" t="s">
        <v>101</v>
      </c>
      <c r="B4" s="200"/>
      <c r="C4" s="200" t="s">
        <v>182</v>
      </c>
      <c r="E4" s="204">
        <f>SUM(E5:E8)</f>
        <v>0</v>
      </c>
      <c r="F4" s="205">
        <f>SUM(F5:F8)</f>
        <v>0</v>
      </c>
      <c r="G4" s="205">
        <f>SUM(G5:G8)</f>
        <v>0</v>
      </c>
      <c r="H4" s="205"/>
      <c r="I4" s="205"/>
      <c r="L4" s="199" t="s">
        <v>101</v>
      </c>
      <c r="M4" s="200"/>
      <c r="N4" s="200" t="s">
        <v>182</v>
      </c>
      <c r="O4" s="204">
        <f>SUM(O5:O8)</f>
        <v>0</v>
      </c>
      <c r="P4" s="205">
        <f>SUM(P5:P8)</f>
        <v>0</v>
      </c>
      <c r="Q4" s="205">
        <f>SUM(Q5:Q8)</f>
        <v>0</v>
      </c>
      <c r="R4" s="205"/>
      <c r="S4" s="205"/>
      <c r="U4" s="204">
        <f>V4+W4</f>
        <v>0</v>
      </c>
      <c r="V4" s="205"/>
      <c r="W4" s="205"/>
      <c r="X4" s="205"/>
      <c r="Y4" s="205"/>
    </row>
    <row r="5" spans="1:30" x14ac:dyDescent="0.2">
      <c r="B5" s="183" t="s">
        <v>146</v>
      </c>
      <c r="C5" s="183" t="s">
        <v>183</v>
      </c>
      <c r="D5" s="201">
        <v>702.70299999999997</v>
      </c>
      <c r="E5" s="206">
        <f>SUM(F5:I5)</f>
        <v>0</v>
      </c>
      <c r="F5" s="203"/>
      <c r="M5" s="183" t="s">
        <v>146</v>
      </c>
      <c r="N5" s="183" t="s">
        <v>183</v>
      </c>
      <c r="O5" s="206">
        <f>SUM(P5:S5)</f>
        <v>0</v>
      </c>
      <c r="P5" s="203">
        <f>Info_do_FV_I_kw_2022!F57+Info_do_FV_I_kw_2022!F59</f>
        <v>0</v>
      </c>
      <c r="U5" s="206">
        <f t="shared" ref="U5:U47" si="0">V5+W5</f>
        <v>0</v>
      </c>
      <c r="V5" s="203"/>
    </row>
    <row r="6" spans="1:30" x14ac:dyDescent="0.2">
      <c r="B6" s="183" t="s">
        <v>49</v>
      </c>
      <c r="C6" s="183" t="s">
        <v>184</v>
      </c>
      <c r="E6" s="206">
        <f t="shared" ref="E6:E8" si="1">SUM(F6:I6)</f>
        <v>0</v>
      </c>
      <c r="F6" s="203"/>
      <c r="M6" s="183" t="s">
        <v>49</v>
      </c>
      <c r="N6" s="183" t="s">
        <v>184</v>
      </c>
      <c r="O6" s="206">
        <f t="shared" ref="O6:O8" si="2">SUM(P6:S6)</f>
        <v>0</v>
      </c>
      <c r="P6" s="203"/>
      <c r="U6" s="206">
        <f t="shared" si="0"/>
        <v>0</v>
      </c>
      <c r="V6" s="203"/>
      <c r="AA6" s="203"/>
    </row>
    <row r="7" spans="1:30" x14ac:dyDescent="0.2">
      <c r="B7" s="183" t="s">
        <v>97</v>
      </c>
      <c r="C7" s="183" t="s">
        <v>185</v>
      </c>
      <c r="E7" s="206">
        <f t="shared" si="1"/>
        <v>0</v>
      </c>
      <c r="F7" s="203"/>
      <c r="M7" s="183" t="s">
        <v>97</v>
      </c>
      <c r="N7" s="183" t="s">
        <v>185</v>
      </c>
      <c r="O7" s="206">
        <f t="shared" si="2"/>
        <v>0</v>
      </c>
      <c r="P7" s="203"/>
      <c r="U7" s="206">
        <f t="shared" si="0"/>
        <v>0</v>
      </c>
      <c r="V7" s="203"/>
    </row>
    <row r="8" spans="1:30" ht="12.75" thickBot="1" x14ac:dyDescent="0.25">
      <c r="B8" s="183" t="s">
        <v>153</v>
      </c>
      <c r="C8" s="183" t="s">
        <v>186</v>
      </c>
      <c r="E8" s="206">
        <f t="shared" si="1"/>
        <v>0</v>
      </c>
      <c r="F8" s="203"/>
      <c r="M8" s="183" t="s">
        <v>153</v>
      </c>
      <c r="N8" s="183" t="s">
        <v>186</v>
      </c>
      <c r="O8" s="206">
        <f t="shared" si="2"/>
        <v>0</v>
      </c>
      <c r="P8" s="203"/>
      <c r="U8" s="206">
        <f t="shared" si="0"/>
        <v>0</v>
      </c>
      <c r="V8" s="203"/>
    </row>
    <row r="9" spans="1:30" ht="12.75" thickBot="1" x14ac:dyDescent="0.25">
      <c r="A9" s="199" t="s">
        <v>103</v>
      </c>
      <c r="B9" s="200"/>
      <c r="C9" s="200" t="s">
        <v>187</v>
      </c>
      <c r="E9" s="204">
        <f>SUM(E10:E18)</f>
        <v>0</v>
      </c>
      <c r="F9" s="205">
        <f>SUM(F10:F18)</f>
        <v>0</v>
      </c>
      <c r="G9" s="205">
        <f>SUM(G10:G18)</f>
        <v>0</v>
      </c>
      <c r="H9" s="205"/>
      <c r="I9" s="205"/>
      <c r="L9" s="199" t="s">
        <v>103</v>
      </c>
      <c r="M9" s="200"/>
      <c r="N9" s="200" t="s">
        <v>187</v>
      </c>
      <c r="O9" s="204">
        <f>SUM(O10:O18)</f>
        <v>0</v>
      </c>
      <c r="P9" s="205">
        <f>SUM(P10:P18)</f>
        <v>0</v>
      </c>
      <c r="Q9" s="205">
        <f>SUM(Q10:Q18)</f>
        <v>0</v>
      </c>
      <c r="R9" s="205"/>
      <c r="S9" s="205"/>
      <c r="U9" s="204">
        <f t="shared" si="0"/>
        <v>0</v>
      </c>
      <c r="V9" s="205">
        <f>SUM(V10:V18)</f>
        <v>0</v>
      </c>
      <c r="W9" s="205">
        <f>SUM(W10:W18)</f>
        <v>0</v>
      </c>
      <c r="X9" s="205">
        <f t="shared" ref="X9:Y9" si="3">SUM(X10:X18)</f>
        <v>0</v>
      </c>
      <c r="Y9" s="205">
        <f t="shared" si="3"/>
        <v>0</v>
      </c>
    </row>
    <row r="10" spans="1:30" x14ac:dyDescent="0.2">
      <c r="B10" s="183" t="s">
        <v>146</v>
      </c>
      <c r="C10" s="183" t="s">
        <v>51</v>
      </c>
      <c r="D10" s="201">
        <v>401</v>
      </c>
      <c r="E10" s="206">
        <f t="shared" ref="E10:E18" si="4">SUM(F10:I10)</f>
        <v>0</v>
      </c>
      <c r="F10" s="203"/>
      <c r="M10" s="183" t="s">
        <v>146</v>
      </c>
      <c r="N10" s="183" t="s">
        <v>51</v>
      </c>
      <c r="O10" s="206">
        <f t="shared" ref="O10:O18" si="5">SUM(P10:S10)</f>
        <v>0</v>
      </c>
      <c r="P10" s="203">
        <f>Info_do_FV_I_kw_2022!F27</f>
        <v>0</v>
      </c>
      <c r="U10" s="206">
        <f t="shared" si="0"/>
        <v>0</v>
      </c>
      <c r="V10" s="203"/>
    </row>
    <row r="11" spans="1:30" x14ac:dyDescent="0.2">
      <c r="B11" s="183" t="s">
        <v>49</v>
      </c>
      <c r="C11" s="183" t="s">
        <v>150</v>
      </c>
      <c r="D11" s="201">
        <v>402.40300000000002</v>
      </c>
      <c r="E11" s="206">
        <f t="shared" si="4"/>
        <v>0</v>
      </c>
      <c r="F11" s="203"/>
      <c r="M11" s="183" t="s">
        <v>49</v>
      </c>
      <c r="N11" s="183" t="s">
        <v>150</v>
      </c>
      <c r="O11" s="206">
        <f t="shared" si="5"/>
        <v>0</v>
      </c>
      <c r="P11" s="203">
        <f>Info_do_FV_I_kw_2022!F28</f>
        <v>0</v>
      </c>
      <c r="U11" s="206">
        <f t="shared" si="0"/>
        <v>0</v>
      </c>
      <c r="V11" s="203"/>
    </row>
    <row r="12" spans="1:30" x14ac:dyDescent="0.2">
      <c r="B12" s="183" t="s">
        <v>97</v>
      </c>
      <c r="C12" s="183" t="s">
        <v>132</v>
      </c>
      <c r="D12" s="201">
        <v>404</v>
      </c>
      <c r="E12" s="206">
        <f t="shared" si="4"/>
        <v>0</v>
      </c>
      <c r="F12" s="203"/>
      <c r="M12" s="183" t="s">
        <v>97</v>
      </c>
      <c r="N12" s="183" t="s">
        <v>132</v>
      </c>
      <c r="O12" s="206">
        <f t="shared" si="5"/>
        <v>0</v>
      </c>
      <c r="P12" s="203">
        <f>Info_do_FV_I_kw_2022!F35</f>
        <v>0</v>
      </c>
      <c r="U12" s="206">
        <f t="shared" si="0"/>
        <v>0</v>
      </c>
      <c r="V12" s="203"/>
    </row>
    <row r="13" spans="1:30" x14ac:dyDescent="0.2">
      <c r="B13" s="183" t="s">
        <v>153</v>
      </c>
      <c r="C13" s="183" t="s">
        <v>188</v>
      </c>
      <c r="D13" s="201">
        <v>407</v>
      </c>
      <c r="E13" s="206">
        <f t="shared" si="4"/>
        <v>0</v>
      </c>
      <c r="F13" s="203"/>
      <c r="M13" s="183" t="s">
        <v>153</v>
      </c>
      <c r="N13" s="183" t="s">
        <v>188</v>
      </c>
      <c r="O13" s="206">
        <f t="shared" si="5"/>
        <v>0</v>
      </c>
      <c r="P13" s="203">
        <f>Info_do_FV_I_kw_2022!F47</f>
        <v>0</v>
      </c>
      <c r="U13" s="206">
        <f t="shared" si="0"/>
        <v>0</v>
      </c>
      <c r="V13" s="203"/>
    </row>
    <row r="14" spans="1:30" x14ac:dyDescent="0.2">
      <c r="C14" s="183" t="s">
        <v>219</v>
      </c>
      <c r="E14" s="206">
        <f t="shared" si="4"/>
        <v>0</v>
      </c>
      <c r="F14" s="203"/>
      <c r="N14" s="183" t="s">
        <v>219</v>
      </c>
      <c r="O14" s="206">
        <f t="shared" si="5"/>
        <v>0</v>
      </c>
      <c r="P14" s="203">
        <v>0</v>
      </c>
      <c r="U14" s="206">
        <f t="shared" si="0"/>
        <v>0</v>
      </c>
      <c r="V14" s="203"/>
    </row>
    <row r="15" spans="1:30" x14ac:dyDescent="0.2">
      <c r="B15" s="183" t="s">
        <v>189</v>
      </c>
      <c r="C15" s="183" t="s">
        <v>11</v>
      </c>
      <c r="D15" s="201">
        <v>405</v>
      </c>
      <c r="E15" s="206">
        <f t="shared" si="4"/>
        <v>0</v>
      </c>
      <c r="F15" s="203"/>
      <c r="M15" s="183" t="s">
        <v>189</v>
      </c>
      <c r="N15" s="183" t="s">
        <v>11</v>
      </c>
      <c r="O15" s="206">
        <f t="shared" si="5"/>
        <v>0</v>
      </c>
      <c r="P15" s="203">
        <f>Info_do_FV_I_kw_2022!F5</f>
        <v>0</v>
      </c>
      <c r="U15" s="206">
        <f t="shared" si="0"/>
        <v>0</v>
      </c>
      <c r="V15" s="203"/>
    </row>
    <row r="16" spans="1:30" x14ac:dyDescent="0.2">
      <c r="B16" s="183" t="s">
        <v>190</v>
      </c>
      <c r="C16" s="183" t="s">
        <v>148</v>
      </c>
      <c r="D16" s="201">
        <v>406</v>
      </c>
      <c r="E16" s="206">
        <f t="shared" si="4"/>
        <v>0</v>
      </c>
      <c r="F16" s="203"/>
      <c r="M16" s="183" t="s">
        <v>190</v>
      </c>
      <c r="N16" s="183" t="s">
        <v>148</v>
      </c>
      <c r="O16" s="206">
        <f t="shared" si="5"/>
        <v>0</v>
      </c>
      <c r="P16" s="203">
        <f>Info_do_FV_I_kw_2022!F15</f>
        <v>0</v>
      </c>
      <c r="U16" s="206">
        <f t="shared" si="0"/>
        <v>0</v>
      </c>
      <c r="V16" s="203"/>
      <c r="Z16" s="203"/>
    </row>
    <row r="17" spans="1:25" x14ac:dyDescent="0.2">
      <c r="B17" s="183" t="s">
        <v>191</v>
      </c>
      <c r="C17" s="183" t="s">
        <v>151</v>
      </c>
      <c r="D17" s="201">
        <v>408</v>
      </c>
      <c r="E17" s="206">
        <f t="shared" si="4"/>
        <v>0</v>
      </c>
      <c r="F17" s="203"/>
      <c r="M17" s="183" t="s">
        <v>191</v>
      </c>
      <c r="N17" s="183" t="s">
        <v>151</v>
      </c>
      <c r="O17" s="206">
        <f t="shared" si="5"/>
        <v>0</v>
      </c>
      <c r="P17" s="203">
        <f>Info_do_FV_I_kw_2022!F48</f>
        <v>0</v>
      </c>
      <c r="U17" s="206">
        <f t="shared" si="0"/>
        <v>0</v>
      </c>
      <c r="V17" s="203"/>
    </row>
    <row r="18" spans="1:25" ht="12.75" thickBot="1" x14ac:dyDescent="0.25">
      <c r="B18" s="183" t="s">
        <v>192</v>
      </c>
      <c r="C18" s="183" t="s">
        <v>193</v>
      </c>
      <c r="E18" s="206">
        <f t="shared" si="4"/>
        <v>0</v>
      </c>
      <c r="F18" s="203"/>
      <c r="M18" s="183" t="s">
        <v>192</v>
      </c>
      <c r="N18" s="183" t="s">
        <v>193</v>
      </c>
      <c r="O18" s="206">
        <f t="shared" si="5"/>
        <v>0</v>
      </c>
      <c r="P18" s="203">
        <v>0</v>
      </c>
      <c r="U18" s="206">
        <f t="shared" si="0"/>
        <v>0</v>
      </c>
      <c r="V18" s="203"/>
    </row>
    <row r="19" spans="1:25" ht="12.75" thickBot="1" x14ac:dyDescent="0.25">
      <c r="A19" s="199" t="s">
        <v>105</v>
      </c>
      <c r="B19" s="200"/>
      <c r="C19" s="200" t="s">
        <v>194</v>
      </c>
      <c r="E19" s="207">
        <f>E4-E9</f>
        <v>0</v>
      </c>
      <c r="F19" s="208">
        <f>F4-F9</f>
        <v>0</v>
      </c>
      <c r="G19" s="208">
        <f>G4-G9</f>
        <v>0</v>
      </c>
      <c r="H19" s="208"/>
      <c r="I19" s="208"/>
      <c r="L19" s="199" t="s">
        <v>105</v>
      </c>
      <c r="M19" s="200"/>
      <c r="N19" s="200" t="s">
        <v>194</v>
      </c>
      <c r="O19" s="207">
        <f>O4-O9</f>
        <v>0</v>
      </c>
      <c r="P19" s="208">
        <f>P4-P9</f>
        <v>0</v>
      </c>
      <c r="Q19" s="208">
        <f>Q4-Q9</f>
        <v>0</v>
      </c>
      <c r="R19" s="208"/>
      <c r="S19" s="208"/>
      <c r="U19" s="207">
        <f t="shared" si="0"/>
        <v>0</v>
      </c>
      <c r="V19" s="208">
        <f>V4-V9</f>
        <v>0</v>
      </c>
      <c r="W19" s="208">
        <f>W4-W9</f>
        <v>0</v>
      </c>
      <c r="X19" s="208"/>
      <c r="Y19" s="208"/>
    </row>
    <row r="20" spans="1:25" ht="12.75" thickBot="1" x14ac:dyDescent="0.25">
      <c r="A20" s="199" t="s">
        <v>107</v>
      </c>
      <c r="B20" s="200"/>
      <c r="C20" s="200" t="s">
        <v>141</v>
      </c>
      <c r="E20" s="204">
        <f>SUM(E21:E24)</f>
        <v>0</v>
      </c>
      <c r="F20" s="205">
        <f>SUM(F21:F24)</f>
        <v>0</v>
      </c>
      <c r="G20" s="205">
        <f>SUM(G21:G24)</f>
        <v>0</v>
      </c>
      <c r="H20" s="205"/>
      <c r="I20" s="205"/>
      <c r="L20" s="199" t="s">
        <v>107</v>
      </c>
      <c r="M20" s="200"/>
      <c r="N20" s="200" t="s">
        <v>141</v>
      </c>
      <c r="O20" s="204">
        <f>SUM(O21:O24)</f>
        <v>0</v>
      </c>
      <c r="P20" s="205">
        <f>SUM(P21:P24)</f>
        <v>0</v>
      </c>
      <c r="Q20" s="205">
        <f>SUM(Q21:Q24)</f>
        <v>0</v>
      </c>
      <c r="R20" s="205"/>
      <c r="S20" s="205"/>
      <c r="U20" s="204">
        <f t="shared" si="0"/>
        <v>0</v>
      </c>
      <c r="V20" s="205">
        <f>SUM(V21:V24)</f>
        <v>0</v>
      </c>
      <c r="W20" s="205">
        <f>SUM(W21:W24)</f>
        <v>0</v>
      </c>
      <c r="X20" s="205"/>
      <c r="Y20" s="205"/>
    </row>
    <row r="21" spans="1:25" x14ac:dyDescent="0.2">
      <c r="B21" s="183" t="s">
        <v>146</v>
      </c>
      <c r="C21" s="183" t="s">
        <v>195</v>
      </c>
      <c r="E21" s="206">
        <f t="shared" ref="E21:E24" si="6">SUM(F21:I21)</f>
        <v>0</v>
      </c>
      <c r="F21" s="203"/>
      <c r="M21" s="183" t="s">
        <v>146</v>
      </c>
      <c r="N21" s="183" t="s">
        <v>195</v>
      </c>
      <c r="O21" s="206">
        <f t="shared" ref="O21:O24" si="7">SUM(P21:S21)</f>
        <v>0</v>
      </c>
      <c r="P21" s="203"/>
      <c r="U21" s="206">
        <f t="shared" si="0"/>
        <v>0</v>
      </c>
      <c r="V21" s="203"/>
    </row>
    <row r="22" spans="1:25" x14ac:dyDescent="0.2">
      <c r="B22" s="183" t="s">
        <v>49</v>
      </c>
      <c r="C22" s="183" t="s">
        <v>196</v>
      </c>
      <c r="E22" s="206">
        <f t="shared" si="6"/>
        <v>0</v>
      </c>
      <c r="F22" s="203"/>
      <c r="M22" s="183" t="s">
        <v>49</v>
      </c>
      <c r="N22" s="183" t="s">
        <v>196</v>
      </c>
      <c r="O22" s="206">
        <f t="shared" si="7"/>
        <v>0</v>
      </c>
      <c r="P22" s="203"/>
      <c r="U22" s="206">
        <f t="shared" si="0"/>
        <v>0</v>
      </c>
      <c r="V22" s="203"/>
    </row>
    <row r="23" spans="1:25" x14ac:dyDescent="0.2">
      <c r="B23" s="183" t="s">
        <v>97</v>
      </c>
      <c r="C23" s="183" t="s">
        <v>197</v>
      </c>
      <c r="E23" s="206">
        <f t="shared" si="6"/>
        <v>0</v>
      </c>
      <c r="F23" s="203"/>
      <c r="M23" s="183" t="s">
        <v>97</v>
      </c>
      <c r="N23" s="183" t="s">
        <v>197</v>
      </c>
      <c r="O23" s="206">
        <f t="shared" si="7"/>
        <v>0</v>
      </c>
      <c r="P23" s="203"/>
      <c r="U23" s="206">
        <f t="shared" si="0"/>
        <v>0</v>
      </c>
      <c r="V23" s="203"/>
    </row>
    <row r="24" spans="1:25" ht="12.75" thickBot="1" x14ac:dyDescent="0.25">
      <c r="B24" s="183" t="s">
        <v>153</v>
      </c>
      <c r="C24" s="183" t="s">
        <v>198</v>
      </c>
      <c r="D24" s="201">
        <v>761</v>
      </c>
      <c r="E24" s="206">
        <f t="shared" si="6"/>
        <v>0</v>
      </c>
      <c r="F24" s="203"/>
      <c r="M24" s="183" t="s">
        <v>153</v>
      </c>
      <c r="N24" s="183" t="s">
        <v>198</v>
      </c>
      <c r="O24" s="206">
        <f t="shared" si="7"/>
        <v>0</v>
      </c>
      <c r="P24" s="203"/>
      <c r="U24" s="206">
        <f t="shared" si="0"/>
        <v>0</v>
      </c>
      <c r="V24" s="203"/>
    </row>
    <row r="25" spans="1:25" ht="12.75" thickBot="1" x14ac:dyDescent="0.25">
      <c r="A25" s="199" t="s">
        <v>199</v>
      </c>
      <c r="B25" s="200"/>
      <c r="C25" s="200" t="s">
        <v>142</v>
      </c>
      <c r="E25" s="204">
        <f>SUM(E26:E28)</f>
        <v>0</v>
      </c>
      <c r="F25" s="205">
        <f>SUM(F26:F28)</f>
        <v>0</v>
      </c>
      <c r="G25" s="205">
        <f>SUM(G26:G28)</f>
        <v>0</v>
      </c>
      <c r="H25" s="205"/>
      <c r="I25" s="205"/>
      <c r="L25" s="199" t="s">
        <v>199</v>
      </c>
      <c r="M25" s="200"/>
      <c r="N25" s="200" t="s">
        <v>142</v>
      </c>
      <c r="O25" s="204">
        <f>SUM(O26:O28)</f>
        <v>0</v>
      </c>
      <c r="P25" s="205">
        <f>SUM(P26:P28)</f>
        <v>0</v>
      </c>
      <c r="Q25" s="205">
        <f>SUM(Q26:Q28)</f>
        <v>0</v>
      </c>
      <c r="R25" s="205"/>
      <c r="S25" s="205"/>
      <c r="U25" s="204">
        <f t="shared" si="0"/>
        <v>0</v>
      </c>
      <c r="V25" s="205">
        <f>SUM(V26:V28)</f>
        <v>0</v>
      </c>
      <c r="W25" s="205">
        <f>SUM(W26:W28)</f>
        <v>0</v>
      </c>
      <c r="X25" s="205"/>
      <c r="Y25" s="205"/>
    </row>
    <row r="26" spans="1:25" x14ac:dyDescent="0.2">
      <c r="B26" s="183" t="s">
        <v>146</v>
      </c>
      <c r="C26" s="183" t="s">
        <v>200</v>
      </c>
      <c r="E26" s="206">
        <f t="shared" ref="E26:E28" si="8">SUM(F26:I26)</f>
        <v>0</v>
      </c>
      <c r="F26" s="203"/>
      <c r="M26" s="183" t="s">
        <v>146</v>
      </c>
      <c r="N26" s="183" t="s">
        <v>200</v>
      </c>
      <c r="O26" s="206">
        <f t="shared" ref="O26:O28" si="9">SUM(P26:S26)</f>
        <v>0</v>
      </c>
      <c r="P26" s="203"/>
      <c r="U26" s="206">
        <f t="shared" si="0"/>
        <v>0</v>
      </c>
      <c r="V26" s="203"/>
    </row>
    <row r="27" spans="1:25" x14ac:dyDescent="0.2">
      <c r="B27" s="183" t="s">
        <v>49</v>
      </c>
      <c r="C27" s="183" t="s">
        <v>197</v>
      </c>
      <c r="E27" s="206">
        <f t="shared" si="8"/>
        <v>0</v>
      </c>
      <c r="F27" s="203"/>
      <c r="M27" s="183" t="s">
        <v>49</v>
      </c>
      <c r="N27" s="183" t="s">
        <v>197</v>
      </c>
      <c r="O27" s="206">
        <f t="shared" si="9"/>
        <v>0</v>
      </c>
      <c r="P27" s="203"/>
      <c r="U27" s="206">
        <f t="shared" si="0"/>
        <v>0</v>
      </c>
      <c r="V27" s="203"/>
    </row>
    <row r="28" spans="1:25" ht="12.75" thickBot="1" x14ac:dyDescent="0.25">
      <c r="B28" s="183" t="s">
        <v>97</v>
      </c>
      <c r="C28" s="183" t="s">
        <v>201</v>
      </c>
      <c r="D28" s="201">
        <v>762</v>
      </c>
      <c r="E28" s="206">
        <f t="shared" si="8"/>
        <v>0</v>
      </c>
      <c r="F28" s="203"/>
      <c r="M28" s="183" t="s">
        <v>97</v>
      </c>
      <c r="N28" s="183" t="s">
        <v>201</v>
      </c>
      <c r="O28" s="206">
        <f t="shared" si="9"/>
        <v>0</v>
      </c>
      <c r="P28" s="203"/>
      <c r="U28" s="206">
        <f t="shared" si="0"/>
        <v>0</v>
      </c>
      <c r="V28" s="203"/>
    </row>
    <row r="29" spans="1:25" ht="12.75" thickBot="1" x14ac:dyDescent="0.25">
      <c r="A29" s="199" t="s">
        <v>202</v>
      </c>
      <c r="B29" s="200"/>
      <c r="C29" s="200" t="s">
        <v>203</v>
      </c>
      <c r="E29" s="207">
        <f>E19+E20-E25</f>
        <v>0</v>
      </c>
      <c r="F29" s="208">
        <f>F19+F20-F25</f>
        <v>0</v>
      </c>
      <c r="G29" s="208">
        <f>G19+G20-G25</f>
        <v>0</v>
      </c>
      <c r="H29" s="208"/>
      <c r="I29" s="208"/>
      <c r="L29" s="199" t="s">
        <v>202</v>
      </c>
      <c r="M29" s="200"/>
      <c r="N29" s="200" t="s">
        <v>203</v>
      </c>
      <c r="O29" s="207">
        <f>O19+O20-O25</f>
        <v>0</v>
      </c>
      <c r="P29" s="208">
        <f>P19+P20-P25</f>
        <v>0</v>
      </c>
      <c r="Q29" s="208">
        <f>Q19+Q20-Q25</f>
        <v>0</v>
      </c>
      <c r="R29" s="208"/>
      <c r="S29" s="208"/>
      <c r="U29" s="207">
        <f t="shared" si="0"/>
        <v>0</v>
      </c>
      <c r="V29" s="208">
        <f>V19+V20-V25</f>
        <v>0</v>
      </c>
      <c r="W29" s="208">
        <f>W19+W20-W25</f>
        <v>0</v>
      </c>
      <c r="X29" s="208"/>
      <c r="Y29" s="208"/>
    </row>
    <row r="30" spans="1:25" ht="12.75" thickBot="1" x14ac:dyDescent="0.25">
      <c r="A30" s="199" t="s">
        <v>204</v>
      </c>
      <c r="B30" s="200"/>
      <c r="C30" s="200" t="s">
        <v>139</v>
      </c>
      <c r="E30" s="204">
        <f>SUM(E31:E37)</f>
        <v>0</v>
      </c>
      <c r="F30" s="205">
        <f>SUM(F31:F37)</f>
        <v>0</v>
      </c>
      <c r="G30" s="205">
        <f>SUM(G31:G37)</f>
        <v>0</v>
      </c>
      <c r="H30" s="205"/>
      <c r="I30" s="205"/>
      <c r="L30" s="199" t="s">
        <v>204</v>
      </c>
      <c r="M30" s="200"/>
      <c r="N30" s="200" t="s">
        <v>139</v>
      </c>
      <c r="O30" s="204">
        <f>SUM(O31:O37)</f>
        <v>0</v>
      </c>
      <c r="P30" s="205">
        <f>SUM(P31:P37)</f>
        <v>0</v>
      </c>
      <c r="Q30" s="205">
        <f>SUM(Q31:Q37)</f>
        <v>0</v>
      </c>
      <c r="R30" s="205"/>
      <c r="S30" s="205"/>
      <c r="U30" s="204">
        <f t="shared" si="0"/>
        <v>0</v>
      </c>
      <c r="V30" s="205">
        <f>SUM(V31:V37)</f>
        <v>0</v>
      </c>
      <c r="W30" s="205">
        <f>SUM(W31:W37)</f>
        <v>0</v>
      </c>
      <c r="X30" s="205"/>
      <c r="Y30" s="205"/>
    </row>
    <row r="31" spans="1:25" x14ac:dyDescent="0.2">
      <c r="B31" s="183" t="s">
        <v>146</v>
      </c>
      <c r="C31" s="183" t="s">
        <v>205</v>
      </c>
      <c r="E31" s="206">
        <f>SUM(F31:I31)</f>
        <v>0</v>
      </c>
      <c r="F31" s="203"/>
      <c r="M31" s="183" t="s">
        <v>146</v>
      </c>
      <c r="N31" s="183" t="s">
        <v>205</v>
      </c>
      <c r="O31" s="206">
        <f>SUM(P31:S31)</f>
        <v>0</v>
      </c>
      <c r="P31" s="203"/>
      <c r="U31" s="206">
        <f t="shared" si="0"/>
        <v>0</v>
      </c>
      <c r="V31" s="203"/>
    </row>
    <row r="32" spans="1:25" x14ac:dyDescent="0.2">
      <c r="C32" s="183" t="s">
        <v>220</v>
      </c>
      <c r="E32" s="206"/>
      <c r="F32" s="203"/>
      <c r="N32" s="183" t="s">
        <v>220</v>
      </c>
      <c r="O32" s="206"/>
      <c r="P32" s="203"/>
      <c r="U32" s="206">
        <f t="shared" si="0"/>
        <v>0</v>
      </c>
      <c r="V32" s="203"/>
    </row>
    <row r="33" spans="1:26" x14ac:dyDescent="0.2">
      <c r="B33" s="183" t="s">
        <v>49</v>
      </c>
      <c r="C33" s="183" t="s">
        <v>206</v>
      </c>
      <c r="D33" s="201">
        <v>751</v>
      </c>
      <c r="E33" s="206">
        <f>SUM(F33:I33)</f>
        <v>0</v>
      </c>
      <c r="F33" s="203"/>
      <c r="M33" s="183" t="s">
        <v>49</v>
      </c>
      <c r="N33" s="183" t="s">
        <v>206</v>
      </c>
      <c r="O33" s="206">
        <f>SUM(P33:S33)</f>
        <v>0</v>
      </c>
      <c r="P33" s="203"/>
      <c r="U33" s="206">
        <f t="shared" si="0"/>
        <v>0</v>
      </c>
      <c r="V33" s="203"/>
    </row>
    <row r="34" spans="1:26" x14ac:dyDescent="0.2">
      <c r="C34" s="183" t="s">
        <v>220</v>
      </c>
      <c r="E34" s="206"/>
      <c r="F34" s="203"/>
      <c r="N34" s="183" t="s">
        <v>220</v>
      </c>
      <c r="O34" s="206"/>
      <c r="P34" s="203"/>
      <c r="U34" s="206">
        <f t="shared" si="0"/>
        <v>0</v>
      </c>
      <c r="V34" s="203"/>
    </row>
    <row r="35" spans="1:26" x14ac:dyDescent="0.2">
      <c r="B35" s="183" t="s">
        <v>97</v>
      </c>
      <c r="C35" s="183" t="s">
        <v>207</v>
      </c>
      <c r="E35" s="206">
        <f>SUM(F35:I35)</f>
        <v>0</v>
      </c>
      <c r="F35" s="203"/>
      <c r="M35" s="183" t="s">
        <v>97</v>
      </c>
      <c r="N35" s="183" t="s">
        <v>207</v>
      </c>
      <c r="O35" s="206">
        <f>SUM(P35:S35)</f>
        <v>0</v>
      </c>
      <c r="P35" s="203"/>
      <c r="U35" s="206">
        <f t="shared" si="0"/>
        <v>0</v>
      </c>
      <c r="V35" s="203"/>
    </row>
    <row r="36" spans="1:26" x14ac:dyDescent="0.2">
      <c r="B36" s="183" t="s">
        <v>153</v>
      </c>
      <c r="C36" s="183" t="s">
        <v>208</v>
      </c>
      <c r="E36" s="206">
        <f>SUM(F36:I36)</f>
        <v>0</v>
      </c>
      <c r="F36" s="203"/>
      <c r="M36" s="183" t="s">
        <v>153</v>
      </c>
      <c r="N36" s="183" t="s">
        <v>208</v>
      </c>
      <c r="O36" s="206">
        <f>SUM(P36:S36)</f>
        <v>0</v>
      </c>
      <c r="P36" s="203"/>
      <c r="U36" s="206">
        <f t="shared" si="0"/>
        <v>0</v>
      </c>
      <c r="V36" s="203"/>
    </row>
    <row r="37" spans="1:26" ht="12.75" thickBot="1" x14ac:dyDescent="0.25">
      <c r="B37" s="183" t="s">
        <v>189</v>
      </c>
      <c r="C37" s="183" t="s">
        <v>209</v>
      </c>
      <c r="E37" s="206">
        <f>SUM(F37:I37)</f>
        <v>0</v>
      </c>
      <c r="F37" s="203"/>
      <c r="M37" s="183" t="s">
        <v>189</v>
      </c>
      <c r="N37" s="183" t="s">
        <v>209</v>
      </c>
      <c r="O37" s="206">
        <f>SUM(P37:S37)</f>
        <v>0</v>
      </c>
      <c r="P37" s="203"/>
      <c r="U37" s="206">
        <f t="shared" si="0"/>
        <v>0</v>
      </c>
      <c r="V37" s="203"/>
    </row>
    <row r="38" spans="1:26" ht="12.75" thickBot="1" x14ac:dyDescent="0.25">
      <c r="A38" s="199" t="s">
        <v>210</v>
      </c>
      <c r="B38" s="200"/>
      <c r="C38" s="200" t="s">
        <v>140</v>
      </c>
      <c r="E38" s="204">
        <f>SUM(E39:E43)</f>
        <v>0</v>
      </c>
      <c r="F38" s="205">
        <f>SUM(F39:F43)</f>
        <v>0</v>
      </c>
      <c r="G38" s="205">
        <f>SUM(G39:G43)</f>
        <v>0</v>
      </c>
      <c r="H38" s="205"/>
      <c r="I38" s="205"/>
      <c r="L38" s="199" t="s">
        <v>210</v>
      </c>
      <c r="M38" s="200"/>
      <c r="N38" s="200" t="s">
        <v>140</v>
      </c>
      <c r="O38" s="204">
        <f>SUM(O39:O43)</f>
        <v>0</v>
      </c>
      <c r="P38" s="205">
        <f>SUM(P39:P43)</f>
        <v>0</v>
      </c>
      <c r="Q38" s="205">
        <f>SUM(Q39:Q43)</f>
        <v>0</v>
      </c>
      <c r="R38" s="205"/>
      <c r="S38" s="205"/>
      <c r="U38" s="204">
        <f t="shared" si="0"/>
        <v>0</v>
      </c>
      <c r="V38" s="205">
        <f>SUM(V39:V43)</f>
        <v>0</v>
      </c>
      <c r="W38" s="205">
        <f>SUM(W39:W43)</f>
        <v>0</v>
      </c>
      <c r="X38" s="205"/>
      <c r="Y38" s="205"/>
    </row>
    <row r="39" spans="1:26" x14ac:dyDescent="0.2">
      <c r="B39" s="183" t="s">
        <v>146</v>
      </c>
      <c r="C39" s="183" t="s">
        <v>206</v>
      </c>
      <c r="D39" s="201">
        <v>752</v>
      </c>
      <c r="E39" s="206">
        <f>SUM(F39:I39)</f>
        <v>0</v>
      </c>
      <c r="F39" s="203"/>
      <c r="M39" s="183" t="s">
        <v>146</v>
      </c>
      <c r="N39" s="183" t="s">
        <v>206</v>
      </c>
      <c r="O39" s="206">
        <f>SUM(P39:S39)</f>
        <v>0</v>
      </c>
      <c r="P39" s="203"/>
      <c r="U39" s="206">
        <f t="shared" si="0"/>
        <v>0</v>
      </c>
      <c r="V39" s="203"/>
    </row>
    <row r="40" spans="1:26" x14ac:dyDescent="0.2">
      <c r="C40" s="183" t="s">
        <v>221</v>
      </c>
      <c r="E40" s="206"/>
      <c r="F40" s="203"/>
      <c r="N40" s="183" t="s">
        <v>221</v>
      </c>
      <c r="O40" s="206"/>
      <c r="P40" s="203"/>
      <c r="U40" s="206">
        <f t="shared" si="0"/>
        <v>0</v>
      </c>
      <c r="V40" s="203"/>
    </row>
    <row r="41" spans="1:26" x14ac:dyDescent="0.2">
      <c r="B41" s="183" t="s">
        <v>49</v>
      </c>
      <c r="C41" s="183" t="s">
        <v>222</v>
      </c>
      <c r="E41" s="206">
        <f t="shared" ref="E41:E43" si="10">SUM(F41:I41)</f>
        <v>0</v>
      </c>
      <c r="F41" s="203"/>
      <c r="M41" s="183" t="s">
        <v>49</v>
      </c>
      <c r="N41" s="183" t="s">
        <v>222</v>
      </c>
      <c r="O41" s="206">
        <f t="shared" ref="O41:O43" si="11">SUM(P41:S41)</f>
        <v>0</v>
      </c>
      <c r="P41" s="203"/>
      <c r="U41" s="206">
        <f t="shared" si="0"/>
        <v>0</v>
      </c>
      <c r="V41" s="203"/>
    </row>
    <row r="42" spans="1:26" x14ac:dyDescent="0.2">
      <c r="B42" s="183" t="s">
        <v>97</v>
      </c>
      <c r="C42" s="183" t="s">
        <v>208</v>
      </c>
      <c r="E42" s="206">
        <f t="shared" si="10"/>
        <v>0</v>
      </c>
      <c r="F42" s="203"/>
      <c r="M42" s="183" t="s">
        <v>97</v>
      </c>
      <c r="N42" s="183" t="s">
        <v>208</v>
      </c>
      <c r="O42" s="206">
        <f t="shared" si="11"/>
        <v>0</v>
      </c>
      <c r="P42" s="203"/>
      <c r="U42" s="206">
        <f t="shared" si="0"/>
        <v>0</v>
      </c>
      <c r="V42" s="203"/>
    </row>
    <row r="43" spans="1:26" ht="12.75" thickBot="1" x14ac:dyDescent="0.25">
      <c r="B43" s="183" t="s">
        <v>153</v>
      </c>
      <c r="C43" s="183" t="s">
        <v>209</v>
      </c>
      <c r="E43" s="206">
        <f t="shared" si="10"/>
        <v>0</v>
      </c>
      <c r="F43" s="203"/>
      <c r="M43" s="183" t="s">
        <v>153</v>
      </c>
      <c r="N43" s="183" t="s">
        <v>209</v>
      </c>
      <c r="O43" s="206">
        <f t="shared" si="11"/>
        <v>0</v>
      </c>
      <c r="P43" s="203"/>
      <c r="U43" s="206">
        <f t="shared" si="0"/>
        <v>0</v>
      </c>
      <c r="V43" s="203"/>
    </row>
    <row r="44" spans="1:26" ht="12.75" thickBot="1" x14ac:dyDescent="0.25">
      <c r="A44" s="199" t="s">
        <v>146</v>
      </c>
      <c r="B44" s="200"/>
      <c r="C44" s="200" t="s">
        <v>211</v>
      </c>
      <c r="E44" s="207">
        <f>E29+E30-E38</f>
        <v>0</v>
      </c>
      <c r="F44" s="208">
        <f>F29+F30-F38</f>
        <v>0</v>
      </c>
      <c r="G44" s="208">
        <f>G29+G30-G38</f>
        <v>0</v>
      </c>
      <c r="H44" s="208"/>
      <c r="I44" s="208"/>
      <c r="L44" s="199" t="s">
        <v>146</v>
      </c>
      <c r="M44" s="200"/>
      <c r="N44" s="200" t="s">
        <v>211</v>
      </c>
      <c r="O44" s="207">
        <f>O29+O30-O38</f>
        <v>0</v>
      </c>
      <c r="P44" s="208">
        <f>P29+P30-P38</f>
        <v>0</v>
      </c>
      <c r="Q44" s="208">
        <f>Q29+Q30-Q38</f>
        <v>0</v>
      </c>
      <c r="R44" s="208"/>
      <c r="S44" s="208"/>
      <c r="U44" s="207">
        <f>V44+W44</f>
        <v>0</v>
      </c>
      <c r="V44" s="208">
        <f>V29+V30-V38</f>
        <v>0</v>
      </c>
      <c r="W44" s="208">
        <f>W29+W30-W38</f>
        <v>0</v>
      </c>
      <c r="X44" s="208"/>
      <c r="Y44" s="208"/>
      <c r="Z44" s="183" t="s">
        <v>106</v>
      </c>
    </row>
    <row r="45" spans="1:26" ht="12.75" thickBot="1" x14ac:dyDescent="0.25">
      <c r="A45" s="199" t="s">
        <v>212</v>
      </c>
      <c r="B45" s="200"/>
      <c r="C45" s="200" t="s">
        <v>213</v>
      </c>
      <c r="D45" s="201" t="s">
        <v>223</v>
      </c>
      <c r="E45" s="204">
        <f>F45+G45</f>
        <v>0</v>
      </c>
      <c r="F45" s="205"/>
      <c r="G45" s="205"/>
      <c r="H45" s="205"/>
      <c r="I45" s="205"/>
      <c r="L45" s="199" t="s">
        <v>212</v>
      </c>
      <c r="M45" s="200"/>
      <c r="N45" s="200" t="s">
        <v>213</v>
      </c>
      <c r="O45" s="204">
        <v>0</v>
      </c>
      <c r="P45" s="205">
        <f>P44*0.195</f>
        <v>0</v>
      </c>
      <c r="Q45" s="205">
        <f>G45</f>
        <v>0</v>
      </c>
      <c r="R45" s="205"/>
      <c r="S45" s="205"/>
      <c r="U45" s="204">
        <f t="shared" si="0"/>
        <v>0</v>
      </c>
      <c r="V45" s="205"/>
      <c r="W45" s="205"/>
      <c r="X45" s="205"/>
      <c r="Y45" s="205"/>
    </row>
    <row r="46" spans="1:26" ht="12.75" thickBot="1" x14ac:dyDescent="0.25">
      <c r="A46" s="199" t="s">
        <v>214</v>
      </c>
      <c r="B46" s="200"/>
      <c r="C46" s="200" t="s">
        <v>215</v>
      </c>
      <c r="E46" s="204"/>
      <c r="F46" s="205"/>
      <c r="G46" s="205"/>
      <c r="H46" s="205"/>
      <c r="I46" s="205"/>
      <c r="L46" s="199" t="s">
        <v>214</v>
      </c>
      <c r="M46" s="200"/>
      <c r="N46" s="200" t="s">
        <v>215</v>
      </c>
      <c r="O46" s="204"/>
      <c r="P46" s="205"/>
      <c r="Q46" s="205"/>
      <c r="R46" s="205"/>
      <c r="S46" s="205"/>
      <c r="U46" s="204">
        <f t="shared" si="0"/>
        <v>0</v>
      </c>
      <c r="V46" s="205"/>
      <c r="W46" s="205"/>
      <c r="X46" s="205"/>
      <c r="Y46" s="205"/>
    </row>
    <row r="47" spans="1:26" ht="12.75" thickBot="1" x14ac:dyDescent="0.25">
      <c r="A47" s="199" t="s">
        <v>216</v>
      </c>
      <c r="B47" s="200"/>
      <c r="C47" s="200" t="s">
        <v>217</v>
      </c>
      <c r="E47" s="207">
        <f>E44-E45-E46</f>
        <v>0</v>
      </c>
      <c r="F47" s="208">
        <f>F44-F45-F46</f>
        <v>0</v>
      </c>
      <c r="G47" s="208">
        <f>G44-G45-G46</f>
        <v>0</v>
      </c>
      <c r="H47" s="208"/>
      <c r="I47" s="208"/>
      <c r="L47" s="199" t="s">
        <v>216</v>
      </c>
      <c r="M47" s="200"/>
      <c r="N47" s="200" t="s">
        <v>217</v>
      </c>
      <c r="O47" s="207">
        <f>O44-O45-O46</f>
        <v>0</v>
      </c>
      <c r="P47" s="208">
        <f>P44-P45-P46</f>
        <v>0</v>
      </c>
      <c r="Q47" s="208">
        <f>Q44-Q45-Q46</f>
        <v>0</v>
      </c>
      <c r="R47" s="208"/>
      <c r="S47" s="208"/>
      <c r="U47" s="207">
        <f t="shared" si="0"/>
        <v>0</v>
      </c>
      <c r="V47" s="208">
        <f>V44-V45-V46</f>
        <v>0</v>
      </c>
      <c r="W47" s="208">
        <f>W44-W45-W46</f>
        <v>0</v>
      </c>
      <c r="X47" s="208"/>
      <c r="Y47" s="208"/>
    </row>
    <row r="48" spans="1:26" x14ac:dyDescent="0.2">
      <c r="Q48" s="203">
        <f>Q47-G47</f>
        <v>0</v>
      </c>
    </row>
  </sheetData>
  <pageMargins left="0.43" right="0.28000000000000003" top="0.74803149606299213" bottom="0.74803149606299213" header="0.31496062992125984" footer="0.31496062992125984"/>
  <pageSetup paperSize="9" scale="49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E7132-A825-4749-9578-D352AB272B06}">
  <dimension ref="A1:Q56"/>
  <sheetViews>
    <sheetView topLeftCell="A3" zoomScale="70" zoomScaleNormal="70" workbookViewId="0">
      <selection activeCell="N32" sqref="N32"/>
    </sheetView>
  </sheetViews>
  <sheetFormatPr defaultRowHeight="15" x14ac:dyDescent="0.25"/>
  <cols>
    <col min="1" max="1" width="2.42578125" customWidth="1"/>
    <col min="2" max="2" width="2.5703125" bestFit="1" customWidth="1"/>
    <col min="3" max="3" width="5.7109375" bestFit="1" customWidth="1"/>
    <col min="4" max="4" width="5" customWidth="1"/>
    <col min="5" max="5" width="49.85546875" bestFit="1" customWidth="1"/>
    <col min="6" max="6" width="11.28515625" bestFit="1" customWidth="1"/>
    <col min="10" max="13" width="11.28515625" style="1" bestFit="1" customWidth="1"/>
    <col min="14" max="14" width="26" style="1" customWidth="1"/>
    <col min="15" max="17" width="11.28515625" style="1" bestFit="1" customWidth="1"/>
  </cols>
  <sheetData>
    <row r="1" spans="1:17" s="356" customFormat="1" ht="39.75" customHeight="1" thickBot="1" x14ac:dyDescent="0.3">
      <c r="B1" s="569" t="s">
        <v>262</v>
      </c>
      <c r="C1" s="569"/>
      <c r="D1" s="569"/>
      <c r="E1" s="570"/>
      <c r="F1" s="571" t="s">
        <v>263</v>
      </c>
      <c r="G1" s="572"/>
      <c r="H1" s="572"/>
      <c r="I1" s="573"/>
      <c r="J1" s="571" t="s">
        <v>264</v>
      </c>
      <c r="K1" s="572"/>
      <c r="L1" s="572"/>
      <c r="M1" s="573"/>
      <c r="N1" s="574" t="s">
        <v>265</v>
      </c>
      <c r="O1" s="575"/>
      <c r="P1" s="575"/>
      <c r="Q1" s="576"/>
    </row>
    <row r="2" spans="1:17" s="356" customFormat="1" ht="28.5" customHeight="1" thickBot="1" x14ac:dyDescent="0.3">
      <c r="B2" s="372"/>
      <c r="C2" s="372"/>
      <c r="D2" s="372"/>
      <c r="E2" s="372"/>
      <c r="F2" s="373"/>
      <c r="G2" s="374"/>
      <c r="H2" s="374"/>
      <c r="I2" s="375"/>
      <c r="J2" s="373"/>
      <c r="K2" s="374"/>
      <c r="L2" s="374"/>
      <c r="M2" s="375"/>
      <c r="N2" s="577" t="s">
        <v>266</v>
      </c>
      <c r="O2" s="578"/>
      <c r="P2" s="578"/>
      <c r="Q2" s="579"/>
    </row>
    <row r="3" spans="1:17" s="326" customFormat="1" ht="15.75" thickBot="1" x14ac:dyDescent="0.3">
      <c r="A3" s="351"/>
      <c r="B3" s="352"/>
      <c r="C3" s="352"/>
      <c r="D3" s="352"/>
      <c r="E3" s="352"/>
      <c r="F3" s="353" t="s">
        <v>164</v>
      </c>
      <c r="G3" s="354" t="s">
        <v>165</v>
      </c>
      <c r="H3" s="354" t="s">
        <v>166</v>
      </c>
      <c r="I3" s="355" t="s">
        <v>167</v>
      </c>
      <c r="J3" s="353" t="s">
        <v>164</v>
      </c>
      <c r="K3" s="354" t="s">
        <v>165</v>
      </c>
      <c r="L3" s="354" t="s">
        <v>166</v>
      </c>
      <c r="M3" s="355" t="s">
        <v>167</v>
      </c>
      <c r="N3" s="353" t="s">
        <v>164</v>
      </c>
      <c r="O3" s="354" t="s">
        <v>165</v>
      </c>
      <c r="P3" s="354" t="s">
        <v>166</v>
      </c>
      <c r="Q3" s="355" t="s">
        <v>167</v>
      </c>
    </row>
    <row r="4" spans="1:17" s="326" customFormat="1" x14ac:dyDescent="0.25">
      <c r="A4" s="321" t="s">
        <v>8</v>
      </c>
      <c r="B4" s="322"/>
      <c r="C4" s="322"/>
      <c r="D4" s="322"/>
      <c r="E4" s="322" t="s">
        <v>9</v>
      </c>
      <c r="F4" s="323">
        <f ca="1">'WYKONANIE vs PLAN'!M3</f>
        <v>0</v>
      </c>
      <c r="G4" s="324">
        <f>G5+G15</f>
        <v>0</v>
      </c>
      <c r="H4" s="324">
        <f>H5+H15</f>
        <v>0</v>
      </c>
      <c r="I4" s="325">
        <f>I5+I15</f>
        <v>0</v>
      </c>
      <c r="J4" s="323"/>
      <c r="K4" s="324"/>
      <c r="L4" s="324"/>
      <c r="M4" s="325"/>
      <c r="N4" s="359">
        <f ca="1">IFERROR((F4/J4),0)</f>
        <v>0</v>
      </c>
      <c r="O4" s="324"/>
      <c r="P4" s="324"/>
      <c r="Q4" s="325"/>
    </row>
    <row r="5" spans="1:17" s="326" customFormat="1" x14ac:dyDescent="0.25">
      <c r="A5" s="327"/>
      <c r="B5" s="328" t="s">
        <v>10</v>
      </c>
      <c r="C5" s="329"/>
      <c r="D5" s="329"/>
      <c r="E5" s="329" t="s">
        <v>11</v>
      </c>
      <c r="F5" s="330">
        <f ca="1">'WYKONANIE vs PLAN'!M4</f>
        <v>0</v>
      </c>
      <c r="G5" s="331">
        <f>SUM(G6:G14)</f>
        <v>0</v>
      </c>
      <c r="H5" s="331">
        <f>SUM(H6:H14)</f>
        <v>0</v>
      </c>
      <c r="I5" s="332">
        <f>SUM(I6:I14)</f>
        <v>0</v>
      </c>
      <c r="J5" s="330"/>
      <c r="K5" s="331"/>
      <c r="L5" s="331"/>
      <c r="M5" s="332"/>
      <c r="N5" s="360">
        <f t="shared" ref="N5:N56" ca="1" si="0">IFERROR((F5/J5),0)</f>
        <v>0</v>
      </c>
      <c r="O5" s="331"/>
      <c r="P5" s="331"/>
      <c r="Q5" s="332"/>
    </row>
    <row r="6" spans="1:17" x14ac:dyDescent="0.25">
      <c r="A6" s="9"/>
      <c r="B6" s="9"/>
      <c r="C6" s="5" t="s">
        <v>12</v>
      </c>
      <c r="D6" s="6"/>
      <c r="E6" s="6" t="s">
        <v>13</v>
      </c>
      <c r="F6" s="270">
        <f ca="1">'WYKONANIE vs PLAN'!M5</f>
        <v>0</v>
      </c>
      <c r="G6" s="277"/>
      <c r="H6" s="277"/>
      <c r="I6" s="316"/>
      <c r="J6" s="226"/>
      <c r="K6" s="27"/>
      <c r="L6" s="27"/>
      <c r="M6" s="76"/>
      <c r="N6" s="361">
        <f t="shared" ca="1" si="0"/>
        <v>0</v>
      </c>
      <c r="O6" s="27"/>
      <c r="P6" s="27"/>
      <c r="Q6" s="76"/>
    </row>
    <row r="7" spans="1:17" x14ac:dyDescent="0.25">
      <c r="A7" s="9"/>
      <c r="B7" s="9"/>
      <c r="C7" s="7" t="s">
        <v>14</v>
      </c>
      <c r="D7" s="8"/>
      <c r="E7" s="8" t="s">
        <v>15</v>
      </c>
      <c r="F7" s="273">
        <f ca="1">'WYKONANIE vs PLAN'!M6</f>
        <v>0</v>
      </c>
      <c r="G7" s="274"/>
      <c r="H7" s="274"/>
      <c r="I7" s="317"/>
      <c r="J7" s="228"/>
      <c r="K7" s="28"/>
      <c r="L7" s="28"/>
      <c r="M7" s="77"/>
      <c r="N7" s="362">
        <f t="shared" ca="1" si="0"/>
        <v>0</v>
      </c>
      <c r="O7" s="28"/>
      <c r="P7" s="28"/>
      <c r="Q7" s="77"/>
    </row>
    <row r="8" spans="1:17" x14ac:dyDescent="0.25">
      <c r="A8" s="9"/>
      <c r="B8" s="9"/>
      <c r="C8" s="7" t="s">
        <v>16</v>
      </c>
      <c r="D8" s="8"/>
      <c r="E8" s="8" t="s">
        <v>17</v>
      </c>
      <c r="F8" s="273">
        <f ca="1">'WYKONANIE vs PLAN'!M7</f>
        <v>0</v>
      </c>
      <c r="G8" s="274"/>
      <c r="H8" s="274"/>
      <c r="I8" s="317"/>
      <c r="J8" s="228"/>
      <c r="K8" s="28"/>
      <c r="L8" s="28"/>
      <c r="M8" s="77"/>
      <c r="N8" s="362">
        <f t="shared" ca="1" si="0"/>
        <v>0</v>
      </c>
      <c r="O8" s="28"/>
      <c r="P8" s="28"/>
      <c r="Q8" s="77"/>
    </row>
    <row r="9" spans="1:17" x14ac:dyDescent="0.25">
      <c r="A9" s="9"/>
      <c r="B9" s="9"/>
      <c r="C9" s="7" t="s">
        <v>18</v>
      </c>
      <c r="D9" s="8"/>
      <c r="E9" s="8" t="s">
        <v>19</v>
      </c>
      <c r="F9" s="273">
        <f ca="1">'WYKONANIE vs PLAN'!M8</f>
        <v>0</v>
      </c>
      <c r="G9" s="274"/>
      <c r="H9" s="274"/>
      <c r="I9" s="317"/>
      <c r="J9" s="228"/>
      <c r="K9" s="28"/>
      <c r="L9" s="28"/>
      <c r="M9" s="77"/>
      <c r="N9" s="362">
        <f t="shared" ca="1" si="0"/>
        <v>0</v>
      </c>
      <c r="O9" s="28"/>
      <c r="P9" s="28"/>
      <c r="Q9" s="77"/>
    </row>
    <row r="10" spans="1:17" hidden="1" x14ac:dyDescent="0.25">
      <c r="A10" s="9"/>
      <c r="B10" s="9"/>
      <c r="C10" s="7" t="s">
        <v>20</v>
      </c>
      <c r="D10" s="8"/>
      <c r="E10" s="8" t="s">
        <v>21</v>
      </c>
      <c r="F10" s="273">
        <f ca="1">'WYKONANIE vs PLAN'!M9</f>
        <v>0</v>
      </c>
      <c r="G10" s="274"/>
      <c r="H10" s="274"/>
      <c r="I10" s="317"/>
      <c r="J10" s="228"/>
      <c r="K10" s="28"/>
      <c r="L10" s="28"/>
      <c r="M10" s="77"/>
      <c r="N10" s="362">
        <f t="shared" ca="1" si="0"/>
        <v>0</v>
      </c>
      <c r="O10" s="28"/>
      <c r="P10" s="28"/>
      <c r="Q10" s="77"/>
    </row>
    <row r="11" spans="1:17" hidden="1" x14ac:dyDescent="0.25">
      <c r="A11" s="9"/>
      <c r="B11" s="9"/>
      <c r="C11" s="7" t="s">
        <v>22</v>
      </c>
      <c r="D11" s="8"/>
      <c r="E11" s="8" t="s">
        <v>23</v>
      </c>
      <c r="F11" s="273">
        <f ca="1">'WYKONANIE vs PLAN'!M10</f>
        <v>0</v>
      </c>
      <c r="G11" s="274"/>
      <c r="H11" s="274"/>
      <c r="I11" s="317"/>
      <c r="J11" s="228"/>
      <c r="K11" s="28"/>
      <c r="L11" s="28"/>
      <c r="M11" s="77"/>
      <c r="N11" s="362">
        <f t="shared" ca="1" si="0"/>
        <v>0</v>
      </c>
      <c r="O11" s="28"/>
      <c r="P11" s="28"/>
      <c r="Q11" s="77"/>
    </row>
    <row r="12" spans="1:17" hidden="1" x14ac:dyDescent="0.25">
      <c r="A12" s="9"/>
      <c r="B12" s="9"/>
      <c r="C12" s="7" t="s">
        <v>24</v>
      </c>
      <c r="D12" s="8"/>
      <c r="E12" s="8" t="s">
        <v>25</v>
      </c>
      <c r="F12" s="273">
        <f ca="1">'WYKONANIE vs PLAN'!M11</f>
        <v>0</v>
      </c>
      <c r="G12" s="274"/>
      <c r="H12" s="274"/>
      <c r="I12" s="317"/>
      <c r="J12" s="228"/>
      <c r="K12" s="28"/>
      <c r="L12" s="28"/>
      <c r="M12" s="77"/>
      <c r="N12" s="362">
        <f t="shared" ca="1" si="0"/>
        <v>0</v>
      </c>
      <c r="O12" s="28"/>
      <c r="P12" s="28"/>
      <c r="Q12" s="77"/>
    </row>
    <row r="13" spans="1:17" hidden="1" x14ac:dyDescent="0.25">
      <c r="A13" s="9"/>
      <c r="B13" s="9"/>
      <c r="C13" s="7" t="s">
        <v>26</v>
      </c>
      <c r="D13" s="8"/>
      <c r="E13" s="8" t="s">
        <v>27</v>
      </c>
      <c r="F13" s="273">
        <f ca="1">'WYKONANIE vs PLAN'!M12</f>
        <v>0</v>
      </c>
      <c r="G13" s="274"/>
      <c r="H13" s="274"/>
      <c r="I13" s="317"/>
      <c r="J13" s="228"/>
      <c r="K13" s="28"/>
      <c r="L13" s="28"/>
      <c r="M13" s="77"/>
      <c r="N13" s="362">
        <f t="shared" ca="1" si="0"/>
        <v>0</v>
      </c>
      <c r="O13" s="28"/>
      <c r="P13" s="28"/>
      <c r="Q13" s="77"/>
    </row>
    <row r="14" spans="1:17" hidden="1" x14ac:dyDescent="0.25">
      <c r="A14" s="9"/>
      <c r="B14" s="10"/>
      <c r="C14" s="11" t="s">
        <v>28</v>
      </c>
      <c r="D14" s="12"/>
      <c r="E14" s="12" t="s">
        <v>29</v>
      </c>
      <c r="F14" s="275">
        <f ca="1">'WYKONANIE vs PLAN'!M13</f>
        <v>0</v>
      </c>
      <c r="G14" s="276"/>
      <c r="H14" s="276"/>
      <c r="I14" s="318"/>
      <c r="J14" s="230"/>
      <c r="K14" s="29"/>
      <c r="L14" s="29"/>
      <c r="M14" s="78"/>
      <c r="N14" s="363">
        <f t="shared" ca="1" si="0"/>
        <v>0</v>
      </c>
      <c r="O14" s="29"/>
      <c r="P14" s="29"/>
      <c r="Q14" s="78"/>
    </row>
    <row r="15" spans="1:17" s="326" customFormat="1" x14ac:dyDescent="0.25">
      <c r="A15" s="327"/>
      <c r="B15" s="328" t="s">
        <v>30</v>
      </c>
      <c r="C15" s="333"/>
      <c r="D15" s="333"/>
      <c r="E15" s="333" t="s">
        <v>252</v>
      </c>
      <c r="F15" s="334">
        <f ca="1">'WYKONANIE vs PLAN'!M14</f>
        <v>0</v>
      </c>
      <c r="G15" s="335">
        <f>G16+G21+G22+G23+G24+G25</f>
        <v>0</v>
      </c>
      <c r="H15" s="335">
        <f>H16+H21+H22+H23+H24+H25</f>
        <v>0</v>
      </c>
      <c r="I15" s="336">
        <f>I16+I21+I22+I23+I24+I25</f>
        <v>0</v>
      </c>
      <c r="J15" s="334"/>
      <c r="K15" s="335"/>
      <c r="L15" s="335"/>
      <c r="M15" s="336"/>
      <c r="N15" s="364">
        <f t="shared" ca="1" si="0"/>
        <v>0</v>
      </c>
      <c r="O15" s="335"/>
      <c r="P15" s="335"/>
      <c r="Q15" s="336"/>
    </row>
    <row r="16" spans="1:17" x14ac:dyDescent="0.25">
      <c r="A16" s="9"/>
      <c r="B16" s="9"/>
      <c r="C16" s="5" t="s">
        <v>32</v>
      </c>
      <c r="D16" s="6"/>
      <c r="E16" s="6" t="s">
        <v>33</v>
      </c>
      <c r="F16" s="226">
        <f ca="1">'WYKONANIE vs PLAN'!M15</f>
        <v>0</v>
      </c>
      <c r="G16" s="27">
        <f t="shared" ref="G16:I16" si="1">SUM(G17:G20)</f>
        <v>0</v>
      </c>
      <c r="H16" s="27">
        <f>SUM(H17:H20)</f>
        <v>0</v>
      </c>
      <c r="I16" s="76">
        <f t="shared" si="1"/>
        <v>0</v>
      </c>
      <c r="J16" s="226"/>
      <c r="K16" s="27"/>
      <c r="L16" s="27"/>
      <c r="M16" s="76"/>
      <c r="N16" s="361">
        <f t="shared" ca="1" si="0"/>
        <v>0</v>
      </c>
      <c r="O16" s="27"/>
      <c r="P16" s="27"/>
      <c r="Q16" s="76"/>
    </row>
    <row r="17" spans="1:17" x14ac:dyDescent="0.25">
      <c r="A17" s="9"/>
      <c r="B17" s="9"/>
      <c r="C17" s="8"/>
      <c r="D17" s="13" t="s">
        <v>34</v>
      </c>
      <c r="E17" s="106" t="s">
        <v>35</v>
      </c>
      <c r="F17" s="271">
        <f ca="1">'WYKONANIE vs PLAN'!M16</f>
        <v>0</v>
      </c>
      <c r="G17" s="272"/>
      <c r="H17" s="272"/>
      <c r="I17" s="319"/>
      <c r="J17" s="234"/>
      <c r="K17" s="30"/>
      <c r="L17" s="30"/>
      <c r="M17" s="79"/>
      <c r="N17" s="365">
        <f t="shared" ca="1" si="0"/>
        <v>0</v>
      </c>
      <c r="O17" s="30"/>
      <c r="P17" s="30"/>
      <c r="Q17" s="79"/>
    </row>
    <row r="18" spans="1:17" x14ac:dyDescent="0.25">
      <c r="A18" s="9"/>
      <c r="B18" s="9"/>
      <c r="C18" s="8"/>
      <c r="D18" s="13" t="s">
        <v>36</v>
      </c>
      <c r="E18" s="106" t="s">
        <v>37</v>
      </c>
      <c r="F18" s="271">
        <f ca="1">'WYKONANIE vs PLAN'!M17</f>
        <v>0</v>
      </c>
      <c r="G18" s="272"/>
      <c r="H18" s="272"/>
      <c r="I18" s="319"/>
      <c r="J18" s="234"/>
      <c r="K18" s="30"/>
      <c r="L18" s="30"/>
      <c r="M18" s="79"/>
      <c r="N18" s="365">
        <f t="shared" ca="1" si="0"/>
        <v>0</v>
      </c>
      <c r="O18" s="30"/>
      <c r="P18" s="30"/>
      <c r="Q18" s="79"/>
    </row>
    <row r="19" spans="1:17" x14ac:dyDescent="0.25">
      <c r="A19" s="9"/>
      <c r="B19" s="9"/>
      <c r="C19" s="8"/>
      <c r="D19" s="13" t="s">
        <v>38</v>
      </c>
      <c r="E19" s="106" t="s">
        <v>39</v>
      </c>
      <c r="F19" s="271">
        <f ca="1">'WYKONANIE vs PLAN'!M18</f>
        <v>0</v>
      </c>
      <c r="G19" s="272"/>
      <c r="H19" s="272"/>
      <c r="I19" s="319"/>
      <c r="J19" s="234"/>
      <c r="K19" s="30"/>
      <c r="L19" s="30"/>
      <c r="M19" s="79"/>
      <c r="N19" s="365">
        <f t="shared" ca="1" si="0"/>
        <v>0</v>
      </c>
      <c r="O19" s="30"/>
      <c r="P19" s="30"/>
      <c r="Q19" s="79"/>
    </row>
    <row r="20" spans="1:17" x14ac:dyDescent="0.25">
      <c r="A20" s="9"/>
      <c r="B20" s="9"/>
      <c r="C20" s="8"/>
      <c r="D20" s="13" t="s">
        <v>250</v>
      </c>
      <c r="E20" s="106" t="s">
        <v>251</v>
      </c>
      <c r="F20" s="271">
        <f ca="1">'WYKONANIE vs PLAN'!M19</f>
        <v>0</v>
      </c>
      <c r="G20" s="272"/>
      <c r="H20" s="272"/>
      <c r="I20" s="319"/>
      <c r="J20" s="357"/>
      <c r="M20" s="358"/>
      <c r="N20" s="366">
        <f t="shared" ca="1" si="0"/>
        <v>0</v>
      </c>
      <c r="Q20" s="358"/>
    </row>
    <row r="21" spans="1:17" x14ac:dyDescent="0.25">
      <c r="A21" s="9"/>
      <c r="B21" s="9"/>
      <c r="C21" s="7" t="s">
        <v>40</v>
      </c>
      <c r="D21" s="8"/>
      <c r="E21" s="8" t="s">
        <v>41</v>
      </c>
      <c r="F21" s="273">
        <f ca="1">'WYKONANIE vs PLAN'!M20</f>
        <v>0</v>
      </c>
      <c r="G21" s="274"/>
      <c r="H21" s="274"/>
      <c r="I21" s="317"/>
      <c r="J21" s="228"/>
      <c r="K21" s="28"/>
      <c r="L21" s="28"/>
      <c r="M21" s="77"/>
      <c r="N21" s="362">
        <f t="shared" ca="1" si="0"/>
        <v>0</v>
      </c>
      <c r="O21" s="28"/>
      <c r="P21" s="28"/>
      <c r="Q21" s="77"/>
    </row>
    <row r="22" spans="1:17" x14ac:dyDescent="0.25">
      <c r="A22" s="9"/>
      <c r="B22" s="9"/>
      <c r="C22" s="7" t="s">
        <v>42</v>
      </c>
      <c r="D22" s="8"/>
      <c r="E22" s="8" t="s">
        <v>43</v>
      </c>
      <c r="F22" s="273">
        <f ca="1">'WYKONANIE vs PLAN'!M21</f>
        <v>0</v>
      </c>
      <c r="G22" s="274"/>
      <c r="H22" s="274"/>
      <c r="I22" s="317"/>
      <c r="J22" s="228"/>
      <c r="K22" s="28"/>
      <c r="L22" s="28"/>
      <c r="M22" s="77"/>
      <c r="N22" s="362">
        <f t="shared" ca="1" si="0"/>
        <v>0</v>
      </c>
      <c r="O22" s="28"/>
      <c r="P22" s="28"/>
      <c r="Q22" s="77"/>
    </row>
    <row r="23" spans="1:17" x14ac:dyDescent="0.25">
      <c r="A23" s="9"/>
      <c r="B23" s="9"/>
      <c r="C23" s="7" t="s">
        <v>44</v>
      </c>
      <c r="D23" s="8"/>
      <c r="E23" s="8" t="s">
        <v>45</v>
      </c>
      <c r="F23" s="273">
        <f ca="1">'WYKONANIE vs PLAN'!M22</f>
        <v>0</v>
      </c>
      <c r="G23" s="274"/>
      <c r="H23" s="274"/>
      <c r="I23" s="317"/>
      <c r="J23" s="228"/>
      <c r="K23" s="28"/>
      <c r="L23" s="28"/>
      <c r="M23" s="77"/>
      <c r="N23" s="362">
        <f t="shared" ca="1" si="0"/>
        <v>0</v>
      </c>
      <c r="O23" s="28"/>
      <c r="P23" s="28"/>
      <c r="Q23" s="77"/>
    </row>
    <row r="24" spans="1:17" x14ac:dyDescent="0.25">
      <c r="A24" s="9"/>
      <c r="B24" s="9"/>
      <c r="C24" s="7" t="s">
        <v>46</v>
      </c>
      <c r="D24" s="8"/>
      <c r="E24" s="8" t="s">
        <v>47</v>
      </c>
      <c r="F24" s="273">
        <f ca="1">'WYKONANIE vs PLAN'!M23</f>
        <v>0</v>
      </c>
      <c r="G24" s="274"/>
      <c r="H24" s="274"/>
      <c r="I24" s="317"/>
      <c r="J24" s="228"/>
      <c r="K24" s="28"/>
      <c r="L24" s="28"/>
      <c r="M24" s="77"/>
      <c r="N24" s="362">
        <f t="shared" ca="1" si="0"/>
        <v>0</v>
      </c>
      <c r="O24" s="28"/>
      <c r="P24" s="28"/>
      <c r="Q24" s="77"/>
    </row>
    <row r="25" spans="1:17" x14ac:dyDescent="0.25">
      <c r="A25" s="9"/>
      <c r="B25" s="9"/>
      <c r="C25" s="11" t="s">
        <v>48</v>
      </c>
      <c r="D25" s="12"/>
      <c r="E25" s="12" t="s">
        <v>253</v>
      </c>
      <c r="F25" s="275">
        <f ca="1">'WYKONANIE vs PLAN'!M24</f>
        <v>0</v>
      </c>
      <c r="G25" s="276"/>
      <c r="H25" s="276"/>
      <c r="I25" s="318"/>
      <c r="J25" s="230"/>
      <c r="K25" s="29"/>
      <c r="L25" s="29"/>
      <c r="M25" s="78"/>
      <c r="N25" s="363">
        <f t="shared" ca="1" si="0"/>
        <v>0</v>
      </c>
      <c r="O25" s="29"/>
      <c r="P25" s="29"/>
      <c r="Q25" s="78"/>
    </row>
    <row r="26" spans="1:17" s="326" customFormat="1" x14ac:dyDescent="0.25">
      <c r="A26" s="337" t="s">
        <v>49</v>
      </c>
      <c r="B26" s="338"/>
      <c r="C26" s="338"/>
      <c r="D26" s="338"/>
      <c r="E26" s="338" t="s">
        <v>50</v>
      </c>
      <c r="F26" s="339">
        <f ca="1">'WYKONANIE vs PLAN'!M25</f>
        <v>0</v>
      </c>
      <c r="G26" s="340">
        <f>G27+G28+G35+G47+G48</f>
        <v>0</v>
      </c>
      <c r="H26" s="340">
        <f>H27+H28+H35+H47+H48</f>
        <v>0</v>
      </c>
      <c r="I26" s="341">
        <f>I27+I28+I35+I47+I48</f>
        <v>0</v>
      </c>
      <c r="J26" s="339"/>
      <c r="K26" s="340"/>
      <c r="L26" s="340"/>
      <c r="M26" s="341"/>
      <c r="N26" s="367">
        <f t="shared" ca="1" si="0"/>
        <v>0</v>
      </c>
      <c r="O26" s="340"/>
      <c r="P26" s="340"/>
      <c r="Q26" s="341"/>
    </row>
    <row r="27" spans="1:17" s="326" customFormat="1" x14ac:dyDescent="0.25">
      <c r="A27" s="327"/>
      <c r="B27" s="328" t="s">
        <v>10</v>
      </c>
      <c r="C27" s="329"/>
      <c r="D27" s="329"/>
      <c r="E27" s="329" t="s">
        <v>51</v>
      </c>
      <c r="F27" s="330">
        <f ca="1">'WYKONANIE vs PLAN'!M26</f>
        <v>0</v>
      </c>
      <c r="G27" s="331"/>
      <c r="H27" s="331"/>
      <c r="I27" s="332"/>
      <c r="J27" s="330"/>
      <c r="K27" s="331"/>
      <c r="L27" s="331"/>
      <c r="M27" s="332"/>
      <c r="N27" s="360">
        <f t="shared" ca="1" si="0"/>
        <v>0</v>
      </c>
      <c r="O27" s="331"/>
      <c r="P27" s="331"/>
      <c r="Q27" s="332"/>
    </row>
    <row r="28" spans="1:17" s="326" customFormat="1" x14ac:dyDescent="0.25">
      <c r="A28" s="327"/>
      <c r="B28" s="328" t="s">
        <v>30</v>
      </c>
      <c r="C28" s="329"/>
      <c r="D28" s="329"/>
      <c r="E28" s="329" t="s">
        <v>150</v>
      </c>
      <c r="F28" s="330">
        <f ca="1">'WYKONANIE vs PLAN'!M27</f>
        <v>0</v>
      </c>
      <c r="G28" s="331">
        <f>G29+G33+G34</f>
        <v>0</v>
      </c>
      <c r="H28" s="331">
        <f>H29+H33+H34</f>
        <v>0</v>
      </c>
      <c r="I28" s="332">
        <f>I29+I33+I34</f>
        <v>0</v>
      </c>
      <c r="J28" s="330"/>
      <c r="K28" s="331"/>
      <c r="L28" s="331"/>
      <c r="M28" s="332"/>
      <c r="N28" s="360">
        <f t="shared" ca="1" si="0"/>
        <v>0</v>
      </c>
      <c r="O28" s="331"/>
      <c r="P28" s="331"/>
      <c r="Q28" s="332"/>
    </row>
    <row r="29" spans="1:17" x14ac:dyDescent="0.25">
      <c r="A29" s="9"/>
      <c r="B29" s="9"/>
      <c r="C29" s="5" t="s">
        <v>32</v>
      </c>
      <c r="D29" s="6"/>
      <c r="E29" s="6" t="s">
        <v>53</v>
      </c>
      <c r="F29" s="226">
        <f ca="1">'WYKONANIE vs PLAN'!M28</f>
        <v>0</v>
      </c>
      <c r="G29" s="27">
        <f>SUM(G30:G32)</f>
        <v>0</v>
      </c>
      <c r="H29" s="27">
        <f>SUM(H30:H32)</f>
        <v>0</v>
      </c>
      <c r="I29" s="76">
        <f>SUM(I30:I32)</f>
        <v>0</v>
      </c>
      <c r="J29" s="226"/>
      <c r="K29" s="27"/>
      <c r="L29" s="27"/>
      <c r="M29" s="76"/>
      <c r="N29" s="361">
        <f t="shared" ca="1" si="0"/>
        <v>0</v>
      </c>
      <c r="O29" s="27"/>
      <c r="P29" s="27"/>
      <c r="Q29" s="76"/>
    </row>
    <row r="30" spans="1:17" x14ac:dyDescent="0.25">
      <c r="A30" s="19"/>
      <c r="B30" s="19"/>
      <c r="C30" s="16"/>
      <c r="D30" s="17" t="s">
        <v>34</v>
      </c>
      <c r="E30" s="18" t="s">
        <v>54</v>
      </c>
      <c r="F30" s="280">
        <f ca="1">'WYKONANIE vs PLAN'!M29</f>
        <v>0</v>
      </c>
      <c r="G30" s="281"/>
      <c r="H30" s="281"/>
      <c r="I30" s="320"/>
      <c r="J30" s="240"/>
      <c r="K30" s="32"/>
      <c r="L30" s="32"/>
      <c r="M30" s="83"/>
      <c r="N30" s="368">
        <f t="shared" ca="1" si="0"/>
        <v>0</v>
      </c>
      <c r="O30" s="32"/>
      <c r="P30" s="32"/>
      <c r="Q30" s="83"/>
    </row>
    <row r="31" spans="1:17" x14ac:dyDescent="0.25">
      <c r="A31" s="19"/>
      <c r="B31" s="19"/>
      <c r="C31" s="19"/>
      <c r="D31" s="20" t="s">
        <v>55</v>
      </c>
      <c r="E31" s="18" t="s">
        <v>118</v>
      </c>
      <c r="F31" s="280">
        <f ca="1">'WYKONANIE vs PLAN'!M30</f>
        <v>0</v>
      </c>
      <c r="G31" s="281"/>
      <c r="H31" s="281"/>
      <c r="I31" s="320"/>
      <c r="J31" s="240"/>
      <c r="K31" s="32"/>
      <c r="L31" s="32"/>
      <c r="M31" s="83"/>
      <c r="N31" s="368">
        <f t="shared" ca="1" si="0"/>
        <v>0</v>
      </c>
      <c r="O31" s="32"/>
      <c r="P31" s="32"/>
      <c r="Q31" s="83"/>
    </row>
    <row r="32" spans="1:17" x14ac:dyDescent="0.25">
      <c r="A32" s="19"/>
      <c r="B32" s="19"/>
      <c r="C32" s="21"/>
      <c r="D32" s="17" t="s">
        <v>57</v>
      </c>
      <c r="E32" s="18" t="s">
        <v>122</v>
      </c>
      <c r="F32" s="280">
        <f ca="1">'WYKONANIE vs PLAN'!M31</f>
        <v>0</v>
      </c>
      <c r="G32" s="281"/>
      <c r="H32" s="281"/>
      <c r="I32" s="320"/>
      <c r="J32" s="240"/>
      <c r="K32" s="32"/>
      <c r="L32" s="32"/>
      <c r="M32" s="83"/>
      <c r="N32" s="376" t="s">
        <v>267</v>
      </c>
      <c r="O32" s="32"/>
      <c r="P32" s="32"/>
      <c r="Q32" s="83"/>
    </row>
    <row r="33" spans="1:17" x14ac:dyDescent="0.25">
      <c r="A33" s="9"/>
      <c r="B33" s="9"/>
      <c r="C33" s="7" t="s">
        <v>40</v>
      </c>
      <c r="D33" s="8"/>
      <c r="E33" s="8" t="s">
        <v>59</v>
      </c>
      <c r="F33" s="273">
        <f ca="1">'WYKONANIE vs PLAN'!M32</f>
        <v>0</v>
      </c>
      <c r="G33" s="274"/>
      <c r="H33" s="274"/>
      <c r="I33" s="317"/>
      <c r="J33" s="228"/>
      <c r="K33" s="28"/>
      <c r="L33" s="28"/>
      <c r="M33" s="77"/>
      <c r="N33" s="362">
        <f t="shared" ca="1" si="0"/>
        <v>0</v>
      </c>
      <c r="O33" s="28"/>
      <c r="P33" s="28"/>
      <c r="Q33" s="77"/>
    </row>
    <row r="34" spans="1:17" x14ac:dyDescent="0.25">
      <c r="A34" s="9"/>
      <c r="B34" s="9"/>
      <c r="C34" s="11" t="s">
        <v>42</v>
      </c>
      <c r="D34" s="12"/>
      <c r="E34" s="12" t="s">
        <v>60</v>
      </c>
      <c r="F34" s="275">
        <f ca="1">'WYKONANIE vs PLAN'!M33</f>
        <v>0</v>
      </c>
      <c r="G34" s="276"/>
      <c r="H34" s="276"/>
      <c r="I34" s="318"/>
      <c r="J34" s="230"/>
      <c r="K34" s="29"/>
      <c r="L34" s="29"/>
      <c r="M34" s="78"/>
      <c r="N34" s="363">
        <f t="shared" ca="1" si="0"/>
        <v>0</v>
      </c>
      <c r="O34" s="29"/>
      <c r="P34" s="29"/>
      <c r="Q34" s="78"/>
    </row>
    <row r="35" spans="1:17" s="326" customFormat="1" x14ac:dyDescent="0.25">
      <c r="A35" s="327"/>
      <c r="B35" s="328" t="s">
        <v>61</v>
      </c>
      <c r="C35" s="329"/>
      <c r="D35" s="329"/>
      <c r="E35" s="329" t="s">
        <v>132</v>
      </c>
      <c r="F35" s="330">
        <f ca="1">'WYKONANIE vs PLAN'!M34</f>
        <v>0</v>
      </c>
      <c r="G35" s="331">
        <f>SUM(G36:G46)</f>
        <v>0</v>
      </c>
      <c r="H35" s="331">
        <f>SUM(H36:H46)</f>
        <v>0</v>
      </c>
      <c r="I35" s="332">
        <f>SUM(I36:I46)</f>
        <v>0</v>
      </c>
      <c r="J35" s="330"/>
      <c r="K35" s="331"/>
      <c r="L35" s="331"/>
      <c r="M35" s="332"/>
      <c r="N35" s="360">
        <f t="shared" ca="1" si="0"/>
        <v>0</v>
      </c>
      <c r="O35" s="331"/>
      <c r="P35" s="331"/>
      <c r="Q35" s="332"/>
    </row>
    <row r="36" spans="1:17" x14ac:dyDescent="0.25">
      <c r="A36" s="9"/>
      <c r="B36" s="9"/>
      <c r="C36" s="5" t="s">
        <v>63</v>
      </c>
      <c r="D36" s="6"/>
      <c r="E36" s="6" t="s">
        <v>64</v>
      </c>
      <c r="F36" s="270">
        <f ca="1">'WYKONANIE vs PLAN'!M35</f>
        <v>0</v>
      </c>
      <c r="G36" s="277"/>
      <c r="H36" s="277"/>
      <c r="I36" s="316"/>
      <c r="J36" s="226"/>
      <c r="K36" s="27"/>
      <c r="L36" s="27"/>
      <c r="M36" s="76"/>
      <c r="N36" s="361">
        <f t="shared" ca="1" si="0"/>
        <v>0</v>
      </c>
      <c r="O36" s="27"/>
      <c r="P36" s="27"/>
      <c r="Q36" s="76"/>
    </row>
    <row r="37" spans="1:17" x14ac:dyDescent="0.25">
      <c r="A37" s="9"/>
      <c r="B37" s="9"/>
      <c r="C37" s="7" t="s">
        <v>65</v>
      </c>
      <c r="D37" s="8"/>
      <c r="E37" s="8" t="s">
        <v>66</v>
      </c>
      <c r="F37" s="273">
        <f ca="1">'WYKONANIE vs PLAN'!M36</f>
        <v>0</v>
      </c>
      <c r="G37" s="274"/>
      <c r="H37" s="274"/>
      <c r="I37" s="317"/>
      <c r="J37" s="228"/>
      <c r="K37" s="28"/>
      <c r="L37" s="28"/>
      <c r="M37" s="77"/>
      <c r="N37" s="362">
        <f t="shared" ca="1" si="0"/>
        <v>0</v>
      </c>
      <c r="O37" s="28"/>
      <c r="P37" s="28"/>
      <c r="Q37" s="77"/>
    </row>
    <row r="38" spans="1:17" x14ac:dyDescent="0.25">
      <c r="A38" s="9"/>
      <c r="B38" s="9"/>
      <c r="C38" s="7" t="s">
        <v>67</v>
      </c>
      <c r="D38" s="8"/>
      <c r="E38" s="8" t="s">
        <v>6</v>
      </c>
      <c r="F38" s="273">
        <f ca="1">'WYKONANIE vs PLAN'!M37</f>
        <v>0</v>
      </c>
      <c r="G38" s="274"/>
      <c r="H38" s="274"/>
      <c r="I38" s="317"/>
      <c r="J38" s="228"/>
      <c r="K38" s="28"/>
      <c r="L38" s="28"/>
      <c r="M38" s="77"/>
      <c r="N38" s="362">
        <f t="shared" ca="1" si="0"/>
        <v>0</v>
      </c>
      <c r="O38" s="28"/>
      <c r="P38" s="28"/>
      <c r="Q38" s="77"/>
    </row>
    <row r="39" spans="1:17" x14ac:dyDescent="0.25">
      <c r="A39" s="9"/>
      <c r="B39" s="9"/>
      <c r="C39" s="7" t="s">
        <v>68</v>
      </c>
      <c r="D39" s="8"/>
      <c r="E39" s="8" t="s">
        <v>69</v>
      </c>
      <c r="F39" s="273">
        <f ca="1">'WYKONANIE vs PLAN'!M38</f>
        <v>0</v>
      </c>
      <c r="G39" s="274"/>
      <c r="H39" s="274"/>
      <c r="I39" s="317"/>
      <c r="J39" s="228"/>
      <c r="K39" s="28"/>
      <c r="L39" s="28"/>
      <c r="M39" s="77"/>
      <c r="N39" s="362">
        <f t="shared" ca="1" si="0"/>
        <v>0</v>
      </c>
      <c r="O39" s="28"/>
      <c r="P39" s="28"/>
      <c r="Q39" s="77"/>
    </row>
    <row r="40" spans="1:17" x14ac:dyDescent="0.25">
      <c r="A40" s="9"/>
      <c r="B40" s="9"/>
      <c r="C40" s="7" t="s">
        <v>70</v>
      </c>
      <c r="D40" s="8"/>
      <c r="E40" s="8" t="s">
        <v>71</v>
      </c>
      <c r="F40" s="273">
        <f ca="1">'WYKONANIE vs PLAN'!M39</f>
        <v>0</v>
      </c>
      <c r="G40" s="274"/>
      <c r="H40" s="274"/>
      <c r="I40" s="317"/>
      <c r="J40" s="228"/>
      <c r="K40" s="28"/>
      <c r="L40" s="28"/>
      <c r="M40" s="77"/>
      <c r="N40" s="362">
        <f t="shared" ca="1" si="0"/>
        <v>0</v>
      </c>
      <c r="O40" s="28"/>
      <c r="P40" s="28"/>
      <c r="Q40" s="77"/>
    </row>
    <row r="41" spans="1:17" x14ac:dyDescent="0.25">
      <c r="A41" s="9"/>
      <c r="B41" s="9"/>
      <c r="C41" s="7" t="s">
        <v>72</v>
      </c>
      <c r="D41" s="8"/>
      <c r="E41" s="8" t="s">
        <v>5</v>
      </c>
      <c r="F41" s="273">
        <f ca="1">'WYKONANIE vs PLAN'!M40</f>
        <v>0</v>
      </c>
      <c r="G41" s="274"/>
      <c r="H41" s="274"/>
      <c r="I41" s="317"/>
      <c r="J41" s="228"/>
      <c r="K41" s="28"/>
      <c r="L41" s="28"/>
      <c r="M41" s="77"/>
      <c r="N41" s="362">
        <f t="shared" ca="1" si="0"/>
        <v>0</v>
      </c>
      <c r="O41" s="28"/>
      <c r="P41" s="28"/>
      <c r="Q41" s="77"/>
    </row>
    <row r="42" spans="1:17" x14ac:dyDescent="0.25">
      <c r="A42" s="9"/>
      <c r="B42" s="9"/>
      <c r="C42" s="7" t="s">
        <v>73</v>
      </c>
      <c r="D42" s="8"/>
      <c r="E42" s="8" t="s">
        <v>7</v>
      </c>
      <c r="F42" s="273">
        <f ca="1">'WYKONANIE vs PLAN'!M41</f>
        <v>0</v>
      </c>
      <c r="G42" s="274"/>
      <c r="H42" s="274"/>
      <c r="I42" s="317"/>
      <c r="J42" s="228"/>
      <c r="K42" s="28"/>
      <c r="L42" s="28"/>
      <c r="M42" s="77"/>
      <c r="N42" s="362">
        <f t="shared" ca="1" si="0"/>
        <v>0</v>
      </c>
      <c r="O42" s="28"/>
      <c r="P42" s="28"/>
      <c r="Q42" s="77"/>
    </row>
    <row r="43" spans="1:17" x14ac:dyDescent="0.25">
      <c r="A43" s="9"/>
      <c r="B43" s="9"/>
      <c r="C43" s="7" t="s">
        <v>74</v>
      </c>
      <c r="D43" s="8"/>
      <c r="E43" s="8" t="s">
        <v>75</v>
      </c>
      <c r="F43" s="273">
        <f ca="1">'WYKONANIE vs PLAN'!M42</f>
        <v>0</v>
      </c>
      <c r="G43" s="274"/>
      <c r="H43" s="274"/>
      <c r="I43" s="317"/>
      <c r="J43" s="228"/>
      <c r="K43" s="28"/>
      <c r="L43" s="28"/>
      <c r="M43" s="77"/>
      <c r="N43" s="362">
        <f t="shared" ca="1" si="0"/>
        <v>0</v>
      </c>
      <c r="O43" s="28"/>
      <c r="P43" s="28"/>
      <c r="Q43" s="77"/>
    </row>
    <row r="44" spans="1:17" x14ac:dyDescent="0.25">
      <c r="A44" s="9"/>
      <c r="B44" s="9"/>
      <c r="C44" s="7" t="s">
        <v>76</v>
      </c>
      <c r="D44" s="8"/>
      <c r="E44" s="8" t="s">
        <v>77</v>
      </c>
      <c r="F44" s="273">
        <f ca="1">'WYKONANIE vs PLAN'!M43</f>
        <v>0</v>
      </c>
      <c r="G44" s="274"/>
      <c r="H44" s="274"/>
      <c r="I44" s="317"/>
      <c r="J44" s="228"/>
      <c r="K44" s="28"/>
      <c r="L44" s="28"/>
      <c r="M44" s="77"/>
      <c r="N44" s="362">
        <f t="shared" ca="1" si="0"/>
        <v>0</v>
      </c>
      <c r="O44" s="28"/>
      <c r="P44" s="28"/>
      <c r="Q44" s="77"/>
    </row>
    <row r="45" spans="1:17" x14ac:dyDescent="0.25">
      <c r="A45" s="9"/>
      <c r="B45" s="9"/>
      <c r="C45" s="7" t="s">
        <v>78</v>
      </c>
      <c r="D45" s="8"/>
      <c r="E45" s="8" t="s">
        <v>79</v>
      </c>
      <c r="F45" s="273">
        <f ca="1">'WYKONANIE vs PLAN'!M44</f>
        <v>0</v>
      </c>
      <c r="G45" s="274"/>
      <c r="H45" s="274"/>
      <c r="I45" s="317"/>
      <c r="J45" s="228"/>
      <c r="K45" s="28"/>
      <c r="L45" s="28"/>
      <c r="M45" s="77"/>
      <c r="N45" s="362">
        <f t="shared" ca="1" si="0"/>
        <v>0</v>
      </c>
      <c r="O45" s="28"/>
      <c r="P45" s="28"/>
      <c r="Q45" s="77"/>
    </row>
    <row r="46" spans="1:17" x14ac:dyDescent="0.25">
      <c r="A46" s="9"/>
      <c r="B46" s="9"/>
      <c r="C46" s="11" t="s">
        <v>80</v>
      </c>
      <c r="D46" s="12"/>
      <c r="E46" s="12" t="s">
        <v>81</v>
      </c>
      <c r="F46" s="275">
        <f ca="1">'WYKONANIE vs PLAN'!M45</f>
        <v>0</v>
      </c>
      <c r="G46" s="276"/>
      <c r="H46" s="276"/>
      <c r="I46" s="318"/>
      <c r="J46" s="230"/>
      <c r="K46" s="29"/>
      <c r="L46" s="29"/>
      <c r="M46" s="78"/>
      <c r="N46" s="363">
        <f t="shared" ca="1" si="0"/>
        <v>0</v>
      </c>
      <c r="O46" s="29"/>
      <c r="P46" s="29"/>
      <c r="Q46" s="78"/>
    </row>
    <row r="47" spans="1:17" s="326" customFormat="1" x14ac:dyDescent="0.25">
      <c r="A47" s="327"/>
      <c r="B47" s="328" t="s">
        <v>170</v>
      </c>
      <c r="C47" s="329"/>
      <c r="D47" s="329"/>
      <c r="E47" s="329" t="s">
        <v>82</v>
      </c>
      <c r="F47" s="330">
        <f ca="1">'WYKONANIE vs PLAN'!M46</f>
        <v>0</v>
      </c>
      <c r="G47" s="331"/>
      <c r="H47" s="331"/>
      <c r="I47" s="332"/>
      <c r="J47" s="330"/>
      <c r="K47" s="331"/>
      <c r="L47" s="331"/>
      <c r="M47" s="332"/>
      <c r="N47" s="360">
        <f t="shared" ca="1" si="0"/>
        <v>0</v>
      </c>
      <c r="O47" s="331"/>
      <c r="P47" s="331"/>
      <c r="Q47" s="332"/>
    </row>
    <row r="48" spans="1:17" s="326" customFormat="1" x14ac:dyDescent="0.25">
      <c r="A48" s="327"/>
      <c r="B48" s="328" t="s">
        <v>171</v>
      </c>
      <c r="C48" s="329"/>
      <c r="D48" s="329"/>
      <c r="E48" s="329" t="s">
        <v>151</v>
      </c>
      <c r="F48" s="330">
        <f ca="1">'WYKONANIE vs PLAN'!M47</f>
        <v>0</v>
      </c>
      <c r="G48" s="331">
        <f>G49+G52+G54</f>
        <v>0</v>
      </c>
      <c r="H48" s="331">
        <f>H49+H52+H54</f>
        <v>0</v>
      </c>
      <c r="I48" s="332">
        <f>I49+I52+I54</f>
        <v>0</v>
      </c>
      <c r="J48" s="330"/>
      <c r="K48" s="331"/>
      <c r="L48" s="331"/>
      <c r="M48" s="332"/>
      <c r="N48" s="360">
        <f t="shared" ca="1" si="0"/>
        <v>0</v>
      </c>
      <c r="O48" s="331"/>
      <c r="P48" s="331"/>
      <c r="Q48" s="332"/>
    </row>
    <row r="49" spans="1:17" x14ac:dyDescent="0.25">
      <c r="A49" s="9"/>
      <c r="B49" s="9"/>
      <c r="C49" s="23" t="s">
        <v>84</v>
      </c>
      <c r="D49" s="24"/>
      <c r="E49" s="24" t="s">
        <v>85</v>
      </c>
      <c r="F49" s="242">
        <f ca="1">'WYKONANIE vs PLAN'!M48</f>
        <v>0</v>
      </c>
      <c r="G49" s="33">
        <f>SUM(G50:G51)</f>
        <v>0</v>
      </c>
      <c r="H49" s="33">
        <f>SUM(H50:H51)</f>
        <v>0</v>
      </c>
      <c r="I49" s="84">
        <f>SUM(I50:I51)</f>
        <v>0</v>
      </c>
      <c r="J49" s="242"/>
      <c r="K49" s="33"/>
      <c r="L49" s="33"/>
      <c r="M49" s="84"/>
      <c r="N49" s="369">
        <f t="shared" ca="1" si="0"/>
        <v>0</v>
      </c>
      <c r="O49" s="33"/>
      <c r="P49" s="33"/>
      <c r="Q49" s="84"/>
    </row>
    <row r="50" spans="1:17" x14ac:dyDescent="0.25">
      <c r="A50" s="19"/>
      <c r="B50" s="19"/>
      <c r="C50" s="16"/>
      <c r="D50" s="18" t="s">
        <v>86</v>
      </c>
      <c r="E50" s="18" t="s">
        <v>87</v>
      </c>
      <c r="F50" s="280">
        <f ca="1">'WYKONANIE vs PLAN'!M49</f>
        <v>0</v>
      </c>
      <c r="G50" s="281"/>
      <c r="H50" s="281"/>
      <c r="I50" s="320"/>
      <c r="J50" s="240"/>
      <c r="K50" s="32"/>
      <c r="L50" s="32"/>
      <c r="M50" s="83"/>
      <c r="N50" s="368">
        <f t="shared" ca="1" si="0"/>
        <v>0</v>
      </c>
      <c r="O50" s="32"/>
      <c r="P50" s="32"/>
      <c r="Q50" s="83"/>
    </row>
    <row r="51" spans="1:17" x14ac:dyDescent="0.25">
      <c r="A51" s="19"/>
      <c r="B51" s="19"/>
      <c r="C51" s="21"/>
      <c r="D51" s="18" t="s">
        <v>88</v>
      </c>
      <c r="E51" s="18" t="s">
        <v>89</v>
      </c>
      <c r="F51" s="280">
        <f ca="1">'WYKONANIE vs PLAN'!M50</f>
        <v>0</v>
      </c>
      <c r="G51" s="281"/>
      <c r="H51" s="281"/>
      <c r="I51" s="320"/>
      <c r="J51" s="240"/>
      <c r="K51" s="32"/>
      <c r="L51" s="32"/>
      <c r="M51" s="83"/>
      <c r="N51" s="368">
        <f t="shared" ca="1" si="0"/>
        <v>0</v>
      </c>
      <c r="O51" s="32"/>
      <c r="P51" s="32"/>
      <c r="Q51" s="83"/>
    </row>
    <row r="52" spans="1:17" x14ac:dyDescent="0.25">
      <c r="A52" s="9"/>
      <c r="B52" s="9"/>
      <c r="C52" s="7" t="s">
        <v>90</v>
      </c>
      <c r="D52" s="8"/>
      <c r="E52" s="8" t="s">
        <v>91</v>
      </c>
      <c r="F52" s="228">
        <f ca="1">'WYKONANIE vs PLAN'!M51</f>
        <v>0</v>
      </c>
      <c r="G52" s="28">
        <f>G53</f>
        <v>0</v>
      </c>
      <c r="H52" s="28">
        <f>H53</f>
        <v>0</v>
      </c>
      <c r="I52" s="77">
        <f>I53</f>
        <v>0</v>
      </c>
      <c r="J52" s="228"/>
      <c r="K52" s="28"/>
      <c r="L52" s="28"/>
      <c r="M52" s="77"/>
      <c r="N52" s="362">
        <f t="shared" ca="1" si="0"/>
        <v>0</v>
      </c>
      <c r="O52" s="28"/>
      <c r="P52" s="28"/>
      <c r="Q52" s="77"/>
    </row>
    <row r="53" spans="1:17" x14ac:dyDescent="0.25">
      <c r="A53" s="19"/>
      <c r="B53" s="19"/>
      <c r="C53" s="18"/>
      <c r="D53" s="18" t="s">
        <v>92</v>
      </c>
      <c r="E53" s="18" t="s">
        <v>93</v>
      </c>
      <c r="F53" s="280">
        <f ca="1">'WYKONANIE vs PLAN'!M52</f>
        <v>0</v>
      </c>
      <c r="G53" s="281"/>
      <c r="H53" s="281"/>
      <c r="I53" s="320"/>
      <c r="J53" s="240"/>
      <c r="K53" s="32"/>
      <c r="L53" s="32"/>
      <c r="M53" s="83"/>
      <c r="N53" s="368">
        <f t="shared" ca="1" si="0"/>
        <v>0</v>
      </c>
      <c r="O53" s="32"/>
      <c r="P53" s="32"/>
      <c r="Q53" s="83"/>
    </row>
    <row r="54" spans="1:17" x14ac:dyDescent="0.25">
      <c r="A54" s="9"/>
      <c r="B54" s="9"/>
      <c r="C54" s="7" t="s">
        <v>94</v>
      </c>
      <c r="D54" s="8"/>
      <c r="E54" s="8" t="s">
        <v>95</v>
      </c>
      <c r="F54" s="273">
        <f ca="1">'WYKONANIE vs PLAN'!M53</f>
        <v>0</v>
      </c>
      <c r="G54" s="274"/>
      <c r="H54" s="274"/>
      <c r="I54" s="317"/>
      <c r="J54" s="228"/>
      <c r="K54" s="28"/>
      <c r="L54" s="28"/>
      <c r="M54" s="77"/>
      <c r="N54" s="362">
        <f t="shared" ca="1" si="0"/>
        <v>0</v>
      </c>
      <c r="O54" s="28"/>
      <c r="P54" s="28"/>
      <c r="Q54" s="77"/>
    </row>
    <row r="55" spans="1:17" s="326" customFormat="1" ht="15.75" thickBot="1" x14ac:dyDescent="0.3">
      <c r="A55" s="342" t="s">
        <v>97</v>
      </c>
      <c r="B55" s="343"/>
      <c r="C55" s="343"/>
      <c r="D55" s="343"/>
      <c r="E55" s="343" t="s">
        <v>98</v>
      </c>
      <c r="F55" s="344">
        <f ca="1">'WYKONANIE vs PLAN'!M54</f>
        <v>0</v>
      </c>
      <c r="G55" s="345"/>
      <c r="H55" s="345"/>
      <c r="I55" s="346"/>
      <c r="J55" s="344"/>
      <c r="K55" s="345"/>
      <c r="L55" s="345"/>
      <c r="M55" s="346"/>
      <c r="N55" s="370">
        <f t="shared" ca="1" si="0"/>
        <v>0</v>
      </c>
      <c r="O55" s="345"/>
      <c r="P55" s="345"/>
      <c r="Q55" s="346"/>
    </row>
    <row r="56" spans="1:17" s="326" customFormat="1" ht="15.75" thickBot="1" x14ac:dyDescent="0.3">
      <c r="A56" s="347" t="s">
        <v>163</v>
      </c>
      <c r="B56" s="348"/>
      <c r="C56" s="348"/>
      <c r="D56" s="348"/>
      <c r="E56" s="348"/>
      <c r="F56" s="349">
        <f ca="1">'WYKONANIE vs PLAN'!M55</f>
        <v>0</v>
      </c>
      <c r="G56" s="349">
        <f>G55+G26+G4</f>
        <v>0</v>
      </c>
      <c r="H56" s="349">
        <f>H55+H26+H4</f>
        <v>0</v>
      </c>
      <c r="I56" s="350">
        <f>I55+I26+I4</f>
        <v>0</v>
      </c>
      <c r="J56" s="349"/>
      <c r="K56" s="349"/>
      <c r="L56" s="349"/>
      <c r="M56" s="350"/>
      <c r="N56" s="371">
        <f t="shared" ca="1" si="0"/>
        <v>0</v>
      </c>
      <c r="O56" s="349"/>
      <c r="P56" s="349"/>
      <c r="Q56" s="350"/>
    </row>
  </sheetData>
  <mergeCells count="5">
    <mergeCell ref="B1:E1"/>
    <mergeCell ref="F1:I1"/>
    <mergeCell ref="J1:M1"/>
    <mergeCell ref="N1:Q1"/>
    <mergeCell ref="N2:Q2"/>
  </mergeCells>
  <conditionalFormatting sqref="N4:N56">
    <cfRule type="cellIs" dxfId="2" priority="1" operator="greaterThan">
      <formula>1.25</formula>
    </cfRule>
    <cfRule type="cellIs" dxfId="1" priority="2" operator="lessThanOrEqual">
      <formula>0.3</formula>
    </cfRule>
    <cfRule type="cellIs" dxfId="0" priority="3" operator="between">
      <formula>0.75</formula>
      <formula>1.25</formula>
    </cfRule>
  </conditionalFormatting>
  <conditionalFormatting sqref="O4:Q56">
    <cfRule type="colorScale" priority="4">
      <colorScale>
        <cfvo type="percent" val="1.9"/>
        <cfvo type="percent" val="3"/>
        <color rgb="FFFF0000"/>
        <color rgb="FFFFEF9C"/>
      </colorScale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106"/>
  <sheetViews>
    <sheetView topLeftCell="H1" workbookViewId="0">
      <selection activeCell="R19" sqref="R19"/>
    </sheetView>
  </sheetViews>
  <sheetFormatPr defaultRowHeight="15" x14ac:dyDescent="0.25"/>
  <cols>
    <col min="1" max="1" width="2.7109375" hidden="1" customWidth="1"/>
    <col min="2" max="2" width="2.42578125" hidden="1" customWidth="1"/>
    <col min="3" max="3" width="5.140625" hidden="1" customWidth="1"/>
    <col min="4" max="4" width="5.7109375" hidden="1" customWidth="1"/>
    <col min="5" max="5" width="56" hidden="1" customWidth="1"/>
    <col min="6" max="7" width="0" hidden="1" customWidth="1"/>
    <col min="8" max="8" width="8.28515625" bestFit="1" customWidth="1"/>
    <col min="9" max="9" width="56" bestFit="1" customWidth="1"/>
    <col min="15" max="15" width="65.28515625" bestFit="1" customWidth="1"/>
  </cols>
  <sheetData>
    <row r="1" spans="2:21" x14ac:dyDescent="0.25">
      <c r="F1" t="s">
        <v>113</v>
      </c>
    </row>
    <row r="2" spans="2:21" x14ac:dyDescent="0.25">
      <c r="F2" t="s">
        <v>114</v>
      </c>
    </row>
    <row r="3" spans="2:21" x14ac:dyDescent="0.25">
      <c r="B3" s="9"/>
      <c r="C3" t="s">
        <v>12</v>
      </c>
      <c r="E3" t="s">
        <v>13</v>
      </c>
      <c r="F3" t="s">
        <v>111</v>
      </c>
      <c r="I3" t="s">
        <v>255</v>
      </c>
      <c r="O3" t="s">
        <v>255</v>
      </c>
    </row>
    <row r="4" spans="2:21" x14ac:dyDescent="0.25">
      <c r="B4" s="9"/>
      <c r="C4" t="s">
        <v>14</v>
      </c>
      <c r="E4" t="s">
        <v>15</v>
      </c>
      <c r="F4" t="s">
        <v>111</v>
      </c>
      <c r="I4" t="s">
        <v>9</v>
      </c>
      <c r="O4" t="s">
        <v>9</v>
      </c>
      <c r="U4" t="s">
        <v>269</v>
      </c>
    </row>
    <row r="5" spans="2:21" x14ac:dyDescent="0.25">
      <c r="B5" s="9"/>
      <c r="C5" t="s">
        <v>16</v>
      </c>
      <c r="E5" t="s">
        <v>17</v>
      </c>
      <c r="F5" t="s">
        <v>111</v>
      </c>
      <c r="I5" t="s">
        <v>11</v>
      </c>
      <c r="O5" t="s">
        <v>51</v>
      </c>
    </row>
    <row r="6" spans="2:21" x14ac:dyDescent="0.25">
      <c r="B6" s="9"/>
      <c r="C6" t="s">
        <v>18</v>
      </c>
      <c r="E6" t="s">
        <v>19</v>
      </c>
      <c r="F6" t="s">
        <v>111</v>
      </c>
      <c r="I6" t="s">
        <v>13</v>
      </c>
      <c r="O6" t="s">
        <v>292</v>
      </c>
    </row>
    <row r="7" spans="2:21" x14ac:dyDescent="0.25">
      <c r="B7" s="9"/>
      <c r="C7" t="s">
        <v>20</v>
      </c>
      <c r="E7" t="s">
        <v>21</v>
      </c>
      <c r="F7" t="s">
        <v>111</v>
      </c>
      <c r="I7" t="s">
        <v>15</v>
      </c>
      <c r="O7" t="s">
        <v>66</v>
      </c>
    </row>
    <row r="8" spans="2:21" x14ac:dyDescent="0.25">
      <c r="B8" s="9"/>
      <c r="C8" t="s">
        <v>22</v>
      </c>
      <c r="E8" t="s">
        <v>23</v>
      </c>
      <c r="F8" t="s">
        <v>111</v>
      </c>
      <c r="I8" t="s">
        <v>17</v>
      </c>
      <c r="O8" t="s">
        <v>302</v>
      </c>
    </row>
    <row r="9" spans="2:21" x14ac:dyDescent="0.25">
      <c r="B9" s="9"/>
      <c r="C9" t="s">
        <v>24</v>
      </c>
      <c r="E9" t="s">
        <v>25</v>
      </c>
      <c r="F9" t="s">
        <v>111</v>
      </c>
      <c r="I9" t="s">
        <v>19</v>
      </c>
      <c r="O9" t="s">
        <v>64</v>
      </c>
    </row>
    <row r="10" spans="2:21" x14ac:dyDescent="0.25">
      <c r="B10" s="9"/>
      <c r="C10" t="s">
        <v>26</v>
      </c>
      <c r="E10" t="s">
        <v>27</v>
      </c>
      <c r="F10" t="s">
        <v>111</v>
      </c>
      <c r="I10" t="s">
        <v>21</v>
      </c>
      <c r="O10" t="s">
        <v>301</v>
      </c>
    </row>
    <row r="11" spans="2:21" x14ac:dyDescent="0.25">
      <c r="B11" s="9"/>
      <c r="C11" t="s">
        <v>28</v>
      </c>
      <c r="E11" t="s">
        <v>29</v>
      </c>
      <c r="F11" t="s">
        <v>111</v>
      </c>
      <c r="I11" t="s">
        <v>23</v>
      </c>
      <c r="O11" t="s">
        <v>37</v>
      </c>
    </row>
    <row r="12" spans="2:21" x14ac:dyDescent="0.25">
      <c r="B12" s="26"/>
      <c r="D12" t="s">
        <v>34</v>
      </c>
      <c r="E12" t="s">
        <v>35</v>
      </c>
      <c r="F12" t="s">
        <v>111</v>
      </c>
      <c r="I12" t="s">
        <v>25</v>
      </c>
      <c r="O12" t="s">
        <v>283</v>
      </c>
    </row>
    <row r="13" spans="2:21" x14ac:dyDescent="0.25">
      <c r="B13" s="26"/>
      <c r="D13" t="s">
        <v>36</v>
      </c>
      <c r="E13" t="s">
        <v>37</v>
      </c>
      <c r="F13" t="s">
        <v>111</v>
      </c>
      <c r="I13" t="s">
        <v>27</v>
      </c>
      <c r="O13" t="s">
        <v>39</v>
      </c>
    </row>
    <row r="14" spans="2:21" x14ac:dyDescent="0.25">
      <c r="B14" s="26"/>
      <c r="D14" t="s">
        <v>38</v>
      </c>
      <c r="E14" t="s">
        <v>39</v>
      </c>
      <c r="F14" t="s">
        <v>111</v>
      </c>
      <c r="I14" t="s">
        <v>29</v>
      </c>
      <c r="O14" t="s">
        <v>284</v>
      </c>
    </row>
    <row r="15" spans="2:21" x14ac:dyDescent="0.25">
      <c r="B15" s="9"/>
      <c r="C15" t="s">
        <v>40</v>
      </c>
      <c r="E15" t="s">
        <v>41</v>
      </c>
      <c r="F15" t="s">
        <v>111</v>
      </c>
      <c r="I15" t="s">
        <v>252</v>
      </c>
      <c r="O15" t="s">
        <v>21</v>
      </c>
    </row>
    <row r="16" spans="2:21" x14ac:dyDescent="0.25">
      <c r="B16" s="9"/>
      <c r="C16" t="s">
        <v>42</v>
      </c>
      <c r="E16" t="s">
        <v>43</v>
      </c>
      <c r="F16" t="s">
        <v>111</v>
      </c>
      <c r="I16" t="s">
        <v>33</v>
      </c>
      <c r="O16" t="s">
        <v>275</v>
      </c>
    </row>
    <row r="17" spans="2:15" x14ac:dyDescent="0.25">
      <c r="B17" s="9"/>
      <c r="C17" t="s">
        <v>44</v>
      </c>
      <c r="E17" t="s">
        <v>45</v>
      </c>
      <c r="F17" t="s">
        <v>111</v>
      </c>
      <c r="I17" t="s">
        <v>35</v>
      </c>
      <c r="O17" t="s">
        <v>79</v>
      </c>
    </row>
    <row r="18" spans="2:15" x14ac:dyDescent="0.25">
      <c r="B18" s="9"/>
      <c r="C18" t="s">
        <v>46</v>
      </c>
      <c r="E18" t="s">
        <v>47</v>
      </c>
      <c r="F18" t="s">
        <v>111</v>
      </c>
      <c r="I18" t="s">
        <v>37</v>
      </c>
      <c r="O18" t="s">
        <v>310</v>
      </c>
    </row>
    <row r="19" spans="2:15" x14ac:dyDescent="0.25">
      <c r="B19" s="9"/>
      <c r="C19" t="s">
        <v>48</v>
      </c>
      <c r="E19" t="s">
        <v>99</v>
      </c>
      <c r="F19" t="s">
        <v>111</v>
      </c>
      <c r="I19" t="s">
        <v>39</v>
      </c>
      <c r="O19" t="s">
        <v>29</v>
      </c>
    </row>
    <row r="20" spans="2:15" x14ac:dyDescent="0.25">
      <c r="B20" s="22" t="s">
        <v>10</v>
      </c>
      <c r="E20" t="s">
        <v>51</v>
      </c>
      <c r="F20" t="s">
        <v>111</v>
      </c>
      <c r="I20" t="s">
        <v>251</v>
      </c>
      <c r="O20" t="s">
        <v>279</v>
      </c>
    </row>
    <row r="21" spans="2:15" x14ac:dyDescent="0.25">
      <c r="B21" s="19"/>
      <c r="D21" t="s">
        <v>34</v>
      </c>
      <c r="E21" t="s">
        <v>54</v>
      </c>
      <c r="F21" t="s">
        <v>111</v>
      </c>
      <c r="I21" t="s">
        <v>41</v>
      </c>
      <c r="O21" t="s">
        <v>93</v>
      </c>
    </row>
    <row r="22" spans="2:15" x14ac:dyDescent="0.25">
      <c r="B22" s="19"/>
      <c r="D22" t="s">
        <v>55</v>
      </c>
      <c r="E22" t="s">
        <v>56</v>
      </c>
      <c r="F22" t="s">
        <v>111</v>
      </c>
      <c r="I22" t="s">
        <v>43</v>
      </c>
      <c r="O22" t="s">
        <v>318</v>
      </c>
    </row>
    <row r="23" spans="2:15" x14ac:dyDescent="0.25">
      <c r="B23" s="19"/>
      <c r="D23" t="s">
        <v>57</v>
      </c>
      <c r="E23" t="s">
        <v>58</v>
      </c>
      <c r="F23" t="s">
        <v>111</v>
      </c>
      <c r="I23" t="s">
        <v>45</v>
      </c>
      <c r="O23" t="s">
        <v>43</v>
      </c>
    </row>
    <row r="24" spans="2:15" x14ac:dyDescent="0.25">
      <c r="B24" s="9"/>
      <c r="C24" t="s">
        <v>40</v>
      </c>
      <c r="E24" t="s">
        <v>59</v>
      </c>
      <c r="F24" t="s">
        <v>111</v>
      </c>
      <c r="I24" t="s">
        <v>47</v>
      </c>
      <c r="O24" t="s">
        <v>287</v>
      </c>
    </row>
    <row r="25" spans="2:15" x14ac:dyDescent="0.25">
      <c r="B25" s="9"/>
      <c r="C25" t="s">
        <v>42</v>
      </c>
      <c r="E25" t="s">
        <v>60</v>
      </c>
      <c r="F25" t="s">
        <v>111</v>
      </c>
      <c r="I25" t="s">
        <v>253</v>
      </c>
      <c r="O25" t="s">
        <v>50</v>
      </c>
    </row>
    <row r="26" spans="2:15" x14ac:dyDescent="0.25">
      <c r="B26" s="9"/>
      <c r="C26" t="s">
        <v>63</v>
      </c>
      <c r="E26" t="s">
        <v>64</v>
      </c>
      <c r="F26" t="s">
        <v>111</v>
      </c>
      <c r="I26" t="s">
        <v>50</v>
      </c>
      <c r="O26" t="s">
        <v>291</v>
      </c>
    </row>
    <row r="27" spans="2:15" x14ac:dyDescent="0.25">
      <c r="B27" s="9"/>
      <c r="C27" t="s">
        <v>65</v>
      </c>
      <c r="E27" t="s">
        <v>66</v>
      </c>
      <c r="F27" t="s">
        <v>111</v>
      </c>
      <c r="I27" t="s">
        <v>51</v>
      </c>
      <c r="O27" t="s">
        <v>118</v>
      </c>
    </row>
    <row r="28" spans="2:15" x14ac:dyDescent="0.25">
      <c r="B28" s="9"/>
      <c r="C28" t="s">
        <v>67</v>
      </c>
      <c r="E28" t="s">
        <v>6</v>
      </c>
      <c r="F28" t="s">
        <v>111</v>
      </c>
      <c r="I28" t="s">
        <v>150</v>
      </c>
      <c r="O28" t="s">
        <v>296</v>
      </c>
    </row>
    <row r="29" spans="2:15" x14ac:dyDescent="0.25">
      <c r="B29" s="9"/>
      <c r="C29" t="s">
        <v>68</v>
      </c>
      <c r="E29" t="s">
        <v>69</v>
      </c>
      <c r="F29" t="s">
        <v>111</v>
      </c>
      <c r="I29" t="s">
        <v>53</v>
      </c>
      <c r="O29" t="s">
        <v>17</v>
      </c>
    </row>
    <row r="30" spans="2:15" x14ac:dyDescent="0.25">
      <c r="B30" s="9"/>
      <c r="C30" t="s">
        <v>70</v>
      </c>
      <c r="E30" t="s">
        <v>71</v>
      </c>
      <c r="F30" t="s">
        <v>111</v>
      </c>
      <c r="I30" t="s">
        <v>54</v>
      </c>
      <c r="O30" t="s">
        <v>25</v>
      </c>
    </row>
    <row r="31" spans="2:15" x14ac:dyDescent="0.25">
      <c r="B31" s="9"/>
      <c r="C31" t="s">
        <v>72</v>
      </c>
      <c r="E31" t="s">
        <v>5</v>
      </c>
      <c r="F31" t="s">
        <v>111</v>
      </c>
      <c r="I31" t="s">
        <v>118</v>
      </c>
      <c r="O31" t="s">
        <v>277</v>
      </c>
    </row>
    <row r="32" spans="2:15" x14ac:dyDescent="0.25">
      <c r="B32" s="9"/>
      <c r="C32" t="s">
        <v>73</v>
      </c>
      <c r="E32" t="s">
        <v>7</v>
      </c>
      <c r="F32" t="s">
        <v>111</v>
      </c>
      <c r="I32" t="s">
        <v>122</v>
      </c>
      <c r="O32" t="s">
        <v>273</v>
      </c>
    </row>
    <row r="33" spans="1:15" x14ac:dyDescent="0.25">
      <c r="B33" s="9"/>
      <c r="C33" t="s">
        <v>74</v>
      </c>
      <c r="E33" t="s">
        <v>75</v>
      </c>
      <c r="F33" t="s">
        <v>111</v>
      </c>
      <c r="I33" t="s">
        <v>59</v>
      </c>
      <c r="O33" t="s">
        <v>27</v>
      </c>
    </row>
    <row r="34" spans="1:15" x14ac:dyDescent="0.25">
      <c r="B34" s="9"/>
      <c r="C34" t="s">
        <v>76</v>
      </c>
      <c r="E34" t="s">
        <v>77</v>
      </c>
      <c r="F34" t="s">
        <v>111</v>
      </c>
      <c r="I34" t="s">
        <v>60</v>
      </c>
      <c r="O34" t="s">
        <v>278</v>
      </c>
    </row>
    <row r="35" spans="1:15" x14ac:dyDescent="0.25">
      <c r="B35" s="9"/>
      <c r="C35" t="s">
        <v>78</v>
      </c>
      <c r="E35" t="s">
        <v>79</v>
      </c>
      <c r="F35" t="s">
        <v>111</v>
      </c>
      <c r="I35" t="s">
        <v>132</v>
      </c>
      <c r="O35" t="s">
        <v>54</v>
      </c>
    </row>
    <row r="36" spans="1:15" x14ac:dyDescent="0.25">
      <c r="B36" s="9"/>
      <c r="C36" t="s">
        <v>80</v>
      </c>
      <c r="E36" t="s">
        <v>81</v>
      </c>
      <c r="F36" t="s">
        <v>111</v>
      </c>
      <c r="I36" t="s">
        <v>64</v>
      </c>
      <c r="O36" t="s">
        <v>295</v>
      </c>
    </row>
    <row r="37" spans="1:15" x14ac:dyDescent="0.25">
      <c r="B37" s="22">
        <v>4</v>
      </c>
      <c r="E37" t="s">
        <v>82</v>
      </c>
      <c r="F37" t="s">
        <v>111</v>
      </c>
      <c r="I37" t="s">
        <v>66</v>
      </c>
      <c r="O37" t="s">
        <v>82</v>
      </c>
    </row>
    <row r="38" spans="1:15" x14ac:dyDescent="0.25">
      <c r="B38" s="19"/>
      <c r="D38" t="s">
        <v>86</v>
      </c>
      <c r="E38" t="s">
        <v>87</v>
      </c>
      <c r="F38" t="s">
        <v>111</v>
      </c>
      <c r="I38" t="s">
        <v>6</v>
      </c>
      <c r="O38" t="s">
        <v>312</v>
      </c>
    </row>
    <row r="39" spans="1:15" x14ac:dyDescent="0.25">
      <c r="B39" s="19"/>
      <c r="D39" t="s">
        <v>88</v>
      </c>
      <c r="E39" t="s">
        <v>89</v>
      </c>
      <c r="F39" t="s">
        <v>111</v>
      </c>
      <c r="I39" t="s">
        <v>69</v>
      </c>
      <c r="O39" t="s">
        <v>91</v>
      </c>
    </row>
    <row r="40" spans="1:15" x14ac:dyDescent="0.25">
      <c r="B40" s="19"/>
      <c r="D40" t="s">
        <v>92</v>
      </c>
      <c r="E40" t="s">
        <v>93</v>
      </c>
      <c r="F40" t="s">
        <v>111</v>
      </c>
      <c r="I40" t="s">
        <v>71</v>
      </c>
      <c r="O40" t="s">
        <v>317</v>
      </c>
    </row>
    <row r="41" spans="1:15" x14ac:dyDescent="0.25">
      <c r="B41" s="19"/>
      <c r="E41" t="s">
        <v>96</v>
      </c>
      <c r="F41" t="s">
        <v>111</v>
      </c>
      <c r="I41" t="s">
        <v>5</v>
      </c>
      <c r="O41" t="s">
        <v>95</v>
      </c>
    </row>
    <row r="42" spans="1:15" x14ac:dyDescent="0.25">
      <c r="A42" t="s">
        <v>97</v>
      </c>
      <c r="B42" s="25"/>
      <c r="E42" t="s">
        <v>98</v>
      </c>
      <c r="F42" t="s">
        <v>111</v>
      </c>
      <c r="I42" t="s">
        <v>7</v>
      </c>
      <c r="O42" t="s">
        <v>319</v>
      </c>
    </row>
    <row r="43" spans="1:15" x14ac:dyDescent="0.25">
      <c r="A43" t="s">
        <v>8</v>
      </c>
      <c r="B43" s="25"/>
      <c r="E43" t="s">
        <v>9</v>
      </c>
      <c r="F43" t="s">
        <v>112</v>
      </c>
      <c r="I43" t="s">
        <v>75</v>
      </c>
      <c r="O43" t="s">
        <v>253</v>
      </c>
    </row>
    <row r="44" spans="1:15" x14ac:dyDescent="0.25">
      <c r="B44" s="3" t="s">
        <v>10</v>
      </c>
      <c r="E44" t="s">
        <v>11</v>
      </c>
      <c r="F44" t="s">
        <v>112</v>
      </c>
      <c r="I44" t="s">
        <v>77</v>
      </c>
      <c r="O44" t="s">
        <v>290</v>
      </c>
    </row>
    <row r="45" spans="1:15" x14ac:dyDescent="0.25">
      <c r="B45" s="3" t="s">
        <v>30</v>
      </c>
      <c r="E45" t="s">
        <v>31</v>
      </c>
      <c r="F45" t="s">
        <v>112</v>
      </c>
      <c r="I45" t="s">
        <v>79</v>
      </c>
      <c r="O45" t="s">
        <v>81</v>
      </c>
    </row>
    <row r="46" spans="1:15" x14ac:dyDescent="0.25">
      <c r="B46" s="9"/>
      <c r="C46" t="s">
        <v>32</v>
      </c>
      <c r="E46" t="s">
        <v>33</v>
      </c>
      <c r="F46" t="s">
        <v>112</v>
      </c>
      <c r="I46" t="s">
        <v>81</v>
      </c>
      <c r="O46" t="s">
        <v>311</v>
      </c>
    </row>
    <row r="47" spans="1:15" x14ac:dyDescent="0.25">
      <c r="A47" t="s">
        <v>49</v>
      </c>
      <c r="B47" s="25"/>
      <c r="E47" t="s">
        <v>50</v>
      </c>
      <c r="F47" t="s">
        <v>112</v>
      </c>
      <c r="I47" t="s">
        <v>82</v>
      </c>
      <c r="O47" t="s">
        <v>60</v>
      </c>
    </row>
    <row r="48" spans="1:15" x14ac:dyDescent="0.25">
      <c r="B48" s="22" t="s">
        <v>30</v>
      </c>
      <c r="E48" t="s">
        <v>52</v>
      </c>
      <c r="F48" t="s">
        <v>112</v>
      </c>
      <c r="I48" t="s">
        <v>151</v>
      </c>
      <c r="O48" t="s">
        <v>299</v>
      </c>
    </row>
    <row r="49" spans="2:15" x14ac:dyDescent="0.25">
      <c r="B49" s="9"/>
      <c r="C49" t="s">
        <v>32</v>
      </c>
      <c r="E49" t="s">
        <v>53</v>
      </c>
      <c r="F49" t="s">
        <v>112</v>
      </c>
      <c r="I49" t="s">
        <v>85</v>
      </c>
      <c r="O49" t="s">
        <v>98</v>
      </c>
    </row>
    <row r="50" spans="2:15" x14ac:dyDescent="0.25">
      <c r="B50" s="22" t="s">
        <v>61</v>
      </c>
      <c r="E50" t="s">
        <v>62</v>
      </c>
      <c r="F50" t="s">
        <v>112</v>
      </c>
      <c r="I50" t="s">
        <v>87</v>
      </c>
      <c r="O50" t="s">
        <v>320</v>
      </c>
    </row>
    <row r="51" spans="2:15" x14ac:dyDescent="0.25">
      <c r="B51" s="22">
        <v>5</v>
      </c>
      <c r="E51" t="s">
        <v>83</v>
      </c>
      <c r="F51" t="s">
        <v>112</v>
      </c>
      <c r="I51" t="s">
        <v>89</v>
      </c>
      <c r="O51" t="s">
        <v>151</v>
      </c>
    </row>
    <row r="52" spans="2:15" x14ac:dyDescent="0.25">
      <c r="B52" s="9"/>
      <c r="C52" t="s">
        <v>84</v>
      </c>
      <c r="E52" t="s">
        <v>85</v>
      </c>
      <c r="F52" t="s">
        <v>112</v>
      </c>
      <c r="I52" t="s">
        <v>91</v>
      </c>
      <c r="O52" t="s">
        <v>313</v>
      </c>
    </row>
    <row r="53" spans="2:15" x14ac:dyDescent="0.25">
      <c r="B53" s="9"/>
      <c r="C53" t="s">
        <v>90</v>
      </c>
      <c r="E53" t="s">
        <v>91</v>
      </c>
      <c r="F53" t="s">
        <v>112</v>
      </c>
      <c r="I53" t="s">
        <v>93</v>
      </c>
      <c r="O53" t="s">
        <v>251</v>
      </c>
    </row>
    <row r="54" spans="2:15" x14ac:dyDescent="0.25">
      <c r="B54" s="9"/>
      <c r="C54" t="s">
        <v>94</v>
      </c>
      <c r="E54" t="s">
        <v>95</v>
      </c>
      <c r="F54" t="s">
        <v>112</v>
      </c>
      <c r="I54" t="s">
        <v>95</v>
      </c>
      <c r="O54" t="s">
        <v>285</v>
      </c>
    </row>
    <row r="55" spans="2:15" x14ac:dyDescent="0.25">
      <c r="B55" s="25"/>
      <c r="I55" t="s">
        <v>98</v>
      </c>
      <c r="O55" t="s">
        <v>15</v>
      </c>
    </row>
    <row r="56" spans="2:15" x14ac:dyDescent="0.25">
      <c r="B56" s="25"/>
      <c r="O56" t="s">
        <v>272</v>
      </c>
    </row>
    <row r="57" spans="2:15" x14ac:dyDescent="0.25">
      <c r="B57" s="25"/>
      <c r="O57" t="s">
        <v>77</v>
      </c>
    </row>
    <row r="58" spans="2:15" x14ac:dyDescent="0.25">
      <c r="B58" s="25"/>
      <c r="O58" t="s">
        <v>309</v>
      </c>
    </row>
    <row r="59" spans="2:15" x14ac:dyDescent="0.25">
      <c r="O59" t="s">
        <v>33</v>
      </c>
    </row>
    <row r="60" spans="2:15" x14ac:dyDescent="0.25">
      <c r="O60" t="s">
        <v>281</v>
      </c>
    </row>
    <row r="61" spans="2:15" x14ac:dyDescent="0.25">
      <c r="O61" t="s">
        <v>35</v>
      </c>
    </row>
    <row r="62" spans="2:15" x14ac:dyDescent="0.25">
      <c r="O62" t="s">
        <v>282</v>
      </c>
    </row>
    <row r="63" spans="2:15" x14ac:dyDescent="0.25">
      <c r="O63" t="s">
        <v>41</v>
      </c>
    </row>
    <row r="64" spans="2:15" x14ac:dyDescent="0.25">
      <c r="O64" t="s">
        <v>286</v>
      </c>
    </row>
    <row r="65" spans="15:15" x14ac:dyDescent="0.25">
      <c r="O65" t="s">
        <v>85</v>
      </c>
    </row>
    <row r="66" spans="15:15" x14ac:dyDescent="0.25">
      <c r="O66" t="s">
        <v>89</v>
      </c>
    </row>
    <row r="67" spans="15:15" x14ac:dyDescent="0.25">
      <c r="O67" t="s">
        <v>316</v>
      </c>
    </row>
    <row r="68" spans="15:15" x14ac:dyDescent="0.25">
      <c r="O68" t="s">
        <v>314</v>
      </c>
    </row>
    <row r="69" spans="15:15" x14ac:dyDescent="0.25">
      <c r="O69" t="s">
        <v>252</v>
      </c>
    </row>
    <row r="70" spans="15:15" x14ac:dyDescent="0.25">
      <c r="O70" t="s">
        <v>280</v>
      </c>
    </row>
    <row r="71" spans="15:15" x14ac:dyDescent="0.25">
      <c r="O71" t="s">
        <v>87</v>
      </c>
    </row>
    <row r="72" spans="15:15" x14ac:dyDescent="0.25">
      <c r="O72" t="s">
        <v>315</v>
      </c>
    </row>
    <row r="73" spans="15:15" x14ac:dyDescent="0.25">
      <c r="O73" t="s">
        <v>75</v>
      </c>
    </row>
    <row r="74" spans="15:15" x14ac:dyDescent="0.25">
      <c r="O74" t="s">
        <v>308</v>
      </c>
    </row>
    <row r="75" spans="15:15" x14ac:dyDescent="0.25">
      <c r="O75" t="s">
        <v>47</v>
      </c>
    </row>
    <row r="76" spans="15:15" x14ac:dyDescent="0.25">
      <c r="O76" t="s">
        <v>289</v>
      </c>
    </row>
    <row r="77" spans="15:15" x14ac:dyDescent="0.25">
      <c r="O77" t="s">
        <v>69</v>
      </c>
    </row>
    <row r="78" spans="15:15" x14ac:dyDescent="0.25">
      <c r="O78" t="s">
        <v>304</v>
      </c>
    </row>
    <row r="79" spans="15:15" x14ac:dyDescent="0.25">
      <c r="O79" t="s">
        <v>71</v>
      </c>
    </row>
    <row r="80" spans="15:15" x14ac:dyDescent="0.25">
      <c r="O80" t="s">
        <v>305</v>
      </c>
    </row>
    <row r="81" spans="15:15" x14ac:dyDescent="0.25">
      <c r="O81" t="s">
        <v>6</v>
      </c>
    </row>
    <row r="82" spans="15:15" x14ac:dyDescent="0.25">
      <c r="O82" t="s">
        <v>303</v>
      </c>
    </row>
    <row r="83" spans="15:15" x14ac:dyDescent="0.25">
      <c r="O83" t="s">
        <v>132</v>
      </c>
    </row>
    <row r="84" spans="15:15" x14ac:dyDescent="0.25">
      <c r="O84" t="s">
        <v>300</v>
      </c>
    </row>
    <row r="85" spans="15:15" x14ac:dyDescent="0.25">
      <c r="O85" t="s">
        <v>7</v>
      </c>
    </row>
    <row r="86" spans="15:15" x14ac:dyDescent="0.25">
      <c r="O86" t="s">
        <v>307</v>
      </c>
    </row>
    <row r="87" spans="15:15" x14ac:dyDescent="0.25">
      <c r="O87" t="s">
        <v>5</v>
      </c>
    </row>
    <row r="88" spans="15:15" x14ac:dyDescent="0.25">
      <c r="O88" t="s">
        <v>306</v>
      </c>
    </row>
    <row r="89" spans="15:15" x14ac:dyDescent="0.25">
      <c r="O89" t="s">
        <v>45</v>
      </c>
    </row>
    <row r="90" spans="15:15" x14ac:dyDescent="0.25">
      <c r="O90" t="s">
        <v>288</v>
      </c>
    </row>
    <row r="91" spans="15:15" x14ac:dyDescent="0.25">
      <c r="O91" t="s">
        <v>11</v>
      </c>
    </row>
    <row r="92" spans="15:15" x14ac:dyDescent="0.25">
      <c r="O92" t="s">
        <v>19</v>
      </c>
    </row>
    <row r="93" spans="15:15" x14ac:dyDescent="0.25">
      <c r="O93" t="s">
        <v>274</v>
      </c>
    </row>
    <row r="94" spans="15:15" x14ac:dyDescent="0.25">
      <c r="O94" t="s">
        <v>23</v>
      </c>
    </row>
    <row r="95" spans="15:15" x14ac:dyDescent="0.25">
      <c r="O95" t="s">
        <v>276</v>
      </c>
    </row>
    <row r="96" spans="15:15" x14ac:dyDescent="0.25">
      <c r="O96" t="s">
        <v>270</v>
      </c>
    </row>
    <row r="97" spans="15:15" x14ac:dyDescent="0.25">
      <c r="O97" t="s">
        <v>13</v>
      </c>
    </row>
    <row r="98" spans="15:15" x14ac:dyDescent="0.25">
      <c r="O98" t="s">
        <v>271</v>
      </c>
    </row>
    <row r="99" spans="15:15" x14ac:dyDescent="0.25">
      <c r="O99" t="s">
        <v>122</v>
      </c>
    </row>
    <row r="100" spans="15:15" x14ac:dyDescent="0.25">
      <c r="O100" t="s">
        <v>297</v>
      </c>
    </row>
    <row r="101" spans="15:15" x14ac:dyDescent="0.25">
      <c r="O101" t="s">
        <v>59</v>
      </c>
    </row>
    <row r="102" spans="15:15" x14ac:dyDescent="0.25">
      <c r="O102" t="s">
        <v>298</v>
      </c>
    </row>
    <row r="103" spans="15:15" x14ac:dyDescent="0.25">
      <c r="O103" t="s">
        <v>53</v>
      </c>
    </row>
    <row r="104" spans="15:15" x14ac:dyDescent="0.25">
      <c r="O104" t="s">
        <v>150</v>
      </c>
    </row>
    <row r="105" spans="15:15" x14ac:dyDescent="0.25">
      <c r="O105" t="s">
        <v>293</v>
      </c>
    </row>
    <row r="106" spans="15:15" x14ac:dyDescent="0.25">
      <c r="O106" t="s">
        <v>294</v>
      </c>
    </row>
  </sheetData>
  <sortState xmlns:xlrd2="http://schemas.microsoft.com/office/spreadsheetml/2017/richdata2" ref="O5:O106">
    <sortCondition ref="O106"/>
  </sortState>
  <pageMargins left="0.7" right="0.7" top="0.75" bottom="0.75" header="0.3" footer="0.3"/>
  <legacyDrawing r:id="rId1"/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57"/>
  <sheetViews>
    <sheetView topLeftCell="D1" workbookViewId="0">
      <selection activeCell="K21" sqref="K21"/>
    </sheetView>
  </sheetViews>
  <sheetFormatPr defaultColWidth="11.5703125" defaultRowHeight="12.75" x14ac:dyDescent="0.2"/>
  <cols>
    <col min="1" max="1" width="6.28515625" style="139" bestFit="1" customWidth="1"/>
    <col min="2" max="2" width="47.28515625" style="139" bestFit="1" customWidth="1"/>
    <col min="3" max="3" width="11.5703125" style="35"/>
    <col min="4" max="4" width="6.7109375" style="143" bestFit="1" customWidth="1"/>
    <col min="5" max="5" width="25.42578125" style="143" customWidth="1"/>
    <col min="6" max="6" width="4.140625" style="143" customWidth="1"/>
    <col min="7" max="7" width="6.7109375" style="143" bestFit="1" customWidth="1"/>
    <col min="8" max="8" width="23.5703125" style="143" customWidth="1"/>
    <col min="9" max="9" width="7.85546875" style="35" customWidth="1"/>
    <col min="10" max="10" width="6.140625" style="35" bestFit="1" customWidth="1"/>
    <col min="11" max="11" width="61.140625" style="35" customWidth="1"/>
    <col min="12" max="12" width="11.5703125" style="35"/>
    <col min="13" max="13" width="7" style="35" customWidth="1"/>
    <col min="14" max="14" width="46.5703125" style="35" customWidth="1"/>
    <col min="15" max="254" width="11.5703125" style="35"/>
    <col min="255" max="255" width="4.5703125" style="35" customWidth="1"/>
    <col min="256" max="256" width="8" style="35" customWidth="1"/>
    <col min="257" max="257" width="11.5703125" style="35"/>
    <col min="258" max="258" width="62.140625" style="35" customWidth="1"/>
    <col min="259" max="510" width="11.5703125" style="35"/>
    <col min="511" max="511" width="4.5703125" style="35" customWidth="1"/>
    <col min="512" max="512" width="8" style="35" customWidth="1"/>
    <col min="513" max="513" width="11.5703125" style="35"/>
    <col min="514" max="514" width="62.140625" style="35" customWidth="1"/>
    <col min="515" max="766" width="11.5703125" style="35"/>
    <col min="767" max="767" width="4.5703125" style="35" customWidth="1"/>
    <col min="768" max="768" width="8" style="35" customWidth="1"/>
    <col min="769" max="769" width="11.5703125" style="35"/>
    <col min="770" max="770" width="62.140625" style="35" customWidth="1"/>
    <col min="771" max="1022" width="11.5703125" style="35"/>
    <col min="1023" max="1023" width="4.5703125" style="35" customWidth="1"/>
    <col min="1024" max="1024" width="8" style="35" customWidth="1"/>
    <col min="1025" max="1025" width="11.5703125" style="35"/>
    <col min="1026" max="1026" width="62.140625" style="35" customWidth="1"/>
    <col min="1027" max="1278" width="11.5703125" style="35"/>
    <col min="1279" max="1279" width="4.5703125" style="35" customWidth="1"/>
    <col min="1280" max="1280" width="8" style="35" customWidth="1"/>
    <col min="1281" max="1281" width="11.5703125" style="35"/>
    <col min="1282" max="1282" width="62.140625" style="35" customWidth="1"/>
    <col min="1283" max="1534" width="11.5703125" style="35"/>
    <col min="1535" max="1535" width="4.5703125" style="35" customWidth="1"/>
    <col min="1536" max="1536" width="8" style="35" customWidth="1"/>
    <col min="1537" max="1537" width="11.5703125" style="35"/>
    <col min="1538" max="1538" width="62.140625" style="35" customWidth="1"/>
    <col min="1539" max="1790" width="11.5703125" style="35"/>
    <col min="1791" max="1791" width="4.5703125" style="35" customWidth="1"/>
    <col min="1792" max="1792" width="8" style="35" customWidth="1"/>
    <col min="1793" max="1793" width="11.5703125" style="35"/>
    <col min="1794" max="1794" width="62.140625" style="35" customWidth="1"/>
    <col min="1795" max="2046" width="11.5703125" style="35"/>
    <col min="2047" max="2047" width="4.5703125" style="35" customWidth="1"/>
    <col min="2048" max="2048" width="8" style="35" customWidth="1"/>
    <col min="2049" max="2049" width="11.5703125" style="35"/>
    <col min="2050" max="2050" width="62.140625" style="35" customWidth="1"/>
    <col min="2051" max="2302" width="11.5703125" style="35"/>
    <col min="2303" max="2303" width="4.5703125" style="35" customWidth="1"/>
    <col min="2304" max="2304" width="8" style="35" customWidth="1"/>
    <col min="2305" max="2305" width="11.5703125" style="35"/>
    <col min="2306" max="2306" width="62.140625" style="35" customWidth="1"/>
    <col min="2307" max="2558" width="11.5703125" style="35"/>
    <col min="2559" max="2559" width="4.5703125" style="35" customWidth="1"/>
    <col min="2560" max="2560" width="8" style="35" customWidth="1"/>
    <col min="2561" max="2561" width="11.5703125" style="35"/>
    <col min="2562" max="2562" width="62.140625" style="35" customWidth="1"/>
    <col min="2563" max="2814" width="11.5703125" style="35"/>
    <col min="2815" max="2815" width="4.5703125" style="35" customWidth="1"/>
    <col min="2816" max="2816" width="8" style="35" customWidth="1"/>
    <col min="2817" max="2817" width="11.5703125" style="35"/>
    <col min="2818" max="2818" width="62.140625" style="35" customWidth="1"/>
    <col min="2819" max="3070" width="11.5703125" style="35"/>
    <col min="3071" max="3071" width="4.5703125" style="35" customWidth="1"/>
    <col min="3072" max="3072" width="8" style="35" customWidth="1"/>
    <col min="3073" max="3073" width="11.5703125" style="35"/>
    <col min="3074" max="3074" width="62.140625" style="35" customWidth="1"/>
    <col min="3075" max="3326" width="11.5703125" style="35"/>
    <col min="3327" max="3327" width="4.5703125" style="35" customWidth="1"/>
    <col min="3328" max="3328" width="8" style="35" customWidth="1"/>
    <col min="3329" max="3329" width="11.5703125" style="35"/>
    <col min="3330" max="3330" width="62.140625" style="35" customWidth="1"/>
    <col min="3331" max="3582" width="11.5703125" style="35"/>
    <col min="3583" max="3583" width="4.5703125" style="35" customWidth="1"/>
    <col min="3584" max="3584" width="8" style="35" customWidth="1"/>
    <col min="3585" max="3585" width="11.5703125" style="35"/>
    <col min="3586" max="3586" width="62.140625" style="35" customWidth="1"/>
    <col min="3587" max="3838" width="11.5703125" style="35"/>
    <col min="3839" max="3839" width="4.5703125" style="35" customWidth="1"/>
    <col min="3840" max="3840" width="8" style="35" customWidth="1"/>
    <col min="3841" max="3841" width="11.5703125" style="35"/>
    <col min="3842" max="3842" width="62.140625" style="35" customWidth="1"/>
    <col min="3843" max="4094" width="11.5703125" style="35"/>
    <col min="4095" max="4095" width="4.5703125" style="35" customWidth="1"/>
    <col min="4096" max="4096" width="8" style="35" customWidth="1"/>
    <col min="4097" max="4097" width="11.5703125" style="35"/>
    <col min="4098" max="4098" width="62.140625" style="35" customWidth="1"/>
    <col min="4099" max="4350" width="11.5703125" style="35"/>
    <col min="4351" max="4351" width="4.5703125" style="35" customWidth="1"/>
    <col min="4352" max="4352" width="8" style="35" customWidth="1"/>
    <col min="4353" max="4353" width="11.5703125" style="35"/>
    <col min="4354" max="4354" width="62.140625" style="35" customWidth="1"/>
    <col min="4355" max="4606" width="11.5703125" style="35"/>
    <col min="4607" max="4607" width="4.5703125" style="35" customWidth="1"/>
    <col min="4608" max="4608" width="8" style="35" customWidth="1"/>
    <col min="4609" max="4609" width="11.5703125" style="35"/>
    <col min="4610" max="4610" width="62.140625" style="35" customWidth="1"/>
    <col min="4611" max="4862" width="11.5703125" style="35"/>
    <col min="4863" max="4863" width="4.5703125" style="35" customWidth="1"/>
    <col min="4864" max="4864" width="8" style="35" customWidth="1"/>
    <col min="4865" max="4865" width="11.5703125" style="35"/>
    <col min="4866" max="4866" width="62.140625" style="35" customWidth="1"/>
    <col min="4867" max="5118" width="11.5703125" style="35"/>
    <col min="5119" max="5119" width="4.5703125" style="35" customWidth="1"/>
    <col min="5120" max="5120" width="8" style="35" customWidth="1"/>
    <col min="5121" max="5121" width="11.5703125" style="35"/>
    <col min="5122" max="5122" width="62.140625" style="35" customWidth="1"/>
    <col min="5123" max="5374" width="11.5703125" style="35"/>
    <col min="5375" max="5375" width="4.5703125" style="35" customWidth="1"/>
    <col min="5376" max="5376" width="8" style="35" customWidth="1"/>
    <col min="5377" max="5377" width="11.5703125" style="35"/>
    <col min="5378" max="5378" width="62.140625" style="35" customWidth="1"/>
    <col min="5379" max="5630" width="11.5703125" style="35"/>
    <col min="5631" max="5631" width="4.5703125" style="35" customWidth="1"/>
    <col min="5632" max="5632" width="8" style="35" customWidth="1"/>
    <col min="5633" max="5633" width="11.5703125" style="35"/>
    <col min="5634" max="5634" width="62.140625" style="35" customWidth="1"/>
    <col min="5635" max="5886" width="11.5703125" style="35"/>
    <col min="5887" max="5887" width="4.5703125" style="35" customWidth="1"/>
    <col min="5888" max="5888" width="8" style="35" customWidth="1"/>
    <col min="5889" max="5889" width="11.5703125" style="35"/>
    <col min="5890" max="5890" width="62.140625" style="35" customWidth="1"/>
    <col min="5891" max="6142" width="11.5703125" style="35"/>
    <col min="6143" max="6143" width="4.5703125" style="35" customWidth="1"/>
    <col min="6144" max="6144" width="8" style="35" customWidth="1"/>
    <col min="6145" max="6145" width="11.5703125" style="35"/>
    <col min="6146" max="6146" width="62.140625" style="35" customWidth="1"/>
    <col min="6147" max="6398" width="11.5703125" style="35"/>
    <col min="6399" max="6399" width="4.5703125" style="35" customWidth="1"/>
    <col min="6400" max="6400" width="8" style="35" customWidth="1"/>
    <col min="6401" max="6401" width="11.5703125" style="35"/>
    <col min="6402" max="6402" width="62.140625" style="35" customWidth="1"/>
    <col min="6403" max="6654" width="11.5703125" style="35"/>
    <col min="6655" max="6655" width="4.5703125" style="35" customWidth="1"/>
    <col min="6656" max="6656" width="8" style="35" customWidth="1"/>
    <col min="6657" max="6657" width="11.5703125" style="35"/>
    <col min="6658" max="6658" width="62.140625" style="35" customWidth="1"/>
    <col min="6659" max="6910" width="11.5703125" style="35"/>
    <col min="6911" max="6911" width="4.5703125" style="35" customWidth="1"/>
    <col min="6912" max="6912" width="8" style="35" customWidth="1"/>
    <col min="6913" max="6913" width="11.5703125" style="35"/>
    <col min="6914" max="6914" width="62.140625" style="35" customWidth="1"/>
    <col min="6915" max="7166" width="11.5703125" style="35"/>
    <col min="7167" max="7167" width="4.5703125" style="35" customWidth="1"/>
    <col min="7168" max="7168" width="8" style="35" customWidth="1"/>
    <col min="7169" max="7169" width="11.5703125" style="35"/>
    <col min="7170" max="7170" width="62.140625" style="35" customWidth="1"/>
    <col min="7171" max="7422" width="11.5703125" style="35"/>
    <col min="7423" max="7423" width="4.5703125" style="35" customWidth="1"/>
    <col min="7424" max="7424" width="8" style="35" customWidth="1"/>
    <col min="7425" max="7425" width="11.5703125" style="35"/>
    <col min="7426" max="7426" width="62.140625" style="35" customWidth="1"/>
    <col min="7427" max="7678" width="11.5703125" style="35"/>
    <col min="7679" max="7679" width="4.5703125" style="35" customWidth="1"/>
    <col min="7680" max="7680" width="8" style="35" customWidth="1"/>
    <col min="7681" max="7681" width="11.5703125" style="35"/>
    <col min="7682" max="7682" width="62.140625" style="35" customWidth="1"/>
    <col min="7683" max="7934" width="11.5703125" style="35"/>
    <col min="7935" max="7935" width="4.5703125" style="35" customWidth="1"/>
    <col min="7936" max="7936" width="8" style="35" customWidth="1"/>
    <col min="7937" max="7937" width="11.5703125" style="35"/>
    <col min="7938" max="7938" width="62.140625" style="35" customWidth="1"/>
    <col min="7939" max="8190" width="11.5703125" style="35"/>
    <col min="8191" max="8191" width="4.5703125" style="35" customWidth="1"/>
    <col min="8192" max="8192" width="8" style="35" customWidth="1"/>
    <col min="8193" max="8193" width="11.5703125" style="35"/>
    <col min="8194" max="8194" width="62.140625" style="35" customWidth="1"/>
    <col min="8195" max="8446" width="11.5703125" style="35"/>
    <col min="8447" max="8447" width="4.5703125" style="35" customWidth="1"/>
    <col min="8448" max="8448" width="8" style="35" customWidth="1"/>
    <col min="8449" max="8449" width="11.5703125" style="35"/>
    <col min="8450" max="8450" width="62.140625" style="35" customWidth="1"/>
    <col min="8451" max="8702" width="11.5703125" style="35"/>
    <col min="8703" max="8703" width="4.5703125" style="35" customWidth="1"/>
    <col min="8704" max="8704" width="8" style="35" customWidth="1"/>
    <col min="8705" max="8705" width="11.5703125" style="35"/>
    <col min="8706" max="8706" width="62.140625" style="35" customWidth="1"/>
    <col min="8707" max="8958" width="11.5703125" style="35"/>
    <col min="8959" max="8959" width="4.5703125" style="35" customWidth="1"/>
    <col min="8960" max="8960" width="8" style="35" customWidth="1"/>
    <col min="8961" max="8961" width="11.5703125" style="35"/>
    <col min="8962" max="8962" width="62.140625" style="35" customWidth="1"/>
    <col min="8963" max="9214" width="11.5703125" style="35"/>
    <col min="9215" max="9215" width="4.5703125" style="35" customWidth="1"/>
    <col min="9216" max="9216" width="8" style="35" customWidth="1"/>
    <col min="9217" max="9217" width="11.5703125" style="35"/>
    <col min="9218" max="9218" width="62.140625" style="35" customWidth="1"/>
    <col min="9219" max="9470" width="11.5703125" style="35"/>
    <col min="9471" max="9471" width="4.5703125" style="35" customWidth="1"/>
    <col min="9472" max="9472" width="8" style="35" customWidth="1"/>
    <col min="9473" max="9473" width="11.5703125" style="35"/>
    <col min="9474" max="9474" width="62.140625" style="35" customWidth="1"/>
    <col min="9475" max="9726" width="11.5703125" style="35"/>
    <col min="9727" max="9727" width="4.5703125" style="35" customWidth="1"/>
    <col min="9728" max="9728" width="8" style="35" customWidth="1"/>
    <col min="9729" max="9729" width="11.5703125" style="35"/>
    <col min="9730" max="9730" width="62.140625" style="35" customWidth="1"/>
    <col min="9731" max="9982" width="11.5703125" style="35"/>
    <col min="9983" max="9983" width="4.5703125" style="35" customWidth="1"/>
    <col min="9984" max="9984" width="8" style="35" customWidth="1"/>
    <col min="9985" max="9985" width="11.5703125" style="35"/>
    <col min="9986" max="9986" width="62.140625" style="35" customWidth="1"/>
    <col min="9987" max="10238" width="11.5703125" style="35"/>
    <col min="10239" max="10239" width="4.5703125" style="35" customWidth="1"/>
    <col min="10240" max="10240" width="8" style="35" customWidth="1"/>
    <col min="10241" max="10241" width="11.5703125" style="35"/>
    <col min="10242" max="10242" width="62.140625" style="35" customWidth="1"/>
    <col min="10243" max="10494" width="11.5703125" style="35"/>
    <col min="10495" max="10495" width="4.5703125" style="35" customWidth="1"/>
    <col min="10496" max="10496" width="8" style="35" customWidth="1"/>
    <col min="10497" max="10497" width="11.5703125" style="35"/>
    <col min="10498" max="10498" width="62.140625" style="35" customWidth="1"/>
    <col min="10499" max="10750" width="11.5703125" style="35"/>
    <col min="10751" max="10751" width="4.5703125" style="35" customWidth="1"/>
    <col min="10752" max="10752" width="8" style="35" customWidth="1"/>
    <col min="10753" max="10753" width="11.5703125" style="35"/>
    <col min="10754" max="10754" width="62.140625" style="35" customWidth="1"/>
    <col min="10755" max="11006" width="11.5703125" style="35"/>
    <col min="11007" max="11007" width="4.5703125" style="35" customWidth="1"/>
    <col min="11008" max="11008" width="8" style="35" customWidth="1"/>
    <col min="11009" max="11009" width="11.5703125" style="35"/>
    <col min="11010" max="11010" width="62.140625" style="35" customWidth="1"/>
    <col min="11011" max="11262" width="11.5703125" style="35"/>
    <col min="11263" max="11263" width="4.5703125" style="35" customWidth="1"/>
    <col min="11264" max="11264" width="8" style="35" customWidth="1"/>
    <col min="11265" max="11265" width="11.5703125" style="35"/>
    <col min="11266" max="11266" width="62.140625" style="35" customWidth="1"/>
    <col min="11267" max="11518" width="11.5703125" style="35"/>
    <col min="11519" max="11519" width="4.5703125" style="35" customWidth="1"/>
    <col min="11520" max="11520" width="8" style="35" customWidth="1"/>
    <col min="11521" max="11521" width="11.5703125" style="35"/>
    <col min="11522" max="11522" width="62.140625" style="35" customWidth="1"/>
    <col min="11523" max="11774" width="11.5703125" style="35"/>
    <col min="11775" max="11775" width="4.5703125" style="35" customWidth="1"/>
    <col min="11776" max="11776" width="8" style="35" customWidth="1"/>
    <col min="11777" max="11777" width="11.5703125" style="35"/>
    <col min="11778" max="11778" width="62.140625" style="35" customWidth="1"/>
    <col min="11779" max="12030" width="11.5703125" style="35"/>
    <col min="12031" max="12031" width="4.5703125" style="35" customWidth="1"/>
    <col min="12032" max="12032" width="8" style="35" customWidth="1"/>
    <col min="12033" max="12033" width="11.5703125" style="35"/>
    <col min="12034" max="12034" width="62.140625" style="35" customWidth="1"/>
    <col min="12035" max="12286" width="11.5703125" style="35"/>
    <col min="12287" max="12287" width="4.5703125" style="35" customWidth="1"/>
    <col min="12288" max="12288" width="8" style="35" customWidth="1"/>
    <col min="12289" max="12289" width="11.5703125" style="35"/>
    <col min="12290" max="12290" width="62.140625" style="35" customWidth="1"/>
    <col min="12291" max="12542" width="11.5703125" style="35"/>
    <col min="12543" max="12543" width="4.5703125" style="35" customWidth="1"/>
    <col min="12544" max="12544" width="8" style="35" customWidth="1"/>
    <col min="12545" max="12545" width="11.5703125" style="35"/>
    <col min="12546" max="12546" width="62.140625" style="35" customWidth="1"/>
    <col min="12547" max="12798" width="11.5703125" style="35"/>
    <col min="12799" max="12799" width="4.5703125" style="35" customWidth="1"/>
    <col min="12800" max="12800" width="8" style="35" customWidth="1"/>
    <col min="12801" max="12801" width="11.5703125" style="35"/>
    <col min="12802" max="12802" width="62.140625" style="35" customWidth="1"/>
    <col min="12803" max="13054" width="11.5703125" style="35"/>
    <col min="13055" max="13055" width="4.5703125" style="35" customWidth="1"/>
    <col min="13056" max="13056" width="8" style="35" customWidth="1"/>
    <col min="13057" max="13057" width="11.5703125" style="35"/>
    <col min="13058" max="13058" width="62.140625" style="35" customWidth="1"/>
    <col min="13059" max="13310" width="11.5703125" style="35"/>
    <col min="13311" max="13311" width="4.5703125" style="35" customWidth="1"/>
    <col min="13312" max="13312" width="8" style="35" customWidth="1"/>
    <col min="13313" max="13313" width="11.5703125" style="35"/>
    <col min="13314" max="13314" width="62.140625" style="35" customWidth="1"/>
    <col min="13315" max="13566" width="11.5703125" style="35"/>
    <col min="13567" max="13567" width="4.5703125" style="35" customWidth="1"/>
    <col min="13568" max="13568" width="8" style="35" customWidth="1"/>
    <col min="13569" max="13569" width="11.5703125" style="35"/>
    <col min="13570" max="13570" width="62.140625" style="35" customWidth="1"/>
    <col min="13571" max="13822" width="11.5703125" style="35"/>
    <col min="13823" max="13823" width="4.5703125" style="35" customWidth="1"/>
    <col min="13824" max="13824" width="8" style="35" customWidth="1"/>
    <col min="13825" max="13825" width="11.5703125" style="35"/>
    <col min="13826" max="13826" width="62.140625" style="35" customWidth="1"/>
    <col min="13827" max="14078" width="11.5703125" style="35"/>
    <col min="14079" max="14079" width="4.5703125" style="35" customWidth="1"/>
    <col min="14080" max="14080" width="8" style="35" customWidth="1"/>
    <col min="14081" max="14081" width="11.5703125" style="35"/>
    <col min="14082" max="14082" width="62.140625" style="35" customWidth="1"/>
    <col min="14083" max="14334" width="11.5703125" style="35"/>
    <col min="14335" max="14335" width="4.5703125" style="35" customWidth="1"/>
    <col min="14336" max="14336" width="8" style="35" customWidth="1"/>
    <col min="14337" max="14337" width="11.5703125" style="35"/>
    <col min="14338" max="14338" width="62.140625" style="35" customWidth="1"/>
    <col min="14339" max="14590" width="11.5703125" style="35"/>
    <col min="14591" max="14591" width="4.5703125" style="35" customWidth="1"/>
    <col min="14592" max="14592" width="8" style="35" customWidth="1"/>
    <col min="14593" max="14593" width="11.5703125" style="35"/>
    <col min="14594" max="14594" width="62.140625" style="35" customWidth="1"/>
    <col min="14595" max="14846" width="11.5703125" style="35"/>
    <col min="14847" max="14847" width="4.5703125" style="35" customWidth="1"/>
    <col min="14848" max="14848" width="8" style="35" customWidth="1"/>
    <col min="14849" max="14849" width="11.5703125" style="35"/>
    <col min="14850" max="14850" width="62.140625" style="35" customWidth="1"/>
    <col min="14851" max="15102" width="11.5703125" style="35"/>
    <col min="15103" max="15103" width="4.5703125" style="35" customWidth="1"/>
    <col min="15104" max="15104" width="8" style="35" customWidth="1"/>
    <col min="15105" max="15105" width="11.5703125" style="35"/>
    <col min="15106" max="15106" width="62.140625" style="35" customWidth="1"/>
    <col min="15107" max="15358" width="11.5703125" style="35"/>
    <col min="15359" max="15359" width="4.5703125" style="35" customWidth="1"/>
    <col min="15360" max="15360" width="8" style="35" customWidth="1"/>
    <col min="15361" max="15361" width="11.5703125" style="35"/>
    <col min="15362" max="15362" width="62.140625" style="35" customWidth="1"/>
    <col min="15363" max="15614" width="11.5703125" style="35"/>
    <col min="15615" max="15615" width="4.5703125" style="35" customWidth="1"/>
    <col min="15616" max="15616" width="8" style="35" customWidth="1"/>
    <col min="15617" max="15617" width="11.5703125" style="35"/>
    <col min="15618" max="15618" width="62.140625" style="35" customWidth="1"/>
    <col min="15619" max="15870" width="11.5703125" style="35"/>
    <col min="15871" max="15871" width="4.5703125" style="35" customWidth="1"/>
    <col min="15872" max="15872" width="8" style="35" customWidth="1"/>
    <col min="15873" max="15873" width="11.5703125" style="35"/>
    <col min="15874" max="15874" width="62.140625" style="35" customWidth="1"/>
    <col min="15875" max="16126" width="11.5703125" style="35"/>
    <col min="16127" max="16127" width="4.5703125" style="35" customWidth="1"/>
    <col min="16128" max="16128" width="8" style="35" customWidth="1"/>
    <col min="16129" max="16129" width="11.5703125" style="35"/>
    <col min="16130" max="16130" width="62.140625" style="35" customWidth="1"/>
    <col min="16131" max="16384" width="11.5703125" style="35"/>
  </cols>
  <sheetData>
    <row r="1" spans="1:14" s="34" customFormat="1" x14ac:dyDescent="0.2">
      <c r="A1" s="137" t="s">
        <v>115</v>
      </c>
      <c r="B1" s="137" t="s">
        <v>116</v>
      </c>
      <c r="D1" s="140"/>
      <c r="E1" s="140" t="s">
        <v>173</v>
      </c>
      <c r="F1" s="141"/>
      <c r="G1" s="142"/>
      <c r="H1" s="142" t="s">
        <v>179</v>
      </c>
      <c r="J1" s="209"/>
      <c r="K1" s="210" t="s">
        <v>247</v>
      </c>
      <c r="M1" s="447"/>
      <c r="N1" s="448" t="s">
        <v>323</v>
      </c>
    </row>
    <row r="2" spans="1:14" x14ac:dyDescent="0.2">
      <c r="A2" s="138">
        <v>401</v>
      </c>
      <c r="B2" s="138" t="s">
        <v>51</v>
      </c>
      <c r="D2" s="108"/>
      <c r="E2" s="108" t="s">
        <v>51</v>
      </c>
      <c r="G2" s="108"/>
      <c r="H2" s="108" t="s">
        <v>51</v>
      </c>
      <c r="J2" s="211"/>
      <c r="K2" s="212" t="s">
        <v>234</v>
      </c>
      <c r="N2" s="35" t="s">
        <v>51</v>
      </c>
    </row>
    <row r="3" spans="1:14" x14ac:dyDescent="0.2">
      <c r="A3" s="138">
        <v>402</v>
      </c>
      <c r="B3" s="138" t="s">
        <v>53</v>
      </c>
      <c r="D3" s="108"/>
      <c r="E3" s="108" t="s">
        <v>53</v>
      </c>
      <c r="G3" s="108"/>
      <c r="H3" s="108" t="s">
        <v>53</v>
      </c>
      <c r="J3" s="211"/>
      <c r="K3" s="212" t="s">
        <v>235</v>
      </c>
      <c r="N3" s="35" t="s">
        <v>53</v>
      </c>
    </row>
    <row r="4" spans="1:14" x14ac:dyDescent="0.2">
      <c r="A4" s="138" t="s">
        <v>117</v>
      </c>
      <c r="B4" s="138" t="s">
        <v>118</v>
      </c>
      <c r="D4" s="108"/>
      <c r="E4" s="108" t="s">
        <v>118</v>
      </c>
      <c r="G4" s="108"/>
      <c r="H4" s="108" t="s">
        <v>118</v>
      </c>
      <c r="J4" s="211"/>
      <c r="K4" s="212" t="s">
        <v>236</v>
      </c>
      <c r="N4" s="35" t="s">
        <v>118</v>
      </c>
    </row>
    <row r="5" spans="1:14" x14ac:dyDescent="0.2">
      <c r="A5" s="138" t="s">
        <v>119</v>
      </c>
      <c r="B5" s="138" t="s">
        <v>120</v>
      </c>
      <c r="D5" s="108"/>
      <c r="E5" s="108" t="s">
        <v>158</v>
      </c>
      <c r="G5" s="108"/>
      <c r="H5" s="108" t="s">
        <v>176</v>
      </c>
      <c r="J5" s="211"/>
      <c r="K5" s="212" t="s">
        <v>237</v>
      </c>
      <c r="N5" s="35" t="s">
        <v>176</v>
      </c>
    </row>
    <row r="6" spans="1:14" x14ac:dyDescent="0.2">
      <c r="A6" s="138" t="s">
        <v>121</v>
      </c>
      <c r="B6" s="138" t="s">
        <v>122</v>
      </c>
      <c r="D6" s="108"/>
      <c r="E6" s="108" t="s">
        <v>122</v>
      </c>
      <c r="G6" s="108"/>
      <c r="H6" s="108" t="s">
        <v>122</v>
      </c>
      <c r="J6" s="211"/>
      <c r="K6" s="212" t="s">
        <v>238</v>
      </c>
      <c r="N6" s="35" t="s">
        <v>122</v>
      </c>
    </row>
    <row r="7" spans="1:14" x14ac:dyDescent="0.2">
      <c r="A7" s="138" t="s">
        <v>123</v>
      </c>
      <c r="B7" s="138" t="s">
        <v>124</v>
      </c>
      <c r="D7" s="108"/>
      <c r="E7" s="108" t="s">
        <v>124</v>
      </c>
      <c r="G7" s="108"/>
      <c r="H7" s="108" t="s">
        <v>177</v>
      </c>
      <c r="J7" s="211"/>
      <c r="K7" s="212" t="s">
        <v>239</v>
      </c>
      <c r="N7" s="35" t="s">
        <v>177</v>
      </c>
    </row>
    <row r="8" spans="1:14" x14ac:dyDescent="0.2">
      <c r="A8" s="138" t="s">
        <v>125</v>
      </c>
      <c r="B8" s="138" t="s">
        <v>126</v>
      </c>
      <c r="D8" s="108"/>
      <c r="E8" s="108" t="s">
        <v>126</v>
      </c>
      <c r="G8" s="108"/>
      <c r="H8" s="108" t="s">
        <v>126</v>
      </c>
      <c r="J8" s="211"/>
      <c r="K8" s="212" t="s">
        <v>240</v>
      </c>
      <c r="N8" s="35" t="s">
        <v>126</v>
      </c>
    </row>
    <row r="9" spans="1:14" x14ac:dyDescent="0.2">
      <c r="A9" s="138" t="s">
        <v>127</v>
      </c>
      <c r="B9" s="138" t="s">
        <v>128</v>
      </c>
      <c r="D9" s="108"/>
      <c r="E9" s="108" t="s">
        <v>128</v>
      </c>
      <c r="G9" s="108"/>
      <c r="H9" s="108" t="s">
        <v>128</v>
      </c>
      <c r="J9" s="211"/>
      <c r="K9" s="212" t="s">
        <v>241</v>
      </c>
      <c r="N9" s="35" t="s">
        <v>128</v>
      </c>
    </row>
    <row r="10" spans="1:14" x14ac:dyDescent="0.2">
      <c r="A10" s="138" t="s">
        <v>129</v>
      </c>
      <c r="B10" s="138" t="s">
        <v>130</v>
      </c>
      <c r="D10" s="108"/>
      <c r="E10" s="108" t="s">
        <v>58</v>
      </c>
      <c r="G10" s="108"/>
      <c r="H10" s="108" t="s">
        <v>58</v>
      </c>
      <c r="J10" s="211"/>
      <c r="K10" s="212" t="s">
        <v>236</v>
      </c>
      <c r="N10" s="35" t="s">
        <v>58</v>
      </c>
    </row>
    <row r="11" spans="1:14" x14ac:dyDescent="0.2">
      <c r="A11" s="138">
        <v>403</v>
      </c>
      <c r="B11" s="138" t="s">
        <v>131</v>
      </c>
      <c r="D11" s="108"/>
      <c r="E11" s="108" t="s">
        <v>172</v>
      </c>
      <c r="G11" s="108"/>
      <c r="H11" s="108" t="s">
        <v>178</v>
      </c>
      <c r="J11" s="211"/>
      <c r="K11" s="212" t="s">
        <v>237</v>
      </c>
      <c r="N11" s="35" t="s">
        <v>178</v>
      </c>
    </row>
    <row r="12" spans="1:14" x14ac:dyDescent="0.2">
      <c r="A12" s="138">
        <v>404</v>
      </c>
      <c r="B12" s="138" t="s">
        <v>132</v>
      </c>
      <c r="D12" s="108"/>
      <c r="E12" s="108" t="s">
        <v>131</v>
      </c>
      <c r="G12" s="108"/>
      <c r="H12" s="108" t="s">
        <v>131</v>
      </c>
      <c r="J12" s="211"/>
      <c r="K12" s="212" t="s">
        <v>242</v>
      </c>
      <c r="N12" s="35" t="s">
        <v>131</v>
      </c>
    </row>
    <row r="13" spans="1:14" x14ac:dyDescent="0.2">
      <c r="A13" s="138" t="s">
        <v>133</v>
      </c>
      <c r="B13" s="138" t="s">
        <v>5</v>
      </c>
      <c r="D13" s="108"/>
      <c r="E13" s="108" t="s">
        <v>132</v>
      </c>
      <c r="G13" s="108"/>
      <c r="H13" s="108" t="s">
        <v>132</v>
      </c>
      <c r="J13" s="211"/>
      <c r="K13" s="212" t="s">
        <v>243</v>
      </c>
      <c r="N13" s="35" t="s">
        <v>132</v>
      </c>
    </row>
    <row r="14" spans="1:14" x14ac:dyDescent="0.2">
      <c r="A14" s="138" t="s">
        <v>134</v>
      </c>
      <c r="B14" s="138" t="s">
        <v>75</v>
      </c>
      <c r="D14" s="108"/>
      <c r="E14" s="108" t="s">
        <v>5</v>
      </c>
      <c r="G14" s="108"/>
      <c r="H14" s="108" t="s">
        <v>5</v>
      </c>
      <c r="J14" s="211"/>
      <c r="K14" s="212" t="s">
        <v>244</v>
      </c>
      <c r="N14" s="35" t="s">
        <v>5</v>
      </c>
    </row>
    <row r="15" spans="1:14" x14ac:dyDescent="0.2">
      <c r="A15" s="138" t="s">
        <v>135</v>
      </c>
      <c r="B15" s="138" t="s">
        <v>136</v>
      </c>
      <c r="D15" s="108"/>
      <c r="E15" s="108" t="s">
        <v>75</v>
      </c>
      <c r="G15" s="108"/>
      <c r="H15" s="108" t="s">
        <v>75</v>
      </c>
      <c r="J15" s="211"/>
      <c r="K15" s="212" t="s">
        <v>245</v>
      </c>
      <c r="N15" s="35" t="s">
        <v>75</v>
      </c>
    </row>
    <row r="16" spans="1:14" x14ac:dyDescent="0.2">
      <c r="A16" s="138" t="s">
        <v>137</v>
      </c>
      <c r="B16" s="138" t="s">
        <v>138</v>
      </c>
      <c r="D16" s="108"/>
      <c r="E16" s="108" t="s">
        <v>159</v>
      </c>
      <c r="G16" s="108"/>
      <c r="H16" s="108" t="s">
        <v>159</v>
      </c>
      <c r="J16" s="211"/>
      <c r="K16" s="216" t="s">
        <v>246</v>
      </c>
      <c r="N16" s="35" t="s">
        <v>159</v>
      </c>
    </row>
    <row r="17" spans="1:11" x14ac:dyDescent="0.2">
      <c r="A17" s="138"/>
      <c r="B17" s="138"/>
      <c r="D17" s="108"/>
      <c r="E17" s="108"/>
      <c r="G17" s="108"/>
      <c r="H17" s="108"/>
      <c r="J17" s="211"/>
      <c r="K17" s="212"/>
    </row>
    <row r="18" spans="1:11" x14ac:dyDescent="0.2">
      <c r="A18" s="138"/>
      <c r="B18" s="138"/>
      <c r="D18" s="108"/>
      <c r="E18" s="108"/>
      <c r="G18" s="108"/>
      <c r="H18" s="108"/>
      <c r="J18" s="211"/>
      <c r="K18" s="212"/>
    </row>
    <row r="19" spans="1:11" x14ac:dyDescent="0.2">
      <c r="A19" s="138"/>
      <c r="B19" s="138"/>
      <c r="D19" s="108"/>
      <c r="E19" s="108"/>
      <c r="G19" s="108"/>
      <c r="H19" s="108"/>
      <c r="J19" s="211"/>
      <c r="K19" s="212"/>
    </row>
    <row r="20" spans="1:11" x14ac:dyDescent="0.2">
      <c r="A20" s="138"/>
      <c r="B20" s="138"/>
      <c r="D20" s="108"/>
      <c r="E20" s="108"/>
      <c r="G20" s="108"/>
      <c r="H20" s="108"/>
      <c r="J20" s="211"/>
      <c r="K20" s="212"/>
    </row>
    <row r="21" spans="1:11" x14ac:dyDescent="0.2">
      <c r="A21" s="138"/>
      <c r="B21" s="138"/>
      <c r="D21" s="108"/>
      <c r="E21" s="108"/>
      <c r="G21" s="108"/>
      <c r="H21" s="108"/>
      <c r="J21" s="211"/>
      <c r="K21" s="212"/>
    </row>
    <row r="22" spans="1:11" x14ac:dyDescent="0.2">
      <c r="A22" s="138"/>
      <c r="B22" s="138"/>
      <c r="D22" s="108"/>
      <c r="E22" s="108"/>
      <c r="G22" s="108"/>
      <c r="H22" s="108"/>
      <c r="J22" s="211"/>
      <c r="K22" s="212"/>
    </row>
    <row r="23" spans="1:11" x14ac:dyDescent="0.2">
      <c r="A23" s="138"/>
      <c r="B23" s="138"/>
      <c r="D23" s="108"/>
      <c r="E23" s="108"/>
      <c r="G23" s="108"/>
      <c r="H23" s="108"/>
      <c r="J23" s="211"/>
      <c r="K23" s="212"/>
    </row>
    <row r="24" spans="1:11" x14ac:dyDescent="0.2">
      <c r="A24" s="138"/>
      <c r="B24" s="138"/>
      <c r="D24" s="108"/>
      <c r="E24" s="108"/>
      <c r="G24" s="108"/>
      <c r="H24" s="108"/>
      <c r="J24" s="211"/>
      <c r="K24" s="216"/>
    </row>
    <row r="25" spans="1:11" x14ac:dyDescent="0.2">
      <c r="A25" s="138"/>
      <c r="B25" s="138"/>
      <c r="D25" s="108"/>
      <c r="E25" s="108"/>
      <c r="G25" s="108"/>
      <c r="H25" s="108"/>
      <c r="J25" s="211"/>
      <c r="K25" s="216"/>
    </row>
    <row r="26" spans="1:11" x14ac:dyDescent="0.2">
      <c r="A26" s="138"/>
      <c r="B26" s="138"/>
      <c r="D26" s="108"/>
      <c r="E26" s="108"/>
      <c r="G26" s="108"/>
      <c r="H26" s="108"/>
      <c r="J26" s="211"/>
      <c r="K26" s="212"/>
    </row>
    <row r="27" spans="1:11" x14ac:dyDescent="0.2">
      <c r="A27" s="138"/>
      <c r="B27" s="138"/>
      <c r="D27" s="108"/>
      <c r="E27" s="108"/>
      <c r="G27" s="108"/>
      <c r="H27" s="108"/>
      <c r="J27" s="211"/>
      <c r="K27" s="212"/>
    </row>
    <row r="28" spans="1:11" x14ac:dyDescent="0.2">
      <c r="A28" s="138"/>
      <c r="B28" s="138"/>
      <c r="D28" s="108"/>
      <c r="E28" s="108"/>
      <c r="G28" s="108"/>
      <c r="H28" s="108"/>
      <c r="J28" s="211"/>
      <c r="K28" s="212"/>
    </row>
    <row r="29" spans="1:11" x14ac:dyDescent="0.2">
      <c r="A29" s="138"/>
      <c r="B29" s="138"/>
      <c r="D29" s="108"/>
      <c r="E29" s="108"/>
      <c r="G29" s="108"/>
      <c r="H29" s="108"/>
      <c r="J29" s="211"/>
      <c r="K29" s="212"/>
    </row>
    <row r="30" spans="1:11" x14ac:dyDescent="0.2">
      <c r="A30" s="138"/>
      <c r="B30" s="138"/>
      <c r="D30" s="108"/>
      <c r="E30" s="108"/>
      <c r="G30" s="108"/>
      <c r="H30" s="108"/>
      <c r="J30" s="211"/>
      <c r="K30" s="216"/>
    </row>
    <row r="31" spans="1:11" x14ac:dyDescent="0.2">
      <c r="A31" s="138"/>
      <c r="B31" s="138"/>
      <c r="D31" s="108"/>
      <c r="E31" s="108"/>
      <c r="G31" s="108"/>
      <c r="H31" s="108"/>
      <c r="J31" s="211"/>
      <c r="K31" s="216"/>
    </row>
    <row r="32" spans="1:11" x14ac:dyDescent="0.2">
      <c r="A32" s="138"/>
      <c r="B32" s="138"/>
      <c r="D32" s="108"/>
      <c r="E32" s="108"/>
      <c r="G32" s="108"/>
      <c r="H32" s="108"/>
      <c r="J32" s="211"/>
      <c r="K32" s="212"/>
    </row>
    <row r="33" spans="1:11" x14ac:dyDescent="0.2">
      <c r="A33" s="138"/>
      <c r="B33" s="138"/>
      <c r="D33" s="108"/>
      <c r="E33" s="108"/>
      <c r="G33" s="108"/>
      <c r="H33" s="108"/>
      <c r="J33" s="211"/>
      <c r="K33" s="212"/>
    </row>
    <row r="34" spans="1:11" x14ac:dyDescent="0.2">
      <c r="A34" s="138"/>
      <c r="B34" s="138"/>
      <c r="D34" s="108"/>
      <c r="E34" s="108"/>
      <c r="G34" s="108"/>
      <c r="H34" s="108"/>
      <c r="J34" s="211"/>
      <c r="K34" s="212"/>
    </row>
    <row r="35" spans="1:11" x14ac:dyDescent="0.2">
      <c r="A35" s="138"/>
      <c r="B35" s="138"/>
      <c r="D35" s="108"/>
      <c r="E35" s="108"/>
      <c r="G35" s="108"/>
      <c r="H35" s="108"/>
      <c r="J35" s="211"/>
      <c r="K35" s="212"/>
    </row>
    <row r="36" spans="1:11" x14ac:dyDescent="0.2">
      <c r="A36" s="138"/>
      <c r="B36" s="138"/>
      <c r="D36" s="108"/>
      <c r="E36" s="108"/>
      <c r="G36" s="108"/>
      <c r="H36" s="108"/>
      <c r="J36" s="211"/>
      <c r="K36" s="212"/>
    </row>
    <row r="37" spans="1:11" x14ac:dyDescent="0.2">
      <c r="A37" s="138"/>
      <c r="B37" s="138"/>
      <c r="D37" s="108"/>
      <c r="E37" s="108"/>
      <c r="G37" s="108"/>
      <c r="H37" s="108"/>
      <c r="J37" s="211"/>
      <c r="K37" s="212"/>
    </row>
    <row r="38" spans="1:11" x14ac:dyDescent="0.2">
      <c r="A38" s="138"/>
      <c r="B38" s="138"/>
      <c r="D38" s="108"/>
      <c r="E38" s="108"/>
      <c r="G38" s="108"/>
      <c r="H38" s="108"/>
      <c r="J38" s="211"/>
      <c r="K38" s="212"/>
    </row>
    <row r="39" spans="1:11" x14ac:dyDescent="0.2">
      <c r="A39" s="138"/>
      <c r="B39" s="138"/>
      <c r="D39" s="108"/>
      <c r="E39" s="108"/>
      <c r="G39" s="108"/>
      <c r="H39" s="108"/>
      <c r="J39" s="211"/>
      <c r="K39" s="212"/>
    </row>
    <row r="40" spans="1:11" x14ac:dyDescent="0.2">
      <c r="A40" s="138"/>
      <c r="B40" s="138"/>
      <c r="D40" s="108"/>
      <c r="E40" s="108"/>
      <c r="G40" s="108"/>
      <c r="H40" s="108"/>
      <c r="J40" s="211"/>
      <c r="K40" s="212"/>
    </row>
    <row r="41" spans="1:11" x14ac:dyDescent="0.2">
      <c r="D41" s="108"/>
      <c r="E41" s="108"/>
      <c r="G41" s="108"/>
      <c r="H41" s="108"/>
      <c r="J41" s="211"/>
      <c r="K41" s="212"/>
    </row>
    <row r="42" spans="1:11" x14ac:dyDescent="0.2">
      <c r="D42" s="108"/>
      <c r="E42" s="108"/>
      <c r="G42" s="108"/>
      <c r="H42" s="108"/>
      <c r="J42" s="211"/>
      <c r="K42" s="212"/>
    </row>
    <row r="43" spans="1:11" x14ac:dyDescent="0.2">
      <c r="D43" s="108"/>
      <c r="E43" s="108"/>
      <c r="G43" s="108"/>
      <c r="H43" s="108"/>
      <c r="J43" s="211"/>
      <c r="K43" s="212"/>
    </row>
    <row r="44" spans="1:11" x14ac:dyDescent="0.2">
      <c r="D44" s="108"/>
      <c r="E44" s="108"/>
      <c r="G44" s="108"/>
      <c r="H44" s="108"/>
      <c r="J44" s="211"/>
      <c r="K44" s="212"/>
    </row>
    <row r="45" spans="1:11" x14ac:dyDescent="0.2">
      <c r="D45" s="108"/>
      <c r="E45" s="108"/>
      <c r="G45" s="108"/>
      <c r="H45" s="108"/>
      <c r="J45" s="211"/>
      <c r="K45" s="212"/>
    </row>
    <row r="46" spans="1:11" x14ac:dyDescent="0.2">
      <c r="D46" s="108"/>
      <c r="E46" s="108"/>
      <c r="G46" s="108"/>
      <c r="H46" s="108"/>
      <c r="J46" s="211"/>
      <c r="K46" s="212"/>
    </row>
    <row r="47" spans="1:11" x14ac:dyDescent="0.2">
      <c r="D47" s="108"/>
      <c r="E47" s="108"/>
      <c r="G47" s="108"/>
      <c r="H47" s="108"/>
      <c r="J47" s="211"/>
      <c r="K47" s="212"/>
    </row>
    <row r="48" spans="1:11" x14ac:dyDescent="0.2">
      <c r="D48" s="108"/>
      <c r="E48" s="108"/>
      <c r="G48" s="108"/>
      <c r="H48" s="108"/>
      <c r="J48" s="211"/>
      <c r="K48" s="212"/>
    </row>
    <row r="49" spans="4:11" x14ac:dyDescent="0.2">
      <c r="D49" s="108"/>
      <c r="E49" s="108"/>
      <c r="G49" s="108"/>
      <c r="H49" s="108"/>
      <c r="J49" s="211"/>
      <c r="K49" s="212"/>
    </row>
    <row r="50" spans="4:11" x14ac:dyDescent="0.2">
      <c r="J50" s="211"/>
      <c r="K50" s="212"/>
    </row>
    <row r="51" spans="4:11" x14ac:dyDescent="0.2">
      <c r="J51" s="211"/>
      <c r="K51" s="212"/>
    </row>
    <row r="52" spans="4:11" x14ac:dyDescent="0.2">
      <c r="J52" s="211"/>
      <c r="K52" s="212"/>
    </row>
    <row r="53" spans="4:11" x14ac:dyDescent="0.2">
      <c r="J53" s="211"/>
      <c r="K53" s="212"/>
    </row>
    <row r="54" spans="4:11" x14ac:dyDescent="0.2">
      <c r="J54" s="211"/>
      <c r="K54" s="212"/>
    </row>
    <row r="55" spans="4:11" x14ac:dyDescent="0.2">
      <c r="J55" s="211"/>
      <c r="K55" s="212"/>
    </row>
    <row r="56" spans="4:11" x14ac:dyDescent="0.2">
      <c r="J56" s="211"/>
      <c r="K56" s="212"/>
    </row>
    <row r="57" spans="4:11" x14ac:dyDescent="0.2">
      <c r="D57" s="108"/>
      <c r="E57" s="108"/>
      <c r="G57" s="108"/>
      <c r="H57" s="108"/>
      <c r="J57" s="211"/>
      <c r="K57" s="212"/>
    </row>
    <row r="58" spans="4:11" x14ac:dyDescent="0.2">
      <c r="D58" s="108"/>
      <c r="E58" s="108"/>
      <c r="G58" s="108"/>
      <c r="H58" s="108"/>
      <c r="J58" s="211"/>
      <c r="K58" s="212"/>
    </row>
    <row r="59" spans="4:11" x14ac:dyDescent="0.2">
      <c r="D59" s="108"/>
      <c r="E59" s="108"/>
      <c r="G59" s="108"/>
      <c r="H59" s="108"/>
      <c r="J59" s="211"/>
      <c r="K59" s="212"/>
    </row>
    <row r="60" spans="4:11" x14ac:dyDescent="0.2">
      <c r="D60" s="108"/>
      <c r="E60" s="108"/>
      <c r="G60" s="108"/>
      <c r="H60" s="108"/>
      <c r="J60" s="211"/>
      <c r="K60" s="212"/>
    </row>
    <row r="61" spans="4:11" x14ac:dyDescent="0.2">
      <c r="J61" s="211"/>
      <c r="K61" s="212"/>
    </row>
    <row r="62" spans="4:11" x14ac:dyDescent="0.2">
      <c r="D62" s="108"/>
      <c r="E62" s="108"/>
      <c r="G62" s="108"/>
      <c r="H62" s="108"/>
      <c r="J62" s="211"/>
      <c r="K62" s="212"/>
    </row>
    <row r="63" spans="4:11" x14ac:dyDescent="0.2">
      <c r="D63" s="108"/>
      <c r="E63" s="108"/>
      <c r="G63" s="108"/>
      <c r="H63" s="108"/>
      <c r="J63" s="211"/>
      <c r="K63" s="212"/>
    </row>
    <row r="64" spans="4:11" x14ac:dyDescent="0.2">
      <c r="D64" s="108"/>
      <c r="E64" s="108"/>
      <c r="G64" s="108"/>
      <c r="H64" s="108"/>
      <c r="J64" s="211"/>
      <c r="K64" s="212"/>
    </row>
    <row r="65" spans="4:11" x14ac:dyDescent="0.2">
      <c r="D65" s="108"/>
      <c r="E65" s="108"/>
      <c r="G65" s="108"/>
      <c r="H65" s="108"/>
      <c r="J65" s="211"/>
      <c r="K65" s="212"/>
    </row>
    <row r="66" spans="4:11" x14ac:dyDescent="0.2">
      <c r="D66" s="108"/>
      <c r="E66" s="108"/>
      <c r="G66" s="108"/>
      <c r="H66" s="108"/>
      <c r="J66" s="211"/>
      <c r="K66" s="212"/>
    </row>
    <row r="67" spans="4:11" x14ac:dyDescent="0.2">
      <c r="D67" s="108"/>
      <c r="E67" s="108"/>
      <c r="G67" s="108"/>
      <c r="H67" s="108"/>
      <c r="J67" s="211"/>
      <c r="K67" s="212"/>
    </row>
    <row r="68" spans="4:11" x14ac:dyDescent="0.2">
      <c r="D68" s="108"/>
      <c r="E68" s="108"/>
      <c r="G68" s="108"/>
      <c r="H68" s="108"/>
      <c r="J68" s="211"/>
      <c r="K68" s="212"/>
    </row>
    <row r="69" spans="4:11" x14ac:dyDescent="0.2">
      <c r="D69" s="108"/>
      <c r="E69" s="108"/>
      <c r="G69" s="108"/>
      <c r="H69" s="108"/>
      <c r="J69" s="211"/>
      <c r="K69" s="212"/>
    </row>
    <row r="70" spans="4:11" x14ac:dyDescent="0.2">
      <c r="D70" s="108"/>
      <c r="E70" s="108"/>
      <c r="G70" s="108"/>
      <c r="H70" s="108"/>
      <c r="J70" s="211"/>
      <c r="K70" s="212"/>
    </row>
    <row r="71" spans="4:11" x14ac:dyDescent="0.2">
      <c r="D71" s="108"/>
      <c r="E71" s="108"/>
      <c r="G71" s="108"/>
      <c r="H71" s="108"/>
      <c r="J71" s="211"/>
      <c r="K71" s="212"/>
    </row>
    <row r="72" spans="4:11" x14ac:dyDescent="0.2">
      <c r="D72" s="108"/>
      <c r="E72" s="108"/>
      <c r="G72" s="108"/>
      <c r="H72" s="108"/>
      <c r="J72" s="211"/>
      <c r="K72" s="212"/>
    </row>
    <row r="73" spans="4:11" x14ac:dyDescent="0.2">
      <c r="D73" s="108"/>
      <c r="E73" s="108"/>
      <c r="G73" s="108"/>
      <c r="H73" s="108"/>
      <c r="J73" s="211"/>
      <c r="K73" s="212"/>
    </row>
    <row r="74" spans="4:11" x14ac:dyDescent="0.2">
      <c r="D74" s="108"/>
      <c r="E74" s="108"/>
      <c r="G74" s="108"/>
      <c r="H74" s="108"/>
      <c r="J74" s="211"/>
      <c r="K74" s="212"/>
    </row>
    <row r="75" spans="4:11" x14ac:dyDescent="0.2">
      <c r="D75" s="108"/>
      <c r="E75" s="108"/>
      <c r="G75" s="108"/>
      <c r="H75" s="108"/>
      <c r="J75" s="211"/>
      <c r="K75" s="212"/>
    </row>
    <row r="76" spans="4:11" x14ac:dyDescent="0.2">
      <c r="D76" s="108"/>
      <c r="E76" s="108"/>
      <c r="G76" s="108"/>
      <c r="H76" s="108"/>
      <c r="J76" s="211"/>
      <c r="K76" s="212"/>
    </row>
    <row r="77" spans="4:11" x14ac:dyDescent="0.2">
      <c r="D77" s="108"/>
      <c r="E77" s="108"/>
      <c r="G77" s="108"/>
      <c r="H77" s="108"/>
      <c r="J77" s="211"/>
      <c r="K77" s="212"/>
    </row>
    <row r="78" spans="4:11" x14ac:dyDescent="0.2">
      <c r="D78" s="108"/>
      <c r="E78" s="108"/>
      <c r="G78" s="108"/>
      <c r="H78" s="108"/>
      <c r="J78" s="211"/>
      <c r="K78" s="212"/>
    </row>
    <row r="79" spans="4:11" x14ac:dyDescent="0.2">
      <c r="D79" s="108"/>
      <c r="E79" s="108"/>
      <c r="G79" s="108"/>
      <c r="H79" s="108"/>
      <c r="J79" s="211"/>
      <c r="K79" s="212"/>
    </row>
    <row r="80" spans="4:11" x14ac:dyDescent="0.2">
      <c r="D80" s="108"/>
      <c r="E80" s="108"/>
      <c r="G80" s="108"/>
      <c r="H80" s="108"/>
      <c r="J80" s="211"/>
      <c r="K80" s="212"/>
    </row>
    <row r="81" spans="4:11" x14ac:dyDescent="0.2">
      <c r="D81" s="108"/>
      <c r="E81" s="108"/>
      <c r="G81" s="108"/>
      <c r="H81" s="108"/>
      <c r="J81" s="211"/>
      <c r="K81" s="212"/>
    </row>
    <row r="82" spans="4:11" x14ac:dyDescent="0.2">
      <c r="D82" s="108"/>
      <c r="E82" s="108"/>
      <c r="G82" s="108"/>
      <c r="H82" s="108"/>
      <c r="J82" s="211"/>
      <c r="K82" s="212"/>
    </row>
    <row r="83" spans="4:11" x14ac:dyDescent="0.2">
      <c r="D83" s="108"/>
      <c r="E83" s="108"/>
      <c r="G83" s="108"/>
      <c r="H83" s="108"/>
      <c r="J83" s="211"/>
      <c r="K83" s="212"/>
    </row>
    <row r="84" spans="4:11" x14ac:dyDescent="0.2">
      <c r="D84" s="108"/>
      <c r="E84" s="108"/>
      <c r="G84" s="108"/>
      <c r="H84" s="108"/>
      <c r="J84" s="211"/>
      <c r="K84" s="212"/>
    </row>
    <row r="85" spans="4:11" x14ac:dyDescent="0.2">
      <c r="D85" s="108"/>
      <c r="E85" s="108"/>
      <c r="G85" s="108"/>
      <c r="H85" s="108"/>
      <c r="J85" s="211"/>
      <c r="K85" s="212"/>
    </row>
    <row r="86" spans="4:11" x14ac:dyDescent="0.2">
      <c r="D86" s="108"/>
      <c r="E86" s="108"/>
      <c r="G86" s="108"/>
      <c r="H86" s="108"/>
      <c r="J86" s="211"/>
      <c r="K86" s="212"/>
    </row>
    <row r="87" spans="4:11" x14ac:dyDescent="0.2">
      <c r="D87" s="108"/>
      <c r="E87" s="108"/>
      <c r="G87" s="108"/>
      <c r="H87" s="108"/>
      <c r="J87" s="211"/>
      <c r="K87" s="212"/>
    </row>
    <row r="88" spans="4:11" x14ac:dyDescent="0.2">
      <c r="D88" s="108"/>
      <c r="E88" s="108"/>
      <c r="G88" s="108"/>
      <c r="H88" s="108"/>
      <c r="J88" s="211"/>
      <c r="K88" s="212"/>
    </row>
    <row r="89" spans="4:11" x14ac:dyDescent="0.2">
      <c r="D89" s="108"/>
      <c r="E89" s="108"/>
      <c r="G89" s="108"/>
      <c r="H89" s="108"/>
      <c r="J89" s="211"/>
      <c r="K89" s="212"/>
    </row>
    <row r="90" spans="4:11" x14ac:dyDescent="0.2">
      <c r="D90" s="108"/>
      <c r="E90" s="108"/>
      <c r="G90" s="108"/>
      <c r="H90" s="108"/>
      <c r="J90" s="211"/>
      <c r="K90" s="212"/>
    </row>
    <row r="91" spans="4:11" x14ac:dyDescent="0.2">
      <c r="D91" s="108"/>
      <c r="E91" s="108"/>
      <c r="G91" s="108"/>
      <c r="H91" s="108"/>
      <c r="J91" s="211"/>
      <c r="K91" s="212"/>
    </row>
    <row r="92" spans="4:11" x14ac:dyDescent="0.2">
      <c r="D92" s="108"/>
      <c r="E92" s="108"/>
      <c r="G92" s="108"/>
      <c r="H92" s="108"/>
      <c r="J92" s="211"/>
      <c r="K92" s="212"/>
    </row>
    <row r="93" spans="4:11" x14ac:dyDescent="0.2">
      <c r="D93" s="108"/>
      <c r="E93" s="108"/>
      <c r="G93" s="108"/>
      <c r="H93" s="108"/>
      <c r="J93" s="211"/>
      <c r="K93" s="212"/>
    </row>
    <row r="94" spans="4:11" x14ac:dyDescent="0.2">
      <c r="D94" s="108"/>
      <c r="E94" s="108"/>
      <c r="G94" s="108"/>
      <c r="H94" s="108"/>
      <c r="J94" s="211"/>
      <c r="K94" s="212"/>
    </row>
    <row r="95" spans="4:11" x14ac:dyDescent="0.2">
      <c r="D95" s="108"/>
      <c r="E95" s="108"/>
      <c r="G95" s="108"/>
      <c r="H95" s="108"/>
      <c r="J95" s="215"/>
      <c r="K95" s="216"/>
    </row>
    <row r="96" spans="4:11" x14ac:dyDescent="0.2">
      <c r="D96" s="108"/>
      <c r="E96" s="108"/>
      <c r="G96" s="108"/>
      <c r="H96" s="108"/>
      <c r="J96" s="215"/>
      <c r="K96" s="216"/>
    </row>
    <row r="97" spans="4:11" x14ac:dyDescent="0.2">
      <c r="D97" s="108"/>
      <c r="E97" s="108"/>
      <c r="G97" s="108"/>
      <c r="H97" s="108"/>
      <c r="J97" s="215"/>
      <c r="K97" s="216"/>
    </row>
    <row r="98" spans="4:11" x14ac:dyDescent="0.2">
      <c r="D98" s="108"/>
      <c r="E98" s="108"/>
      <c r="G98" s="108"/>
      <c r="H98" s="108"/>
      <c r="J98" s="215"/>
      <c r="K98" s="216"/>
    </row>
    <row r="99" spans="4:11" x14ac:dyDescent="0.2">
      <c r="D99" s="108"/>
      <c r="E99" s="108"/>
      <c r="G99" s="108"/>
      <c r="H99" s="108"/>
      <c r="J99" s="215"/>
      <c r="K99" s="216"/>
    </row>
    <row r="100" spans="4:11" x14ac:dyDescent="0.2">
      <c r="D100" s="108"/>
      <c r="E100" s="108"/>
      <c r="G100" s="108"/>
      <c r="H100" s="108"/>
      <c r="J100" s="215"/>
      <c r="K100" s="216"/>
    </row>
    <row r="101" spans="4:11" x14ac:dyDescent="0.2">
      <c r="D101" s="108"/>
      <c r="E101" s="108"/>
      <c r="G101" s="108"/>
      <c r="H101" s="108"/>
      <c r="J101" s="215"/>
      <c r="K101" s="216"/>
    </row>
    <row r="102" spans="4:11" x14ac:dyDescent="0.2">
      <c r="D102" s="108"/>
      <c r="E102" s="108"/>
      <c r="G102" s="108"/>
      <c r="H102" s="108"/>
      <c r="J102" s="215"/>
      <c r="K102" s="216"/>
    </row>
    <row r="103" spans="4:11" x14ac:dyDescent="0.2">
      <c r="D103" s="108"/>
      <c r="E103" s="108"/>
      <c r="G103" s="108"/>
      <c r="H103" s="108"/>
      <c r="J103" s="215"/>
      <c r="K103" s="216"/>
    </row>
    <row r="104" spans="4:11" x14ac:dyDescent="0.2">
      <c r="D104" s="108"/>
      <c r="E104" s="108"/>
      <c r="G104" s="108"/>
      <c r="H104" s="108"/>
      <c r="J104" s="215"/>
      <c r="K104" s="216"/>
    </row>
    <row r="105" spans="4:11" x14ac:dyDescent="0.2">
      <c r="D105" s="108"/>
      <c r="E105" s="108"/>
      <c r="G105" s="108"/>
      <c r="H105" s="108"/>
      <c r="J105" s="215"/>
      <c r="K105" s="216"/>
    </row>
    <row r="106" spans="4:11" x14ac:dyDescent="0.2">
      <c r="D106" s="108"/>
      <c r="E106" s="108"/>
      <c r="G106" s="108"/>
      <c r="H106" s="108"/>
      <c r="J106" s="215"/>
      <c r="K106" s="216"/>
    </row>
    <row r="107" spans="4:11" x14ac:dyDescent="0.2">
      <c r="D107" s="108"/>
      <c r="E107" s="108"/>
      <c r="G107" s="108"/>
      <c r="H107" s="108"/>
      <c r="J107" s="215"/>
      <c r="K107" s="216"/>
    </row>
    <row r="108" spans="4:11" x14ac:dyDescent="0.2">
      <c r="D108" s="108"/>
      <c r="E108" s="108"/>
      <c r="G108" s="108"/>
      <c r="H108" s="108"/>
      <c r="J108" s="215"/>
      <c r="K108" s="216"/>
    </row>
    <row r="109" spans="4:11" x14ac:dyDescent="0.2">
      <c r="D109" s="108"/>
      <c r="E109" s="108"/>
      <c r="G109" s="108"/>
      <c r="H109" s="108"/>
      <c r="J109" s="215"/>
      <c r="K109" s="216"/>
    </row>
    <row r="110" spans="4:11" x14ac:dyDescent="0.2">
      <c r="D110" s="108"/>
      <c r="E110" s="108"/>
      <c r="G110" s="108"/>
      <c r="H110" s="108"/>
      <c r="J110" s="215"/>
      <c r="K110" s="216"/>
    </row>
    <row r="111" spans="4:11" x14ac:dyDescent="0.2">
      <c r="D111" s="108"/>
      <c r="E111" s="108"/>
      <c r="G111" s="108"/>
      <c r="H111" s="108"/>
      <c r="J111" s="215"/>
      <c r="K111" s="216"/>
    </row>
    <row r="112" spans="4:11" x14ac:dyDescent="0.2">
      <c r="D112" s="108"/>
      <c r="E112" s="108"/>
      <c r="G112" s="108"/>
      <c r="H112" s="108"/>
      <c r="J112" s="215"/>
      <c r="K112" s="216"/>
    </row>
    <row r="113" spans="4:11" x14ac:dyDescent="0.2">
      <c r="D113" s="108"/>
      <c r="E113" s="108"/>
      <c r="G113" s="108"/>
      <c r="H113" s="108"/>
      <c r="J113" s="215"/>
      <c r="K113" s="216"/>
    </row>
    <row r="114" spans="4:11" x14ac:dyDescent="0.2">
      <c r="D114" s="108"/>
      <c r="E114" s="108"/>
      <c r="G114" s="108"/>
      <c r="H114" s="108"/>
      <c r="J114" s="215"/>
      <c r="K114" s="216"/>
    </row>
    <row r="115" spans="4:11" x14ac:dyDescent="0.2">
      <c r="D115" s="108"/>
      <c r="E115" s="108"/>
      <c r="G115" s="108"/>
      <c r="H115" s="108"/>
      <c r="J115" s="215"/>
      <c r="K115" s="216"/>
    </row>
    <row r="116" spans="4:11" x14ac:dyDescent="0.2">
      <c r="D116" s="108"/>
      <c r="E116" s="108"/>
      <c r="G116" s="108"/>
      <c r="H116" s="108"/>
      <c r="J116" s="215"/>
      <c r="K116" s="216"/>
    </row>
    <row r="117" spans="4:11" x14ac:dyDescent="0.2">
      <c r="D117" s="108"/>
      <c r="E117" s="108"/>
      <c r="G117" s="108"/>
      <c r="H117" s="108"/>
      <c r="J117" s="215"/>
      <c r="K117" s="216"/>
    </row>
    <row r="118" spans="4:11" x14ac:dyDescent="0.2">
      <c r="D118" s="108"/>
      <c r="E118" s="108"/>
      <c r="G118" s="108"/>
      <c r="H118" s="108"/>
      <c r="J118" s="215"/>
      <c r="K118" s="216"/>
    </row>
    <row r="119" spans="4:11" x14ac:dyDescent="0.2">
      <c r="J119" s="215"/>
      <c r="K119" s="216"/>
    </row>
    <row r="120" spans="4:11" x14ac:dyDescent="0.2">
      <c r="J120" s="215"/>
      <c r="K120" s="216"/>
    </row>
    <row r="121" spans="4:11" x14ac:dyDescent="0.2">
      <c r="J121" s="215"/>
      <c r="K121" s="216"/>
    </row>
    <row r="122" spans="4:11" x14ac:dyDescent="0.2">
      <c r="J122" s="215"/>
      <c r="K122" s="216"/>
    </row>
    <row r="123" spans="4:11" x14ac:dyDescent="0.2">
      <c r="J123" s="215"/>
      <c r="K123" s="216"/>
    </row>
    <row r="124" spans="4:11" x14ac:dyDescent="0.2">
      <c r="J124" s="215"/>
      <c r="K124" s="216"/>
    </row>
    <row r="125" spans="4:11" x14ac:dyDescent="0.2">
      <c r="J125" s="215"/>
      <c r="K125" s="216"/>
    </row>
    <row r="126" spans="4:11" x14ac:dyDescent="0.2">
      <c r="J126" s="215"/>
      <c r="K126" s="216"/>
    </row>
    <row r="127" spans="4:11" x14ac:dyDescent="0.2">
      <c r="J127" s="215"/>
      <c r="K127" s="216"/>
    </row>
    <row r="128" spans="4:11" x14ac:dyDescent="0.2">
      <c r="J128" s="215"/>
      <c r="K128" s="216"/>
    </row>
    <row r="129" spans="10:11" x14ac:dyDescent="0.2">
      <c r="J129" s="215"/>
      <c r="K129" s="216"/>
    </row>
    <row r="130" spans="10:11" x14ac:dyDescent="0.2">
      <c r="J130" s="215"/>
      <c r="K130" s="216"/>
    </row>
    <row r="131" spans="10:11" x14ac:dyDescent="0.2">
      <c r="J131" s="215"/>
      <c r="K131" s="216"/>
    </row>
    <row r="132" spans="10:11" x14ac:dyDescent="0.2">
      <c r="J132" s="215"/>
      <c r="K132" s="216"/>
    </row>
    <row r="133" spans="10:11" x14ac:dyDescent="0.2">
      <c r="J133" s="215"/>
      <c r="K133" s="216"/>
    </row>
    <row r="134" spans="10:11" x14ac:dyDescent="0.2">
      <c r="J134" s="215"/>
      <c r="K134" s="216"/>
    </row>
    <row r="135" spans="10:11" x14ac:dyDescent="0.2">
      <c r="J135" s="215"/>
      <c r="K135" s="216"/>
    </row>
    <row r="136" spans="10:11" x14ac:dyDescent="0.2">
      <c r="J136" s="215"/>
      <c r="K136" s="216"/>
    </row>
    <row r="137" spans="10:11" x14ac:dyDescent="0.2">
      <c r="J137" s="215"/>
      <c r="K137" s="216"/>
    </row>
    <row r="138" spans="10:11" x14ac:dyDescent="0.2">
      <c r="J138" s="215"/>
      <c r="K138" s="216"/>
    </row>
    <row r="139" spans="10:11" x14ac:dyDescent="0.2">
      <c r="J139" s="215"/>
      <c r="K139" s="216"/>
    </row>
    <row r="140" spans="10:11" x14ac:dyDescent="0.2">
      <c r="J140" s="215"/>
      <c r="K140" s="216"/>
    </row>
    <row r="141" spans="10:11" x14ac:dyDescent="0.2">
      <c r="J141" s="211"/>
      <c r="K141" s="212"/>
    </row>
    <row r="142" spans="10:11" x14ac:dyDescent="0.2">
      <c r="J142" s="211"/>
      <c r="K142" s="212"/>
    </row>
    <row r="143" spans="10:11" x14ac:dyDescent="0.2">
      <c r="J143" s="211"/>
      <c r="K143" s="212"/>
    </row>
    <row r="144" spans="10:11" x14ac:dyDescent="0.2">
      <c r="J144" s="211"/>
      <c r="K144" s="212"/>
    </row>
    <row r="145" spans="10:11" x14ac:dyDescent="0.2">
      <c r="J145" s="211"/>
      <c r="K145" s="212"/>
    </row>
    <row r="146" spans="10:11" x14ac:dyDescent="0.2">
      <c r="J146" s="211"/>
      <c r="K146" s="212"/>
    </row>
    <row r="147" spans="10:11" x14ac:dyDescent="0.2">
      <c r="J147" s="211"/>
      <c r="K147" s="212"/>
    </row>
    <row r="148" spans="10:11" x14ac:dyDescent="0.2">
      <c r="J148" s="211"/>
      <c r="K148" s="212"/>
    </row>
    <row r="149" spans="10:11" x14ac:dyDescent="0.2">
      <c r="J149" s="211"/>
      <c r="K149" s="212"/>
    </row>
    <row r="150" spans="10:11" x14ac:dyDescent="0.2">
      <c r="J150" s="211"/>
      <c r="K150" s="212"/>
    </row>
    <row r="151" spans="10:11" x14ac:dyDescent="0.2">
      <c r="J151" s="211"/>
      <c r="K151" s="212"/>
    </row>
    <row r="152" spans="10:11" x14ac:dyDescent="0.2">
      <c r="J152" s="211"/>
      <c r="K152" s="212"/>
    </row>
    <row r="153" spans="10:11" x14ac:dyDescent="0.2">
      <c r="J153" s="211"/>
      <c r="K153" s="212"/>
    </row>
    <row r="154" spans="10:11" x14ac:dyDescent="0.2">
      <c r="J154" s="211"/>
      <c r="K154" s="212"/>
    </row>
    <row r="155" spans="10:11" x14ac:dyDescent="0.2">
      <c r="J155" s="211"/>
      <c r="K155" s="212"/>
    </row>
    <row r="156" spans="10:11" x14ac:dyDescent="0.2">
      <c r="J156" s="211"/>
      <c r="K156" s="212"/>
    </row>
    <row r="157" spans="10:11" x14ac:dyDescent="0.2">
      <c r="J157" s="213"/>
      <c r="K157" s="214"/>
    </row>
  </sheetData>
  <sheetProtection selectLockedCells="1" selectUnlockedCells="1"/>
  <sortState xmlns:xlrd2="http://schemas.microsoft.com/office/spreadsheetml/2017/richdata2" ref="D2:E118">
    <sortCondition ref="D2:D118"/>
  </sortState>
  <pageMargins left="0.78749999999999998" right="0.78749999999999998" top="1.0527777777777778" bottom="1.0527777777777778" header="0.78749999999999998" footer="0.78749999999999998"/>
  <pageSetup paperSize="9" orientation="portrait" useFirstPageNumber="1" r:id="rId1"/>
  <headerFooter alignWithMargins="0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zał.4-I półrocze 2022</vt:lpstr>
      <vt:lpstr>Info_do_FV_I_kw_2022</vt:lpstr>
      <vt:lpstr>III kw ReactEU</vt:lpstr>
      <vt:lpstr>Faktury_2022</vt:lpstr>
      <vt:lpstr>WYKONANIE vs PLAN</vt:lpstr>
      <vt:lpstr>RZiS</vt:lpstr>
      <vt:lpstr>analiz</vt:lpstr>
      <vt:lpstr>lista</vt:lpstr>
      <vt:lpstr>plan_kont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2023-06-30T09:54:01Z</dcterms:modified>
</cp:coreProperties>
</file>