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IR\!!!_PRZETARGI\2022\ZIMA 2022\"/>
    </mc:Choice>
  </mc:AlternateContent>
  <xr:revisionPtr revIDLastSave="0" documentId="13_ncr:1_{BF124B6F-90BD-49B3-902B-8F0C25BE76FF}" xr6:coauthVersionLast="45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</sheets>
  <definedNames>
    <definedName name="_xlnm._FilterDatabase" localSheetId="0" hidden="1">Sheet1!$A$5:$K$80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62" i="1" l="1"/>
  <c r="O57" i="1"/>
  <c r="R5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7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Q55" i="1"/>
  <c r="T55" i="1"/>
  <c r="N55" i="1"/>
  <c r="S54" i="1"/>
  <c r="P54" i="1"/>
  <c r="S53" i="1"/>
  <c r="P53" i="1"/>
  <c r="S52" i="1"/>
  <c r="P52" i="1"/>
  <c r="S51" i="1"/>
  <c r="P51" i="1"/>
  <c r="S50" i="1"/>
  <c r="P50" i="1"/>
  <c r="S49" i="1"/>
  <c r="P49" i="1"/>
  <c r="S48" i="1"/>
  <c r="P48" i="1"/>
  <c r="S47" i="1"/>
  <c r="P47" i="1"/>
  <c r="S46" i="1"/>
  <c r="P46" i="1"/>
  <c r="S45" i="1"/>
  <c r="P45" i="1"/>
  <c r="S44" i="1"/>
  <c r="P44" i="1"/>
  <c r="S43" i="1"/>
  <c r="P43" i="1"/>
  <c r="S42" i="1"/>
  <c r="P42" i="1"/>
  <c r="S41" i="1"/>
  <c r="P41" i="1"/>
  <c r="S40" i="1"/>
  <c r="P40" i="1"/>
  <c r="S39" i="1"/>
  <c r="P39" i="1"/>
  <c r="S38" i="1"/>
  <c r="P38" i="1"/>
  <c r="S37" i="1"/>
  <c r="P37" i="1"/>
  <c r="S36" i="1"/>
  <c r="P36" i="1"/>
  <c r="S35" i="1"/>
  <c r="P35" i="1"/>
  <c r="S34" i="1"/>
  <c r="P34" i="1"/>
  <c r="S33" i="1"/>
  <c r="P33" i="1"/>
  <c r="S32" i="1"/>
  <c r="P32" i="1"/>
  <c r="S31" i="1"/>
  <c r="P31" i="1"/>
  <c r="S30" i="1"/>
  <c r="P30" i="1"/>
  <c r="S29" i="1"/>
  <c r="P29" i="1"/>
  <c r="S28" i="1"/>
  <c r="P28" i="1"/>
  <c r="S27" i="1"/>
  <c r="P27" i="1"/>
  <c r="S26" i="1"/>
  <c r="P26" i="1"/>
  <c r="S25" i="1"/>
  <c r="P25" i="1"/>
  <c r="S24" i="1"/>
  <c r="P24" i="1"/>
  <c r="S23" i="1"/>
  <c r="P23" i="1"/>
  <c r="S22" i="1"/>
  <c r="P22" i="1"/>
  <c r="S21" i="1"/>
  <c r="P21" i="1"/>
  <c r="S20" i="1"/>
  <c r="P20" i="1"/>
  <c r="S19" i="1"/>
  <c r="P19" i="1"/>
  <c r="S18" i="1"/>
  <c r="P18" i="1"/>
  <c r="S17" i="1"/>
  <c r="P17" i="1"/>
  <c r="S16" i="1"/>
  <c r="P16" i="1"/>
  <c r="S15" i="1"/>
  <c r="P15" i="1"/>
  <c r="S14" i="1"/>
  <c r="P14" i="1"/>
  <c r="S13" i="1"/>
  <c r="P13" i="1"/>
  <c r="S12" i="1"/>
  <c r="P12" i="1"/>
  <c r="S11" i="1"/>
  <c r="P11" i="1"/>
  <c r="S10" i="1"/>
  <c r="P10" i="1"/>
  <c r="S9" i="1"/>
  <c r="P9" i="1"/>
  <c r="S8" i="1"/>
  <c r="P8" i="1"/>
  <c r="S7" i="1"/>
  <c r="P7" i="1"/>
  <c r="P55" i="1" l="1"/>
  <c r="S55" i="1"/>
  <c r="K67" i="1"/>
  <c r="Q62" i="1" s="1"/>
  <c r="F55" i="1"/>
  <c r="C55" i="1"/>
  <c r="J80" i="1"/>
  <c r="N59" i="1" l="1"/>
  <c r="N57" i="1"/>
  <c r="Q57" i="1"/>
  <c r="N60" i="1"/>
  <c r="I55" i="1"/>
  <c r="N61" i="1" l="1"/>
  <c r="T57" i="1"/>
  <c r="E55" i="1"/>
  <c r="H55" i="1"/>
  <c r="S57" i="1" l="1"/>
  <c r="Q60" i="1"/>
  <c r="Q59" i="1"/>
  <c r="K56" i="1"/>
  <c r="K68" i="1" s="1"/>
  <c r="P57" i="1"/>
</calcChain>
</file>

<file path=xl/sharedStrings.xml><?xml version="1.0" encoding="utf-8"?>
<sst xmlns="http://schemas.openxmlformats.org/spreadsheetml/2006/main" count="268" uniqueCount="203">
  <si>
    <t>Wykaz dróg, chodników i kładek przeznaczonych do mechanicznego oraz ręcznego utrzymywania w ciągłej przejezdności</t>
  </si>
  <si>
    <t>lp.</t>
  </si>
  <si>
    <t>nazwa ulicy i wskazanie szczegółowej lokalizacji</t>
  </si>
  <si>
    <t>Jezdnie</t>
  </si>
  <si>
    <t>chodniki</t>
  </si>
  <si>
    <t>inne (parkingi, zatoczki, kładki itp..)</t>
  </si>
  <si>
    <t>Ogółem powierzchnia</t>
  </si>
  <si>
    <t>dł. jezdni mb</t>
  </si>
  <si>
    <t>szer. jezdni w mb</t>
  </si>
  <si>
    <r>
      <t>pow. w m</t>
    </r>
    <r>
      <rPr>
        <vertAlign val="superscript"/>
        <sz val="9"/>
        <rFont val="Arial"/>
        <charset val="238"/>
      </rPr>
      <t>2</t>
    </r>
  </si>
  <si>
    <t>dł. chodnika w mb</t>
  </si>
  <si>
    <t>szer. chodnika w mb</t>
  </si>
  <si>
    <t>1</t>
  </si>
  <si>
    <t>Drogi gminne</t>
  </si>
  <si>
    <t>Chrobrego</t>
  </si>
  <si>
    <t>2 583,0</t>
  </si>
  <si>
    <t>5,5</t>
  </si>
  <si>
    <t>2</t>
  </si>
  <si>
    <t>Kościuszki</t>
  </si>
  <si>
    <t>2 795,0</t>
  </si>
  <si>
    <t>1 628,0</t>
  </si>
  <si>
    <t>1,5</t>
  </si>
  <si>
    <t>3</t>
  </si>
  <si>
    <t>Tkacka dojścia do budynków str.parzysta i nieparzysta</t>
  </si>
  <si>
    <t>562,0</t>
  </si>
  <si>
    <t>4</t>
  </si>
  <si>
    <t>Tkacka, Broniewskiego, Ogrodowa</t>
  </si>
  <si>
    <t>1 310,0</t>
  </si>
  <si>
    <t>418,0</t>
  </si>
  <si>
    <t>5</t>
  </si>
  <si>
    <t>512,0</t>
  </si>
  <si>
    <t>754,0</t>
  </si>
  <si>
    <t>6</t>
  </si>
  <si>
    <t>Fabryczna</t>
  </si>
  <si>
    <t>1 022,0</t>
  </si>
  <si>
    <t>800,0</t>
  </si>
  <si>
    <t>7</t>
  </si>
  <si>
    <t>teren KZPB</t>
  </si>
  <si>
    <t>950,0</t>
  </si>
  <si>
    <t>3,5</t>
  </si>
  <si>
    <t>8</t>
  </si>
  <si>
    <t>Okrzei - cała</t>
  </si>
  <si>
    <t>1 075,0</t>
  </si>
  <si>
    <t>9</t>
  </si>
  <si>
    <t>1 Maja 26+30+30a</t>
  </si>
  <si>
    <t>140,0</t>
  </si>
  <si>
    <t>10,0</t>
  </si>
  <si>
    <t>3,0</t>
  </si>
  <si>
    <t>10</t>
  </si>
  <si>
    <t>Fredry</t>
  </si>
  <si>
    <t>350,0</t>
  </si>
  <si>
    <t>11</t>
  </si>
  <si>
    <t>Jasna</t>
  </si>
  <si>
    <t>307,0</t>
  </si>
  <si>
    <t>12</t>
  </si>
  <si>
    <t>Cyprysowa, Jodłowa, Cisowa, Świerkowa, Dębowa</t>
  </si>
  <si>
    <t>1119,0</t>
  </si>
  <si>
    <t>354,0</t>
  </si>
  <si>
    <t>2,5</t>
  </si>
  <si>
    <t>13</t>
  </si>
  <si>
    <t>Nad Potokiem WEMECO</t>
  </si>
  <si>
    <t>453,0</t>
  </si>
  <si>
    <t>14</t>
  </si>
  <si>
    <t>Głowna bud 38-38B, 56-58-68</t>
  </si>
  <si>
    <t>270,0</t>
  </si>
  <si>
    <t>15</t>
  </si>
  <si>
    <t>Łąkowa</t>
  </si>
  <si>
    <t>1190,0</t>
  </si>
  <si>
    <t>16</t>
  </si>
  <si>
    <t>Boczna 11</t>
  </si>
  <si>
    <t>150,0</t>
  </si>
  <si>
    <t>17</t>
  </si>
  <si>
    <t>Boczna ciąg główny</t>
  </si>
  <si>
    <t>1 070,0</t>
  </si>
  <si>
    <t>18</t>
  </si>
  <si>
    <t>Głowna PKP podjazd + przejście</t>
  </si>
  <si>
    <t>379,0</t>
  </si>
  <si>
    <t>19</t>
  </si>
  <si>
    <t>Norwida, Krasińskiego, Nałkowskiej</t>
  </si>
  <si>
    <t>532,0</t>
  </si>
  <si>
    <t>400,0</t>
  </si>
  <si>
    <t>20</t>
  </si>
  <si>
    <t>Kombatantów</t>
  </si>
  <si>
    <t>387,0</t>
  </si>
  <si>
    <t>21</t>
  </si>
  <si>
    <t>Słoneczna do granicy gminy</t>
  </si>
  <si>
    <t>1 930,0</t>
  </si>
  <si>
    <t>1 200,0</t>
  </si>
  <si>
    <t>22</t>
  </si>
  <si>
    <t>Poznańska</t>
  </si>
  <si>
    <t>300,0</t>
  </si>
  <si>
    <t>23</t>
  </si>
  <si>
    <t>Warszawska</t>
  </si>
  <si>
    <t>173,0</t>
  </si>
  <si>
    <t>360,0</t>
  </si>
  <si>
    <t>24</t>
  </si>
  <si>
    <t>Chopina</t>
  </si>
  <si>
    <t>337,0</t>
  </si>
  <si>
    <t>550,0</t>
  </si>
  <si>
    <t>25</t>
  </si>
  <si>
    <t>Lubelska</t>
  </si>
  <si>
    <t>1 123,0</t>
  </si>
  <si>
    <t>26</t>
  </si>
  <si>
    <r>
      <t xml:space="preserve">al. J. Pawła </t>
    </r>
    <r>
      <rPr>
        <sz val="9"/>
        <rFont val="Arial"/>
      </rPr>
      <t>II</t>
    </r>
  </si>
  <si>
    <t>890,0</t>
  </si>
  <si>
    <t>780,0</t>
  </si>
  <si>
    <t>27</t>
  </si>
  <si>
    <t>873,0</t>
  </si>
  <si>
    <t>1 400,0</t>
  </si>
  <si>
    <t>28</t>
  </si>
  <si>
    <t>Głowna za rzeką</t>
  </si>
  <si>
    <t>966,0</t>
  </si>
  <si>
    <t>29</t>
  </si>
  <si>
    <t>Polna</t>
  </si>
  <si>
    <t>412,0</t>
  </si>
  <si>
    <t>30</t>
  </si>
  <si>
    <t>Zesłańców Sybiru</t>
  </si>
  <si>
    <t>188,0</t>
  </si>
  <si>
    <t>200,0</t>
  </si>
  <si>
    <t>120,0</t>
  </si>
  <si>
    <t>32</t>
  </si>
  <si>
    <t>Matejki</t>
  </si>
  <si>
    <t>223,0</t>
  </si>
  <si>
    <t>33</t>
  </si>
  <si>
    <t>Słowackiego</t>
  </si>
  <si>
    <t>5,0</t>
  </si>
  <si>
    <t>34</t>
  </si>
  <si>
    <t>Mickiewicza</t>
  </si>
  <si>
    <t>305,0</t>
  </si>
  <si>
    <t>40,0</t>
  </si>
  <si>
    <t>35</t>
  </si>
  <si>
    <t>Szkolna</t>
  </si>
  <si>
    <t>525,0</t>
  </si>
  <si>
    <t>36</t>
  </si>
  <si>
    <t>Nad Potokiem od 8 do nr 62</t>
  </si>
  <si>
    <t>921,0</t>
  </si>
  <si>
    <t>37</t>
  </si>
  <si>
    <t>Nad Potokiem zatoka stadion</t>
  </si>
  <si>
    <t>38</t>
  </si>
  <si>
    <t>Moniuszki</t>
  </si>
  <si>
    <t>100,0</t>
  </si>
  <si>
    <t>39</t>
  </si>
  <si>
    <t>ciąg komunikacyjny od ul. Moniuszki do ul. 1Maja</t>
  </si>
  <si>
    <t>287,0</t>
  </si>
  <si>
    <t>40</t>
  </si>
  <si>
    <t>Kościelna - cała+parking</t>
  </si>
  <si>
    <t>1 390,0</t>
  </si>
  <si>
    <t>945,0</t>
  </si>
  <si>
    <t>41</t>
  </si>
  <si>
    <t>droga do przekaźnika</t>
  </si>
  <si>
    <t>620,0</t>
  </si>
  <si>
    <t>42</t>
  </si>
  <si>
    <t>Poziomkowa</t>
  </si>
  <si>
    <t>275,0</t>
  </si>
  <si>
    <t>43</t>
  </si>
  <si>
    <t>4 880,0</t>
  </si>
  <si>
    <t>45</t>
  </si>
  <si>
    <t>366,0</t>
  </si>
  <si>
    <t>Razem</t>
  </si>
  <si>
    <t>II</t>
  </si>
  <si>
    <t>1</t>
  </si>
  <si>
    <t>na wysokości budynku ul. Głowna 16</t>
  </si>
  <si>
    <t>2</t>
  </si>
  <si>
    <t>na wysokości budynku ul. Główna 20</t>
  </si>
  <si>
    <t>3</t>
  </si>
  <si>
    <t>na wysokości budynku ul. Nad potokiem 22B</t>
  </si>
  <si>
    <t>4</t>
  </si>
  <si>
    <t>na wysokości budynku ul. Nad Potokiem 34</t>
  </si>
  <si>
    <t>5</t>
  </si>
  <si>
    <t>na wysokości budynku ul. Nad Potokiem 46A</t>
  </si>
  <si>
    <t>6</t>
  </si>
  <si>
    <t>na wysokości budynku ul. Nad Potokiem 60</t>
  </si>
  <si>
    <t>7</t>
  </si>
  <si>
    <r>
      <t xml:space="preserve">na </t>
    </r>
    <r>
      <rPr>
        <sz val="10"/>
        <rFont val="Arial"/>
        <charset val="238"/>
      </rPr>
      <t>wysokości budynku ul. Słone 44A</t>
    </r>
  </si>
  <si>
    <t>na wysokości budynku ul. Słone 109</t>
  </si>
  <si>
    <t>I</t>
  </si>
  <si>
    <t>schody -wejście na drogę dk 8 od ul. Nad Potokiem oraz przejście dla niepełnosprawnych po obu stronach drogi</t>
  </si>
  <si>
    <t>Sikorskiego</t>
  </si>
  <si>
    <t>Turystyczna</t>
  </si>
  <si>
    <t xml:space="preserve">Spacerowa </t>
  </si>
  <si>
    <t>Leśna</t>
  </si>
  <si>
    <t>Wczasowa</t>
  </si>
  <si>
    <t xml:space="preserve">Miejsca do ustawienia skrzyń z piaskiem </t>
  </si>
  <si>
    <t>ul. Pogodna – przy schodach koło Hotelu KUDOWA (na dole i na górze)</t>
  </si>
  <si>
    <t>ul. Pogodna – przy szkole</t>
  </si>
  <si>
    <t>ul. Pogodna – przy zejściu od budynku nr 24 oraz od budynku nr 26</t>
  </si>
  <si>
    <t xml:space="preserve">ul. Leśna – powyżej skrzyżowania z ul. Spacerową </t>
  </si>
  <si>
    <t xml:space="preserve">ul. Sikorskiego – przy wjeździe z ul. 1 Maja </t>
  </si>
  <si>
    <t xml:space="preserve">Skrzyżowanie ul. 1-go Maja z ul. Wczasową   </t>
  </si>
  <si>
    <t>ul. Tkacka  budynki 1-3 oraz 11-13 i 16</t>
  </si>
  <si>
    <t xml:space="preserve">ul. Fabryczna – Park 50+  </t>
  </si>
  <si>
    <t xml:space="preserve">ul. Wojska Polskiego  </t>
  </si>
  <si>
    <t xml:space="preserve">ul. Głowna – dojazd do PKP  </t>
  </si>
  <si>
    <t xml:space="preserve">skrzynie w szt. </t>
  </si>
  <si>
    <t xml:space="preserve">Razem </t>
  </si>
  <si>
    <t>Razem liczba skrzyń</t>
  </si>
  <si>
    <t>Obrońców Pokoju.Wojska Polskiego, Popiełuszki, Gagarina</t>
  </si>
  <si>
    <t>III</t>
  </si>
  <si>
    <t>Kładki i schody - oczyszczanie ręczne</t>
  </si>
  <si>
    <t>Pogodna</t>
  </si>
  <si>
    <t>Zdrojowa dojazd do posesji 33,38</t>
  </si>
  <si>
    <r>
      <t xml:space="preserve">Słone + </t>
    </r>
    <r>
      <rPr>
        <i/>
        <sz val="9"/>
        <rFont val="Arial"/>
        <charset val="238"/>
      </rPr>
      <t>za rzeką</t>
    </r>
  </si>
  <si>
    <t>Załącznik nr 1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</si>
</sst>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name val="Arial"/>
    </font>
    <font>
      <sz val="10"/>
      <name val="Arial"/>
    </font>
    <font>
      <sz val="13"/>
      <name val="Times New Roman"/>
      <charset val="238"/>
    </font>
    <font>
      <sz val="9"/>
      <name val="Arial"/>
      <charset val="238"/>
    </font>
    <font>
      <vertAlign val="superscript"/>
      <sz val="9"/>
      <name val="Arial"/>
      <charset val="238"/>
    </font>
    <font>
      <b/>
      <sz val="9"/>
      <name val="Arial"/>
      <charset val="238"/>
    </font>
    <font>
      <sz val="9"/>
      <name val="Arial"/>
    </font>
    <font>
      <i/>
      <sz val="9"/>
      <name val="Arial"/>
      <charset val="238"/>
    </font>
    <font>
      <sz val="10"/>
      <name val="Arial"/>
      <charset val="238"/>
    </font>
    <font>
      <b/>
      <sz val="10"/>
      <name val="Arial"/>
      <charset val="238"/>
    </font>
    <font>
      <sz val="8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6" xfId="0" applyNumberFormat="1" applyFont="1" applyFill="1" applyBorder="1" applyAlignment="1" applyProtection="1">
      <alignment horizontal="left" vertical="top" wrapText="1"/>
    </xf>
    <xf numFmtId="0" fontId="3" fillId="0" borderId="6" xfId="0" applyNumberFormat="1" applyFont="1" applyFill="1" applyBorder="1" applyAlignment="1" applyProtection="1">
      <alignment horizontal="left" vertical="top" wrapText="1" indent="1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left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0" fontId="5" fillId="0" borderId="6" xfId="0" applyNumberFormat="1" applyFont="1" applyFill="1" applyBorder="1" applyAlignment="1" applyProtection="1">
      <alignment horizontal="left" vertical="top"/>
    </xf>
    <xf numFmtId="0" fontId="8" fillId="0" borderId="6" xfId="0" applyNumberFormat="1" applyFont="1" applyFill="1" applyBorder="1" applyAlignment="1" applyProtection="1">
      <alignment horizontal="right" vertical="top"/>
    </xf>
    <xf numFmtId="0" fontId="8" fillId="0" borderId="6" xfId="0" applyNumberFormat="1" applyFont="1" applyFill="1" applyBorder="1" applyAlignment="1" applyProtection="1">
      <alignment horizontal="left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left" vertical="top"/>
    </xf>
    <xf numFmtId="0" fontId="8" fillId="0" borderId="6" xfId="0" applyNumberFormat="1" applyFont="1" applyFill="1" applyBorder="1" applyAlignment="1" applyProtection="1">
      <alignment horizontal="left" vertical="top" wrapText="1"/>
    </xf>
    <xf numFmtId="2" fontId="8" fillId="0" borderId="6" xfId="0" applyNumberFormat="1" applyFont="1" applyFill="1" applyBorder="1" applyAlignment="1" applyProtection="1">
      <alignment horizontal="right" vertical="top"/>
    </xf>
    <xf numFmtId="2" fontId="9" fillId="0" borderId="6" xfId="0" applyNumberFormat="1" applyFont="1" applyFill="1" applyBorder="1" applyAlignment="1" applyProtection="1">
      <alignment horizontal="right" vertical="top"/>
    </xf>
    <xf numFmtId="0" fontId="11" fillId="0" borderId="6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horizontal="left" vertical="top"/>
    </xf>
    <xf numFmtId="0" fontId="11" fillId="0" borderId="6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/>
    </xf>
    <xf numFmtId="0" fontId="14" fillId="0" borderId="6" xfId="0" applyNumberFormat="1" applyFont="1" applyFill="1" applyBorder="1" applyAlignment="1" applyProtection="1">
      <alignment horizontal="left" vertical="top" wrapText="1"/>
    </xf>
    <xf numFmtId="4" fontId="1" fillId="0" borderId="6" xfId="0" applyNumberFormat="1" applyFont="1" applyFill="1" applyBorder="1" applyAlignment="1" applyProtection="1">
      <alignment horizontal="left" vertical="top"/>
    </xf>
    <xf numFmtId="4" fontId="5" fillId="0" borderId="6" xfId="0" applyNumberFormat="1" applyFont="1" applyFill="1" applyBorder="1" applyAlignment="1" applyProtection="1">
      <alignment horizontal="right" vertical="top"/>
    </xf>
    <xf numFmtId="4" fontId="5" fillId="2" borderId="6" xfId="0" applyNumberFormat="1" applyFont="1" applyFill="1" applyBorder="1" applyAlignment="1" applyProtection="1">
      <alignment horizontal="right" vertical="top"/>
    </xf>
    <xf numFmtId="4" fontId="5" fillId="0" borderId="6" xfId="0" applyNumberFormat="1" applyFont="1" applyFill="1" applyBorder="1" applyAlignment="1" applyProtection="1">
      <alignment vertical="top"/>
    </xf>
    <xf numFmtId="4" fontId="5" fillId="2" borderId="6" xfId="0" applyNumberFormat="1" applyFont="1" applyFill="1" applyBorder="1" applyAlignment="1" applyProtection="1">
      <alignment vertical="top"/>
    </xf>
    <xf numFmtId="4" fontId="1" fillId="0" borderId="6" xfId="0" applyNumberFormat="1" applyFont="1" applyFill="1" applyBorder="1" applyAlignment="1" applyProtection="1">
      <alignment vertical="top"/>
    </xf>
    <xf numFmtId="4" fontId="15" fillId="2" borderId="6" xfId="0" applyNumberFormat="1" applyFont="1" applyFill="1" applyBorder="1" applyAlignment="1" applyProtection="1">
      <alignment vertical="top"/>
    </xf>
    <xf numFmtId="0" fontId="3" fillId="2" borderId="6" xfId="0" applyNumberFormat="1" applyFont="1" applyFill="1" applyBorder="1" applyAlignment="1" applyProtection="1">
      <alignment horizontal="center" vertical="top"/>
    </xf>
    <xf numFmtId="0" fontId="8" fillId="2" borderId="6" xfId="0" applyNumberFormat="1" applyFont="1" applyFill="1" applyBorder="1" applyAlignment="1" applyProtection="1">
      <alignment horizontal="center" vertical="top"/>
    </xf>
    <xf numFmtId="2" fontId="9" fillId="2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/>
    </xf>
    <xf numFmtId="164" fontId="1" fillId="0" borderId="6" xfId="0" applyNumberFormat="1" applyFont="1" applyFill="1" applyBorder="1" applyAlignment="1" applyProtection="1">
      <alignment vertical="top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6" fillId="0" borderId="6" xfId="0" applyNumberFormat="1" applyFont="1" applyFill="1" applyBorder="1" applyAlignment="1" applyProtection="1">
      <alignment horizontal="right" vertical="top"/>
    </xf>
    <xf numFmtId="0" fontId="13" fillId="0" borderId="6" xfId="0" applyNumberFormat="1" applyFont="1" applyFill="1" applyBorder="1" applyAlignment="1" applyProtection="1">
      <alignment horizontal="left" vertical="top"/>
    </xf>
    <xf numFmtId="4" fontId="16" fillId="0" borderId="6" xfId="0" applyNumberFormat="1" applyFont="1" applyFill="1" applyBorder="1" applyAlignment="1" applyProtection="1">
      <alignment horizontal="right" vertical="top"/>
    </xf>
    <xf numFmtId="0" fontId="16" fillId="0" borderId="6" xfId="0" applyNumberFormat="1" applyFont="1" applyFill="1" applyBorder="1" applyAlignment="1" applyProtection="1">
      <alignment horizontal="center" vertical="top"/>
    </xf>
    <xf numFmtId="0" fontId="1" fillId="0" borderId="5" xfId="0" applyNumberFormat="1" applyFont="1" applyFill="1" applyBorder="1" applyAlignment="1" applyProtection="1">
      <alignment horizontal="center" vertical="center"/>
    </xf>
    <xf numFmtId="0" fontId="16" fillId="0" borderId="7" xfId="0" applyNumberFormat="1" applyFont="1" applyFill="1" applyBorder="1" applyAlignment="1" applyProtection="1">
      <alignment horizontal="right" vertical="top"/>
    </xf>
    <xf numFmtId="0" fontId="16" fillId="0" borderId="8" xfId="0" applyNumberFormat="1" applyFont="1" applyFill="1" applyBorder="1" applyAlignment="1" applyProtection="1">
      <alignment horizontal="right" vertical="top"/>
    </xf>
    <xf numFmtId="0" fontId="13" fillId="0" borderId="8" xfId="0" applyNumberFormat="1" applyFont="1" applyFill="1" applyBorder="1" applyAlignment="1" applyProtection="1">
      <alignment horizontal="left" vertical="top"/>
    </xf>
    <xf numFmtId="2" fontId="16" fillId="0" borderId="9" xfId="0" applyNumberFormat="1" applyFont="1" applyFill="1" applyBorder="1" applyAlignment="1" applyProtection="1">
      <alignment horizontal="right"/>
    </xf>
    <xf numFmtId="0" fontId="16" fillId="0" borderId="10" xfId="0" applyNumberFormat="1" applyFont="1" applyFill="1" applyBorder="1" applyAlignment="1" applyProtection="1">
      <alignment horizontal="right" vertical="top"/>
    </xf>
    <xf numFmtId="2" fontId="16" fillId="0" borderId="11" xfId="0" applyNumberFormat="1" applyFont="1" applyFill="1" applyBorder="1" applyAlignment="1" applyProtection="1">
      <alignment horizontal="right"/>
    </xf>
    <xf numFmtId="2" fontId="13" fillId="0" borderId="11" xfId="0" applyNumberFormat="1" applyFont="1" applyFill="1" applyBorder="1" applyAlignment="1" applyProtection="1">
      <alignment horizontal="right"/>
    </xf>
    <xf numFmtId="0" fontId="17" fillId="0" borderId="10" xfId="0" applyNumberFormat="1" applyFont="1" applyFill="1" applyBorder="1" applyAlignment="1" applyProtection="1">
      <alignment horizontal="right" vertical="top"/>
    </xf>
    <xf numFmtId="0" fontId="17" fillId="0" borderId="12" xfId="0" applyNumberFormat="1" applyFont="1" applyFill="1" applyBorder="1" applyAlignment="1" applyProtection="1">
      <alignment horizontal="right" vertical="top"/>
    </xf>
    <xf numFmtId="4" fontId="17" fillId="2" borderId="13" xfId="0" applyNumberFormat="1" applyFont="1" applyFill="1" applyBorder="1" applyAlignment="1" applyProtection="1">
      <alignment vertical="top"/>
    </xf>
    <xf numFmtId="4" fontId="1" fillId="3" borderId="0" xfId="0" applyNumberFormat="1" applyFont="1" applyFill="1" applyBorder="1" applyAlignment="1" applyProtection="1">
      <alignment vertical="top"/>
    </xf>
    <xf numFmtId="2" fontId="11" fillId="0" borderId="6" xfId="0" applyNumberFormat="1" applyFont="1" applyFill="1" applyBorder="1" applyAlignment="1" applyProtection="1">
      <alignment horizontal="right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8" fillId="0" borderId="2" xfId="0" applyNumberFormat="1" applyFont="1" applyFill="1" applyBorder="1" applyAlignment="1" applyProtection="1">
      <alignment horizontal="center" vertical="top"/>
    </xf>
    <xf numFmtId="0" fontId="12" fillId="0" borderId="3" xfId="0" applyNumberFormat="1" applyFont="1" applyFill="1" applyBorder="1" applyAlignment="1" applyProtection="1">
      <alignment horizontal="left" vertical="top"/>
    </xf>
    <xf numFmtId="0" fontId="12" fillId="0" borderId="4" xfId="0" applyNumberFormat="1" applyFont="1" applyFill="1" applyBorder="1" applyAlignment="1" applyProtection="1">
      <alignment horizontal="left" vertical="top"/>
    </xf>
    <xf numFmtId="0" fontId="12" fillId="0" borderId="5" xfId="0" applyNumberFormat="1" applyFont="1" applyFill="1" applyBorder="1" applyAlignment="1" applyProtection="1">
      <alignment horizontal="left" vertical="top"/>
    </xf>
    <xf numFmtId="0" fontId="12" fillId="2" borderId="3" xfId="0" applyNumberFormat="1" applyFont="1" applyFill="1" applyBorder="1" applyAlignment="1" applyProtection="1">
      <alignment horizontal="left" vertical="top"/>
    </xf>
    <xf numFmtId="0" fontId="12" fillId="2" borderId="4" xfId="0" applyNumberFormat="1" applyFont="1" applyFill="1" applyBorder="1" applyAlignment="1" applyProtection="1">
      <alignment horizontal="left" vertical="top"/>
    </xf>
    <xf numFmtId="0" fontId="12" fillId="2" borderId="5" xfId="0" applyNumberFormat="1" applyFont="1" applyFill="1" applyBorder="1" applyAlignment="1" applyProtection="1">
      <alignment horizontal="left" vertical="top"/>
    </xf>
    <xf numFmtId="0" fontId="5" fillId="0" borderId="3" xfId="0" applyNumberFormat="1" applyFont="1" applyFill="1" applyBorder="1" applyAlignment="1" applyProtection="1">
      <alignment horizontal="center" vertical="top"/>
    </xf>
    <xf numFmtId="0" fontId="5" fillId="0" borderId="4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5" xfId="0" applyNumberFormat="1" applyFont="1" applyFill="1" applyBorder="1" applyAlignment="1" applyProtection="1">
      <alignment horizontal="center" vertical="top"/>
    </xf>
    <xf numFmtId="0" fontId="9" fillId="2" borderId="4" xfId="0" applyNumberFormat="1" applyFont="1" applyFill="1" applyBorder="1" applyAlignment="1" applyProtection="1">
      <alignment horizontal="left" vertical="top"/>
    </xf>
    <xf numFmtId="0" fontId="9" fillId="2" borderId="5" xfId="0" applyNumberFormat="1" applyFont="1" applyFill="1" applyBorder="1" applyAlignment="1" applyProtection="1">
      <alignment horizontal="left" vertical="top"/>
    </xf>
    <xf numFmtId="0" fontId="5" fillId="2" borderId="3" xfId="0" applyNumberFormat="1" applyFont="1" applyFill="1" applyBorder="1" applyAlignment="1" applyProtection="1">
      <alignment horizontal="left" vertical="top"/>
    </xf>
    <xf numFmtId="0" fontId="5" fillId="2" borderId="4" xfId="0" applyNumberFormat="1" applyFont="1" applyFill="1" applyBorder="1" applyAlignment="1" applyProtection="1">
      <alignment horizontal="left" vertical="top"/>
    </xf>
    <xf numFmtId="0" fontId="5" fillId="2" borderId="5" xfId="0" applyNumberFormat="1" applyFont="1" applyFill="1" applyBorder="1" applyAlignment="1" applyProtection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0"/>
  <sheetViews>
    <sheetView showZeros="0" tabSelected="1" zoomScaleNormal="100" workbookViewId="0">
      <pane xSplit="1" ySplit="5" topLeftCell="B63" activePane="bottomRight" state="frozen"/>
      <selection pane="topRight" activeCell="B1" sqref="B1"/>
      <selection pane="bottomLeft" activeCell="A6" sqref="A6"/>
      <selection pane="bottomRight" activeCell="D66" sqref="D66"/>
    </sheetView>
  </sheetViews>
  <sheetFormatPr defaultRowHeight="12.75" x14ac:dyDescent="0.2"/>
  <cols>
    <col min="1" max="1" width="5.42578125" customWidth="1"/>
    <col min="2" max="2" width="43.5703125" customWidth="1"/>
    <col min="3" max="3" width="11.85546875" customWidth="1"/>
    <col min="4" max="4" width="10.140625" customWidth="1"/>
    <col min="5" max="5" width="15" customWidth="1"/>
    <col min="6" max="6" width="10.140625" customWidth="1"/>
    <col min="7" max="7" width="11.42578125" customWidth="1"/>
    <col min="8" max="8" width="12.140625" customWidth="1"/>
    <col min="9" max="10" width="13.140625" customWidth="1"/>
    <col min="11" max="11" width="12.28515625" customWidth="1"/>
    <col min="12" max="12" width="10.5703125" hidden="1" customWidth="1"/>
    <col min="13" max="15" width="0" hidden="1" customWidth="1"/>
    <col min="16" max="16" width="9.85546875" hidden="1" customWidth="1"/>
    <col min="17" max="24" width="0" hidden="1" customWidth="1"/>
  </cols>
  <sheetData>
    <row r="1" spans="1:22" ht="16.5" x14ac:dyDescent="0.2">
      <c r="A1" s="1" t="s">
        <v>202</v>
      </c>
      <c r="O1">
        <v>1</v>
      </c>
    </row>
    <row r="2" spans="1:22" ht="16.5" x14ac:dyDescent="0.2">
      <c r="A2" s="1" t="s">
        <v>0</v>
      </c>
    </row>
    <row r="4" spans="1:22" ht="36" x14ac:dyDescent="0.2">
      <c r="A4" s="33" t="s">
        <v>1</v>
      </c>
      <c r="B4" s="33" t="s">
        <v>2</v>
      </c>
      <c r="C4" s="68" t="s">
        <v>3</v>
      </c>
      <c r="D4" s="69"/>
      <c r="E4" s="70"/>
      <c r="F4" s="68" t="s">
        <v>4</v>
      </c>
      <c r="G4" s="69"/>
      <c r="H4" s="70"/>
      <c r="I4" s="2" t="s">
        <v>5</v>
      </c>
      <c r="J4" s="35" t="s">
        <v>193</v>
      </c>
      <c r="K4" s="35" t="s">
        <v>6</v>
      </c>
    </row>
    <row r="5" spans="1:22" ht="36" x14ac:dyDescent="0.2">
      <c r="A5" s="34"/>
      <c r="B5" s="34"/>
      <c r="C5" s="3" t="s">
        <v>7</v>
      </c>
      <c r="D5" s="4" t="s">
        <v>8</v>
      </c>
      <c r="E5" s="5" t="s">
        <v>9</v>
      </c>
      <c r="F5" s="4" t="s">
        <v>10</v>
      </c>
      <c r="G5" s="4" t="s">
        <v>11</v>
      </c>
      <c r="H5" s="5" t="s">
        <v>9</v>
      </c>
      <c r="I5" s="5" t="s">
        <v>9</v>
      </c>
      <c r="J5" s="36"/>
      <c r="K5" s="36"/>
    </row>
    <row r="6" spans="1:22" ht="13.5" thickBot="1" x14ac:dyDescent="0.25">
      <c r="A6" s="29" t="s">
        <v>175</v>
      </c>
      <c r="B6" s="73" t="s">
        <v>13</v>
      </c>
      <c r="C6" s="74"/>
      <c r="D6" s="74"/>
      <c r="E6" s="74"/>
      <c r="F6" s="74"/>
      <c r="G6" s="74"/>
      <c r="H6" s="74"/>
      <c r="I6" s="74"/>
      <c r="J6" s="74"/>
      <c r="K6" s="75"/>
    </row>
    <row r="7" spans="1:22" x14ac:dyDescent="0.2">
      <c r="A7" s="39">
        <v>1</v>
      </c>
      <c r="B7" s="6" t="s">
        <v>14</v>
      </c>
      <c r="C7" s="38">
        <v>2583</v>
      </c>
      <c r="D7" s="38">
        <v>5.5</v>
      </c>
      <c r="E7" s="38">
        <f t="shared" ref="E7:E37" si="0">(C7*D7)*1</f>
        <v>14206.5</v>
      </c>
      <c r="F7" s="38">
        <v>0</v>
      </c>
      <c r="G7" s="38">
        <v>0</v>
      </c>
      <c r="H7" s="38">
        <f t="shared" ref="H7:H37" si="1">(F7*G7)*1</f>
        <v>0</v>
      </c>
      <c r="I7" s="38">
        <v>55</v>
      </c>
      <c r="J7" s="38">
        <v>0</v>
      </c>
      <c r="K7" s="38">
        <v>0</v>
      </c>
      <c r="L7" t="b">
        <f>V7=U7</f>
        <v>1</v>
      </c>
      <c r="M7" s="45" t="s">
        <v>12</v>
      </c>
      <c r="N7" s="46" t="s">
        <v>15</v>
      </c>
      <c r="O7" s="46" t="s">
        <v>16</v>
      </c>
      <c r="P7" s="46">
        <f>N7*O7</f>
        <v>14206.5</v>
      </c>
      <c r="Q7" s="47"/>
      <c r="R7" s="47"/>
      <c r="S7" s="46">
        <f>Q7*R7</f>
        <v>0</v>
      </c>
      <c r="T7" s="48">
        <v>55</v>
      </c>
      <c r="U7" s="44">
        <v>1</v>
      </c>
      <c r="V7" s="39">
        <v>1</v>
      </c>
    </row>
    <row r="8" spans="1:22" x14ac:dyDescent="0.2">
      <c r="A8" s="39">
        <v>2</v>
      </c>
      <c r="B8" s="6" t="s">
        <v>18</v>
      </c>
      <c r="C8" s="38">
        <v>2795</v>
      </c>
      <c r="D8" s="38">
        <v>5.5</v>
      </c>
      <c r="E8" s="38">
        <f t="shared" si="0"/>
        <v>15372.5</v>
      </c>
      <c r="F8" s="38">
        <v>1628</v>
      </c>
      <c r="G8" s="38">
        <v>1.5</v>
      </c>
      <c r="H8" s="38">
        <f t="shared" si="1"/>
        <v>2442</v>
      </c>
      <c r="I8" s="38">
        <v>130</v>
      </c>
      <c r="J8" s="38">
        <v>0</v>
      </c>
      <c r="K8" s="38">
        <v>0</v>
      </c>
      <c r="L8" t="b">
        <f t="shared" ref="L8:L54" si="2">V8=U8</f>
        <v>1</v>
      </c>
      <c r="M8" s="49" t="s">
        <v>17</v>
      </c>
      <c r="N8" s="40" t="s">
        <v>19</v>
      </c>
      <c r="O8" s="40" t="s">
        <v>16</v>
      </c>
      <c r="P8" s="40">
        <f>N8*O8</f>
        <v>15372.5</v>
      </c>
      <c r="Q8" s="40" t="s">
        <v>20</v>
      </c>
      <c r="R8" s="40" t="s">
        <v>21</v>
      </c>
      <c r="S8" s="40">
        <f>Q8*R8</f>
        <v>2442</v>
      </c>
      <c r="T8" s="50">
        <v>130</v>
      </c>
      <c r="U8" s="44">
        <v>2</v>
      </c>
      <c r="V8" s="39">
        <v>2</v>
      </c>
    </row>
    <row r="9" spans="1:22" ht="24" x14ac:dyDescent="0.2">
      <c r="A9" s="39">
        <v>3</v>
      </c>
      <c r="B9" s="2" t="s">
        <v>23</v>
      </c>
      <c r="C9" s="38">
        <v>0</v>
      </c>
      <c r="D9" s="38">
        <v>0</v>
      </c>
      <c r="E9" s="38">
        <f t="shared" si="0"/>
        <v>0</v>
      </c>
      <c r="F9" s="38">
        <v>562</v>
      </c>
      <c r="G9" s="38">
        <v>1.5</v>
      </c>
      <c r="H9" s="38">
        <f t="shared" si="1"/>
        <v>843</v>
      </c>
      <c r="I9" s="38">
        <v>0</v>
      </c>
      <c r="J9" s="38">
        <v>0</v>
      </c>
      <c r="K9" s="38">
        <v>0</v>
      </c>
      <c r="L9" t="b">
        <f t="shared" si="2"/>
        <v>1</v>
      </c>
      <c r="M9" s="49" t="s">
        <v>22</v>
      </c>
      <c r="N9" s="41"/>
      <c r="O9" s="41"/>
      <c r="P9" s="40">
        <f t="shared" ref="P9:P37" si="3">N9*O9</f>
        <v>0</v>
      </c>
      <c r="Q9" s="40" t="s">
        <v>24</v>
      </c>
      <c r="R9" s="40" t="s">
        <v>21</v>
      </c>
      <c r="S9" s="40">
        <f t="shared" ref="S9:S33" si="4">Q9*R9</f>
        <v>843</v>
      </c>
      <c r="T9" s="51">
        <v>0</v>
      </c>
      <c r="U9" s="44">
        <v>3</v>
      </c>
      <c r="V9" s="39">
        <v>3</v>
      </c>
    </row>
    <row r="10" spans="1:22" x14ac:dyDescent="0.2">
      <c r="A10" s="39">
        <v>4</v>
      </c>
      <c r="B10" s="6" t="s">
        <v>26</v>
      </c>
      <c r="C10" s="38">
        <v>1310</v>
      </c>
      <c r="D10" s="38">
        <v>5.5</v>
      </c>
      <c r="E10" s="38">
        <f t="shared" si="0"/>
        <v>7205</v>
      </c>
      <c r="F10" s="38">
        <v>418</v>
      </c>
      <c r="G10" s="38">
        <v>1.5</v>
      </c>
      <c r="H10" s="38">
        <f t="shared" si="1"/>
        <v>627</v>
      </c>
      <c r="I10" s="38">
        <v>350</v>
      </c>
      <c r="J10" s="38">
        <v>0</v>
      </c>
      <c r="K10" s="38">
        <v>0</v>
      </c>
      <c r="L10" t="b">
        <f t="shared" si="2"/>
        <v>1</v>
      </c>
      <c r="M10" s="49" t="s">
        <v>25</v>
      </c>
      <c r="N10" s="40" t="s">
        <v>27</v>
      </c>
      <c r="O10" s="40" t="s">
        <v>16</v>
      </c>
      <c r="P10" s="40">
        <f t="shared" si="3"/>
        <v>7205</v>
      </c>
      <c r="Q10" s="40" t="s">
        <v>28</v>
      </c>
      <c r="R10" s="40" t="s">
        <v>21</v>
      </c>
      <c r="S10" s="40">
        <f t="shared" si="4"/>
        <v>627</v>
      </c>
      <c r="T10" s="50">
        <v>350</v>
      </c>
      <c r="U10" s="44">
        <v>4</v>
      </c>
      <c r="V10" s="39">
        <v>4</v>
      </c>
    </row>
    <row r="11" spans="1:22" ht="24" x14ac:dyDescent="0.2">
      <c r="A11" s="39">
        <v>5</v>
      </c>
      <c r="B11" s="21" t="s">
        <v>196</v>
      </c>
      <c r="C11" s="38">
        <v>512</v>
      </c>
      <c r="D11" s="38">
        <v>5.5</v>
      </c>
      <c r="E11" s="38">
        <f t="shared" si="0"/>
        <v>2816</v>
      </c>
      <c r="F11" s="38">
        <v>754</v>
      </c>
      <c r="G11" s="38">
        <v>1.5</v>
      </c>
      <c r="H11" s="38">
        <f t="shared" si="1"/>
        <v>1131</v>
      </c>
      <c r="I11" s="38">
        <v>357.5</v>
      </c>
      <c r="J11" s="38">
        <v>0</v>
      </c>
      <c r="K11" s="38">
        <v>0</v>
      </c>
      <c r="L11" t="b">
        <f t="shared" si="2"/>
        <v>1</v>
      </c>
      <c r="M11" s="49" t="s">
        <v>29</v>
      </c>
      <c r="N11" s="40" t="s">
        <v>30</v>
      </c>
      <c r="O11" s="40" t="s">
        <v>16</v>
      </c>
      <c r="P11" s="40">
        <f t="shared" si="3"/>
        <v>2816</v>
      </c>
      <c r="Q11" s="40" t="s">
        <v>31</v>
      </c>
      <c r="R11" s="40" t="s">
        <v>21</v>
      </c>
      <c r="S11" s="40">
        <f t="shared" si="4"/>
        <v>1131</v>
      </c>
      <c r="T11" s="50">
        <v>357.5</v>
      </c>
      <c r="U11" s="44">
        <v>5</v>
      </c>
      <c r="V11" s="39">
        <v>5</v>
      </c>
    </row>
    <row r="12" spans="1:22" x14ac:dyDescent="0.2">
      <c r="A12" s="39">
        <v>6</v>
      </c>
      <c r="B12" s="6" t="s">
        <v>33</v>
      </c>
      <c r="C12" s="38">
        <v>1022</v>
      </c>
      <c r="D12" s="38">
        <v>5.5</v>
      </c>
      <c r="E12" s="38">
        <f t="shared" si="0"/>
        <v>5621</v>
      </c>
      <c r="F12" s="38">
        <v>800</v>
      </c>
      <c r="G12" s="38">
        <v>1.5</v>
      </c>
      <c r="H12" s="38">
        <f t="shared" si="1"/>
        <v>1200</v>
      </c>
      <c r="I12" s="38">
        <v>330</v>
      </c>
      <c r="J12" s="38">
        <v>0</v>
      </c>
      <c r="K12" s="38">
        <v>0</v>
      </c>
      <c r="L12" t="b">
        <f t="shared" si="2"/>
        <v>1</v>
      </c>
      <c r="M12" s="49" t="s">
        <v>32</v>
      </c>
      <c r="N12" s="40" t="s">
        <v>34</v>
      </c>
      <c r="O12" s="40" t="s">
        <v>16</v>
      </c>
      <c r="P12" s="40">
        <f t="shared" si="3"/>
        <v>5621</v>
      </c>
      <c r="Q12" s="40" t="s">
        <v>35</v>
      </c>
      <c r="R12" s="40" t="s">
        <v>21</v>
      </c>
      <c r="S12" s="40">
        <f t="shared" si="4"/>
        <v>1200</v>
      </c>
      <c r="T12" s="50">
        <v>330</v>
      </c>
      <c r="U12" s="44">
        <v>6</v>
      </c>
      <c r="V12" s="39">
        <v>6</v>
      </c>
    </row>
    <row r="13" spans="1:22" x14ac:dyDescent="0.2">
      <c r="A13" s="39">
        <v>7</v>
      </c>
      <c r="B13" s="6" t="s">
        <v>37</v>
      </c>
      <c r="C13" s="38">
        <v>950</v>
      </c>
      <c r="D13" s="38">
        <v>3.5</v>
      </c>
      <c r="E13" s="38">
        <f t="shared" si="0"/>
        <v>3325</v>
      </c>
      <c r="F13" s="38">
        <v>0</v>
      </c>
      <c r="G13" s="38">
        <v>0</v>
      </c>
      <c r="H13" s="38">
        <f t="shared" si="1"/>
        <v>0</v>
      </c>
      <c r="I13" s="38">
        <v>0</v>
      </c>
      <c r="J13" s="38">
        <v>0</v>
      </c>
      <c r="K13" s="38">
        <v>0</v>
      </c>
      <c r="L13" t="b">
        <f t="shared" si="2"/>
        <v>1</v>
      </c>
      <c r="M13" s="49" t="s">
        <v>36</v>
      </c>
      <c r="N13" s="40" t="s">
        <v>38</v>
      </c>
      <c r="O13" s="40" t="s">
        <v>39</v>
      </c>
      <c r="P13" s="40">
        <f t="shared" si="3"/>
        <v>3325</v>
      </c>
      <c r="Q13" s="41"/>
      <c r="R13" s="41"/>
      <c r="S13" s="40">
        <f t="shared" si="4"/>
        <v>0</v>
      </c>
      <c r="T13" s="51">
        <v>0</v>
      </c>
      <c r="U13" s="44">
        <v>7</v>
      </c>
      <c r="V13" s="39">
        <v>7</v>
      </c>
    </row>
    <row r="14" spans="1:22" x14ac:dyDescent="0.2">
      <c r="A14" s="39">
        <v>8</v>
      </c>
      <c r="B14" s="6" t="s">
        <v>41</v>
      </c>
      <c r="C14" s="38">
        <v>1075</v>
      </c>
      <c r="D14" s="38">
        <v>3.5</v>
      </c>
      <c r="E14" s="38">
        <f t="shared" si="0"/>
        <v>3762.5</v>
      </c>
      <c r="F14" s="38">
        <v>0</v>
      </c>
      <c r="G14" s="38">
        <v>0</v>
      </c>
      <c r="H14" s="38">
        <f t="shared" si="1"/>
        <v>0</v>
      </c>
      <c r="I14" s="38">
        <v>100</v>
      </c>
      <c r="J14" s="38">
        <v>0</v>
      </c>
      <c r="K14" s="38">
        <v>0</v>
      </c>
      <c r="L14" t="b">
        <f t="shared" si="2"/>
        <v>1</v>
      </c>
      <c r="M14" s="49" t="s">
        <v>40</v>
      </c>
      <c r="N14" s="40" t="s">
        <v>42</v>
      </c>
      <c r="O14" s="40" t="s">
        <v>39</v>
      </c>
      <c r="P14" s="40">
        <f t="shared" si="3"/>
        <v>3762.5</v>
      </c>
      <c r="Q14" s="41"/>
      <c r="R14" s="41"/>
      <c r="S14" s="40">
        <f t="shared" si="4"/>
        <v>0</v>
      </c>
      <c r="T14" s="50">
        <v>100</v>
      </c>
      <c r="U14" s="44">
        <v>8</v>
      </c>
      <c r="V14" s="39">
        <v>8</v>
      </c>
    </row>
    <row r="15" spans="1:22" x14ac:dyDescent="0.2">
      <c r="A15" s="39">
        <v>9</v>
      </c>
      <c r="B15" s="6" t="s">
        <v>44</v>
      </c>
      <c r="C15" s="38">
        <v>140</v>
      </c>
      <c r="D15" s="38">
        <v>3.5</v>
      </c>
      <c r="E15" s="38">
        <f t="shared" si="0"/>
        <v>490</v>
      </c>
      <c r="F15" s="38">
        <v>10</v>
      </c>
      <c r="G15" s="38">
        <v>3</v>
      </c>
      <c r="H15" s="38">
        <f t="shared" si="1"/>
        <v>30</v>
      </c>
      <c r="I15" s="38">
        <v>0</v>
      </c>
      <c r="J15" s="38">
        <v>0</v>
      </c>
      <c r="K15" s="38">
        <v>0</v>
      </c>
      <c r="L15" t="b">
        <f t="shared" si="2"/>
        <v>1</v>
      </c>
      <c r="M15" s="49" t="s">
        <v>43</v>
      </c>
      <c r="N15" s="40" t="s">
        <v>45</v>
      </c>
      <c r="O15" s="40" t="s">
        <v>39</v>
      </c>
      <c r="P15" s="40">
        <f t="shared" si="3"/>
        <v>490</v>
      </c>
      <c r="Q15" s="40" t="s">
        <v>46</v>
      </c>
      <c r="R15" s="40" t="s">
        <v>47</v>
      </c>
      <c r="S15" s="40">
        <f t="shared" si="4"/>
        <v>30</v>
      </c>
      <c r="T15" s="51">
        <v>0</v>
      </c>
      <c r="U15" s="44">
        <v>9</v>
      </c>
      <c r="V15" s="39">
        <v>9</v>
      </c>
    </row>
    <row r="16" spans="1:22" x14ac:dyDescent="0.2">
      <c r="A16" s="39">
        <v>10</v>
      </c>
      <c r="B16" s="6" t="s">
        <v>49</v>
      </c>
      <c r="C16" s="38">
        <v>350</v>
      </c>
      <c r="D16" s="38">
        <v>5.5</v>
      </c>
      <c r="E16" s="38">
        <f t="shared" si="0"/>
        <v>1925</v>
      </c>
      <c r="F16" s="38">
        <v>0</v>
      </c>
      <c r="G16" s="38">
        <v>0</v>
      </c>
      <c r="H16" s="38">
        <f t="shared" si="1"/>
        <v>0</v>
      </c>
      <c r="I16" s="38">
        <v>0</v>
      </c>
      <c r="J16" s="38">
        <v>0</v>
      </c>
      <c r="K16" s="38">
        <v>0</v>
      </c>
      <c r="L16" t="b">
        <f t="shared" si="2"/>
        <v>1</v>
      </c>
      <c r="M16" s="52" t="s">
        <v>48</v>
      </c>
      <c r="N16" s="40" t="s">
        <v>50</v>
      </c>
      <c r="O16" s="40" t="s">
        <v>16</v>
      </c>
      <c r="P16" s="40">
        <f t="shared" si="3"/>
        <v>1925</v>
      </c>
      <c r="Q16" s="41"/>
      <c r="R16" s="41"/>
      <c r="S16" s="40">
        <f t="shared" si="4"/>
        <v>0</v>
      </c>
      <c r="T16" s="51">
        <v>0</v>
      </c>
      <c r="U16" s="44">
        <v>10</v>
      </c>
      <c r="V16" s="39">
        <v>10</v>
      </c>
    </row>
    <row r="17" spans="1:22" x14ac:dyDescent="0.2">
      <c r="A17" s="39">
        <v>11</v>
      </c>
      <c r="B17" s="6" t="s">
        <v>52</v>
      </c>
      <c r="C17" s="38">
        <v>307</v>
      </c>
      <c r="D17" s="38">
        <v>5.5</v>
      </c>
      <c r="E17" s="38">
        <f t="shared" si="0"/>
        <v>1688.5</v>
      </c>
      <c r="F17" s="38">
        <v>0</v>
      </c>
      <c r="G17" s="38">
        <v>0</v>
      </c>
      <c r="H17" s="38">
        <f t="shared" si="1"/>
        <v>0</v>
      </c>
      <c r="I17" s="38">
        <v>0</v>
      </c>
      <c r="J17" s="38">
        <v>0</v>
      </c>
      <c r="K17" s="38">
        <v>0</v>
      </c>
      <c r="L17" t="b">
        <f t="shared" si="2"/>
        <v>1</v>
      </c>
      <c r="M17" s="49" t="s">
        <v>51</v>
      </c>
      <c r="N17" s="40" t="s">
        <v>53</v>
      </c>
      <c r="O17" s="40" t="s">
        <v>16</v>
      </c>
      <c r="P17" s="40">
        <f t="shared" si="3"/>
        <v>1688.5</v>
      </c>
      <c r="Q17" s="41"/>
      <c r="R17" s="41"/>
      <c r="S17" s="40">
        <f t="shared" si="4"/>
        <v>0</v>
      </c>
      <c r="T17" s="51">
        <v>0</v>
      </c>
      <c r="U17" s="44">
        <v>11</v>
      </c>
      <c r="V17" s="39">
        <v>11</v>
      </c>
    </row>
    <row r="18" spans="1:22" x14ac:dyDescent="0.2">
      <c r="A18" s="39">
        <v>12</v>
      </c>
      <c r="B18" s="2" t="s">
        <v>55</v>
      </c>
      <c r="C18" s="38">
        <v>1119</v>
      </c>
      <c r="D18" s="38">
        <v>5.5</v>
      </c>
      <c r="E18" s="38">
        <f t="shared" si="0"/>
        <v>6154.5</v>
      </c>
      <c r="F18" s="38">
        <v>354</v>
      </c>
      <c r="G18" s="38">
        <v>2.5</v>
      </c>
      <c r="H18" s="38">
        <f t="shared" si="1"/>
        <v>885</v>
      </c>
      <c r="I18" s="38">
        <v>1250</v>
      </c>
      <c r="J18" s="38">
        <v>0</v>
      </c>
      <c r="K18" s="38">
        <v>0</v>
      </c>
      <c r="L18" t="b">
        <f t="shared" si="2"/>
        <v>1</v>
      </c>
      <c r="M18" s="52" t="s">
        <v>54</v>
      </c>
      <c r="N18" s="40" t="s">
        <v>56</v>
      </c>
      <c r="O18" s="40" t="s">
        <v>16</v>
      </c>
      <c r="P18" s="40">
        <f t="shared" si="3"/>
        <v>6154.5</v>
      </c>
      <c r="Q18" s="40" t="s">
        <v>57</v>
      </c>
      <c r="R18" s="40" t="s">
        <v>58</v>
      </c>
      <c r="S18" s="40">
        <f t="shared" si="4"/>
        <v>885</v>
      </c>
      <c r="T18" s="50">
        <v>1250</v>
      </c>
      <c r="U18" s="44">
        <v>12</v>
      </c>
      <c r="V18" s="39">
        <v>12</v>
      </c>
    </row>
    <row r="19" spans="1:22" x14ac:dyDescent="0.2">
      <c r="A19" s="39">
        <v>13</v>
      </c>
      <c r="B19" s="6" t="s">
        <v>60</v>
      </c>
      <c r="C19" s="38">
        <v>453</v>
      </c>
      <c r="D19" s="38">
        <v>3.5</v>
      </c>
      <c r="E19" s="38">
        <f t="shared" si="0"/>
        <v>1585.5</v>
      </c>
      <c r="F19" s="38">
        <v>0</v>
      </c>
      <c r="G19" s="38">
        <v>0</v>
      </c>
      <c r="H19" s="38">
        <f t="shared" si="1"/>
        <v>0</v>
      </c>
      <c r="I19" s="38">
        <v>0</v>
      </c>
      <c r="J19" s="38">
        <v>0</v>
      </c>
      <c r="K19" s="38">
        <v>0</v>
      </c>
      <c r="L19" t="b">
        <f t="shared" si="2"/>
        <v>1</v>
      </c>
      <c r="M19" s="52" t="s">
        <v>59</v>
      </c>
      <c r="N19" s="40" t="s">
        <v>61</v>
      </c>
      <c r="O19" s="40" t="s">
        <v>39</v>
      </c>
      <c r="P19" s="40">
        <f t="shared" si="3"/>
        <v>1585.5</v>
      </c>
      <c r="Q19" s="41"/>
      <c r="R19" s="41"/>
      <c r="S19" s="40">
        <f t="shared" si="4"/>
        <v>0</v>
      </c>
      <c r="T19" s="51">
        <v>0</v>
      </c>
      <c r="U19" s="44">
        <v>13</v>
      </c>
      <c r="V19" s="39">
        <v>13</v>
      </c>
    </row>
    <row r="20" spans="1:22" x14ac:dyDescent="0.2">
      <c r="A20" s="39">
        <v>14</v>
      </c>
      <c r="B20" s="6" t="s">
        <v>63</v>
      </c>
      <c r="C20" s="38">
        <v>270</v>
      </c>
      <c r="D20" s="38">
        <v>3.5</v>
      </c>
      <c r="E20" s="38">
        <f t="shared" si="0"/>
        <v>945</v>
      </c>
      <c r="F20" s="38">
        <v>0</v>
      </c>
      <c r="G20" s="38">
        <v>0</v>
      </c>
      <c r="H20" s="38">
        <f t="shared" si="1"/>
        <v>0</v>
      </c>
      <c r="I20" s="38">
        <v>0</v>
      </c>
      <c r="J20" s="38">
        <v>0</v>
      </c>
      <c r="K20" s="38">
        <v>0</v>
      </c>
      <c r="L20" t="b">
        <f t="shared" si="2"/>
        <v>1</v>
      </c>
      <c r="M20" s="52" t="s">
        <v>62</v>
      </c>
      <c r="N20" s="40" t="s">
        <v>64</v>
      </c>
      <c r="O20" s="40" t="s">
        <v>39</v>
      </c>
      <c r="P20" s="40">
        <f t="shared" si="3"/>
        <v>945</v>
      </c>
      <c r="Q20" s="41"/>
      <c r="R20" s="41"/>
      <c r="S20" s="40">
        <f t="shared" si="4"/>
        <v>0</v>
      </c>
      <c r="T20" s="51">
        <v>0</v>
      </c>
      <c r="U20" s="44">
        <v>14</v>
      </c>
      <c r="V20" s="39">
        <v>14</v>
      </c>
    </row>
    <row r="21" spans="1:22" x14ac:dyDescent="0.2">
      <c r="A21" s="39">
        <v>15</v>
      </c>
      <c r="B21" s="6" t="s">
        <v>66</v>
      </c>
      <c r="C21" s="38">
        <v>1190</v>
      </c>
      <c r="D21" s="38">
        <v>5.5</v>
      </c>
      <c r="E21" s="38">
        <f t="shared" si="0"/>
        <v>6545</v>
      </c>
      <c r="F21" s="38">
        <v>0</v>
      </c>
      <c r="G21" s="38">
        <v>0</v>
      </c>
      <c r="H21" s="38">
        <f t="shared" si="1"/>
        <v>0</v>
      </c>
      <c r="I21" s="38">
        <v>312.5</v>
      </c>
      <c r="J21" s="38">
        <v>0</v>
      </c>
      <c r="K21" s="38">
        <v>0</v>
      </c>
      <c r="L21" t="b">
        <f t="shared" si="2"/>
        <v>1</v>
      </c>
      <c r="M21" s="52" t="s">
        <v>65</v>
      </c>
      <c r="N21" s="40" t="s">
        <v>67</v>
      </c>
      <c r="O21" s="40" t="s">
        <v>16</v>
      </c>
      <c r="P21" s="40">
        <f t="shared" si="3"/>
        <v>6545</v>
      </c>
      <c r="Q21" s="41"/>
      <c r="R21" s="41"/>
      <c r="S21" s="40">
        <f t="shared" si="4"/>
        <v>0</v>
      </c>
      <c r="T21" s="50">
        <v>312.5</v>
      </c>
      <c r="U21" s="44">
        <v>15</v>
      </c>
      <c r="V21" s="39">
        <v>15</v>
      </c>
    </row>
    <row r="22" spans="1:22" x14ac:dyDescent="0.2">
      <c r="A22" s="39">
        <v>16</v>
      </c>
      <c r="B22" s="6" t="s">
        <v>69</v>
      </c>
      <c r="C22" s="38">
        <v>150</v>
      </c>
      <c r="D22" s="38">
        <v>3.5</v>
      </c>
      <c r="E22" s="38">
        <f t="shared" si="0"/>
        <v>525</v>
      </c>
      <c r="F22" s="38">
        <v>0</v>
      </c>
      <c r="G22" s="38">
        <v>0</v>
      </c>
      <c r="H22" s="38">
        <f t="shared" si="1"/>
        <v>0</v>
      </c>
      <c r="I22" s="38">
        <v>0</v>
      </c>
      <c r="J22" s="38">
        <v>0</v>
      </c>
      <c r="K22" s="38">
        <v>0</v>
      </c>
      <c r="L22" t="b">
        <f t="shared" si="2"/>
        <v>1</v>
      </c>
      <c r="M22" s="49" t="s">
        <v>68</v>
      </c>
      <c r="N22" s="40" t="s">
        <v>70</v>
      </c>
      <c r="O22" s="40" t="s">
        <v>39</v>
      </c>
      <c r="P22" s="40">
        <f t="shared" si="3"/>
        <v>525</v>
      </c>
      <c r="Q22" s="41"/>
      <c r="R22" s="41"/>
      <c r="S22" s="40">
        <f t="shared" si="4"/>
        <v>0</v>
      </c>
      <c r="T22" s="51">
        <v>0</v>
      </c>
      <c r="U22" s="44">
        <v>16</v>
      </c>
      <c r="V22" s="39">
        <v>16</v>
      </c>
    </row>
    <row r="23" spans="1:22" x14ac:dyDescent="0.2">
      <c r="A23" s="39">
        <v>17</v>
      </c>
      <c r="B23" s="6" t="s">
        <v>72</v>
      </c>
      <c r="C23" s="38">
        <v>1070</v>
      </c>
      <c r="D23" s="38">
        <v>5.5</v>
      </c>
      <c r="E23" s="38">
        <f t="shared" si="0"/>
        <v>5885</v>
      </c>
      <c r="F23" s="38">
        <v>0</v>
      </c>
      <c r="G23" s="38">
        <v>0</v>
      </c>
      <c r="H23" s="38">
        <f t="shared" si="1"/>
        <v>0</v>
      </c>
      <c r="I23" s="38">
        <v>0</v>
      </c>
      <c r="J23" s="38">
        <v>0</v>
      </c>
      <c r="K23" s="38">
        <v>0</v>
      </c>
      <c r="L23" t="b">
        <f t="shared" si="2"/>
        <v>1</v>
      </c>
      <c r="M23" s="52" t="s">
        <v>71</v>
      </c>
      <c r="N23" s="40" t="s">
        <v>73</v>
      </c>
      <c r="O23" s="40" t="s">
        <v>16</v>
      </c>
      <c r="P23" s="40">
        <f t="shared" si="3"/>
        <v>5885</v>
      </c>
      <c r="Q23" s="41"/>
      <c r="R23" s="41"/>
      <c r="S23" s="40">
        <f t="shared" si="4"/>
        <v>0</v>
      </c>
      <c r="T23" s="51">
        <v>0</v>
      </c>
      <c r="U23" s="44">
        <v>17</v>
      </c>
      <c r="V23" s="39">
        <v>17</v>
      </c>
    </row>
    <row r="24" spans="1:22" x14ac:dyDescent="0.2">
      <c r="A24" s="39">
        <v>18</v>
      </c>
      <c r="B24" s="6" t="s">
        <v>75</v>
      </c>
      <c r="C24" s="38">
        <v>379</v>
      </c>
      <c r="D24" s="38">
        <v>5.5</v>
      </c>
      <c r="E24" s="38">
        <f t="shared" si="0"/>
        <v>2084.5</v>
      </c>
      <c r="F24" s="38">
        <v>0</v>
      </c>
      <c r="G24" s="38">
        <v>0</v>
      </c>
      <c r="H24" s="38">
        <f t="shared" si="1"/>
        <v>0</v>
      </c>
      <c r="I24" s="38">
        <v>0</v>
      </c>
      <c r="J24" s="38">
        <v>0</v>
      </c>
      <c r="K24" s="38">
        <v>0</v>
      </c>
      <c r="L24" t="b">
        <f t="shared" si="2"/>
        <v>1</v>
      </c>
      <c r="M24" s="52" t="s">
        <v>74</v>
      </c>
      <c r="N24" s="40" t="s">
        <v>76</v>
      </c>
      <c r="O24" s="40" t="s">
        <v>16</v>
      </c>
      <c r="P24" s="40">
        <f t="shared" si="3"/>
        <v>2084.5</v>
      </c>
      <c r="Q24" s="41"/>
      <c r="R24" s="41"/>
      <c r="S24" s="40">
        <f t="shared" si="4"/>
        <v>0</v>
      </c>
      <c r="T24" s="51">
        <v>0</v>
      </c>
      <c r="U24" s="44">
        <v>18</v>
      </c>
      <c r="V24" s="39">
        <v>18</v>
      </c>
    </row>
    <row r="25" spans="1:22" x14ac:dyDescent="0.2">
      <c r="A25" s="39">
        <v>19</v>
      </c>
      <c r="B25" s="6" t="s">
        <v>78</v>
      </c>
      <c r="C25" s="38">
        <v>532</v>
      </c>
      <c r="D25" s="38">
        <v>5.5</v>
      </c>
      <c r="E25" s="38">
        <f t="shared" si="0"/>
        <v>2926</v>
      </c>
      <c r="F25" s="38">
        <v>400</v>
      </c>
      <c r="G25" s="38">
        <v>1.5</v>
      </c>
      <c r="H25" s="38">
        <f t="shared" si="1"/>
        <v>600</v>
      </c>
      <c r="I25" s="38">
        <v>237.5</v>
      </c>
      <c r="J25" s="38">
        <v>0</v>
      </c>
      <c r="K25" s="38">
        <v>0</v>
      </c>
      <c r="L25" t="b">
        <f t="shared" si="2"/>
        <v>1</v>
      </c>
      <c r="M25" s="49" t="s">
        <v>77</v>
      </c>
      <c r="N25" s="40" t="s">
        <v>79</v>
      </c>
      <c r="O25" s="40" t="s">
        <v>16</v>
      </c>
      <c r="P25" s="40">
        <f t="shared" si="3"/>
        <v>2926</v>
      </c>
      <c r="Q25" s="40" t="s">
        <v>80</v>
      </c>
      <c r="R25" s="40" t="s">
        <v>21</v>
      </c>
      <c r="S25" s="40">
        <f t="shared" si="4"/>
        <v>600</v>
      </c>
      <c r="T25" s="50">
        <v>237.5</v>
      </c>
      <c r="U25" s="44">
        <v>19</v>
      </c>
      <c r="V25" s="39">
        <v>19</v>
      </c>
    </row>
    <row r="26" spans="1:22" x14ac:dyDescent="0.2">
      <c r="A26" s="39">
        <v>20</v>
      </c>
      <c r="B26" s="6" t="s">
        <v>82</v>
      </c>
      <c r="C26" s="38">
        <v>387</v>
      </c>
      <c r="D26" s="38">
        <v>5.5</v>
      </c>
      <c r="E26" s="38">
        <f t="shared" si="0"/>
        <v>2128.5</v>
      </c>
      <c r="F26" s="38">
        <v>800</v>
      </c>
      <c r="G26" s="38">
        <v>1.5</v>
      </c>
      <c r="H26" s="38">
        <f t="shared" si="1"/>
        <v>1200</v>
      </c>
      <c r="I26" s="38">
        <v>242</v>
      </c>
      <c r="J26" s="38">
        <v>0</v>
      </c>
      <c r="K26" s="38">
        <v>0</v>
      </c>
      <c r="L26" t="b">
        <f t="shared" si="2"/>
        <v>1</v>
      </c>
      <c r="M26" s="52" t="s">
        <v>81</v>
      </c>
      <c r="N26" s="40" t="s">
        <v>83</v>
      </c>
      <c r="O26" s="40" t="s">
        <v>16</v>
      </c>
      <c r="P26" s="40">
        <f t="shared" si="3"/>
        <v>2128.5</v>
      </c>
      <c r="Q26" s="40" t="s">
        <v>35</v>
      </c>
      <c r="R26" s="40" t="s">
        <v>21</v>
      </c>
      <c r="S26" s="40">
        <f t="shared" si="4"/>
        <v>1200</v>
      </c>
      <c r="T26" s="50">
        <v>242</v>
      </c>
      <c r="U26" s="44">
        <v>20</v>
      </c>
      <c r="V26" s="39">
        <v>20</v>
      </c>
    </row>
    <row r="27" spans="1:22" x14ac:dyDescent="0.2">
      <c r="A27" s="39">
        <v>21</v>
      </c>
      <c r="B27" s="6" t="s">
        <v>85</v>
      </c>
      <c r="C27" s="38">
        <v>1542</v>
      </c>
      <c r="D27" s="38">
        <v>5.5</v>
      </c>
      <c r="E27" s="38">
        <f t="shared" si="0"/>
        <v>8481</v>
      </c>
      <c r="F27" s="38">
        <v>983</v>
      </c>
      <c r="G27" s="38">
        <v>1.5</v>
      </c>
      <c r="H27" s="38">
        <f t="shared" si="1"/>
        <v>1474.5</v>
      </c>
      <c r="I27" s="38">
        <v>312.5</v>
      </c>
      <c r="J27" s="38">
        <v>0</v>
      </c>
      <c r="K27" s="38">
        <v>0</v>
      </c>
      <c r="L27" t="b">
        <f t="shared" si="2"/>
        <v>1</v>
      </c>
      <c r="M27" s="52" t="s">
        <v>84</v>
      </c>
      <c r="N27" s="40" t="s">
        <v>86</v>
      </c>
      <c r="O27" s="40" t="s">
        <v>16</v>
      </c>
      <c r="P27" s="40">
        <f t="shared" si="3"/>
        <v>10615</v>
      </c>
      <c r="Q27" s="40" t="s">
        <v>87</v>
      </c>
      <c r="R27" s="40" t="s">
        <v>21</v>
      </c>
      <c r="S27" s="40">
        <f t="shared" si="4"/>
        <v>1800</v>
      </c>
      <c r="T27" s="50">
        <v>312.5</v>
      </c>
      <c r="U27" s="44">
        <v>21</v>
      </c>
      <c r="V27" s="39">
        <v>21</v>
      </c>
    </row>
    <row r="28" spans="1:22" x14ac:dyDescent="0.2">
      <c r="A28" s="39">
        <v>22</v>
      </c>
      <c r="B28" s="6" t="s">
        <v>89</v>
      </c>
      <c r="C28" s="38">
        <v>150</v>
      </c>
      <c r="D28" s="38">
        <v>5.5</v>
      </c>
      <c r="E28" s="38">
        <f t="shared" si="0"/>
        <v>825</v>
      </c>
      <c r="F28" s="38">
        <v>300</v>
      </c>
      <c r="G28" s="38">
        <v>1.5</v>
      </c>
      <c r="H28" s="38">
        <f t="shared" si="1"/>
        <v>450</v>
      </c>
      <c r="I28" s="38">
        <v>0</v>
      </c>
      <c r="J28" s="38">
        <v>0</v>
      </c>
      <c r="K28" s="38">
        <v>0</v>
      </c>
      <c r="L28" t="b">
        <f t="shared" si="2"/>
        <v>1</v>
      </c>
      <c r="M28" s="52" t="s">
        <v>88</v>
      </c>
      <c r="N28" s="40" t="s">
        <v>70</v>
      </c>
      <c r="O28" s="40" t="s">
        <v>16</v>
      </c>
      <c r="P28" s="40">
        <f t="shared" si="3"/>
        <v>825</v>
      </c>
      <c r="Q28" s="40" t="s">
        <v>90</v>
      </c>
      <c r="R28" s="40" t="s">
        <v>21</v>
      </c>
      <c r="S28" s="40">
        <f t="shared" si="4"/>
        <v>450</v>
      </c>
      <c r="T28" s="51">
        <v>0</v>
      </c>
      <c r="U28" s="44">
        <v>22</v>
      </c>
      <c r="V28" s="39">
        <v>22</v>
      </c>
    </row>
    <row r="29" spans="1:22" x14ac:dyDescent="0.2">
      <c r="A29" s="39">
        <v>23</v>
      </c>
      <c r="B29" s="6" t="s">
        <v>92</v>
      </c>
      <c r="C29" s="38">
        <v>173</v>
      </c>
      <c r="D29" s="38">
        <v>5.5</v>
      </c>
      <c r="E29" s="38">
        <f t="shared" si="0"/>
        <v>951.5</v>
      </c>
      <c r="F29" s="38">
        <v>360</v>
      </c>
      <c r="G29" s="38">
        <v>1.5</v>
      </c>
      <c r="H29" s="38">
        <f t="shared" si="1"/>
        <v>540</v>
      </c>
      <c r="I29" s="38">
        <v>0</v>
      </c>
      <c r="J29" s="38">
        <v>0</v>
      </c>
      <c r="K29" s="38">
        <v>0</v>
      </c>
      <c r="L29" t="b">
        <f t="shared" si="2"/>
        <v>1</v>
      </c>
      <c r="M29" s="52" t="s">
        <v>91</v>
      </c>
      <c r="N29" s="40" t="s">
        <v>93</v>
      </c>
      <c r="O29" s="40" t="s">
        <v>16</v>
      </c>
      <c r="P29" s="40">
        <f t="shared" si="3"/>
        <v>951.5</v>
      </c>
      <c r="Q29" s="40" t="s">
        <v>94</v>
      </c>
      <c r="R29" s="40" t="s">
        <v>21</v>
      </c>
      <c r="S29" s="40">
        <f t="shared" si="4"/>
        <v>540</v>
      </c>
      <c r="T29" s="51">
        <v>0</v>
      </c>
      <c r="U29" s="44">
        <v>23</v>
      </c>
      <c r="V29" s="39">
        <v>23</v>
      </c>
    </row>
    <row r="30" spans="1:22" x14ac:dyDescent="0.2">
      <c r="A30" s="39">
        <v>24</v>
      </c>
      <c r="B30" s="6" t="s">
        <v>96</v>
      </c>
      <c r="C30" s="38">
        <v>252</v>
      </c>
      <c r="D30" s="38">
        <v>5.5</v>
      </c>
      <c r="E30" s="38">
        <f t="shared" si="0"/>
        <v>1386</v>
      </c>
      <c r="F30" s="38">
        <v>550</v>
      </c>
      <c r="G30" s="38">
        <v>1.5</v>
      </c>
      <c r="H30" s="38">
        <f t="shared" si="1"/>
        <v>825</v>
      </c>
      <c r="I30" s="38">
        <v>0</v>
      </c>
      <c r="J30" s="38">
        <v>0</v>
      </c>
      <c r="K30" s="38">
        <v>0</v>
      </c>
      <c r="L30" t="b">
        <f t="shared" si="2"/>
        <v>1</v>
      </c>
      <c r="M30" s="52" t="s">
        <v>95</v>
      </c>
      <c r="N30" s="40" t="s">
        <v>97</v>
      </c>
      <c r="O30" s="40" t="s">
        <v>16</v>
      </c>
      <c r="P30" s="40">
        <f t="shared" si="3"/>
        <v>1853.5</v>
      </c>
      <c r="Q30" s="40" t="s">
        <v>98</v>
      </c>
      <c r="R30" s="40" t="s">
        <v>21</v>
      </c>
      <c r="S30" s="40">
        <f t="shared" si="4"/>
        <v>825</v>
      </c>
      <c r="T30" s="51">
        <v>0</v>
      </c>
      <c r="U30" s="44">
        <v>24</v>
      </c>
      <c r="V30" s="39">
        <v>24</v>
      </c>
    </row>
    <row r="31" spans="1:22" x14ac:dyDescent="0.2">
      <c r="A31" s="39">
        <v>25</v>
      </c>
      <c r="B31" s="6" t="s">
        <v>100</v>
      </c>
      <c r="C31" s="38">
        <v>1123</v>
      </c>
      <c r="D31" s="38">
        <v>5.5</v>
      </c>
      <c r="E31" s="38">
        <f t="shared" si="0"/>
        <v>6176.5</v>
      </c>
      <c r="F31" s="38">
        <v>0</v>
      </c>
      <c r="G31" s="38">
        <v>0</v>
      </c>
      <c r="H31" s="38">
        <f t="shared" si="1"/>
        <v>0</v>
      </c>
      <c r="I31" s="38">
        <v>0</v>
      </c>
      <c r="J31" s="38">
        <v>0</v>
      </c>
      <c r="K31" s="38">
        <v>0</v>
      </c>
      <c r="L31" t="b">
        <f t="shared" si="2"/>
        <v>1</v>
      </c>
      <c r="M31" s="52" t="s">
        <v>99</v>
      </c>
      <c r="N31" s="40" t="s">
        <v>101</v>
      </c>
      <c r="O31" s="40" t="s">
        <v>16</v>
      </c>
      <c r="P31" s="40">
        <f t="shared" si="3"/>
        <v>6176.5</v>
      </c>
      <c r="Q31" s="41"/>
      <c r="R31" s="41"/>
      <c r="S31" s="40">
        <f t="shared" si="4"/>
        <v>0</v>
      </c>
      <c r="T31" s="51">
        <v>0</v>
      </c>
      <c r="U31" s="44">
        <v>25</v>
      </c>
      <c r="V31" s="39">
        <v>25</v>
      </c>
    </row>
    <row r="32" spans="1:22" x14ac:dyDescent="0.2">
      <c r="A32" s="39">
        <v>26</v>
      </c>
      <c r="B32" s="6" t="s">
        <v>103</v>
      </c>
      <c r="C32" s="38">
        <v>890</v>
      </c>
      <c r="D32" s="38">
        <v>5.5</v>
      </c>
      <c r="E32" s="38">
        <f t="shared" si="0"/>
        <v>4895</v>
      </c>
      <c r="F32" s="38">
        <v>780</v>
      </c>
      <c r="G32" s="38">
        <v>1.5</v>
      </c>
      <c r="H32" s="38">
        <f t="shared" si="1"/>
        <v>1170</v>
      </c>
      <c r="I32" s="38">
        <v>0</v>
      </c>
      <c r="J32" s="38">
        <v>0</v>
      </c>
      <c r="K32" s="38">
        <v>0</v>
      </c>
      <c r="L32" t="b">
        <f t="shared" si="2"/>
        <v>1</v>
      </c>
      <c r="M32" s="52" t="s">
        <v>102</v>
      </c>
      <c r="N32" s="40" t="s">
        <v>104</v>
      </c>
      <c r="O32" s="40" t="s">
        <v>16</v>
      </c>
      <c r="P32" s="40">
        <f t="shared" si="3"/>
        <v>4895</v>
      </c>
      <c r="Q32" s="40" t="s">
        <v>105</v>
      </c>
      <c r="R32" s="40" t="s">
        <v>21</v>
      </c>
      <c r="S32" s="40">
        <f t="shared" si="4"/>
        <v>1170</v>
      </c>
      <c r="T32" s="51">
        <v>0</v>
      </c>
      <c r="U32" s="44">
        <v>26</v>
      </c>
      <c r="V32" s="39">
        <v>26</v>
      </c>
    </row>
    <row r="33" spans="1:22" x14ac:dyDescent="0.2">
      <c r="A33" s="39">
        <v>27</v>
      </c>
      <c r="B33" s="6" t="s">
        <v>199</v>
      </c>
      <c r="C33" s="38">
        <v>873</v>
      </c>
      <c r="D33" s="38">
        <v>5.5</v>
      </c>
      <c r="E33" s="38">
        <f t="shared" si="0"/>
        <v>4801.5</v>
      </c>
      <c r="F33" s="38">
        <v>1400</v>
      </c>
      <c r="G33" s="38">
        <v>1.5</v>
      </c>
      <c r="H33" s="38">
        <f t="shared" si="1"/>
        <v>2100</v>
      </c>
      <c r="I33" s="38">
        <v>416</v>
      </c>
      <c r="J33" s="38">
        <v>0</v>
      </c>
      <c r="K33" s="38">
        <v>0</v>
      </c>
      <c r="L33" t="b">
        <f t="shared" si="2"/>
        <v>1</v>
      </c>
      <c r="M33" s="52" t="s">
        <v>106</v>
      </c>
      <c r="N33" s="40" t="s">
        <v>107</v>
      </c>
      <c r="O33" s="40" t="s">
        <v>16</v>
      </c>
      <c r="P33" s="40">
        <f t="shared" si="3"/>
        <v>4801.5</v>
      </c>
      <c r="Q33" s="40" t="s">
        <v>108</v>
      </c>
      <c r="R33" s="40" t="s">
        <v>21</v>
      </c>
      <c r="S33" s="40">
        <f t="shared" si="4"/>
        <v>2100</v>
      </c>
      <c r="T33" s="50">
        <v>416</v>
      </c>
      <c r="U33" s="44">
        <v>27</v>
      </c>
      <c r="V33" s="39">
        <v>27</v>
      </c>
    </row>
    <row r="34" spans="1:22" x14ac:dyDescent="0.2">
      <c r="A34" s="39">
        <v>28</v>
      </c>
      <c r="B34" s="6" t="s">
        <v>110</v>
      </c>
      <c r="C34" s="38">
        <v>966</v>
      </c>
      <c r="D34" s="38">
        <v>3.5</v>
      </c>
      <c r="E34" s="38">
        <f t="shared" si="0"/>
        <v>3381</v>
      </c>
      <c r="F34" s="38">
        <v>0</v>
      </c>
      <c r="G34" s="38">
        <v>0</v>
      </c>
      <c r="H34" s="38">
        <f t="shared" si="1"/>
        <v>0</v>
      </c>
      <c r="I34" s="38">
        <v>0</v>
      </c>
      <c r="J34" s="38">
        <v>0</v>
      </c>
      <c r="K34" s="38">
        <v>0</v>
      </c>
      <c r="L34" t="b">
        <f t="shared" si="2"/>
        <v>1</v>
      </c>
      <c r="M34" s="52" t="s">
        <v>109</v>
      </c>
      <c r="N34" s="40" t="s">
        <v>111</v>
      </c>
      <c r="O34" s="40" t="s">
        <v>39</v>
      </c>
      <c r="P34" s="40">
        <f t="shared" si="3"/>
        <v>3381</v>
      </c>
      <c r="Q34" s="41"/>
      <c r="R34" s="41"/>
      <c r="S34" s="40">
        <f>Q34*R34</f>
        <v>0</v>
      </c>
      <c r="T34" s="51">
        <v>0</v>
      </c>
      <c r="U34" s="44">
        <v>28</v>
      </c>
      <c r="V34" s="39">
        <v>28</v>
      </c>
    </row>
    <row r="35" spans="1:22" x14ac:dyDescent="0.2">
      <c r="A35" s="39">
        <v>29</v>
      </c>
      <c r="B35" s="6" t="s">
        <v>113</v>
      </c>
      <c r="C35" s="38">
        <v>412</v>
      </c>
      <c r="D35" s="38">
        <v>3.5</v>
      </c>
      <c r="E35" s="38">
        <f t="shared" si="0"/>
        <v>1442</v>
      </c>
      <c r="F35" s="38">
        <v>0</v>
      </c>
      <c r="G35" s="38">
        <v>0</v>
      </c>
      <c r="H35" s="38">
        <f t="shared" si="1"/>
        <v>0</v>
      </c>
      <c r="I35" s="38">
        <v>0</v>
      </c>
      <c r="J35" s="38">
        <v>0</v>
      </c>
      <c r="K35" s="38">
        <v>0</v>
      </c>
      <c r="L35" t="b">
        <f t="shared" si="2"/>
        <v>1</v>
      </c>
      <c r="M35" s="49" t="s">
        <v>112</v>
      </c>
      <c r="N35" s="40" t="s">
        <v>114</v>
      </c>
      <c r="O35" s="40" t="s">
        <v>39</v>
      </c>
      <c r="P35" s="40">
        <f t="shared" si="3"/>
        <v>1442</v>
      </c>
      <c r="Q35" s="41"/>
      <c r="R35" s="41"/>
      <c r="S35" s="40">
        <f t="shared" ref="S35:S54" si="5">Q35*R35</f>
        <v>0</v>
      </c>
      <c r="T35" s="51">
        <v>0</v>
      </c>
      <c r="U35" s="44">
        <v>29</v>
      </c>
      <c r="V35" s="39">
        <v>29</v>
      </c>
    </row>
    <row r="36" spans="1:22" x14ac:dyDescent="0.2">
      <c r="A36" s="39">
        <v>30</v>
      </c>
      <c r="B36" s="6" t="s">
        <v>116</v>
      </c>
      <c r="C36" s="38">
        <v>188</v>
      </c>
      <c r="D36" s="38">
        <v>5.5</v>
      </c>
      <c r="E36" s="38">
        <f t="shared" si="0"/>
        <v>1034</v>
      </c>
      <c r="F36" s="38">
        <v>200</v>
      </c>
      <c r="G36" s="38">
        <v>1.5</v>
      </c>
      <c r="H36" s="38">
        <f t="shared" si="1"/>
        <v>300</v>
      </c>
      <c r="I36" s="38">
        <v>0</v>
      </c>
      <c r="J36" s="38">
        <v>0</v>
      </c>
      <c r="K36" s="38">
        <v>0</v>
      </c>
      <c r="L36" t="b">
        <f t="shared" si="2"/>
        <v>1</v>
      </c>
      <c r="M36" s="52" t="s">
        <v>115</v>
      </c>
      <c r="N36" s="40" t="s">
        <v>117</v>
      </c>
      <c r="O36" s="40" t="s">
        <v>16</v>
      </c>
      <c r="P36" s="40">
        <f t="shared" si="3"/>
        <v>1034</v>
      </c>
      <c r="Q36" s="40" t="s">
        <v>118</v>
      </c>
      <c r="R36" s="40" t="s">
        <v>21</v>
      </c>
      <c r="S36" s="40">
        <f t="shared" si="5"/>
        <v>300</v>
      </c>
      <c r="T36" s="51">
        <v>0</v>
      </c>
      <c r="U36" s="44">
        <v>30</v>
      </c>
      <c r="V36" s="39">
        <v>30</v>
      </c>
    </row>
    <row r="37" spans="1:22" x14ac:dyDescent="0.2">
      <c r="A37" s="39">
        <v>31</v>
      </c>
      <c r="B37" s="6" t="s">
        <v>121</v>
      </c>
      <c r="C37" s="38">
        <v>65</v>
      </c>
      <c r="D37" s="38">
        <v>5</v>
      </c>
      <c r="E37" s="38">
        <f t="shared" si="0"/>
        <v>325</v>
      </c>
      <c r="F37" s="38"/>
      <c r="G37" s="38">
        <v>0</v>
      </c>
      <c r="H37" s="38">
        <f t="shared" si="1"/>
        <v>0</v>
      </c>
      <c r="I37" s="38">
        <v>0</v>
      </c>
      <c r="J37" s="38">
        <v>0</v>
      </c>
      <c r="K37" s="38">
        <v>0</v>
      </c>
      <c r="L37" t="b">
        <f t="shared" si="2"/>
        <v>1</v>
      </c>
      <c r="M37" s="52" t="s">
        <v>120</v>
      </c>
      <c r="N37" s="41"/>
      <c r="O37" s="41"/>
      <c r="P37" s="40">
        <f t="shared" si="3"/>
        <v>0</v>
      </c>
      <c r="Q37" s="40" t="s">
        <v>122</v>
      </c>
      <c r="R37" s="40" t="s">
        <v>47</v>
      </c>
      <c r="S37" s="40">
        <f t="shared" si="5"/>
        <v>669</v>
      </c>
      <c r="T37" s="51">
        <v>0</v>
      </c>
      <c r="U37" s="44">
        <v>32</v>
      </c>
      <c r="V37" s="39">
        <v>32</v>
      </c>
    </row>
    <row r="38" spans="1:22" x14ac:dyDescent="0.2">
      <c r="A38" s="39">
        <v>32</v>
      </c>
      <c r="B38" s="6" t="s">
        <v>124</v>
      </c>
      <c r="C38" s="38">
        <v>400</v>
      </c>
      <c r="D38" s="38">
        <v>5</v>
      </c>
      <c r="E38" s="38">
        <f t="shared" ref="E38:E54" si="6">(C38*D38)*1</f>
        <v>2000</v>
      </c>
      <c r="F38" s="38">
        <v>0</v>
      </c>
      <c r="G38" s="38">
        <v>0</v>
      </c>
      <c r="H38" s="38">
        <f t="shared" ref="H38:H54" si="7">(F38*G38)*1</f>
        <v>0</v>
      </c>
      <c r="I38" s="38">
        <v>0</v>
      </c>
      <c r="J38" s="38">
        <v>0</v>
      </c>
      <c r="K38" s="38">
        <v>0</v>
      </c>
      <c r="L38" t="b">
        <f t="shared" si="2"/>
        <v>1</v>
      </c>
      <c r="M38" s="52" t="s">
        <v>123</v>
      </c>
      <c r="N38" s="40" t="s">
        <v>80</v>
      </c>
      <c r="O38" s="40" t="s">
        <v>125</v>
      </c>
      <c r="P38" s="40">
        <f>N38*O38</f>
        <v>2000</v>
      </c>
      <c r="Q38" s="41"/>
      <c r="R38" s="41"/>
      <c r="S38" s="40">
        <f t="shared" si="5"/>
        <v>0</v>
      </c>
      <c r="T38" s="51">
        <v>0</v>
      </c>
      <c r="U38" s="44">
        <v>33</v>
      </c>
      <c r="V38" s="39">
        <v>33</v>
      </c>
    </row>
    <row r="39" spans="1:22" x14ac:dyDescent="0.2">
      <c r="A39" s="39">
        <v>33</v>
      </c>
      <c r="B39" s="6" t="s">
        <v>127</v>
      </c>
      <c r="C39" s="38">
        <v>305</v>
      </c>
      <c r="D39" s="38">
        <v>5.5</v>
      </c>
      <c r="E39" s="38">
        <f t="shared" si="6"/>
        <v>1677.5</v>
      </c>
      <c r="F39" s="38">
        <v>40</v>
      </c>
      <c r="G39" s="38">
        <v>1.5</v>
      </c>
      <c r="H39" s="38">
        <f t="shared" si="7"/>
        <v>60</v>
      </c>
      <c r="I39" s="38">
        <v>0</v>
      </c>
      <c r="J39" s="38">
        <v>0</v>
      </c>
      <c r="K39" s="38">
        <v>0</v>
      </c>
      <c r="L39" t="b">
        <f t="shared" si="2"/>
        <v>1</v>
      </c>
      <c r="M39" s="52" t="s">
        <v>126</v>
      </c>
      <c r="N39" s="40" t="s">
        <v>128</v>
      </c>
      <c r="O39" s="40" t="s">
        <v>16</v>
      </c>
      <c r="P39" s="40">
        <f t="shared" ref="P39:P54" si="8">N39*O39</f>
        <v>1677.5</v>
      </c>
      <c r="Q39" s="40" t="s">
        <v>129</v>
      </c>
      <c r="R39" s="40" t="s">
        <v>21</v>
      </c>
      <c r="S39" s="40">
        <f t="shared" si="5"/>
        <v>60</v>
      </c>
      <c r="T39" s="51">
        <v>0</v>
      </c>
      <c r="U39" s="44">
        <v>34</v>
      </c>
      <c r="V39" s="39">
        <v>34</v>
      </c>
    </row>
    <row r="40" spans="1:22" x14ac:dyDescent="0.2">
      <c r="A40" s="39">
        <v>34</v>
      </c>
      <c r="B40" s="6" t="s">
        <v>131</v>
      </c>
      <c r="C40" s="38">
        <v>525</v>
      </c>
      <c r="D40" s="38">
        <v>5.5</v>
      </c>
      <c r="E40" s="38">
        <f t="shared" si="6"/>
        <v>2887.5</v>
      </c>
      <c r="F40" s="38">
        <v>1200</v>
      </c>
      <c r="G40" s="38">
        <v>1.5</v>
      </c>
      <c r="H40" s="38">
        <f t="shared" si="7"/>
        <v>1800</v>
      </c>
      <c r="I40" s="38">
        <v>0</v>
      </c>
      <c r="J40" s="38">
        <v>0</v>
      </c>
      <c r="K40" s="38">
        <v>0</v>
      </c>
      <c r="L40" t="b">
        <f t="shared" si="2"/>
        <v>1</v>
      </c>
      <c r="M40" s="52" t="s">
        <v>130</v>
      </c>
      <c r="N40" s="40" t="s">
        <v>132</v>
      </c>
      <c r="O40" s="40" t="s">
        <v>16</v>
      </c>
      <c r="P40" s="40">
        <f t="shared" si="8"/>
        <v>2887.5</v>
      </c>
      <c r="Q40" s="40" t="s">
        <v>87</v>
      </c>
      <c r="R40" s="40" t="s">
        <v>21</v>
      </c>
      <c r="S40" s="40">
        <f t="shared" si="5"/>
        <v>1800</v>
      </c>
      <c r="T40" s="51">
        <v>0</v>
      </c>
      <c r="U40" s="44">
        <v>35</v>
      </c>
      <c r="V40" s="39">
        <v>35</v>
      </c>
    </row>
    <row r="41" spans="1:22" x14ac:dyDescent="0.2">
      <c r="A41" s="39">
        <v>35</v>
      </c>
      <c r="B41" s="6" t="s">
        <v>134</v>
      </c>
      <c r="C41" s="38">
        <v>2072</v>
      </c>
      <c r="D41" s="38">
        <v>5.5</v>
      </c>
      <c r="E41" s="38">
        <f t="shared" si="6"/>
        <v>11396</v>
      </c>
      <c r="F41" s="38">
        <v>921</v>
      </c>
      <c r="G41" s="38">
        <v>1.5</v>
      </c>
      <c r="H41" s="38">
        <f t="shared" si="7"/>
        <v>1381.5</v>
      </c>
      <c r="I41" s="38">
        <v>0</v>
      </c>
      <c r="J41" s="38">
        <v>0</v>
      </c>
      <c r="K41" s="38">
        <v>0</v>
      </c>
      <c r="L41" t="b">
        <f t="shared" si="2"/>
        <v>1</v>
      </c>
      <c r="M41" s="52" t="s">
        <v>133</v>
      </c>
      <c r="N41" s="42">
        <v>2072</v>
      </c>
      <c r="O41" s="40" t="s">
        <v>16</v>
      </c>
      <c r="P41" s="40">
        <f t="shared" si="8"/>
        <v>11396</v>
      </c>
      <c r="Q41" s="40" t="s">
        <v>135</v>
      </c>
      <c r="R41" s="40" t="s">
        <v>21</v>
      </c>
      <c r="S41" s="40">
        <f t="shared" si="5"/>
        <v>1381.5</v>
      </c>
      <c r="T41" s="51">
        <v>0</v>
      </c>
      <c r="U41" s="44">
        <v>36</v>
      </c>
      <c r="V41" s="39">
        <v>36</v>
      </c>
    </row>
    <row r="42" spans="1:22" x14ac:dyDescent="0.2">
      <c r="A42" s="39">
        <v>36</v>
      </c>
      <c r="B42" s="6" t="s">
        <v>137</v>
      </c>
      <c r="C42" s="38">
        <v>0</v>
      </c>
      <c r="D42" s="38">
        <v>0</v>
      </c>
      <c r="E42" s="38">
        <f t="shared" si="6"/>
        <v>0</v>
      </c>
      <c r="F42" s="38">
        <v>120</v>
      </c>
      <c r="G42" s="38">
        <v>2.5</v>
      </c>
      <c r="H42" s="38">
        <f t="shared" si="7"/>
        <v>300</v>
      </c>
      <c r="I42" s="38">
        <v>237.5</v>
      </c>
      <c r="J42" s="38">
        <v>0</v>
      </c>
      <c r="K42" s="38">
        <v>0</v>
      </c>
      <c r="L42" t="b">
        <f t="shared" si="2"/>
        <v>1</v>
      </c>
      <c r="M42" s="52" t="s">
        <v>136</v>
      </c>
      <c r="N42" s="41"/>
      <c r="O42" s="41"/>
      <c r="P42" s="40">
        <f t="shared" si="8"/>
        <v>0</v>
      </c>
      <c r="Q42" s="40" t="s">
        <v>119</v>
      </c>
      <c r="R42" s="40" t="s">
        <v>58</v>
      </c>
      <c r="S42" s="40">
        <f t="shared" si="5"/>
        <v>300</v>
      </c>
      <c r="T42" s="50">
        <v>237.5</v>
      </c>
      <c r="U42" s="44">
        <v>37</v>
      </c>
      <c r="V42" s="39">
        <v>37</v>
      </c>
    </row>
    <row r="43" spans="1:22" x14ac:dyDescent="0.2">
      <c r="A43" s="39">
        <v>37</v>
      </c>
      <c r="B43" s="6" t="s">
        <v>139</v>
      </c>
      <c r="C43" s="38">
        <v>972</v>
      </c>
      <c r="D43" s="38">
        <v>5.5</v>
      </c>
      <c r="E43" s="38">
        <f t="shared" si="6"/>
        <v>5346</v>
      </c>
      <c r="F43" s="38">
        <v>100</v>
      </c>
      <c r="G43" s="38">
        <v>1.5</v>
      </c>
      <c r="H43" s="38">
        <f t="shared" si="7"/>
        <v>150</v>
      </c>
      <c r="I43" s="38">
        <v>0</v>
      </c>
      <c r="J43" s="38">
        <v>0</v>
      </c>
      <c r="K43" s="38">
        <v>0</v>
      </c>
      <c r="L43" t="b">
        <f t="shared" si="2"/>
        <v>1</v>
      </c>
      <c r="M43" s="52" t="s">
        <v>138</v>
      </c>
      <c r="N43" s="43">
        <v>972</v>
      </c>
      <c r="O43" s="40" t="s">
        <v>16</v>
      </c>
      <c r="P43" s="40">
        <f t="shared" si="8"/>
        <v>5346</v>
      </c>
      <c r="Q43" s="40" t="s">
        <v>140</v>
      </c>
      <c r="R43" s="40" t="s">
        <v>21</v>
      </c>
      <c r="S43" s="40">
        <f t="shared" si="5"/>
        <v>150</v>
      </c>
      <c r="T43" s="51">
        <v>0</v>
      </c>
      <c r="U43" s="44">
        <v>38</v>
      </c>
      <c r="V43" s="39">
        <v>38</v>
      </c>
    </row>
    <row r="44" spans="1:22" x14ac:dyDescent="0.2">
      <c r="A44" s="39">
        <v>38</v>
      </c>
      <c r="B44" s="2" t="s">
        <v>142</v>
      </c>
      <c r="C44" s="38">
        <v>287</v>
      </c>
      <c r="D44" s="38">
        <v>5</v>
      </c>
      <c r="E44" s="38">
        <f t="shared" si="6"/>
        <v>1435</v>
      </c>
      <c r="F44" s="38">
        <v>0</v>
      </c>
      <c r="G44" s="38">
        <v>0</v>
      </c>
      <c r="H44" s="38">
        <f t="shared" si="7"/>
        <v>0</v>
      </c>
      <c r="I44" s="38">
        <v>0</v>
      </c>
      <c r="J44" s="38">
        <v>0</v>
      </c>
      <c r="K44" s="38">
        <v>0</v>
      </c>
      <c r="L44" t="b">
        <f t="shared" si="2"/>
        <v>1</v>
      </c>
      <c r="M44" s="49" t="s">
        <v>141</v>
      </c>
      <c r="N44" s="40" t="s">
        <v>143</v>
      </c>
      <c r="O44" s="40" t="s">
        <v>125</v>
      </c>
      <c r="P44" s="40">
        <f t="shared" si="8"/>
        <v>1435</v>
      </c>
      <c r="Q44" s="41"/>
      <c r="R44" s="41"/>
      <c r="S44" s="40">
        <f t="shared" si="5"/>
        <v>0</v>
      </c>
      <c r="T44" s="51">
        <v>0</v>
      </c>
      <c r="U44" s="44">
        <v>39</v>
      </c>
      <c r="V44" s="39">
        <v>39</v>
      </c>
    </row>
    <row r="45" spans="1:22" x14ac:dyDescent="0.2">
      <c r="A45" s="39">
        <v>39</v>
      </c>
      <c r="B45" s="6" t="s">
        <v>145</v>
      </c>
      <c r="C45" s="38">
        <v>1390</v>
      </c>
      <c r="D45" s="38">
        <v>5.5</v>
      </c>
      <c r="E45" s="38">
        <f t="shared" si="6"/>
        <v>7645</v>
      </c>
      <c r="F45" s="38">
        <v>945</v>
      </c>
      <c r="G45" s="38">
        <v>1.5</v>
      </c>
      <c r="H45" s="38">
        <f t="shared" si="7"/>
        <v>1417.5</v>
      </c>
      <c r="I45" s="38">
        <v>0</v>
      </c>
      <c r="J45" s="38">
        <v>0</v>
      </c>
      <c r="K45" s="38">
        <v>0</v>
      </c>
      <c r="L45" t="b">
        <f t="shared" si="2"/>
        <v>1</v>
      </c>
      <c r="M45" s="52" t="s">
        <v>144</v>
      </c>
      <c r="N45" s="40" t="s">
        <v>146</v>
      </c>
      <c r="O45" s="40" t="s">
        <v>16</v>
      </c>
      <c r="P45" s="40">
        <f t="shared" si="8"/>
        <v>7645</v>
      </c>
      <c r="Q45" s="40" t="s">
        <v>147</v>
      </c>
      <c r="R45" s="40" t="s">
        <v>21</v>
      </c>
      <c r="S45" s="40">
        <f t="shared" si="5"/>
        <v>1417.5</v>
      </c>
      <c r="T45" s="51">
        <v>0</v>
      </c>
      <c r="U45" s="44">
        <v>40</v>
      </c>
      <c r="V45" s="39">
        <v>40</v>
      </c>
    </row>
    <row r="46" spans="1:22" x14ac:dyDescent="0.2">
      <c r="A46" s="39">
        <v>40</v>
      </c>
      <c r="B46" s="6" t="s">
        <v>149</v>
      </c>
      <c r="C46" s="38">
        <v>620</v>
      </c>
      <c r="D46" s="38">
        <v>3.5</v>
      </c>
      <c r="E46" s="38">
        <f t="shared" si="6"/>
        <v>2170</v>
      </c>
      <c r="F46" s="38">
        <v>0</v>
      </c>
      <c r="G46" s="38">
        <v>0</v>
      </c>
      <c r="H46" s="38">
        <f t="shared" si="7"/>
        <v>0</v>
      </c>
      <c r="I46" s="38">
        <v>0</v>
      </c>
      <c r="J46" s="38">
        <v>0</v>
      </c>
      <c r="K46" s="38">
        <v>0</v>
      </c>
      <c r="L46" t="b">
        <f t="shared" si="2"/>
        <v>1</v>
      </c>
      <c r="M46" s="52" t="s">
        <v>148</v>
      </c>
      <c r="N46" s="40" t="s">
        <v>150</v>
      </c>
      <c r="O46" s="40" t="s">
        <v>39</v>
      </c>
      <c r="P46" s="40">
        <f t="shared" si="8"/>
        <v>2170</v>
      </c>
      <c r="Q46" s="41"/>
      <c r="R46" s="41"/>
      <c r="S46" s="40">
        <f t="shared" si="5"/>
        <v>0</v>
      </c>
      <c r="T46" s="51">
        <v>0</v>
      </c>
      <c r="U46" s="44">
        <v>41</v>
      </c>
      <c r="V46" s="39">
        <v>41</v>
      </c>
    </row>
    <row r="47" spans="1:22" x14ac:dyDescent="0.2">
      <c r="A47" s="39">
        <v>41</v>
      </c>
      <c r="B47" s="6" t="s">
        <v>152</v>
      </c>
      <c r="C47" s="38">
        <v>275</v>
      </c>
      <c r="D47" s="38">
        <v>5.5</v>
      </c>
      <c r="E47" s="38">
        <f t="shared" si="6"/>
        <v>1512.5</v>
      </c>
      <c r="F47" s="38">
        <v>0</v>
      </c>
      <c r="G47" s="38">
        <v>0</v>
      </c>
      <c r="H47" s="38">
        <f t="shared" si="7"/>
        <v>0</v>
      </c>
      <c r="I47" s="38">
        <v>0</v>
      </c>
      <c r="J47" s="38">
        <v>0</v>
      </c>
      <c r="K47" s="38">
        <v>0</v>
      </c>
      <c r="L47" t="b">
        <f t="shared" si="2"/>
        <v>1</v>
      </c>
      <c r="M47" s="52" t="s">
        <v>151</v>
      </c>
      <c r="N47" s="40" t="s">
        <v>153</v>
      </c>
      <c r="O47" s="40" t="s">
        <v>16</v>
      </c>
      <c r="P47" s="40">
        <f t="shared" si="8"/>
        <v>1512.5</v>
      </c>
      <c r="Q47" s="41"/>
      <c r="R47" s="41"/>
      <c r="S47" s="40">
        <f t="shared" si="5"/>
        <v>0</v>
      </c>
      <c r="T47" s="51">
        <v>0</v>
      </c>
      <c r="U47" s="44">
        <v>42</v>
      </c>
      <c r="V47" s="39">
        <v>42</v>
      </c>
    </row>
    <row r="48" spans="1:22" x14ac:dyDescent="0.2">
      <c r="A48" s="39">
        <v>42</v>
      </c>
      <c r="B48" s="6" t="s">
        <v>201</v>
      </c>
      <c r="C48" s="38">
        <v>4880</v>
      </c>
      <c r="D48" s="38">
        <v>5.5</v>
      </c>
      <c r="E48" s="38">
        <f t="shared" si="6"/>
        <v>26840</v>
      </c>
      <c r="F48" s="38">
        <v>0</v>
      </c>
      <c r="G48" s="38">
        <v>0</v>
      </c>
      <c r="H48" s="38">
        <f t="shared" si="7"/>
        <v>0</v>
      </c>
      <c r="I48" s="38">
        <v>0</v>
      </c>
      <c r="J48" s="38">
        <v>0</v>
      </c>
      <c r="K48" s="38">
        <v>0</v>
      </c>
      <c r="L48" t="b">
        <f t="shared" si="2"/>
        <v>1</v>
      </c>
      <c r="M48" s="52" t="s">
        <v>154</v>
      </c>
      <c r="N48" s="40" t="s">
        <v>155</v>
      </c>
      <c r="O48" s="40" t="s">
        <v>16</v>
      </c>
      <c r="P48" s="40">
        <f t="shared" si="8"/>
        <v>26840</v>
      </c>
      <c r="Q48" s="41"/>
      <c r="R48" s="41"/>
      <c r="S48" s="40">
        <f t="shared" si="5"/>
        <v>0</v>
      </c>
      <c r="T48" s="51">
        <v>0</v>
      </c>
      <c r="U48" s="44">
        <v>43</v>
      </c>
      <c r="V48" s="39">
        <v>43</v>
      </c>
    </row>
    <row r="49" spans="1:22" x14ac:dyDescent="0.2">
      <c r="A49" s="39">
        <v>43</v>
      </c>
      <c r="B49" s="2" t="s">
        <v>200</v>
      </c>
      <c r="C49" s="38">
        <v>175</v>
      </c>
      <c r="D49" s="38">
        <v>5.5</v>
      </c>
      <c r="E49" s="38">
        <f t="shared" si="6"/>
        <v>962.5</v>
      </c>
      <c r="F49" s="38">
        <v>0</v>
      </c>
      <c r="G49" s="38">
        <v>0</v>
      </c>
      <c r="H49" s="38">
        <f t="shared" si="7"/>
        <v>0</v>
      </c>
      <c r="I49" s="38">
        <v>0</v>
      </c>
      <c r="J49" s="38">
        <v>0</v>
      </c>
      <c r="K49" s="38">
        <v>0</v>
      </c>
      <c r="L49" t="b">
        <f t="shared" si="2"/>
        <v>1</v>
      </c>
      <c r="M49" s="52" t="s">
        <v>156</v>
      </c>
      <c r="N49" s="40" t="s">
        <v>157</v>
      </c>
      <c r="O49" s="40" t="s">
        <v>16</v>
      </c>
      <c r="P49" s="40">
        <f t="shared" si="8"/>
        <v>2013</v>
      </c>
      <c r="Q49" s="41"/>
      <c r="R49" s="41"/>
      <c r="S49" s="40">
        <f t="shared" si="5"/>
        <v>0</v>
      </c>
      <c r="T49" s="51">
        <v>0</v>
      </c>
      <c r="U49" s="44">
        <v>45</v>
      </c>
      <c r="V49" s="39">
        <v>45</v>
      </c>
    </row>
    <row r="50" spans="1:22" x14ac:dyDescent="0.2">
      <c r="A50" s="39">
        <v>44</v>
      </c>
      <c r="B50" s="2" t="s">
        <v>177</v>
      </c>
      <c r="C50" s="38">
        <v>254</v>
      </c>
      <c r="D50" s="38">
        <v>5.5</v>
      </c>
      <c r="E50" s="38">
        <f t="shared" si="6"/>
        <v>1397</v>
      </c>
      <c r="F50" s="38">
        <v>300</v>
      </c>
      <c r="G50" s="38">
        <v>1.5</v>
      </c>
      <c r="H50" s="38">
        <f t="shared" si="7"/>
        <v>450</v>
      </c>
      <c r="I50" s="38">
        <v>0</v>
      </c>
      <c r="J50" s="38">
        <v>0</v>
      </c>
      <c r="K50" s="38">
        <v>0</v>
      </c>
      <c r="L50" t="b">
        <f t="shared" si="2"/>
        <v>0</v>
      </c>
      <c r="M50" s="53">
        <v>42</v>
      </c>
      <c r="N50" s="40">
        <v>254</v>
      </c>
      <c r="O50" s="40">
        <v>5.5</v>
      </c>
      <c r="P50" s="40">
        <f t="shared" si="8"/>
        <v>1397</v>
      </c>
      <c r="Q50" s="41">
        <v>300</v>
      </c>
      <c r="R50" s="41">
        <v>1.5</v>
      </c>
      <c r="S50" s="40">
        <f t="shared" si="5"/>
        <v>450</v>
      </c>
      <c r="T50" s="51">
        <v>0</v>
      </c>
      <c r="U50" s="44">
        <v>46</v>
      </c>
      <c r="V50" s="39">
        <v>42</v>
      </c>
    </row>
    <row r="51" spans="1:22" x14ac:dyDescent="0.2">
      <c r="A51" s="39">
        <v>45</v>
      </c>
      <c r="B51" s="2" t="s">
        <v>178</v>
      </c>
      <c r="C51" s="38">
        <v>474</v>
      </c>
      <c r="D51" s="38">
        <v>5.5</v>
      </c>
      <c r="E51" s="38">
        <f t="shared" si="6"/>
        <v>2607</v>
      </c>
      <c r="F51" s="38"/>
      <c r="G51" s="38"/>
      <c r="H51" s="38">
        <f t="shared" si="7"/>
        <v>0</v>
      </c>
      <c r="I51" s="38">
        <v>0</v>
      </c>
      <c r="J51" s="38">
        <v>0</v>
      </c>
      <c r="K51" s="38">
        <v>0</v>
      </c>
      <c r="L51" t="b">
        <f t="shared" si="2"/>
        <v>0</v>
      </c>
      <c r="M51" s="53">
        <v>43</v>
      </c>
      <c r="N51" s="40">
        <v>474</v>
      </c>
      <c r="O51" s="40">
        <v>5.5</v>
      </c>
      <c r="P51" s="40">
        <f t="shared" si="8"/>
        <v>2607</v>
      </c>
      <c r="Q51" s="41">
        <v>500</v>
      </c>
      <c r="R51" s="41">
        <v>1.5</v>
      </c>
      <c r="S51" s="40">
        <f t="shared" si="5"/>
        <v>750</v>
      </c>
      <c r="T51" s="51">
        <v>0</v>
      </c>
      <c r="U51" s="44">
        <v>47</v>
      </c>
      <c r="V51" s="39">
        <v>43</v>
      </c>
    </row>
    <row r="52" spans="1:22" x14ac:dyDescent="0.2">
      <c r="A52" s="39">
        <v>46</v>
      </c>
      <c r="B52" s="2" t="s">
        <v>179</v>
      </c>
      <c r="C52" s="38">
        <v>399</v>
      </c>
      <c r="D52" s="38">
        <v>5.5</v>
      </c>
      <c r="E52" s="38">
        <f t="shared" si="6"/>
        <v>2194.5</v>
      </c>
      <c r="F52" s="38"/>
      <c r="G52" s="38"/>
      <c r="H52" s="38">
        <f t="shared" si="7"/>
        <v>0</v>
      </c>
      <c r="I52" s="38">
        <v>0</v>
      </c>
      <c r="J52" s="38">
        <v>0</v>
      </c>
      <c r="K52" s="38">
        <v>0</v>
      </c>
      <c r="L52" t="b">
        <f t="shared" si="2"/>
        <v>0</v>
      </c>
      <c r="M52" s="53">
        <v>44</v>
      </c>
      <c r="N52" s="40">
        <v>399</v>
      </c>
      <c r="O52" s="40">
        <v>5.5</v>
      </c>
      <c r="P52" s="40">
        <f t="shared" si="8"/>
        <v>2194.5</v>
      </c>
      <c r="Q52" s="41">
        <v>200</v>
      </c>
      <c r="R52" s="41">
        <v>1.5</v>
      </c>
      <c r="S52" s="40">
        <f t="shared" si="5"/>
        <v>300</v>
      </c>
      <c r="T52" s="51">
        <v>0</v>
      </c>
      <c r="U52" s="44">
        <v>48</v>
      </c>
      <c r="V52" s="39">
        <v>44</v>
      </c>
    </row>
    <row r="53" spans="1:22" x14ac:dyDescent="0.2">
      <c r="A53" s="39">
        <v>47</v>
      </c>
      <c r="B53" s="2" t="s">
        <v>180</v>
      </c>
      <c r="C53" s="38">
        <v>591</v>
      </c>
      <c r="D53" s="38">
        <v>6.5</v>
      </c>
      <c r="E53" s="38">
        <f t="shared" si="6"/>
        <v>3841.5</v>
      </c>
      <c r="F53" s="38">
        <v>0</v>
      </c>
      <c r="G53" s="38">
        <v>0</v>
      </c>
      <c r="H53" s="38">
        <f t="shared" si="7"/>
        <v>0</v>
      </c>
      <c r="I53" s="38">
        <v>0</v>
      </c>
      <c r="J53" s="38">
        <v>0</v>
      </c>
      <c r="K53" s="38">
        <v>0</v>
      </c>
      <c r="L53" t="b">
        <f t="shared" si="2"/>
        <v>0</v>
      </c>
      <c r="M53" s="53">
        <v>45</v>
      </c>
      <c r="N53" s="40">
        <v>591</v>
      </c>
      <c r="O53" s="40">
        <v>6.5</v>
      </c>
      <c r="P53" s="40">
        <f t="shared" si="8"/>
        <v>3841.5</v>
      </c>
      <c r="Q53" s="41"/>
      <c r="R53" s="41"/>
      <c r="S53" s="40">
        <f t="shared" si="5"/>
        <v>0</v>
      </c>
      <c r="T53" s="51">
        <v>0</v>
      </c>
      <c r="U53" s="44">
        <v>49</v>
      </c>
      <c r="V53" s="39">
        <v>45</v>
      </c>
    </row>
    <row r="54" spans="1:22" x14ac:dyDescent="0.2">
      <c r="A54" s="39">
        <v>48</v>
      </c>
      <c r="B54" s="2" t="s">
        <v>181</v>
      </c>
      <c r="C54" s="27">
        <v>87</v>
      </c>
      <c r="D54" s="38">
        <v>3</v>
      </c>
      <c r="E54" s="38">
        <f t="shared" si="6"/>
        <v>261</v>
      </c>
      <c r="F54" s="38">
        <v>0</v>
      </c>
      <c r="G54" s="38">
        <v>0</v>
      </c>
      <c r="H54" s="38">
        <f t="shared" si="7"/>
        <v>0</v>
      </c>
      <c r="I54" s="38">
        <v>0</v>
      </c>
      <c r="J54" s="38">
        <v>0</v>
      </c>
      <c r="K54" s="38">
        <v>0</v>
      </c>
      <c r="L54" t="b">
        <f t="shared" si="2"/>
        <v>0</v>
      </c>
      <c r="M54" s="53">
        <v>46</v>
      </c>
      <c r="N54" s="40"/>
      <c r="O54" s="40"/>
      <c r="P54" s="40">
        <f t="shared" si="8"/>
        <v>0</v>
      </c>
      <c r="Q54" s="41"/>
      <c r="R54" s="41"/>
      <c r="S54" s="40">
        <f t="shared" si="5"/>
        <v>0</v>
      </c>
      <c r="T54" s="51">
        <v>0</v>
      </c>
      <c r="U54" s="44">
        <v>50</v>
      </c>
      <c r="V54" s="39">
        <v>46</v>
      </c>
    </row>
    <row r="55" spans="1:22" ht="13.5" thickBot="1" x14ac:dyDescent="0.25">
      <c r="A55" s="7"/>
      <c r="B55" s="8" t="s">
        <v>158</v>
      </c>
      <c r="C55" s="32">
        <f>SUM(C7:C54)</f>
        <v>36934</v>
      </c>
      <c r="D55" s="25"/>
      <c r="E55" s="26">
        <f>SUM(E7:E54)</f>
        <v>193062.5</v>
      </c>
      <c r="F55" s="32">
        <f>SUM(F7:F54)</f>
        <v>13925</v>
      </c>
      <c r="G55" s="27"/>
      <c r="H55" s="26">
        <f>SUM(H7:H54)</f>
        <v>21376.5</v>
      </c>
      <c r="I55" s="26">
        <f>SUM(I7:I54)</f>
        <v>4330.5</v>
      </c>
      <c r="J55" s="23"/>
      <c r="K55" s="22"/>
      <c r="M55" s="54"/>
      <c r="N55" s="54">
        <f>SUM(N7:N54)</f>
        <v>4762</v>
      </c>
      <c r="O55" s="54"/>
      <c r="P55" s="54">
        <f>SUM(P7:P54)</f>
        <v>196128.5</v>
      </c>
      <c r="Q55" s="54">
        <f>SUM(Q7:Q54)</f>
        <v>1000</v>
      </c>
      <c r="R55" s="54"/>
      <c r="S55" s="54">
        <f>SUM(S7:S54)</f>
        <v>23421</v>
      </c>
      <c r="T55" s="54">
        <f>SUM(T7:T54)</f>
        <v>4330.5</v>
      </c>
    </row>
    <row r="56" spans="1:22" x14ac:dyDescent="0.2">
      <c r="A56" s="7"/>
      <c r="B56" s="65" t="s">
        <v>6</v>
      </c>
      <c r="C56" s="66"/>
      <c r="D56" s="66"/>
      <c r="E56" s="66"/>
      <c r="F56" s="66"/>
      <c r="G56" s="66"/>
      <c r="H56" s="66"/>
      <c r="I56" s="66"/>
      <c r="J56" s="67"/>
      <c r="K56" s="24">
        <f>SUM(E55+H55+I55)</f>
        <v>218769.5</v>
      </c>
      <c r="N56" s="55">
        <v>4762</v>
      </c>
      <c r="O56" s="55"/>
      <c r="P56" s="55">
        <v>196788.5</v>
      </c>
      <c r="Q56" s="55">
        <v>1000</v>
      </c>
      <c r="R56" s="55"/>
      <c r="S56" s="55">
        <v>23806</v>
      </c>
      <c r="T56" s="55">
        <v>4330.5</v>
      </c>
    </row>
    <row r="57" spans="1:22" x14ac:dyDescent="0.2">
      <c r="A57" s="30" t="s">
        <v>159</v>
      </c>
      <c r="B57" s="62" t="s">
        <v>198</v>
      </c>
      <c r="C57" s="71"/>
      <c r="D57" s="71"/>
      <c r="E57" s="71"/>
      <c r="F57" s="71"/>
      <c r="G57" s="71"/>
      <c r="H57" s="71"/>
      <c r="I57" s="71"/>
      <c r="J57" s="71"/>
      <c r="K57" s="72"/>
      <c r="N57" s="37">
        <f t="shared" ref="N57:T57" si="9">C55</f>
        <v>36934</v>
      </c>
      <c r="O57" s="37">
        <f t="shared" si="9"/>
        <v>0</v>
      </c>
      <c r="P57" s="37">
        <f t="shared" si="9"/>
        <v>193062.5</v>
      </c>
      <c r="Q57" s="37">
        <f t="shared" si="9"/>
        <v>13925</v>
      </c>
      <c r="R57" s="37">
        <f t="shared" si="9"/>
        <v>0</v>
      </c>
      <c r="S57" s="37">
        <f t="shared" si="9"/>
        <v>21376.5</v>
      </c>
      <c r="T57" s="37">
        <f t="shared" si="9"/>
        <v>4330.5</v>
      </c>
    </row>
    <row r="58" spans="1:22" x14ac:dyDescent="0.2">
      <c r="A58" s="9" t="s">
        <v>160</v>
      </c>
      <c r="B58" s="10" t="s">
        <v>161</v>
      </c>
      <c r="C58" s="7"/>
      <c r="D58" s="7"/>
      <c r="E58" s="7"/>
      <c r="F58" s="7"/>
      <c r="G58" s="7"/>
      <c r="H58" s="7"/>
      <c r="I58" s="14">
        <v>20</v>
      </c>
      <c r="J58" s="14"/>
      <c r="K58" s="7"/>
    </row>
    <row r="59" spans="1:22" x14ac:dyDescent="0.2">
      <c r="A59" s="9" t="s">
        <v>162</v>
      </c>
      <c r="B59" s="10" t="s">
        <v>163</v>
      </c>
      <c r="C59" s="7"/>
      <c r="D59" s="7"/>
      <c r="E59" s="7"/>
      <c r="F59" s="7"/>
      <c r="G59" s="7"/>
      <c r="H59" s="7"/>
      <c r="I59" s="14">
        <v>20</v>
      </c>
      <c r="J59" s="14"/>
      <c r="K59" s="7"/>
      <c r="N59" t="str">
        <f>C5&amp; " -  "&amp;C55</f>
        <v>dł. jezdni mb -  36934</v>
      </c>
      <c r="Q59" t="str">
        <f>E5&amp; " -  "&amp;E55</f>
        <v>pow. w m2 -  193062,5</v>
      </c>
    </row>
    <row r="60" spans="1:22" x14ac:dyDescent="0.2">
      <c r="A60" s="9" t="s">
        <v>164</v>
      </c>
      <c r="B60" s="10" t="s">
        <v>165</v>
      </c>
      <c r="C60" s="7"/>
      <c r="D60" s="7"/>
      <c r="E60" s="7"/>
      <c r="F60" s="7"/>
      <c r="G60" s="7"/>
      <c r="H60" s="7"/>
      <c r="I60" s="14">
        <v>20</v>
      </c>
      <c r="J60" s="14"/>
      <c r="K60" s="7"/>
      <c r="N60" t="str">
        <f>F5&amp; " -  "&amp;F55</f>
        <v>dł. chodnika w mb -  13925</v>
      </c>
      <c r="Q60" t="str">
        <f>H5&amp; " -  "&amp;H55</f>
        <v>pow. w m2 -  21376,5</v>
      </c>
    </row>
    <row r="61" spans="1:22" x14ac:dyDescent="0.2">
      <c r="A61" s="9" t="s">
        <v>166</v>
      </c>
      <c r="B61" s="10" t="s">
        <v>167</v>
      </c>
      <c r="C61" s="7"/>
      <c r="D61" s="7"/>
      <c r="E61" s="7"/>
      <c r="F61" s="7"/>
      <c r="G61" s="7"/>
      <c r="H61" s="7"/>
      <c r="I61" s="14">
        <v>20</v>
      </c>
      <c r="J61" s="14"/>
      <c r="K61" s="7"/>
      <c r="N61" t="str">
        <f>I4&amp; "  "&amp;I5&amp; " -  "&amp;I55</f>
        <v>inne (parkingi, zatoczki, kładki itp..)  pow. w m2 -  4330,5</v>
      </c>
    </row>
    <row r="62" spans="1:22" x14ac:dyDescent="0.2">
      <c r="A62" s="9" t="s">
        <v>168</v>
      </c>
      <c r="B62" s="10" t="s">
        <v>169</v>
      </c>
      <c r="C62" s="7"/>
      <c r="D62" s="7"/>
      <c r="E62" s="7"/>
      <c r="F62" s="7"/>
      <c r="G62" s="7"/>
      <c r="H62" s="7"/>
      <c r="I62" s="14">
        <v>20</v>
      </c>
      <c r="J62" s="14"/>
      <c r="K62" s="7"/>
      <c r="N62" t="str">
        <f>B57</f>
        <v>Kładki i schody - oczyszczanie ręczne</v>
      </c>
      <c r="Q62" t="str">
        <f>I5&amp; " -  "&amp;K67</f>
        <v>pow. w m2 -  235</v>
      </c>
    </row>
    <row r="63" spans="1:22" x14ac:dyDescent="0.2">
      <c r="A63" s="9" t="s">
        <v>170</v>
      </c>
      <c r="B63" s="10" t="s">
        <v>171</v>
      </c>
      <c r="C63" s="7"/>
      <c r="D63" s="7"/>
      <c r="E63" s="7"/>
      <c r="F63" s="7"/>
      <c r="G63" s="7"/>
      <c r="H63" s="7"/>
      <c r="I63" s="14">
        <v>20</v>
      </c>
      <c r="J63" s="14"/>
      <c r="K63" s="7"/>
    </row>
    <row r="64" spans="1:22" x14ac:dyDescent="0.2">
      <c r="A64" s="9" t="s">
        <v>172</v>
      </c>
      <c r="B64" s="12" t="s">
        <v>173</v>
      </c>
      <c r="C64" s="7"/>
      <c r="D64" s="7"/>
      <c r="E64" s="7"/>
      <c r="F64" s="7"/>
      <c r="G64" s="7"/>
      <c r="H64" s="7"/>
      <c r="I64" s="14">
        <v>20</v>
      </c>
      <c r="J64" s="14"/>
      <c r="K64" s="7"/>
    </row>
    <row r="65" spans="1:11" x14ac:dyDescent="0.2">
      <c r="A65" s="9">
        <v>8</v>
      </c>
      <c r="B65" s="10" t="s">
        <v>174</v>
      </c>
      <c r="C65" s="7"/>
      <c r="D65" s="7"/>
      <c r="E65" s="7"/>
      <c r="F65" s="7"/>
      <c r="G65" s="7"/>
      <c r="H65" s="7"/>
      <c r="I65" s="14">
        <v>20</v>
      </c>
      <c r="J65" s="14"/>
      <c r="K65" s="7"/>
    </row>
    <row r="66" spans="1:11" ht="38.25" x14ac:dyDescent="0.2">
      <c r="A66" s="9">
        <v>9</v>
      </c>
      <c r="B66" s="13" t="s">
        <v>176</v>
      </c>
      <c r="C66" s="7"/>
      <c r="D66" s="7"/>
      <c r="E66" s="7"/>
      <c r="F66" s="7"/>
      <c r="G66" s="7"/>
      <c r="H66" s="7"/>
      <c r="I66" s="56">
        <v>75</v>
      </c>
      <c r="J66" s="14"/>
      <c r="K66" s="7"/>
    </row>
    <row r="67" spans="1:11" x14ac:dyDescent="0.2">
      <c r="A67" s="57"/>
      <c r="B67" s="19" t="s">
        <v>194</v>
      </c>
      <c r="C67" s="7"/>
      <c r="D67" s="7"/>
      <c r="E67" s="7"/>
      <c r="F67" s="7"/>
      <c r="G67" s="7"/>
      <c r="H67" s="7"/>
      <c r="I67" s="14"/>
      <c r="J67" s="14"/>
      <c r="K67" s="24">
        <f>SUM(I58:I66)</f>
        <v>235</v>
      </c>
    </row>
    <row r="68" spans="1:11" ht="15" x14ac:dyDescent="0.2">
      <c r="A68" s="58"/>
      <c r="B68" s="59" t="s">
        <v>6</v>
      </c>
      <c r="C68" s="60"/>
      <c r="D68" s="60"/>
      <c r="E68" s="60"/>
      <c r="F68" s="60"/>
      <c r="G68" s="60"/>
      <c r="H68" s="60"/>
      <c r="I68" s="60"/>
      <c r="J68" s="61"/>
      <c r="K68" s="28">
        <f>SUM(K67,K56)</f>
        <v>219004.5</v>
      </c>
    </row>
    <row r="69" spans="1:11" x14ac:dyDescent="0.2">
      <c r="A69" s="30" t="s">
        <v>197</v>
      </c>
      <c r="B69" s="62" t="s">
        <v>182</v>
      </c>
      <c r="C69" s="63"/>
      <c r="D69" s="63"/>
      <c r="E69" s="63"/>
      <c r="F69" s="63"/>
      <c r="G69" s="63"/>
      <c r="H69" s="63"/>
      <c r="I69" s="63"/>
      <c r="J69" s="63"/>
      <c r="K69" s="64"/>
    </row>
    <row r="70" spans="1:11" ht="25.5" x14ac:dyDescent="0.2">
      <c r="A70" s="11">
        <v>1</v>
      </c>
      <c r="B70" s="13" t="s">
        <v>183</v>
      </c>
      <c r="C70" s="11"/>
      <c r="D70" s="11"/>
      <c r="E70" s="11"/>
      <c r="F70" s="11"/>
      <c r="G70" s="11"/>
      <c r="H70" s="11"/>
      <c r="I70" s="11"/>
      <c r="J70" s="11">
        <v>2</v>
      </c>
      <c r="K70" s="11"/>
    </row>
    <row r="71" spans="1:11" x14ac:dyDescent="0.2">
      <c r="A71" s="11">
        <v>2</v>
      </c>
      <c r="B71" s="10" t="s">
        <v>184</v>
      </c>
      <c r="C71" s="16"/>
      <c r="D71" s="11"/>
      <c r="E71" s="11"/>
      <c r="F71" s="11"/>
      <c r="G71" s="11"/>
      <c r="H71" s="11"/>
      <c r="I71" s="11"/>
      <c r="J71" s="11">
        <v>1</v>
      </c>
      <c r="K71" s="11"/>
    </row>
    <row r="72" spans="1:11" ht="25.5" x14ac:dyDescent="0.2">
      <c r="A72" s="11">
        <v>3</v>
      </c>
      <c r="B72" s="18" t="s">
        <v>185</v>
      </c>
      <c r="C72" s="16"/>
      <c r="D72" s="11"/>
      <c r="E72" s="11"/>
      <c r="F72" s="11"/>
      <c r="G72" s="11"/>
      <c r="H72" s="11"/>
      <c r="I72" s="11"/>
      <c r="J72" s="11">
        <v>2</v>
      </c>
      <c r="K72" s="11"/>
    </row>
    <row r="73" spans="1:11" x14ac:dyDescent="0.2">
      <c r="A73" s="11">
        <v>4</v>
      </c>
      <c r="B73" s="11" t="s">
        <v>186</v>
      </c>
      <c r="C73" s="16"/>
      <c r="D73" s="11"/>
      <c r="E73" s="11"/>
      <c r="F73" s="11"/>
      <c r="G73" s="11"/>
      <c r="H73" s="11"/>
      <c r="I73" s="11"/>
      <c r="J73" s="11">
        <v>1</v>
      </c>
      <c r="K73" s="11"/>
    </row>
    <row r="74" spans="1:11" x14ac:dyDescent="0.2">
      <c r="A74" s="11">
        <v>5</v>
      </c>
      <c r="B74" s="17" t="s">
        <v>187</v>
      </c>
      <c r="C74" s="16"/>
      <c r="D74" s="11"/>
      <c r="E74" s="11"/>
      <c r="F74" s="11"/>
      <c r="G74" s="11"/>
      <c r="H74" s="11"/>
      <c r="I74" s="11"/>
      <c r="J74" s="11">
        <v>1</v>
      </c>
      <c r="K74" s="11"/>
    </row>
    <row r="75" spans="1:11" x14ac:dyDescent="0.2">
      <c r="A75" s="11">
        <v>6</v>
      </c>
      <c r="B75" s="17" t="s">
        <v>188</v>
      </c>
      <c r="C75" s="16"/>
      <c r="D75" s="11"/>
      <c r="E75" s="11"/>
      <c r="F75" s="11"/>
      <c r="G75" s="11"/>
      <c r="H75" s="11"/>
      <c r="I75" s="11"/>
      <c r="J75" s="11">
        <v>1</v>
      </c>
      <c r="K75" s="11"/>
    </row>
    <row r="76" spans="1:11" x14ac:dyDescent="0.2">
      <c r="A76" s="11">
        <v>7</v>
      </c>
      <c r="B76" s="10" t="s">
        <v>189</v>
      </c>
      <c r="C76" s="16"/>
      <c r="D76" s="11"/>
      <c r="E76" s="11"/>
      <c r="F76" s="11"/>
      <c r="G76" s="11"/>
      <c r="H76" s="11"/>
      <c r="I76" s="11"/>
      <c r="J76" s="11">
        <v>3</v>
      </c>
      <c r="K76" s="11"/>
    </row>
    <row r="77" spans="1:11" x14ac:dyDescent="0.2">
      <c r="A77" s="11">
        <v>8</v>
      </c>
      <c r="B77" s="10" t="s">
        <v>190</v>
      </c>
      <c r="C77" s="16"/>
      <c r="D77" s="11"/>
      <c r="E77" s="11"/>
      <c r="F77" s="11"/>
      <c r="G77" s="11"/>
      <c r="H77" s="11"/>
      <c r="I77" s="11"/>
      <c r="J77" s="11">
        <v>1</v>
      </c>
      <c r="K77" s="11"/>
    </row>
    <row r="78" spans="1:11" x14ac:dyDescent="0.2">
      <c r="A78" s="11">
        <v>9</v>
      </c>
      <c r="B78" s="10" t="s">
        <v>191</v>
      </c>
      <c r="C78" s="16"/>
      <c r="D78" s="11"/>
      <c r="E78" s="11"/>
      <c r="F78" s="11"/>
      <c r="G78" s="11"/>
      <c r="H78" s="11"/>
      <c r="I78" s="11"/>
      <c r="J78" s="11">
        <v>1</v>
      </c>
      <c r="K78" s="11"/>
    </row>
    <row r="79" spans="1:11" x14ac:dyDescent="0.2">
      <c r="A79" s="11">
        <v>10</v>
      </c>
      <c r="B79" s="10" t="s">
        <v>192</v>
      </c>
      <c r="C79" s="16"/>
      <c r="D79" s="11"/>
      <c r="E79" s="11"/>
      <c r="F79" s="11"/>
      <c r="G79" s="11"/>
      <c r="H79" s="11"/>
      <c r="I79" s="11"/>
      <c r="J79" s="11">
        <v>1</v>
      </c>
      <c r="K79" s="11"/>
    </row>
    <row r="80" spans="1:11" x14ac:dyDescent="0.2">
      <c r="A80" s="7"/>
      <c r="B80" s="20" t="s">
        <v>195</v>
      </c>
      <c r="C80" s="17"/>
      <c r="D80" s="7"/>
      <c r="E80" s="7"/>
      <c r="F80" s="7"/>
      <c r="G80" s="7"/>
      <c r="H80" s="7"/>
      <c r="I80" s="15"/>
      <c r="J80" s="31">
        <f>SUM(J70:J79)</f>
        <v>14</v>
      </c>
      <c r="K80" s="7"/>
    </row>
  </sheetData>
  <autoFilter ref="A5:K80" xr:uid="{0A344781-6453-41B3-9F03-6D02B18A84BC}"/>
  <mergeCells count="8">
    <mergeCell ref="A67:A68"/>
    <mergeCell ref="B68:J68"/>
    <mergeCell ref="B69:K69"/>
    <mergeCell ref="B56:J56"/>
    <mergeCell ref="C4:E4"/>
    <mergeCell ref="F4:H4"/>
    <mergeCell ref="B57:K57"/>
    <mergeCell ref="B6:K6"/>
  </mergeCells>
  <phoneticPr fontId="10" type="noConversion"/>
  <pageMargins left="0.75" right="0.75" top="1" bottom="1" header="0.5" footer="0.5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Marek Kot</dc:creator>
  <cp:keywords/>
  <dc:description/>
  <cp:lastModifiedBy>Marta Kochanek</cp:lastModifiedBy>
  <cp:lastPrinted>2022-09-29T05:44:12Z</cp:lastPrinted>
  <dcterms:created xsi:type="dcterms:W3CDTF">2020-08-03T06:59:39Z</dcterms:created>
  <dcterms:modified xsi:type="dcterms:W3CDTF">2022-09-29T05:44:15Z</dcterms:modified>
  <cp:category/>
</cp:coreProperties>
</file>