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owak\Desktop\Postępowanie 2022\17. Remont nawierzchni North east Marina\"/>
    </mc:Choice>
  </mc:AlternateContent>
  <xr:revisionPtr revIDLastSave="0" documentId="8_{98FEFBC4-722C-4F83-9201-C203D0854206}" xr6:coauthVersionLast="47" xr6:coauthVersionMax="47" xr10:uidLastSave="{00000000-0000-0000-0000-000000000000}"/>
  <bookViews>
    <workbookView xWindow="-120" yWindow="-120" windowWidth="29040" windowHeight="15720" xr2:uid="{EEC864C3-90E1-4A8D-A4DE-34DF00BFBCAD}"/>
  </bookViews>
  <sheets>
    <sheet name="Arkusz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1" l="1"/>
  <c r="E84" i="1"/>
  <c r="E82" i="1"/>
  <c r="E76" i="1"/>
  <c r="E74" i="1"/>
  <c r="E70" i="1"/>
  <c r="E66" i="1"/>
  <c r="E56" i="1"/>
  <c r="E52" i="1"/>
  <c r="E54" i="1" s="1"/>
  <c r="E49" i="1"/>
  <c r="E47" i="1"/>
  <c r="E45" i="1"/>
  <c r="E43" i="1"/>
  <c r="E41" i="1"/>
  <c r="E38" i="1"/>
  <c r="E36" i="1"/>
  <c r="E34" i="1"/>
  <c r="E32" i="1"/>
  <c r="E30" i="1"/>
  <c r="E28" i="1"/>
  <c r="E26" i="1"/>
  <c r="E24" i="1"/>
  <c r="E21" i="1"/>
  <c r="E19" i="1"/>
  <c r="E17" i="1"/>
  <c r="E15" i="1"/>
  <c r="E13" i="1"/>
  <c r="E11" i="1"/>
  <c r="E9" i="1"/>
  <c r="E7" i="1"/>
</calcChain>
</file>

<file path=xl/sharedStrings.xml><?xml version="1.0" encoding="utf-8"?>
<sst xmlns="http://schemas.openxmlformats.org/spreadsheetml/2006/main" count="138" uniqueCount="77">
  <si>
    <t>Naprawa powierzchni placu przy budynku "North East Marina" na Wyspie Grodzkiej</t>
  </si>
  <si>
    <t>ETAP I</t>
  </si>
  <si>
    <t>Lp.</t>
  </si>
  <si>
    <t>Element rozliczeniowy</t>
  </si>
  <si>
    <t>j.m.</t>
  </si>
  <si>
    <t>ilość</t>
  </si>
  <si>
    <t>Elewacja Wschodnia</t>
  </si>
  <si>
    <t>1.</t>
  </si>
  <si>
    <t>Rozbiórka nawierzchni z płyt granitowych 35x70x6cm wraz z podbudowią z podsypki cem.-piaskowej gr. 5 cm - wzdłuż elewacji i przy oporniku - str. wschodnia</t>
  </si>
  <si>
    <t>m2</t>
  </si>
  <si>
    <t>2.</t>
  </si>
  <si>
    <t>Rozbiórka nawierzchni wjazdu z płyt ganitowych 35x70x6 wraz z podsypką piaskowo cementową i podbudową na gł. 10 cm - strona wschodnia</t>
  </si>
  <si>
    <t>0,8x4,2</t>
  </si>
  <si>
    <t>3.</t>
  </si>
  <si>
    <t>Rozbiórka opornika betonowego 6x20cm wzdłuż elewacji wraz z rozbiórką podsypki i ławy oporowej (oponik do regulacji i ponownego wbudowania) - str. wschodnia</t>
  </si>
  <si>
    <t>mb</t>
  </si>
  <si>
    <t>4.</t>
  </si>
  <si>
    <t>Wywóz i utylizacja elementów z rozbiórki (str. wsch.)</t>
  </si>
  <si>
    <t>m3</t>
  </si>
  <si>
    <t>5.</t>
  </si>
  <si>
    <t>Montaż opornika 6x20cm  z rozbiórki wzdłuż elewacji na podbudowie z podsypki cem.-piaskowej (5% nowego) - elewacja wschodnia</t>
  </si>
  <si>
    <t>6.</t>
  </si>
  <si>
    <t>Montaż płyt granitowych 35x70x6cm z rozbiórki na podsypce cem.-piaskowej gr 5 cm (podsypka nowa) - str. wsch.</t>
  </si>
  <si>
    <t>7.</t>
  </si>
  <si>
    <t>Montaż nawierzchni wjazdu z płyt ganitowych 35x70x6 z rozbiórki  wraz z podsypką piaskowo cementową i podbudową na gł. 10 cm (podbudowa nowa) - str. wsch.</t>
  </si>
  <si>
    <t>8.</t>
  </si>
  <si>
    <t>Fugowanie połączeń płyt granitowych fugą ceramiczną szarą wjazdu i wzdłuż elewacji na gł. 2cm (4,7mb/m2) - str. wsch.</t>
  </si>
  <si>
    <t>57,82+3,36</t>
  </si>
  <si>
    <t>Elewacja Zachodnia</t>
  </si>
  <si>
    <t>9.</t>
  </si>
  <si>
    <t>Rozbiórka nawierzchni z płyt granitowych 35x70x6cm wraz z podbudowią z podsypki cem.-piaskowej gr. 5 cm - przy elewacji i przy oporniku - str. zachodnia</t>
  </si>
  <si>
    <t>10.</t>
  </si>
  <si>
    <t>Rozbiórka nawierzchni wjazdu z płyt ganitowych 35x70x6 wraz z podsypką piaskowo cementową i podbudową na gł. 10 cm - strona zachodnia</t>
  </si>
  <si>
    <t>11.</t>
  </si>
  <si>
    <t>Rozbiórka opornika betonowego 6x20cm wzdłuż elewacji wraz z rozbiórką podsypki i ławy oporowej (oponik do regulacji i ponownego wbudowania) - str. zachodnia</t>
  </si>
  <si>
    <t>12.</t>
  </si>
  <si>
    <t>Wywóz i utylizacja elementów z rozbiórki (str. zach.)</t>
  </si>
  <si>
    <t>13.</t>
  </si>
  <si>
    <t>Montaż opornika 6x20cm  z rozbiórki wzdłuż elewacji na podbudowie z podsypki cem.-piaskowej (5% nowego) - elewacja zachodnia</t>
  </si>
  <si>
    <t>14.</t>
  </si>
  <si>
    <t>Montaż płyt granitowych 35x70x6cm z rozbiórki na podsypce cem.-piaskowej gr 5 cm (podsypka nowa) - str. zach.</t>
  </si>
  <si>
    <t>15.</t>
  </si>
  <si>
    <t>Montaż nawierzchni wjazdu z płyt ganitowych 35x70x6 z rozbiórki  wraz z podsypką piaskowo cementową i podbudową na gł. 10 cm (podbudowa nowa) - str. zach.</t>
  </si>
  <si>
    <t>16.</t>
  </si>
  <si>
    <t>Fugowanie połączeń płyt granitowych fugą ceramiczną szarą wjazdu i wzdłuż elewacji na gł. 2cm (4,7mb/m2) - str. zach.</t>
  </si>
  <si>
    <t>Elewacja Północna</t>
  </si>
  <si>
    <t>17.</t>
  </si>
  <si>
    <t>Rozbiórka nawierzchni z kostki granitowej gr 8cm i podsypki cem.-piaskowej gr.5 cm (kostka na odkład)</t>
  </si>
  <si>
    <t>18.</t>
  </si>
  <si>
    <t>Korytowanie pod montaż opornika przy elewacji północnej</t>
  </si>
  <si>
    <t>19.</t>
  </si>
  <si>
    <t>Montaż nowego opornika 6x20cm na podbudowie z podsypki cem.-piaskowej</t>
  </si>
  <si>
    <t>20.</t>
  </si>
  <si>
    <t>Montaż nawierzchni z kostki granitowej z rozbiórki na podsypce cem.-piaskowej gr 5 cm (podsypka nowa) wraz z zamulaniem</t>
  </si>
  <si>
    <t>21.</t>
  </si>
  <si>
    <t>Wywóz i utylizacja elementów z rozbiórki (str. płn.)</t>
  </si>
  <si>
    <t>Nawierzchnia placu wzdłuż nabrzeża</t>
  </si>
  <si>
    <t>22.</t>
  </si>
  <si>
    <t>Rozbiórka płyt granitowych 35x70x6cm na odkład wraz z podsypką piaskowo cementową gr 5 cm.</t>
  </si>
  <si>
    <t>23.</t>
  </si>
  <si>
    <t>24.</t>
  </si>
  <si>
    <t>Montaż nawierzchni z płyt granitowych 35x70x6cm z rozbiórki  na podsypce cem piaskowej gr. 5 cm (podsypka nowa) z zamulaniem</t>
  </si>
  <si>
    <t>25.</t>
  </si>
  <si>
    <t>Regulacja włazów studni kanalizacyjnych</t>
  </si>
  <si>
    <t>szt.</t>
  </si>
  <si>
    <t>26.</t>
  </si>
  <si>
    <t>Regulacja kratki ściekowej odwodnienia placu</t>
  </si>
  <si>
    <t>27.</t>
  </si>
  <si>
    <t>Mycie powierzchni placu z usunięciem mchów i porostów</t>
  </si>
  <si>
    <t>ETAP II</t>
  </si>
  <si>
    <t>Rozbiórka nawierzchni z płyt granitowych 35x70x6cm wraz z podbudowią z podsypki cem.-piaskowej gr. 5 cm</t>
  </si>
  <si>
    <t>Rozbiórka opornika betonowego 6x20cm wzdłuż tarasu wraz z rozbiórką podsypki i ławy oporowej (oponik do regulacji i ponownego wbudowania)</t>
  </si>
  <si>
    <t>Montaż opornika 6x20cm  z rozbiórki wzdłużtarasu na podbudowie z podsypki cem.-piaskowej (5% nowego) - elewacja wschodnia</t>
  </si>
  <si>
    <t>Uzupełnienie podbudowy cementowo piaskowej powstałej po osiadaniu placu, średnio 4cm</t>
  </si>
  <si>
    <t>Montaż płyt granitowych 35x70x6cm z rozbiórki na podsypce cem.-piaskowej gr 5 cm (podsypka nowa) z zamulaniem fug</t>
  </si>
  <si>
    <t>ETAP III</t>
  </si>
  <si>
    <t>Uzupełnienie podbudowy cementowo piaskowej powstałej po osiadaniu placu, średnio 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</si>
</sst>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2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7386A-5C2C-449E-A70D-7938E19B4339}">
  <dimension ref="B1:E90"/>
  <sheetViews>
    <sheetView tabSelected="1" topLeftCell="A68" workbookViewId="0">
      <selection activeCell="K48" sqref="K48"/>
    </sheetView>
  </sheetViews>
  <sheetFormatPr defaultRowHeight="15" x14ac:dyDescent="0.25"/>
  <cols>
    <col min="2" max="2" width="8.85546875" customWidth="1"/>
    <col min="3" max="3" width="51.7109375" customWidth="1"/>
    <col min="4" max="4" width="8.85546875" customWidth="1"/>
  </cols>
  <sheetData>
    <row r="1" spans="2:5" x14ac:dyDescent="0.25">
      <c r="B1" s="12" t="s">
        <v>0</v>
      </c>
      <c r="C1" s="12"/>
      <c r="D1" s="12"/>
      <c r="E1" s="12"/>
    </row>
    <row r="3" spans="2:5" x14ac:dyDescent="0.25">
      <c r="B3" s="2"/>
      <c r="C3" s="3" t="s">
        <v>1</v>
      </c>
      <c r="D3" s="2"/>
      <c r="E3" s="2"/>
    </row>
    <row r="4" spans="2:5" x14ac:dyDescent="0.25">
      <c r="B4" s="2" t="s">
        <v>2</v>
      </c>
      <c r="C4" s="2" t="s">
        <v>3</v>
      </c>
      <c r="D4" s="4" t="s">
        <v>4</v>
      </c>
      <c r="E4" s="4" t="s">
        <v>5</v>
      </c>
    </row>
    <row r="5" spans="2:5" x14ac:dyDescent="0.25">
      <c r="B5" s="2"/>
      <c r="C5" s="3" t="s">
        <v>6</v>
      </c>
      <c r="D5" s="2"/>
      <c r="E5" s="2"/>
    </row>
    <row r="6" spans="2:5" ht="45" x14ac:dyDescent="0.25">
      <c r="B6" s="2" t="s">
        <v>7</v>
      </c>
      <c r="C6" s="5" t="s">
        <v>8</v>
      </c>
      <c r="D6" s="2"/>
      <c r="E6" s="2"/>
    </row>
    <row r="7" spans="2:5" x14ac:dyDescent="0.25">
      <c r="B7" s="2"/>
      <c r="C7" s="2"/>
      <c r="D7" s="2" t="s">
        <v>9</v>
      </c>
      <c r="E7" s="6">
        <f>0.8*20+0.8*29+0.35*(20+29+4.2)</f>
        <v>57.820000000000007</v>
      </c>
    </row>
    <row r="8" spans="2:5" ht="45" x14ac:dyDescent="0.25">
      <c r="B8" s="2" t="s">
        <v>10</v>
      </c>
      <c r="C8" s="5" t="s">
        <v>11</v>
      </c>
      <c r="D8" s="2"/>
      <c r="E8" s="6"/>
    </row>
    <row r="9" spans="2:5" x14ac:dyDescent="0.25">
      <c r="B9" s="2"/>
      <c r="C9" s="5"/>
      <c r="D9" s="2" t="s">
        <v>9</v>
      </c>
      <c r="E9" s="6">
        <f>0.8*4.2</f>
        <v>3.3600000000000003</v>
      </c>
    </row>
    <row r="10" spans="2:5" ht="60" x14ac:dyDescent="0.25">
      <c r="B10" s="2" t="s">
        <v>13</v>
      </c>
      <c r="C10" s="7" t="s">
        <v>14</v>
      </c>
      <c r="D10" s="2"/>
      <c r="E10" s="6"/>
    </row>
    <row r="11" spans="2:5" x14ac:dyDescent="0.25">
      <c r="B11" s="2"/>
      <c r="C11" s="2"/>
      <c r="D11" s="2" t="s">
        <v>15</v>
      </c>
      <c r="E11" s="6">
        <f>20+29+4.2</f>
        <v>53.2</v>
      </c>
    </row>
    <row r="12" spans="2:5" x14ac:dyDescent="0.25">
      <c r="B12" s="2" t="s">
        <v>16</v>
      </c>
      <c r="C12" s="2" t="s">
        <v>17</v>
      </c>
      <c r="D12" s="2"/>
      <c r="E12" s="6"/>
    </row>
    <row r="13" spans="2:5" x14ac:dyDescent="0.25">
      <c r="B13" s="2"/>
      <c r="C13" s="2"/>
      <c r="D13" s="2" t="s">
        <v>18</v>
      </c>
      <c r="E13" s="6">
        <f>57.82*0.05+3.36*0.1+53.2*0.3*0.1</f>
        <v>4.8230000000000004</v>
      </c>
    </row>
    <row r="14" spans="2:5" ht="45" x14ac:dyDescent="0.25">
      <c r="B14" s="2" t="s">
        <v>19</v>
      </c>
      <c r="C14" s="5" t="s">
        <v>20</v>
      </c>
      <c r="D14" s="2"/>
      <c r="E14" s="6"/>
    </row>
    <row r="15" spans="2:5" x14ac:dyDescent="0.25">
      <c r="B15" s="2"/>
      <c r="C15" s="2"/>
      <c r="D15" s="2"/>
      <c r="E15" s="6">
        <f>20+29+4.2</f>
        <v>53.2</v>
      </c>
    </row>
    <row r="16" spans="2:5" ht="45" x14ac:dyDescent="0.25">
      <c r="B16" s="2" t="s">
        <v>21</v>
      </c>
      <c r="C16" s="5" t="s">
        <v>22</v>
      </c>
      <c r="D16" s="2"/>
      <c r="E16" s="6"/>
    </row>
    <row r="17" spans="2:5" x14ac:dyDescent="0.25">
      <c r="B17" s="2"/>
      <c r="C17" s="2"/>
      <c r="D17" s="2" t="s">
        <v>9</v>
      </c>
      <c r="E17" s="6">
        <f>0.8*20+0.8*29+0.35*(20+29+4.2)</f>
        <v>57.820000000000007</v>
      </c>
    </row>
    <row r="18" spans="2:5" ht="45" x14ac:dyDescent="0.25">
      <c r="B18" s="2" t="s">
        <v>23</v>
      </c>
      <c r="C18" s="5" t="s">
        <v>24</v>
      </c>
      <c r="D18" s="2"/>
      <c r="E18" s="6"/>
    </row>
    <row r="19" spans="2:5" x14ac:dyDescent="0.25">
      <c r="B19" s="2"/>
      <c r="C19" s="5"/>
      <c r="D19" s="2" t="s">
        <v>9</v>
      </c>
      <c r="E19" s="6">
        <f>0.8*4.2</f>
        <v>3.3600000000000003</v>
      </c>
    </row>
    <row r="20" spans="2:5" ht="45" x14ac:dyDescent="0.25">
      <c r="B20" s="2" t="s">
        <v>25</v>
      </c>
      <c r="C20" s="5" t="s">
        <v>26</v>
      </c>
      <c r="D20" s="2"/>
      <c r="E20" s="6"/>
    </row>
    <row r="21" spans="2:5" x14ac:dyDescent="0.25">
      <c r="B21" s="2"/>
      <c r="C21" s="5" t="s">
        <v>27</v>
      </c>
      <c r="D21" s="2" t="s">
        <v>9</v>
      </c>
      <c r="E21" s="6">
        <f>+(57.82+3.36)</f>
        <v>61.18</v>
      </c>
    </row>
    <row r="22" spans="2:5" x14ac:dyDescent="0.25">
      <c r="B22" s="2"/>
      <c r="C22" s="3" t="s">
        <v>28</v>
      </c>
      <c r="D22" s="2"/>
      <c r="E22" s="6"/>
    </row>
    <row r="23" spans="2:5" ht="45" x14ac:dyDescent="0.25">
      <c r="B23" s="2" t="s">
        <v>29</v>
      </c>
      <c r="C23" s="5" t="s">
        <v>30</v>
      </c>
      <c r="D23" s="2"/>
      <c r="E23" s="6"/>
    </row>
    <row r="24" spans="2:5" x14ac:dyDescent="0.25">
      <c r="B24" s="2"/>
      <c r="C24" s="2"/>
      <c r="D24" s="2" t="s">
        <v>9</v>
      </c>
      <c r="E24" s="6">
        <f>0.9*3+9*0.35+7*0.35</f>
        <v>8.2999999999999989</v>
      </c>
    </row>
    <row r="25" spans="2:5" ht="45" x14ac:dyDescent="0.25">
      <c r="B25" s="2" t="s">
        <v>31</v>
      </c>
      <c r="C25" s="5" t="s">
        <v>32</v>
      </c>
      <c r="D25" s="2"/>
      <c r="E25" s="6"/>
    </row>
    <row r="26" spans="2:5" x14ac:dyDescent="0.25">
      <c r="B26" s="2"/>
      <c r="C26" s="5" t="s">
        <v>12</v>
      </c>
      <c r="D26" s="2" t="s">
        <v>9</v>
      </c>
      <c r="E26" s="6">
        <f>0.8*4.2</f>
        <v>3.3600000000000003</v>
      </c>
    </row>
    <row r="27" spans="2:5" ht="60" x14ac:dyDescent="0.25">
      <c r="B27" s="2" t="s">
        <v>33</v>
      </c>
      <c r="C27" s="7" t="s">
        <v>34</v>
      </c>
      <c r="D27" s="2"/>
      <c r="E27" s="6"/>
    </row>
    <row r="28" spans="2:5" x14ac:dyDescent="0.25">
      <c r="B28" s="2"/>
      <c r="C28" s="2"/>
      <c r="D28" s="2" t="s">
        <v>15</v>
      </c>
      <c r="E28" s="6">
        <f>12+4.2+7</f>
        <v>23.2</v>
      </c>
    </row>
    <row r="29" spans="2:5" x14ac:dyDescent="0.25">
      <c r="B29" s="2" t="s">
        <v>35</v>
      </c>
      <c r="C29" s="2" t="s">
        <v>36</v>
      </c>
      <c r="D29" s="2"/>
      <c r="E29" s="6"/>
    </row>
    <row r="30" spans="2:5" x14ac:dyDescent="0.25">
      <c r="B30" s="2"/>
      <c r="C30" s="2"/>
      <c r="D30" s="2" t="s">
        <v>18</v>
      </c>
      <c r="E30" s="6">
        <f>8.3*0.05+3.36*0.1+23.2*0.3*0.1</f>
        <v>1.4470000000000001</v>
      </c>
    </row>
    <row r="31" spans="2:5" ht="45" x14ac:dyDescent="0.25">
      <c r="B31" s="2" t="s">
        <v>37</v>
      </c>
      <c r="C31" s="5" t="s">
        <v>38</v>
      </c>
      <c r="D31" s="2"/>
      <c r="E31" s="6"/>
    </row>
    <row r="32" spans="2:5" x14ac:dyDescent="0.25">
      <c r="B32" s="2"/>
      <c r="C32" s="2"/>
      <c r="D32" s="2" t="s">
        <v>15</v>
      </c>
      <c r="E32" s="6">
        <f>12+4.2+7</f>
        <v>23.2</v>
      </c>
    </row>
    <row r="33" spans="2:5" ht="45" x14ac:dyDescent="0.25">
      <c r="B33" s="2" t="s">
        <v>39</v>
      </c>
      <c r="C33" s="5" t="s">
        <v>40</v>
      </c>
      <c r="D33" s="2"/>
      <c r="E33" s="6"/>
    </row>
    <row r="34" spans="2:5" x14ac:dyDescent="0.25">
      <c r="B34" s="2"/>
      <c r="C34" s="2"/>
      <c r="D34" s="2" t="s">
        <v>9</v>
      </c>
      <c r="E34" s="6">
        <f>0.9*3+9*0.35+7*0.35</f>
        <v>8.2999999999999989</v>
      </c>
    </row>
    <row r="35" spans="2:5" ht="45" x14ac:dyDescent="0.25">
      <c r="B35" s="2" t="s">
        <v>41</v>
      </c>
      <c r="C35" s="5" t="s">
        <v>42</v>
      </c>
      <c r="D35" s="2"/>
      <c r="E35" s="6"/>
    </row>
    <row r="36" spans="2:5" x14ac:dyDescent="0.25">
      <c r="B36" s="2"/>
      <c r="C36" s="5"/>
      <c r="D36" s="2" t="s">
        <v>9</v>
      </c>
      <c r="E36" s="6">
        <f>0.8*4.2</f>
        <v>3.3600000000000003</v>
      </c>
    </row>
    <row r="37" spans="2:5" ht="45" x14ac:dyDescent="0.25">
      <c r="B37" s="2" t="s">
        <v>43</v>
      </c>
      <c r="C37" s="5" t="s">
        <v>44</v>
      </c>
      <c r="D37" s="2"/>
      <c r="E37" s="6"/>
    </row>
    <row r="38" spans="2:5" x14ac:dyDescent="0.25">
      <c r="B38" s="2"/>
      <c r="C38" s="5"/>
      <c r="D38" s="2" t="s">
        <v>9</v>
      </c>
      <c r="E38" s="6">
        <f>8.3+3.36</f>
        <v>11.66</v>
      </c>
    </row>
    <row r="39" spans="2:5" x14ac:dyDescent="0.25">
      <c r="B39" s="2"/>
      <c r="C39" s="3" t="s">
        <v>45</v>
      </c>
      <c r="D39" s="2"/>
      <c r="E39" s="6"/>
    </row>
    <row r="40" spans="2:5" ht="30" x14ac:dyDescent="0.25">
      <c r="B40" s="2" t="s">
        <v>46</v>
      </c>
      <c r="C40" s="5" t="s">
        <v>47</v>
      </c>
      <c r="D40" s="2"/>
      <c r="E40" s="6"/>
    </row>
    <row r="41" spans="2:5" x14ac:dyDescent="0.25">
      <c r="B41" s="2"/>
      <c r="C41" s="5"/>
      <c r="D41" s="2" t="s">
        <v>9</v>
      </c>
      <c r="E41" s="6">
        <f>1*14+2*0.5*1*1</f>
        <v>15</v>
      </c>
    </row>
    <row r="42" spans="2:5" ht="30" x14ac:dyDescent="0.25">
      <c r="B42" s="2" t="s">
        <v>48</v>
      </c>
      <c r="C42" s="5" t="s">
        <v>49</v>
      </c>
      <c r="D42" s="2"/>
      <c r="E42" s="6"/>
    </row>
    <row r="43" spans="2:5" x14ac:dyDescent="0.25">
      <c r="B43" s="2"/>
      <c r="C43" s="5"/>
      <c r="D43" s="2" t="s">
        <v>18</v>
      </c>
      <c r="E43" s="6">
        <f>0.4*0.2*(1.2+1.4+2)</f>
        <v>0.36800000000000005</v>
      </c>
    </row>
    <row r="44" spans="2:5" ht="30" x14ac:dyDescent="0.25">
      <c r="B44" s="2" t="s">
        <v>50</v>
      </c>
      <c r="C44" s="5" t="s">
        <v>51</v>
      </c>
      <c r="D44" s="2"/>
      <c r="E44" s="6"/>
    </row>
    <row r="45" spans="2:5" x14ac:dyDescent="0.25">
      <c r="B45" s="2"/>
      <c r="C45" s="5"/>
      <c r="D45" s="2" t="s">
        <v>15</v>
      </c>
      <c r="E45" s="6">
        <f>1.2+1.4+2</f>
        <v>4.5999999999999996</v>
      </c>
    </row>
    <row r="46" spans="2:5" ht="45" x14ac:dyDescent="0.25">
      <c r="B46" s="2" t="s">
        <v>52</v>
      </c>
      <c r="C46" s="5" t="s">
        <v>53</v>
      </c>
      <c r="D46" s="2"/>
      <c r="E46" s="6"/>
    </row>
    <row r="47" spans="2:5" x14ac:dyDescent="0.25">
      <c r="B47" s="2"/>
      <c r="C47" s="5"/>
      <c r="D47" s="2" t="s">
        <v>9</v>
      </c>
      <c r="E47" s="6">
        <f>1*14+2*0.5*1*1</f>
        <v>15</v>
      </c>
    </row>
    <row r="48" spans="2:5" x14ac:dyDescent="0.25">
      <c r="B48" s="2" t="s">
        <v>54</v>
      </c>
      <c r="C48" s="2" t="s">
        <v>55</v>
      </c>
      <c r="D48" s="2"/>
      <c r="E48" s="6"/>
    </row>
    <row r="49" spans="2:5" x14ac:dyDescent="0.25">
      <c r="B49" s="2"/>
      <c r="C49" s="2"/>
      <c r="D49" s="2" t="s">
        <v>18</v>
      </c>
      <c r="E49" s="6">
        <f>15*0.05+0.37</f>
        <v>1.1200000000000001</v>
      </c>
    </row>
    <row r="50" spans="2:5" x14ac:dyDescent="0.25">
      <c r="B50" s="2"/>
      <c r="C50" s="3" t="s">
        <v>56</v>
      </c>
      <c r="D50" s="2"/>
      <c r="E50" s="6"/>
    </row>
    <row r="51" spans="2:5" ht="30" x14ac:dyDescent="0.25">
      <c r="B51" s="2" t="s">
        <v>57</v>
      </c>
      <c r="C51" s="5" t="s">
        <v>58</v>
      </c>
      <c r="D51" s="2"/>
      <c r="E51" s="6"/>
    </row>
    <row r="52" spans="2:5" x14ac:dyDescent="0.25">
      <c r="B52" s="2"/>
      <c r="C52" s="2"/>
      <c r="D52" s="2" t="s">
        <v>9</v>
      </c>
      <c r="E52" s="6">
        <f>0.5*(3+4.2)*32.5+1.5*6+0.5*4.2*15</f>
        <v>157.5</v>
      </c>
    </row>
    <row r="53" spans="2:5" x14ac:dyDescent="0.25">
      <c r="B53" s="2" t="s">
        <v>59</v>
      </c>
      <c r="C53" s="2" t="s">
        <v>36</v>
      </c>
      <c r="D53" s="2"/>
      <c r="E53" s="6"/>
    </row>
    <row r="54" spans="2:5" x14ac:dyDescent="0.25">
      <c r="B54" s="2"/>
      <c r="C54" s="2"/>
      <c r="D54" s="2" t="s">
        <v>18</v>
      </c>
      <c r="E54" s="6">
        <f>+E52*0.05</f>
        <v>7.875</v>
      </c>
    </row>
    <row r="55" spans="2:5" ht="45" x14ac:dyDescent="0.25">
      <c r="B55" s="2" t="s">
        <v>60</v>
      </c>
      <c r="C55" s="5" t="s">
        <v>61</v>
      </c>
      <c r="D55" s="2"/>
      <c r="E55" s="6"/>
    </row>
    <row r="56" spans="2:5" x14ac:dyDescent="0.25">
      <c r="B56" s="2"/>
      <c r="C56" s="2"/>
      <c r="D56" s="2" t="s">
        <v>9</v>
      </c>
      <c r="E56" s="6">
        <f>0.5*(3+4.2)*32.5+1.5*6+0.5*4.2*15</f>
        <v>157.5</v>
      </c>
    </row>
    <row r="57" spans="2:5" x14ac:dyDescent="0.25">
      <c r="B57" s="2" t="s">
        <v>62</v>
      </c>
      <c r="C57" s="2" t="s">
        <v>63</v>
      </c>
      <c r="D57" s="2"/>
      <c r="E57" s="6"/>
    </row>
    <row r="58" spans="2:5" x14ac:dyDescent="0.25">
      <c r="B58" s="2"/>
      <c r="C58" s="8"/>
      <c r="D58" s="2" t="s">
        <v>64</v>
      </c>
      <c r="E58" s="6">
        <v>2</v>
      </c>
    </row>
    <row r="59" spans="2:5" x14ac:dyDescent="0.25">
      <c r="B59" s="2" t="s">
        <v>65</v>
      </c>
      <c r="C59" s="2" t="s">
        <v>66</v>
      </c>
      <c r="D59" s="2"/>
      <c r="E59" s="6"/>
    </row>
    <row r="60" spans="2:5" x14ac:dyDescent="0.25">
      <c r="B60" s="2"/>
      <c r="C60" s="8"/>
      <c r="D60" s="2" t="s">
        <v>64</v>
      </c>
      <c r="E60" s="6">
        <v>2</v>
      </c>
    </row>
    <row r="61" spans="2:5" x14ac:dyDescent="0.25">
      <c r="B61" s="2" t="s">
        <v>67</v>
      </c>
      <c r="C61" s="2" t="s">
        <v>68</v>
      </c>
      <c r="D61" s="2"/>
      <c r="E61" s="6"/>
    </row>
    <row r="62" spans="2:5" x14ac:dyDescent="0.25">
      <c r="B62" s="2"/>
      <c r="C62" s="8"/>
      <c r="D62" s="2" t="s">
        <v>9</v>
      </c>
      <c r="E62" s="6">
        <v>550</v>
      </c>
    </row>
    <row r="63" spans="2:5" x14ac:dyDescent="0.25">
      <c r="C63" s="1" t="s">
        <v>69</v>
      </c>
    </row>
    <row r="64" spans="2:5" x14ac:dyDescent="0.25">
      <c r="B64" s="2" t="s">
        <v>2</v>
      </c>
      <c r="C64" s="2" t="s">
        <v>3</v>
      </c>
      <c r="D64" s="4" t="s">
        <v>4</v>
      </c>
      <c r="E64" s="4" t="s">
        <v>5</v>
      </c>
    </row>
    <row r="65" spans="2:5" ht="30" x14ac:dyDescent="0.25">
      <c r="B65" s="2" t="s">
        <v>7</v>
      </c>
      <c r="C65" s="5" t="s">
        <v>70</v>
      </c>
      <c r="D65" s="2"/>
      <c r="E65" s="2"/>
    </row>
    <row r="66" spans="2:5" x14ac:dyDescent="0.25">
      <c r="B66" s="2"/>
      <c r="C66" s="2"/>
      <c r="D66" s="2" t="s">
        <v>9</v>
      </c>
      <c r="E66" s="6">
        <f>5*15</f>
        <v>75</v>
      </c>
    </row>
    <row r="67" spans="2:5" ht="45" x14ac:dyDescent="0.25">
      <c r="B67" s="2" t="s">
        <v>10</v>
      </c>
      <c r="C67" s="7" t="s">
        <v>71</v>
      </c>
      <c r="D67" s="2"/>
      <c r="E67" s="6"/>
    </row>
    <row r="68" spans="2:5" x14ac:dyDescent="0.25">
      <c r="B68" s="2"/>
      <c r="C68" s="9"/>
      <c r="D68" s="2" t="s">
        <v>15</v>
      </c>
      <c r="E68" s="6">
        <v>15</v>
      </c>
    </row>
    <row r="69" spans="2:5" x14ac:dyDescent="0.25">
      <c r="B69" s="2" t="s">
        <v>13</v>
      </c>
      <c r="C69" s="2" t="s">
        <v>17</v>
      </c>
      <c r="D69" s="2"/>
      <c r="E69" s="6"/>
    </row>
    <row r="70" spans="2:5" x14ac:dyDescent="0.25">
      <c r="B70" s="2"/>
      <c r="C70" s="2"/>
      <c r="D70" s="2" t="s">
        <v>18</v>
      </c>
      <c r="E70" s="6">
        <f>75*0.05+15*0.3*0.1</f>
        <v>4.2</v>
      </c>
    </row>
    <row r="71" spans="2:5" ht="45" x14ac:dyDescent="0.25">
      <c r="B71" s="2" t="s">
        <v>16</v>
      </c>
      <c r="C71" s="5" t="s">
        <v>72</v>
      </c>
      <c r="D71" s="2"/>
      <c r="E71" s="6"/>
    </row>
    <row r="72" spans="2:5" x14ac:dyDescent="0.25">
      <c r="B72" s="2"/>
      <c r="C72" s="10"/>
      <c r="D72" s="2" t="s">
        <v>15</v>
      </c>
      <c r="E72" s="6">
        <v>15</v>
      </c>
    </row>
    <row r="73" spans="2:5" ht="30" x14ac:dyDescent="0.25">
      <c r="B73" s="2" t="s">
        <v>19</v>
      </c>
      <c r="C73" s="11" t="s">
        <v>73</v>
      </c>
      <c r="D73" s="2"/>
      <c r="E73" s="6"/>
    </row>
    <row r="74" spans="2:5" x14ac:dyDescent="0.25">
      <c r="B74" s="2"/>
      <c r="C74" s="10"/>
      <c r="D74" s="2" t="s">
        <v>18</v>
      </c>
      <c r="E74" s="6">
        <f>0.04*15*5</f>
        <v>3</v>
      </c>
    </row>
    <row r="75" spans="2:5" ht="45" x14ac:dyDescent="0.25">
      <c r="B75" s="2" t="s">
        <v>21</v>
      </c>
      <c r="C75" s="5" t="s">
        <v>74</v>
      </c>
      <c r="D75" s="2"/>
      <c r="E75" s="6"/>
    </row>
    <row r="76" spans="2:5" x14ac:dyDescent="0.25">
      <c r="B76" s="2"/>
      <c r="C76" s="2"/>
      <c r="D76" s="2" t="s">
        <v>9</v>
      </c>
      <c r="E76" s="6">
        <f>5*15</f>
        <v>75</v>
      </c>
    </row>
    <row r="77" spans="2:5" x14ac:dyDescent="0.25">
      <c r="B77" s="2" t="s">
        <v>23</v>
      </c>
      <c r="C77" s="2" t="s">
        <v>68</v>
      </c>
      <c r="D77" s="2"/>
      <c r="E77" s="6"/>
    </row>
    <row r="78" spans="2:5" x14ac:dyDescent="0.25">
      <c r="B78" s="2"/>
      <c r="C78" s="8"/>
      <c r="D78" s="2" t="s">
        <v>9</v>
      </c>
      <c r="E78" s="6">
        <v>75</v>
      </c>
    </row>
    <row r="79" spans="2:5" x14ac:dyDescent="0.25">
      <c r="C79" s="1" t="s">
        <v>75</v>
      </c>
    </row>
    <row r="80" spans="2:5" x14ac:dyDescent="0.25">
      <c r="B80" s="2" t="s">
        <v>2</v>
      </c>
      <c r="C80" s="2" t="s">
        <v>3</v>
      </c>
      <c r="D80" s="4" t="s">
        <v>4</v>
      </c>
      <c r="E80" s="4" t="s">
        <v>5</v>
      </c>
    </row>
    <row r="81" spans="2:5" ht="30" x14ac:dyDescent="0.25">
      <c r="B81" s="2" t="s">
        <v>7</v>
      </c>
      <c r="C81" s="5" t="s">
        <v>70</v>
      </c>
      <c r="D81" s="2"/>
      <c r="E81" s="2"/>
    </row>
    <row r="82" spans="2:5" x14ac:dyDescent="0.25">
      <c r="B82" s="2"/>
      <c r="C82" s="2"/>
      <c r="D82" s="2" t="s">
        <v>9</v>
      </c>
      <c r="E82" s="6">
        <f>0.5*(5.8+8.6)*56</f>
        <v>403.19999999999993</v>
      </c>
    </row>
    <row r="83" spans="2:5" x14ac:dyDescent="0.25">
      <c r="B83" s="2" t="s">
        <v>10</v>
      </c>
      <c r="C83" s="2" t="s">
        <v>17</v>
      </c>
      <c r="D83" s="2"/>
      <c r="E83" s="6"/>
    </row>
    <row r="84" spans="2:5" x14ac:dyDescent="0.25">
      <c r="B84" s="2"/>
      <c r="C84" s="2"/>
      <c r="D84" s="2" t="s">
        <v>18</v>
      </c>
      <c r="E84" s="6">
        <f>403.2*0.05</f>
        <v>20.16</v>
      </c>
    </row>
    <row r="85" spans="2:5" ht="30" x14ac:dyDescent="0.25">
      <c r="B85" s="2" t="s">
        <v>13</v>
      </c>
      <c r="C85" s="11" t="s">
        <v>76</v>
      </c>
      <c r="D85" s="2"/>
      <c r="E85" s="6"/>
    </row>
    <row r="86" spans="2:5" x14ac:dyDescent="0.25">
      <c r="B86" s="2"/>
      <c r="C86" s="10"/>
      <c r="D86" s="2" t="s">
        <v>18</v>
      </c>
      <c r="E86" s="6">
        <f>0.05*403.2*0.5</f>
        <v>10.08</v>
      </c>
    </row>
    <row r="87" spans="2:5" ht="45" x14ac:dyDescent="0.25">
      <c r="B87" s="2" t="s">
        <v>16</v>
      </c>
      <c r="C87" s="5" t="s">
        <v>74</v>
      </c>
      <c r="D87" s="2"/>
      <c r="E87" s="6"/>
    </row>
    <row r="88" spans="2:5" x14ac:dyDescent="0.25">
      <c r="B88" s="2"/>
      <c r="C88" s="2"/>
      <c r="D88" s="2" t="s">
        <v>9</v>
      </c>
      <c r="E88" s="6">
        <v>403.2</v>
      </c>
    </row>
    <row r="89" spans="2:5" x14ac:dyDescent="0.25">
      <c r="B89" s="2" t="s">
        <v>19</v>
      </c>
      <c r="C89" s="2" t="s">
        <v>68</v>
      </c>
      <c r="D89" s="2"/>
      <c r="E89" s="6"/>
    </row>
    <row r="90" spans="2:5" x14ac:dyDescent="0.25">
      <c r="B90" s="2"/>
      <c r="C90" s="2"/>
      <c r="D90" s="2" t="s">
        <v>9</v>
      </c>
      <c r="E90" s="6">
        <v>403.2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Baranowski</dc:creator>
  <cp:lastModifiedBy>Łukasz Nowak</cp:lastModifiedBy>
  <cp:lastPrinted>2022-09-19T08:48:01Z</cp:lastPrinted>
  <dcterms:created xsi:type="dcterms:W3CDTF">2022-09-19T08:43:34Z</dcterms:created>
  <dcterms:modified xsi:type="dcterms:W3CDTF">2022-10-13T07:45:12Z</dcterms:modified>
</cp:coreProperties>
</file>