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piekutowska2400\Desktop\Przetargi\2024\83.PN.2024 Odpady\Ogłoszenie\"/>
    </mc:Choice>
  </mc:AlternateContent>
  <xr:revisionPtr revIDLastSave="0" documentId="13_ncr:1_{77DD8232-6822-410C-A103-8B3E62B9D252}" xr6:coauthVersionLast="36" xr6:coauthVersionMax="36" xr10:uidLastSave="{00000000-0000-0000-0000-000000000000}"/>
  <bookViews>
    <workbookView xWindow="0" yWindow="0" windowWidth="28776" windowHeight="13476" firstSheet="1" activeTab="1" xr2:uid="{00000000-000D-0000-FFFF-FFFF00000000}"/>
  </bookViews>
  <sheets>
    <sheet name="Szacowanie" sheetId="1" r:id="rId1"/>
    <sheet name="Formularz zad 1" sheetId="2" r:id="rId2"/>
    <sheet name="Formularz zad 2" sheetId="3" r:id="rId3"/>
    <sheet name="Formularz zad 3" sheetId="4" r:id="rId4"/>
    <sheet name="Formularz zad 4" sheetId="5" r:id="rId5"/>
    <sheet name="Formularz zad 5" sheetId="6" r:id="rId6"/>
    <sheet name="Formularz zad 6" sheetId="7" r:id="rId7"/>
  </sheets>
  <definedNames>
    <definedName name="_xlnm.Print_Area" localSheetId="1">'Formularz zad 1'!$A$1:$M$48</definedName>
    <definedName name="_xlnm.Print_Area" localSheetId="0">Szacowanie!$B$1:$S$240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7" l="1"/>
  <c r="C32" i="7"/>
  <c r="E31" i="7"/>
  <c r="C31" i="7"/>
  <c r="E30" i="7"/>
  <c r="C30" i="7"/>
  <c r="E29" i="7"/>
  <c r="C29" i="7"/>
  <c r="E28" i="7"/>
  <c r="C28" i="7"/>
  <c r="E27" i="7"/>
  <c r="C27" i="7"/>
  <c r="E25" i="7"/>
  <c r="C25" i="7"/>
  <c r="E24" i="7"/>
  <c r="C24" i="7"/>
  <c r="E23" i="7"/>
  <c r="C23" i="7"/>
  <c r="E22" i="7"/>
  <c r="C22" i="7"/>
  <c r="E21" i="7"/>
  <c r="C21" i="7"/>
  <c r="E20" i="7"/>
  <c r="C20" i="7"/>
  <c r="E18" i="7"/>
  <c r="C18" i="7"/>
  <c r="E17" i="7"/>
  <c r="C17" i="7"/>
  <c r="E16" i="7"/>
  <c r="C16" i="7"/>
  <c r="E15" i="7"/>
  <c r="C15" i="7"/>
  <c r="E14" i="7"/>
  <c r="C14" i="7"/>
  <c r="E13" i="7"/>
  <c r="C13" i="7"/>
  <c r="E11" i="7"/>
  <c r="C11" i="7"/>
  <c r="E10" i="7"/>
  <c r="C10" i="7"/>
  <c r="E9" i="7"/>
  <c r="C9" i="7"/>
  <c r="E8" i="7"/>
  <c r="C8" i="7"/>
  <c r="E7" i="7"/>
  <c r="C7" i="7"/>
  <c r="E6" i="7"/>
  <c r="C6" i="7"/>
  <c r="E18" i="6"/>
  <c r="C18" i="6"/>
  <c r="E17" i="6"/>
  <c r="C17" i="6"/>
  <c r="E16" i="6"/>
  <c r="C16" i="6"/>
  <c r="E15" i="6"/>
  <c r="C15" i="6"/>
  <c r="E14" i="6"/>
  <c r="C14" i="6"/>
  <c r="E13" i="6"/>
  <c r="C13" i="6"/>
  <c r="D11" i="6"/>
  <c r="C11" i="6"/>
  <c r="D10" i="6"/>
  <c r="C10" i="6"/>
  <c r="E9" i="6"/>
  <c r="C9" i="6"/>
  <c r="E8" i="6"/>
  <c r="C8" i="6"/>
  <c r="E7" i="6"/>
  <c r="C7" i="6"/>
  <c r="E6" i="6"/>
  <c r="C6" i="6"/>
  <c r="D25" i="5"/>
  <c r="C25" i="5"/>
  <c r="D24" i="5"/>
  <c r="C24" i="5"/>
  <c r="D23" i="5"/>
  <c r="C23" i="5"/>
  <c r="D22" i="5"/>
  <c r="C22" i="5"/>
  <c r="D21" i="5"/>
  <c r="C21" i="5"/>
  <c r="D20" i="5"/>
  <c r="C20" i="5"/>
  <c r="D18" i="5"/>
  <c r="C18" i="5"/>
  <c r="D17" i="5"/>
  <c r="C17" i="5"/>
  <c r="D16" i="5"/>
  <c r="C16" i="5"/>
  <c r="D15" i="5"/>
  <c r="C15" i="5"/>
  <c r="D14" i="5"/>
  <c r="C14" i="5"/>
  <c r="D13" i="5"/>
  <c r="C13" i="5"/>
  <c r="D11" i="5"/>
  <c r="C11" i="5"/>
  <c r="D10" i="5"/>
  <c r="C10" i="5"/>
  <c r="D9" i="5"/>
  <c r="C9" i="5"/>
  <c r="D8" i="5"/>
  <c r="C8" i="5"/>
  <c r="D7" i="5"/>
  <c r="C7" i="5"/>
  <c r="D6" i="5"/>
  <c r="C6" i="5"/>
  <c r="D39" i="4"/>
  <c r="C39" i="4"/>
  <c r="D38" i="4"/>
  <c r="C38" i="4"/>
  <c r="D37" i="4"/>
  <c r="C37" i="4"/>
  <c r="D36" i="4"/>
  <c r="C36" i="4"/>
  <c r="D35" i="4"/>
  <c r="C35" i="4"/>
  <c r="D34" i="4"/>
  <c r="C34" i="4"/>
  <c r="D32" i="4"/>
  <c r="C32" i="4"/>
  <c r="D31" i="4"/>
  <c r="C31" i="4"/>
  <c r="D30" i="4"/>
  <c r="C30" i="4"/>
  <c r="D29" i="4"/>
  <c r="C29" i="4"/>
  <c r="D28" i="4"/>
  <c r="C28" i="4"/>
  <c r="D27" i="4"/>
  <c r="C27" i="4"/>
  <c r="D25" i="4"/>
  <c r="C25" i="4"/>
  <c r="D24" i="4"/>
  <c r="C24" i="4"/>
  <c r="D23" i="4"/>
  <c r="C23" i="4"/>
  <c r="D22" i="4"/>
  <c r="C22" i="4"/>
  <c r="D21" i="4"/>
  <c r="C21" i="4"/>
  <c r="D20" i="4"/>
  <c r="C20" i="4"/>
  <c r="D18" i="4"/>
  <c r="C18" i="4"/>
  <c r="D17" i="4"/>
  <c r="C17" i="4"/>
  <c r="D16" i="4"/>
  <c r="C16" i="4"/>
  <c r="D15" i="4"/>
  <c r="C15" i="4"/>
  <c r="D14" i="4"/>
  <c r="C14" i="4"/>
  <c r="D13" i="4"/>
  <c r="C13" i="4"/>
  <c r="D11" i="4"/>
  <c r="C11" i="4"/>
  <c r="D10" i="4"/>
  <c r="C10" i="4"/>
  <c r="D9" i="4"/>
  <c r="C9" i="4"/>
  <c r="D8" i="4"/>
  <c r="C8" i="4"/>
  <c r="D7" i="4"/>
  <c r="C7" i="4"/>
  <c r="D6" i="4"/>
  <c r="C6" i="4"/>
  <c r="D39" i="3"/>
  <c r="C39" i="3"/>
  <c r="D38" i="3"/>
  <c r="C38" i="3"/>
  <c r="D37" i="3"/>
  <c r="C37" i="3"/>
  <c r="D36" i="3"/>
  <c r="C36" i="3"/>
  <c r="D35" i="3"/>
  <c r="C35" i="3"/>
  <c r="D34" i="3"/>
  <c r="C34" i="3"/>
  <c r="D32" i="3"/>
  <c r="C32" i="3"/>
  <c r="D31" i="3"/>
  <c r="C31" i="3"/>
  <c r="D30" i="3"/>
  <c r="C30" i="3"/>
  <c r="D29" i="3"/>
  <c r="C29" i="3"/>
  <c r="D28" i="3"/>
  <c r="C28" i="3"/>
  <c r="D27" i="3"/>
  <c r="C27" i="3"/>
  <c r="D25" i="3"/>
  <c r="C25" i="3"/>
  <c r="D24" i="3"/>
  <c r="C24" i="3"/>
  <c r="D23" i="3"/>
  <c r="C23" i="3"/>
  <c r="D22" i="3"/>
  <c r="C22" i="3"/>
  <c r="D21" i="3"/>
  <c r="C21" i="3"/>
  <c r="D20" i="3"/>
  <c r="C20" i="3"/>
  <c r="D18" i="3"/>
  <c r="C18" i="3"/>
  <c r="D17" i="3"/>
  <c r="C17" i="3"/>
  <c r="D16" i="3"/>
  <c r="C16" i="3"/>
  <c r="D15" i="3"/>
  <c r="C15" i="3"/>
  <c r="D14" i="3"/>
  <c r="C14" i="3"/>
  <c r="D13" i="3"/>
  <c r="C13" i="3"/>
  <c r="D11" i="3"/>
  <c r="C11" i="3"/>
  <c r="D10" i="3"/>
  <c r="C10" i="3"/>
  <c r="D9" i="3"/>
  <c r="C9" i="3"/>
  <c r="D8" i="3"/>
  <c r="C8" i="3"/>
  <c r="D7" i="3"/>
  <c r="C7" i="3"/>
  <c r="D6" i="3"/>
  <c r="C6" i="3"/>
  <c r="D39" i="2"/>
  <c r="C39" i="2"/>
  <c r="D38" i="2"/>
  <c r="C38" i="2"/>
  <c r="D37" i="2"/>
  <c r="C37" i="2"/>
  <c r="D36" i="2"/>
  <c r="C36" i="2"/>
  <c r="D35" i="2"/>
  <c r="C35" i="2"/>
  <c r="D34" i="2"/>
  <c r="C34" i="2"/>
  <c r="D32" i="2"/>
  <c r="C32" i="2"/>
  <c r="D31" i="2"/>
  <c r="C31" i="2"/>
  <c r="D30" i="2"/>
  <c r="C30" i="2"/>
  <c r="D29" i="2"/>
  <c r="C29" i="2"/>
  <c r="D28" i="2"/>
  <c r="C28" i="2"/>
  <c r="D27" i="2"/>
  <c r="C27" i="2"/>
  <c r="D25" i="2"/>
  <c r="C25" i="2"/>
  <c r="D24" i="2"/>
  <c r="C24" i="2"/>
  <c r="D23" i="2"/>
  <c r="C23" i="2"/>
  <c r="D22" i="2"/>
  <c r="C22" i="2"/>
  <c r="D21" i="2"/>
  <c r="C21" i="2"/>
  <c r="D20" i="2"/>
  <c r="C20" i="2"/>
  <c r="D18" i="2"/>
  <c r="C18" i="2"/>
  <c r="D17" i="2"/>
  <c r="C17" i="2"/>
  <c r="D16" i="2"/>
  <c r="C16" i="2"/>
  <c r="D15" i="2"/>
  <c r="C15" i="2"/>
  <c r="D14" i="2"/>
  <c r="C14" i="2"/>
  <c r="D13" i="2"/>
  <c r="C13" i="2"/>
  <c r="C7" i="2"/>
  <c r="D7" i="2"/>
  <c r="C8" i="2"/>
  <c r="D8" i="2"/>
  <c r="C9" i="2"/>
  <c r="D9" i="2"/>
  <c r="C10" i="2"/>
  <c r="D10" i="2"/>
  <c r="C11" i="2"/>
  <c r="D11" i="2"/>
  <c r="D6" i="2"/>
  <c r="C6" i="2"/>
  <c r="E224" i="1" l="1"/>
  <c r="D32" i="7" s="1"/>
  <c r="E223" i="1"/>
  <c r="D31" i="7" s="1"/>
  <c r="E222" i="1"/>
  <c r="D30" i="7" s="1"/>
  <c r="E221" i="1"/>
  <c r="D29" i="7" s="1"/>
  <c r="E220" i="1"/>
  <c r="D28" i="7" s="1"/>
  <c r="E219" i="1"/>
  <c r="D27" i="7" s="1"/>
  <c r="E217" i="1"/>
  <c r="D25" i="7" s="1"/>
  <c r="E216" i="1"/>
  <c r="D24" i="7" s="1"/>
  <c r="E215" i="1"/>
  <c r="D23" i="7" s="1"/>
  <c r="E214" i="1"/>
  <c r="D22" i="7" s="1"/>
  <c r="E213" i="1"/>
  <c r="D21" i="7" s="1"/>
  <c r="E212" i="1"/>
  <c r="D20" i="7" s="1"/>
  <c r="E210" i="1"/>
  <c r="D18" i="7" s="1"/>
  <c r="E209" i="1"/>
  <c r="D17" i="7" s="1"/>
  <c r="E208" i="1"/>
  <c r="D16" i="7" s="1"/>
  <c r="E207" i="1"/>
  <c r="D15" i="7" s="1"/>
  <c r="E206" i="1"/>
  <c r="D14" i="7" s="1"/>
  <c r="E205" i="1"/>
  <c r="D13" i="7" s="1"/>
  <c r="E203" i="1"/>
  <c r="D11" i="7" s="1"/>
  <c r="E202" i="1"/>
  <c r="D10" i="7" s="1"/>
  <c r="E201" i="1"/>
  <c r="D9" i="7" s="1"/>
  <c r="E200" i="1"/>
  <c r="D8" i="7" s="1"/>
  <c r="E199" i="1"/>
  <c r="D7" i="7" s="1"/>
  <c r="E198" i="1"/>
  <c r="D6" i="7" s="1"/>
  <c r="E189" i="1"/>
  <c r="D18" i="6" s="1"/>
  <c r="E188" i="1"/>
  <c r="D17" i="6" s="1"/>
  <c r="E187" i="1"/>
  <c r="D16" i="6" s="1"/>
  <c r="E186" i="1"/>
  <c r="D15" i="6" s="1"/>
  <c r="E185" i="1"/>
  <c r="D14" i="6" s="1"/>
  <c r="E184" i="1"/>
  <c r="D13" i="6" s="1"/>
  <c r="E178" i="1"/>
  <c r="D7" i="6" s="1"/>
  <c r="E179" i="1"/>
  <c r="D8" i="6" s="1"/>
  <c r="E180" i="1"/>
  <c r="D9" i="6" s="1"/>
  <c r="E177" i="1"/>
  <c r="D6" i="6" s="1"/>
  <c r="P233" i="1"/>
  <c r="P234" i="1"/>
  <c r="P235" i="1"/>
  <c r="P236" i="1"/>
  <c r="P237" i="1"/>
  <c r="P232" i="1"/>
  <c r="W236" i="1"/>
  <c r="W237" i="1"/>
  <c r="W232" i="1"/>
  <c r="W233" i="1"/>
  <c r="W234" i="1"/>
  <c r="W235" i="1"/>
  <c r="R233" i="1"/>
  <c r="R234" i="1"/>
  <c r="R235" i="1"/>
  <c r="R236" i="1"/>
  <c r="R237" i="1"/>
  <c r="R232" i="1"/>
  <c r="L28" i="1"/>
  <c r="L27" i="1"/>
  <c r="L26" i="1"/>
  <c r="L25" i="1"/>
  <c r="L24" i="1"/>
  <c r="L23" i="1"/>
  <c r="M23" i="1" s="1"/>
  <c r="Q23" i="1" s="1"/>
  <c r="L35" i="1"/>
  <c r="L34" i="1"/>
  <c r="L33" i="1"/>
  <c r="L32" i="1"/>
  <c r="L31" i="1"/>
  <c r="L30" i="1"/>
  <c r="L42" i="1"/>
  <c r="L41" i="1"/>
  <c r="L40" i="1"/>
  <c r="L39" i="1"/>
  <c r="L38" i="1"/>
  <c r="L37" i="1"/>
  <c r="L49" i="1"/>
  <c r="L48" i="1"/>
  <c r="L47" i="1"/>
  <c r="L46" i="1"/>
  <c r="L45" i="1"/>
  <c r="L44" i="1"/>
  <c r="N23" i="1" l="1"/>
  <c r="R23" i="1" s="1"/>
  <c r="L56" i="1"/>
  <c r="L55" i="1"/>
  <c r="L54" i="1"/>
  <c r="L53" i="1"/>
  <c r="L52" i="1"/>
  <c r="L51" i="1"/>
  <c r="L70" i="1"/>
  <c r="L69" i="1"/>
  <c r="L68" i="1"/>
  <c r="L67" i="1"/>
  <c r="L66" i="1"/>
  <c r="L65" i="1"/>
  <c r="L77" i="1"/>
  <c r="L76" i="1"/>
  <c r="L75" i="1"/>
  <c r="L74" i="1"/>
  <c r="L73" i="1"/>
  <c r="L72" i="1"/>
  <c r="L84" i="1"/>
  <c r="L83" i="1"/>
  <c r="L82" i="1"/>
  <c r="L81" i="1"/>
  <c r="L80" i="1"/>
  <c r="L79" i="1"/>
  <c r="L91" i="1"/>
  <c r="L90" i="1"/>
  <c r="L89" i="1"/>
  <c r="L88" i="1"/>
  <c r="L87" i="1"/>
  <c r="L86" i="1"/>
  <c r="L98" i="1"/>
  <c r="L97" i="1"/>
  <c r="L96" i="1"/>
  <c r="L95" i="1"/>
  <c r="L94" i="1"/>
  <c r="L93" i="1"/>
  <c r="L112" i="1"/>
  <c r="L111" i="1"/>
  <c r="L110" i="1"/>
  <c r="L109" i="1"/>
  <c r="L108" i="1"/>
  <c r="L107" i="1"/>
  <c r="L119" i="1"/>
  <c r="L118" i="1"/>
  <c r="L117" i="1"/>
  <c r="L116" i="1"/>
  <c r="L115" i="1"/>
  <c r="L114" i="1"/>
  <c r="L126" i="1"/>
  <c r="L125" i="1"/>
  <c r="L124" i="1"/>
  <c r="L123" i="1"/>
  <c r="L122" i="1"/>
  <c r="L121" i="1"/>
  <c r="L133" i="1"/>
  <c r="L132" i="1"/>
  <c r="L131" i="1"/>
  <c r="L130" i="1"/>
  <c r="L129" i="1"/>
  <c r="L128" i="1"/>
  <c r="L140" i="1"/>
  <c r="L139" i="1"/>
  <c r="L138" i="1"/>
  <c r="L137" i="1"/>
  <c r="L136" i="1"/>
  <c r="L135" i="1"/>
  <c r="L154" i="1" l="1"/>
  <c r="L153" i="1"/>
  <c r="L152" i="1"/>
  <c r="L151" i="1"/>
  <c r="L150" i="1"/>
  <c r="L149" i="1"/>
  <c r="L161" i="1"/>
  <c r="L160" i="1"/>
  <c r="L159" i="1"/>
  <c r="L158" i="1"/>
  <c r="L157" i="1"/>
  <c r="L156" i="1"/>
  <c r="L168" i="1"/>
  <c r="L167" i="1"/>
  <c r="L166" i="1"/>
  <c r="L165" i="1"/>
  <c r="L164" i="1"/>
  <c r="L163" i="1"/>
  <c r="L182" i="1"/>
  <c r="L181" i="1"/>
  <c r="L180" i="1"/>
  <c r="L179" i="1"/>
  <c r="L178" i="1"/>
  <c r="L177" i="1"/>
  <c r="L189" i="1"/>
  <c r="L188" i="1"/>
  <c r="L187" i="1"/>
  <c r="L186" i="1"/>
  <c r="L185" i="1"/>
  <c r="L184" i="1"/>
  <c r="L203" i="1"/>
  <c r="L202" i="1"/>
  <c r="L201" i="1"/>
  <c r="L200" i="1"/>
  <c r="L199" i="1"/>
  <c r="L198" i="1"/>
  <c r="L210" i="1"/>
  <c r="L209" i="1"/>
  <c r="L208" i="1"/>
  <c r="L207" i="1"/>
  <c r="L206" i="1"/>
  <c r="L205" i="1"/>
  <c r="L212" i="1"/>
  <c r="L217" i="1"/>
  <c r="L216" i="1"/>
  <c r="L215" i="1"/>
  <c r="L214" i="1"/>
  <c r="L213" i="1"/>
  <c r="L219" i="1"/>
  <c r="L224" i="1"/>
  <c r="L223" i="1"/>
  <c r="L222" i="1"/>
  <c r="L221" i="1"/>
  <c r="L220" i="1"/>
  <c r="K240" i="1" l="1"/>
  <c r="N239" i="1" l="1"/>
  <c r="L240" i="1" l="1"/>
  <c r="N240" i="1" s="1"/>
  <c r="J240" i="1"/>
  <c r="I240" i="1"/>
  <c r="H240" i="1"/>
  <c r="N220" i="1" l="1"/>
  <c r="R220" i="1" s="1"/>
  <c r="N221" i="1"/>
  <c r="R221" i="1" s="1"/>
  <c r="N222" i="1"/>
  <c r="R222" i="1" s="1"/>
  <c r="N223" i="1"/>
  <c r="R223" i="1" s="1"/>
  <c r="N224" i="1"/>
  <c r="R224" i="1" s="1"/>
  <c r="M220" i="1"/>
  <c r="Q220" i="1" s="1"/>
  <c r="M221" i="1"/>
  <c r="Q221" i="1" s="1"/>
  <c r="M222" i="1"/>
  <c r="Q222" i="1" s="1"/>
  <c r="M223" i="1"/>
  <c r="Q223" i="1" s="1"/>
  <c r="M224" i="1"/>
  <c r="Q224" i="1" s="1"/>
  <c r="N219" i="1"/>
  <c r="R219" i="1" s="1"/>
  <c r="M219" i="1"/>
  <c r="Q219" i="1" s="1"/>
  <c r="N213" i="1" l="1"/>
  <c r="R213" i="1" s="1"/>
  <c r="N214" i="1"/>
  <c r="R214" i="1" s="1"/>
  <c r="N215" i="1"/>
  <c r="R215" i="1" s="1"/>
  <c r="N216" i="1"/>
  <c r="R216" i="1" s="1"/>
  <c r="N217" i="1"/>
  <c r="R217" i="1" s="1"/>
  <c r="M213" i="1"/>
  <c r="Q213" i="1" s="1"/>
  <c r="M214" i="1"/>
  <c r="Q214" i="1" s="1"/>
  <c r="M215" i="1"/>
  <c r="Q215" i="1" s="1"/>
  <c r="M216" i="1"/>
  <c r="Q216" i="1" s="1"/>
  <c r="M217" i="1"/>
  <c r="Q217" i="1" s="1"/>
  <c r="N212" i="1"/>
  <c r="M212" i="1"/>
  <c r="Q212" i="1" s="1"/>
  <c r="R212" i="1" l="1"/>
  <c r="N206" i="1"/>
  <c r="R206" i="1" s="1"/>
  <c r="N207" i="1"/>
  <c r="R207" i="1" s="1"/>
  <c r="N208" i="1"/>
  <c r="R208" i="1" s="1"/>
  <c r="N209" i="1"/>
  <c r="R209" i="1" s="1"/>
  <c r="N210" i="1"/>
  <c r="R210" i="1" s="1"/>
  <c r="M206" i="1"/>
  <c r="Q206" i="1" s="1"/>
  <c r="M207" i="1"/>
  <c r="Q207" i="1" s="1"/>
  <c r="M208" i="1"/>
  <c r="Q208" i="1" s="1"/>
  <c r="M209" i="1"/>
  <c r="Q209" i="1" s="1"/>
  <c r="M210" i="1"/>
  <c r="Q210" i="1" s="1"/>
  <c r="N205" i="1"/>
  <c r="M205" i="1"/>
  <c r="Q205" i="1" s="1"/>
  <c r="R205" i="1" l="1"/>
  <c r="N199" i="1"/>
  <c r="R199" i="1" s="1"/>
  <c r="N200" i="1"/>
  <c r="R200" i="1" s="1"/>
  <c r="N201" i="1"/>
  <c r="R201" i="1" s="1"/>
  <c r="M199" i="1"/>
  <c r="Q199" i="1" s="1"/>
  <c r="M200" i="1"/>
  <c r="Q200" i="1" s="1"/>
  <c r="M201" i="1"/>
  <c r="Q201" i="1" s="1"/>
  <c r="M202" i="1"/>
  <c r="Q202" i="1" s="1"/>
  <c r="N198" i="1"/>
  <c r="M198" i="1"/>
  <c r="Q198" i="1" s="1"/>
  <c r="R198" i="1" l="1"/>
  <c r="M203" i="1"/>
  <c r="Q203" i="1" s="1"/>
  <c r="Q225" i="1" s="1"/>
  <c r="Q226" i="1" s="1"/>
  <c r="N185" i="1"/>
  <c r="R185" i="1" s="1"/>
  <c r="N186" i="1"/>
  <c r="R186" i="1" s="1"/>
  <c r="N187" i="1"/>
  <c r="R187" i="1" s="1"/>
  <c r="N188" i="1"/>
  <c r="R188" i="1" s="1"/>
  <c r="N189" i="1"/>
  <c r="R189" i="1" s="1"/>
  <c r="M185" i="1"/>
  <c r="Q185" i="1" s="1"/>
  <c r="M186" i="1"/>
  <c r="Q186" i="1" s="1"/>
  <c r="M187" i="1"/>
  <c r="Q187" i="1" s="1"/>
  <c r="M188" i="1"/>
  <c r="Q188" i="1" s="1"/>
  <c r="M189" i="1"/>
  <c r="Q189" i="1" s="1"/>
  <c r="N178" i="1"/>
  <c r="R178" i="1" s="1"/>
  <c r="N179" i="1"/>
  <c r="R179" i="1" s="1"/>
  <c r="N180" i="1"/>
  <c r="R180" i="1" s="1"/>
  <c r="N181" i="1"/>
  <c r="R181" i="1" s="1"/>
  <c r="N182" i="1"/>
  <c r="R182" i="1" s="1"/>
  <c r="M178" i="1"/>
  <c r="Q178" i="1" s="1"/>
  <c r="M179" i="1"/>
  <c r="Q179" i="1" s="1"/>
  <c r="M180" i="1"/>
  <c r="Q180" i="1" s="1"/>
  <c r="M181" i="1"/>
  <c r="Q181" i="1" s="1"/>
  <c r="M182" i="1"/>
  <c r="Q182" i="1" s="1"/>
  <c r="N184" i="1"/>
  <c r="R184" i="1" s="1"/>
  <c r="M184" i="1"/>
  <c r="Q184" i="1" s="1"/>
  <c r="N177" i="1"/>
  <c r="R177" i="1" s="1"/>
  <c r="M177" i="1"/>
  <c r="Q177" i="1" s="1"/>
  <c r="M225" i="1" l="1"/>
  <c r="R190" i="1"/>
  <c r="R191" i="1" s="1"/>
  <c r="Q190" i="1"/>
  <c r="Q191" i="1" s="1"/>
  <c r="N190" i="1"/>
  <c r="M190" i="1"/>
  <c r="N164" i="1"/>
  <c r="R164" i="1" s="1"/>
  <c r="N165" i="1"/>
  <c r="R165" i="1" s="1"/>
  <c r="N166" i="1"/>
  <c r="R166" i="1" s="1"/>
  <c r="N167" i="1"/>
  <c r="R167" i="1" s="1"/>
  <c r="N168" i="1"/>
  <c r="R168" i="1" s="1"/>
  <c r="M164" i="1"/>
  <c r="Q164" i="1" s="1"/>
  <c r="M165" i="1"/>
  <c r="Q165" i="1" s="1"/>
  <c r="M166" i="1"/>
  <c r="Q166" i="1" s="1"/>
  <c r="M167" i="1"/>
  <c r="Q167" i="1" s="1"/>
  <c r="M168" i="1"/>
  <c r="Q168" i="1" s="1"/>
  <c r="N163" i="1"/>
  <c r="R163" i="1" s="1"/>
  <c r="M163" i="1"/>
  <c r="Q163" i="1" s="1"/>
  <c r="M226" i="1" l="1"/>
  <c r="H237" i="1"/>
  <c r="N191" i="1"/>
  <c r="I236" i="1"/>
  <c r="M191" i="1"/>
  <c r="H236" i="1"/>
  <c r="N157" i="1"/>
  <c r="R157" i="1" s="1"/>
  <c r="N158" i="1"/>
  <c r="R158" i="1" s="1"/>
  <c r="N159" i="1"/>
  <c r="R159" i="1" s="1"/>
  <c r="N160" i="1"/>
  <c r="R160" i="1" s="1"/>
  <c r="N161" i="1"/>
  <c r="R161" i="1" s="1"/>
  <c r="M157" i="1"/>
  <c r="Q157" i="1" s="1"/>
  <c r="M158" i="1"/>
  <c r="Q158" i="1" s="1"/>
  <c r="M159" i="1"/>
  <c r="Q159" i="1" s="1"/>
  <c r="M160" i="1"/>
  <c r="Q160" i="1" s="1"/>
  <c r="M161" i="1"/>
  <c r="Q161" i="1" s="1"/>
  <c r="N156" i="1"/>
  <c r="R156" i="1" s="1"/>
  <c r="M156" i="1"/>
  <c r="Q156" i="1" s="1"/>
  <c r="U237" i="1" l="1"/>
  <c r="X237" i="1"/>
  <c r="X236" i="1"/>
  <c r="U236" i="1"/>
  <c r="K236" i="1"/>
  <c r="N150" i="1"/>
  <c r="R150" i="1" s="1"/>
  <c r="N151" i="1"/>
  <c r="R151" i="1" s="1"/>
  <c r="N152" i="1"/>
  <c r="R152" i="1" s="1"/>
  <c r="N153" i="1"/>
  <c r="R153" i="1" s="1"/>
  <c r="N154" i="1"/>
  <c r="R154" i="1" s="1"/>
  <c r="M150" i="1"/>
  <c r="Q150" i="1" s="1"/>
  <c r="M151" i="1"/>
  <c r="Q151" i="1" s="1"/>
  <c r="M152" i="1"/>
  <c r="Q152" i="1" s="1"/>
  <c r="M153" i="1"/>
  <c r="Q153" i="1" s="1"/>
  <c r="M154" i="1"/>
  <c r="Q154" i="1" s="1"/>
  <c r="N149" i="1"/>
  <c r="M149" i="1"/>
  <c r="Q149" i="1" s="1"/>
  <c r="Q169" i="1" l="1"/>
  <c r="Q170" i="1" s="1"/>
  <c r="N169" i="1"/>
  <c r="R149" i="1"/>
  <c r="R169" i="1"/>
  <c r="R170" i="1" s="1"/>
  <c r="M169" i="1"/>
  <c r="N170" i="1" l="1"/>
  <c r="I235" i="1"/>
  <c r="M170" i="1"/>
  <c r="H235" i="1"/>
  <c r="N129" i="1"/>
  <c r="R129" i="1" s="1"/>
  <c r="N130" i="1"/>
  <c r="R130" i="1" s="1"/>
  <c r="N131" i="1"/>
  <c r="R131" i="1" s="1"/>
  <c r="N132" i="1"/>
  <c r="R132" i="1" s="1"/>
  <c r="N133" i="1"/>
  <c r="R133" i="1" s="1"/>
  <c r="M129" i="1"/>
  <c r="Q129" i="1" s="1"/>
  <c r="M130" i="1"/>
  <c r="Q130" i="1" s="1"/>
  <c r="M131" i="1"/>
  <c r="Q131" i="1" s="1"/>
  <c r="M132" i="1"/>
  <c r="Q132" i="1" s="1"/>
  <c r="M133" i="1"/>
  <c r="Q133" i="1" s="1"/>
  <c r="N128" i="1"/>
  <c r="R128" i="1" s="1"/>
  <c r="M128" i="1"/>
  <c r="Q128" i="1" s="1"/>
  <c r="U235" i="1" l="1"/>
  <c r="X235" i="1"/>
  <c r="K235" i="1"/>
  <c r="N122" i="1"/>
  <c r="R122" i="1" s="1"/>
  <c r="N123" i="1"/>
  <c r="R123" i="1" s="1"/>
  <c r="N124" i="1"/>
  <c r="R124" i="1" s="1"/>
  <c r="N125" i="1"/>
  <c r="R125" i="1" s="1"/>
  <c r="N126" i="1"/>
  <c r="R126" i="1" s="1"/>
  <c r="M122" i="1"/>
  <c r="Q122" i="1" s="1"/>
  <c r="M123" i="1"/>
  <c r="Q123" i="1" s="1"/>
  <c r="M124" i="1"/>
  <c r="Q124" i="1" s="1"/>
  <c r="M125" i="1"/>
  <c r="Q125" i="1" s="1"/>
  <c r="M126" i="1"/>
  <c r="Q126" i="1" s="1"/>
  <c r="N121" i="1"/>
  <c r="R121" i="1" s="1"/>
  <c r="M121" i="1"/>
  <c r="Q121" i="1" s="1"/>
  <c r="N115" i="1" l="1"/>
  <c r="R115" i="1" s="1"/>
  <c r="N116" i="1"/>
  <c r="R116" i="1" s="1"/>
  <c r="N117" i="1"/>
  <c r="R117" i="1" s="1"/>
  <c r="N118" i="1"/>
  <c r="R118" i="1" s="1"/>
  <c r="N119" i="1"/>
  <c r="R119" i="1" s="1"/>
  <c r="M115" i="1"/>
  <c r="Q115" i="1" s="1"/>
  <c r="M116" i="1"/>
  <c r="Q116" i="1" s="1"/>
  <c r="M117" i="1"/>
  <c r="Q117" i="1" s="1"/>
  <c r="M118" i="1"/>
  <c r="Q118" i="1" s="1"/>
  <c r="M119" i="1"/>
  <c r="Q119" i="1" s="1"/>
  <c r="N114" i="1"/>
  <c r="R114" i="1" s="1"/>
  <c r="M114" i="1"/>
  <c r="Q114" i="1" s="1"/>
  <c r="N108" i="1" l="1"/>
  <c r="R108" i="1" s="1"/>
  <c r="N109" i="1"/>
  <c r="R109" i="1" s="1"/>
  <c r="N110" i="1"/>
  <c r="R110" i="1" s="1"/>
  <c r="N111" i="1"/>
  <c r="R111" i="1" s="1"/>
  <c r="N112" i="1"/>
  <c r="R112" i="1" s="1"/>
  <c r="M108" i="1"/>
  <c r="Q108" i="1" s="1"/>
  <c r="M109" i="1"/>
  <c r="Q109" i="1" s="1"/>
  <c r="M110" i="1"/>
  <c r="Q110" i="1" s="1"/>
  <c r="M111" i="1"/>
  <c r="Q111" i="1" s="1"/>
  <c r="M112" i="1"/>
  <c r="Q112" i="1" s="1"/>
  <c r="N107" i="1"/>
  <c r="R107" i="1" s="1"/>
  <c r="M107" i="1"/>
  <c r="Q107" i="1" s="1"/>
  <c r="N139" i="1" l="1"/>
  <c r="R139" i="1" s="1"/>
  <c r="M139" i="1"/>
  <c r="Q139" i="1" s="1"/>
  <c r="M137" i="1"/>
  <c r="Q137" i="1" s="1"/>
  <c r="N137" i="1"/>
  <c r="R137" i="1" s="1"/>
  <c r="M135" i="1"/>
  <c r="N135" i="1"/>
  <c r="N140" i="1"/>
  <c r="R140" i="1" s="1"/>
  <c r="M140" i="1"/>
  <c r="Q140" i="1" s="1"/>
  <c r="M138" i="1"/>
  <c r="Q138" i="1" s="1"/>
  <c r="N138" i="1"/>
  <c r="R138" i="1" s="1"/>
  <c r="M136" i="1"/>
  <c r="Q136" i="1" s="1"/>
  <c r="N136" i="1"/>
  <c r="R136" i="1" s="1"/>
  <c r="N94" i="1"/>
  <c r="R94" i="1" s="1"/>
  <c r="N96" i="1"/>
  <c r="R96" i="1" s="1"/>
  <c r="N97" i="1"/>
  <c r="R97" i="1" s="1"/>
  <c r="M94" i="1"/>
  <c r="Q94" i="1" s="1"/>
  <c r="M95" i="1"/>
  <c r="Q95" i="1" s="1"/>
  <c r="M96" i="1"/>
  <c r="Q96" i="1" s="1"/>
  <c r="M97" i="1"/>
  <c r="Q97" i="1" s="1"/>
  <c r="M98" i="1"/>
  <c r="Q98" i="1" s="1"/>
  <c r="N93" i="1"/>
  <c r="R93" i="1" s="1"/>
  <c r="N95" i="1"/>
  <c r="R95" i="1" s="1"/>
  <c r="N98" i="1"/>
  <c r="R98" i="1" s="1"/>
  <c r="M93" i="1"/>
  <c r="Q93" i="1" s="1"/>
  <c r="R135" i="1" l="1"/>
  <c r="R141" i="1" s="1"/>
  <c r="R142" i="1" s="1"/>
  <c r="N141" i="1"/>
  <c r="Q135" i="1"/>
  <c r="Q141" i="1" s="1"/>
  <c r="Q142" i="1" s="1"/>
  <c r="M141" i="1"/>
  <c r="N87" i="1"/>
  <c r="R87" i="1" s="1"/>
  <c r="N88" i="1"/>
  <c r="R88" i="1" s="1"/>
  <c r="N89" i="1"/>
  <c r="R89" i="1" s="1"/>
  <c r="N90" i="1"/>
  <c r="R90" i="1" s="1"/>
  <c r="M87" i="1"/>
  <c r="Q87" i="1" s="1"/>
  <c r="M88" i="1"/>
  <c r="Q88" i="1" s="1"/>
  <c r="M89" i="1"/>
  <c r="Q89" i="1" s="1"/>
  <c r="M90" i="1"/>
  <c r="Q90" i="1" s="1"/>
  <c r="N91" i="1"/>
  <c r="R91" i="1" s="1"/>
  <c r="M86" i="1"/>
  <c r="Q86" i="1" s="1"/>
  <c r="N142" i="1" l="1"/>
  <c r="I234" i="1"/>
  <c r="M142" i="1"/>
  <c r="H234" i="1"/>
  <c r="N86" i="1"/>
  <c r="R86" i="1" s="1"/>
  <c r="M91" i="1"/>
  <c r="Q91" i="1" s="1"/>
  <c r="N80" i="1"/>
  <c r="R80" i="1" s="1"/>
  <c r="N81" i="1"/>
  <c r="R81" i="1" s="1"/>
  <c r="N82" i="1"/>
  <c r="R82" i="1" s="1"/>
  <c r="N83" i="1"/>
  <c r="R83" i="1" s="1"/>
  <c r="M80" i="1"/>
  <c r="Q80" i="1" s="1"/>
  <c r="M83" i="1"/>
  <c r="Q83" i="1" s="1"/>
  <c r="M84" i="1"/>
  <c r="Q84" i="1" s="1"/>
  <c r="N79" i="1"/>
  <c r="R79" i="1" s="1"/>
  <c r="M79" i="1"/>
  <c r="Q79" i="1" s="1"/>
  <c r="M81" i="1"/>
  <c r="Q81" i="1" s="1"/>
  <c r="M82" i="1"/>
  <c r="Q82" i="1" s="1"/>
  <c r="N84" i="1"/>
  <c r="R84" i="1" s="1"/>
  <c r="X234" i="1" l="1"/>
  <c r="U234" i="1"/>
  <c r="K234" i="1"/>
  <c r="N73" i="1"/>
  <c r="R73" i="1" s="1"/>
  <c r="N74" i="1"/>
  <c r="R74" i="1" s="1"/>
  <c r="N75" i="1"/>
  <c r="R75" i="1" s="1"/>
  <c r="N76" i="1"/>
  <c r="R76" i="1" s="1"/>
  <c r="N77" i="1"/>
  <c r="R77" i="1" s="1"/>
  <c r="M73" i="1"/>
  <c r="Q73" i="1" s="1"/>
  <c r="M74" i="1"/>
  <c r="Q74" i="1" s="1"/>
  <c r="M75" i="1"/>
  <c r="Q75" i="1" s="1"/>
  <c r="M76" i="1"/>
  <c r="Q76" i="1" s="1"/>
  <c r="M77" i="1"/>
  <c r="Q77" i="1" s="1"/>
  <c r="N72" i="1"/>
  <c r="R72" i="1" s="1"/>
  <c r="M72" i="1"/>
  <c r="Q72" i="1" s="1"/>
  <c r="N65" i="1" l="1"/>
  <c r="R65" i="1" l="1"/>
  <c r="M70" i="1"/>
  <c r="Q70" i="1" s="1"/>
  <c r="N70" i="1"/>
  <c r="R70" i="1" s="1"/>
  <c r="N69" i="1"/>
  <c r="R69" i="1" s="1"/>
  <c r="M69" i="1"/>
  <c r="Q69" i="1" s="1"/>
  <c r="M68" i="1"/>
  <c r="Q68" i="1" s="1"/>
  <c r="N68" i="1"/>
  <c r="R68" i="1" s="1"/>
  <c r="M67" i="1"/>
  <c r="Q67" i="1" s="1"/>
  <c r="N67" i="1"/>
  <c r="R67" i="1" s="1"/>
  <c r="N66" i="1"/>
  <c r="R66" i="1" s="1"/>
  <c r="M66" i="1"/>
  <c r="Q66" i="1" s="1"/>
  <c r="M65" i="1"/>
  <c r="N52" i="1"/>
  <c r="R52" i="1" s="1"/>
  <c r="N53" i="1"/>
  <c r="R53" i="1" s="1"/>
  <c r="N54" i="1"/>
  <c r="R54" i="1" s="1"/>
  <c r="N55" i="1"/>
  <c r="R55" i="1" s="1"/>
  <c r="N56" i="1"/>
  <c r="R56" i="1" s="1"/>
  <c r="M51" i="1"/>
  <c r="M99" i="1" l="1"/>
  <c r="H233" i="1" s="1"/>
  <c r="X233" i="1" s="1"/>
  <c r="U233" i="1"/>
  <c r="Q51" i="1"/>
  <c r="N51" i="1"/>
  <c r="M56" i="1"/>
  <c r="Q56" i="1" s="1"/>
  <c r="R99" i="1"/>
  <c r="R100" i="1" s="1"/>
  <c r="M55" i="1"/>
  <c r="Q55" i="1" s="1"/>
  <c r="M54" i="1"/>
  <c r="Q54" i="1" s="1"/>
  <c r="M53" i="1"/>
  <c r="Q53" i="1" s="1"/>
  <c r="M52" i="1"/>
  <c r="Q52" i="1" s="1"/>
  <c r="Q65" i="1"/>
  <c r="Q99" i="1" s="1"/>
  <c r="Q100" i="1" s="1"/>
  <c r="M100" i="1"/>
  <c r="N99" i="1"/>
  <c r="N45" i="1"/>
  <c r="R45" i="1" s="1"/>
  <c r="N46" i="1"/>
  <c r="R46" i="1" s="1"/>
  <c r="M45" i="1"/>
  <c r="Q45" i="1" s="1"/>
  <c r="M46" i="1"/>
  <c r="Q46" i="1" s="1"/>
  <c r="N47" i="1"/>
  <c r="R47" i="1" s="1"/>
  <c r="N48" i="1"/>
  <c r="R48" i="1" s="1"/>
  <c r="N49" i="1"/>
  <c r="R49" i="1" s="1"/>
  <c r="N44" i="1"/>
  <c r="R44" i="1" s="1"/>
  <c r="N100" i="1" l="1"/>
  <c r="I233" i="1"/>
  <c r="K233" i="1" s="1"/>
  <c r="R51" i="1"/>
  <c r="M44" i="1"/>
  <c r="Q44" i="1" s="1"/>
  <c r="M49" i="1"/>
  <c r="Q49" i="1" s="1"/>
  <c r="M48" i="1"/>
  <c r="Q48" i="1" s="1"/>
  <c r="M47" i="1"/>
  <c r="Q47" i="1" s="1"/>
  <c r="M38" i="1"/>
  <c r="Q38" i="1" s="1"/>
  <c r="M39" i="1"/>
  <c r="Q39" i="1" s="1"/>
  <c r="M40" i="1"/>
  <c r="Q40" i="1" s="1"/>
  <c r="M41" i="1"/>
  <c r="Q41" i="1" s="1"/>
  <c r="M42" i="1"/>
  <c r="Q42" i="1" s="1"/>
  <c r="N37" i="1"/>
  <c r="R37" i="1" s="1"/>
  <c r="N31" i="1"/>
  <c r="R31" i="1" s="1"/>
  <c r="N32" i="1"/>
  <c r="R32" i="1" s="1"/>
  <c r="N33" i="1"/>
  <c r="R33" i="1" s="1"/>
  <c r="N34" i="1"/>
  <c r="R34" i="1" s="1"/>
  <c r="N35" i="1"/>
  <c r="R35" i="1" s="1"/>
  <c r="N30" i="1"/>
  <c r="R30" i="1" s="1"/>
  <c r="M31" i="1"/>
  <c r="Q31" i="1" s="1"/>
  <c r="M32" i="1"/>
  <c r="Q32" i="1" s="1"/>
  <c r="M33" i="1"/>
  <c r="Q33" i="1" s="1"/>
  <c r="M34" i="1"/>
  <c r="Q34" i="1" s="1"/>
  <c r="M35" i="1"/>
  <c r="Q35" i="1" s="1"/>
  <c r="M30" i="1"/>
  <c r="Q30" i="1" s="1"/>
  <c r="N41" i="1" l="1"/>
  <c r="R41" i="1" s="1"/>
  <c r="N40" i="1"/>
  <c r="R40" i="1" s="1"/>
  <c r="N42" i="1"/>
  <c r="R42" i="1" s="1"/>
  <c r="N39" i="1"/>
  <c r="R39" i="1" s="1"/>
  <c r="M37" i="1"/>
  <c r="Q37" i="1" s="1"/>
  <c r="Q57" i="1" s="1"/>
  <c r="N38" i="1"/>
  <c r="R38" i="1" s="1"/>
  <c r="N24" i="1"/>
  <c r="R24" i="1" s="1"/>
  <c r="N25" i="1"/>
  <c r="R25" i="1" s="1"/>
  <c r="N26" i="1"/>
  <c r="R26" i="1" s="1"/>
  <c r="N27" i="1"/>
  <c r="R27" i="1" s="1"/>
  <c r="N28" i="1"/>
  <c r="R28" i="1" s="1"/>
  <c r="M24" i="1"/>
  <c r="Q24" i="1" s="1"/>
  <c r="M25" i="1"/>
  <c r="Q25" i="1" s="1"/>
  <c r="M26" i="1"/>
  <c r="Q26" i="1" s="1"/>
  <c r="M27" i="1"/>
  <c r="Q27" i="1" s="1"/>
  <c r="M28" i="1"/>
  <c r="Q28" i="1" s="1"/>
  <c r="R57" i="1" l="1"/>
  <c r="R58" i="1" s="1"/>
  <c r="N57" i="1"/>
  <c r="I232" i="1" s="1"/>
  <c r="M57" i="1"/>
  <c r="Q58" i="1"/>
  <c r="O224" i="1"/>
  <c r="S224" i="1" s="1"/>
  <c r="O223" i="1"/>
  <c r="S223" i="1" s="1"/>
  <c r="O222" i="1"/>
  <c r="S222" i="1" s="1"/>
  <c r="O221" i="1"/>
  <c r="S221" i="1" s="1"/>
  <c r="O220" i="1"/>
  <c r="S220" i="1" s="1"/>
  <c r="O219" i="1"/>
  <c r="S219" i="1" s="1"/>
  <c r="O217" i="1"/>
  <c r="S217" i="1" s="1"/>
  <c r="O216" i="1"/>
  <c r="S216" i="1" s="1"/>
  <c r="O215" i="1"/>
  <c r="S215" i="1" s="1"/>
  <c r="O214" i="1"/>
  <c r="S214" i="1" s="1"/>
  <c r="O213" i="1"/>
  <c r="S213" i="1" s="1"/>
  <c r="O212" i="1"/>
  <c r="S212" i="1" s="1"/>
  <c r="O210" i="1"/>
  <c r="S210" i="1" s="1"/>
  <c r="O209" i="1"/>
  <c r="S209" i="1" s="1"/>
  <c r="O208" i="1"/>
  <c r="S208" i="1" s="1"/>
  <c r="O207" i="1"/>
  <c r="S207" i="1" s="1"/>
  <c r="O206" i="1"/>
  <c r="S206" i="1" s="1"/>
  <c r="O205" i="1"/>
  <c r="S205" i="1" s="1"/>
  <c r="O201" i="1"/>
  <c r="S201" i="1" s="1"/>
  <c r="O200" i="1"/>
  <c r="S200" i="1" s="1"/>
  <c r="O199" i="1"/>
  <c r="S199" i="1" s="1"/>
  <c r="O198" i="1"/>
  <c r="O189" i="1"/>
  <c r="S189" i="1" s="1"/>
  <c r="O188" i="1"/>
  <c r="S188" i="1" s="1"/>
  <c r="O187" i="1"/>
  <c r="S187" i="1" s="1"/>
  <c r="O186" i="1"/>
  <c r="S186" i="1" s="1"/>
  <c r="O185" i="1"/>
  <c r="S185" i="1" s="1"/>
  <c r="O184" i="1"/>
  <c r="S184" i="1" s="1"/>
  <c r="F182" i="1"/>
  <c r="F181" i="1"/>
  <c r="O180" i="1"/>
  <c r="S180" i="1" s="1"/>
  <c r="O179" i="1"/>
  <c r="S179" i="1" s="1"/>
  <c r="O178" i="1"/>
  <c r="S178" i="1" s="1"/>
  <c r="O177" i="1"/>
  <c r="F168" i="1"/>
  <c r="F167" i="1"/>
  <c r="F166" i="1"/>
  <c r="F165" i="1"/>
  <c r="F164" i="1"/>
  <c r="F163" i="1"/>
  <c r="F161" i="1"/>
  <c r="F160" i="1"/>
  <c r="F159" i="1"/>
  <c r="F158" i="1"/>
  <c r="F157" i="1"/>
  <c r="F156" i="1"/>
  <c r="F154" i="1"/>
  <c r="F153" i="1"/>
  <c r="F152" i="1"/>
  <c r="F151" i="1"/>
  <c r="F150" i="1"/>
  <c r="F149" i="1"/>
  <c r="O160" i="1" l="1"/>
  <c r="S160" i="1" s="1"/>
  <c r="E17" i="5"/>
  <c r="O163" i="1"/>
  <c r="S163" i="1" s="1"/>
  <c r="E20" i="5"/>
  <c r="O151" i="1"/>
  <c r="S151" i="1" s="1"/>
  <c r="E8" i="5"/>
  <c r="O166" i="1"/>
  <c r="S166" i="1" s="1"/>
  <c r="E23" i="5"/>
  <c r="O158" i="1"/>
  <c r="S158" i="1" s="1"/>
  <c r="E15" i="5"/>
  <c r="O164" i="1"/>
  <c r="S164" i="1" s="1"/>
  <c r="E21" i="5"/>
  <c r="O152" i="1"/>
  <c r="S152" i="1" s="1"/>
  <c r="E9" i="5"/>
  <c r="O153" i="1"/>
  <c r="S153" i="1" s="1"/>
  <c r="E10" i="5"/>
  <c r="O167" i="1"/>
  <c r="S167" i="1" s="1"/>
  <c r="E24" i="5"/>
  <c r="O159" i="1"/>
  <c r="S159" i="1" s="1"/>
  <c r="E16" i="5"/>
  <c r="O181" i="1"/>
  <c r="S181" i="1" s="1"/>
  <c r="E10" i="6"/>
  <c r="O182" i="1"/>
  <c r="S182" i="1" s="1"/>
  <c r="E11" i="6"/>
  <c r="O150" i="1"/>
  <c r="S150" i="1" s="1"/>
  <c r="E7" i="5"/>
  <c r="O168" i="1"/>
  <c r="S168" i="1" s="1"/>
  <c r="E25" i="5"/>
  <c r="O161" i="1"/>
  <c r="S161" i="1" s="1"/>
  <c r="E18" i="5"/>
  <c r="O165" i="1"/>
  <c r="S165" i="1" s="1"/>
  <c r="E22" i="5"/>
  <c r="O156" i="1"/>
  <c r="S156" i="1" s="1"/>
  <c r="E13" i="5"/>
  <c r="O149" i="1"/>
  <c r="S149" i="1" s="1"/>
  <c r="S169" i="1" s="1"/>
  <c r="S170" i="1" s="1"/>
  <c r="E6" i="5"/>
  <c r="O154" i="1"/>
  <c r="S154" i="1" s="1"/>
  <c r="E11" i="5"/>
  <c r="O157" i="1"/>
  <c r="S157" i="1" s="1"/>
  <c r="E14" i="5"/>
  <c r="N58" i="1"/>
  <c r="M58" i="1"/>
  <c r="H232" i="1"/>
  <c r="S198" i="1"/>
  <c r="S177" i="1"/>
  <c r="O169" i="1"/>
  <c r="F140" i="1"/>
  <c r="F139" i="1"/>
  <c r="F138" i="1"/>
  <c r="F137" i="1"/>
  <c r="F136" i="1"/>
  <c r="F135" i="1"/>
  <c r="F133" i="1"/>
  <c r="F132" i="1"/>
  <c r="F131" i="1"/>
  <c r="F130" i="1"/>
  <c r="F129" i="1"/>
  <c r="F128" i="1"/>
  <c r="F126" i="1"/>
  <c r="F125" i="1"/>
  <c r="F124" i="1"/>
  <c r="F123" i="1"/>
  <c r="F122" i="1"/>
  <c r="F121" i="1"/>
  <c r="F119" i="1"/>
  <c r="F118" i="1"/>
  <c r="F117" i="1"/>
  <c r="F116" i="1"/>
  <c r="F115" i="1"/>
  <c r="F114" i="1"/>
  <c r="F112" i="1"/>
  <c r="F111" i="1"/>
  <c r="F110" i="1"/>
  <c r="F109" i="1"/>
  <c r="F108" i="1"/>
  <c r="F107" i="1"/>
  <c r="F98" i="1"/>
  <c r="F97" i="1"/>
  <c r="F96" i="1"/>
  <c r="F95" i="1"/>
  <c r="F94" i="1"/>
  <c r="F93" i="1"/>
  <c r="F91" i="1"/>
  <c r="F90" i="1"/>
  <c r="F89" i="1"/>
  <c r="F88" i="1"/>
  <c r="F87" i="1"/>
  <c r="F86" i="1"/>
  <c r="F84" i="1"/>
  <c r="F83" i="1"/>
  <c r="F82" i="1"/>
  <c r="F81" i="1"/>
  <c r="F80" i="1"/>
  <c r="F79" i="1"/>
  <c r="F77" i="1"/>
  <c r="F76" i="1"/>
  <c r="F75" i="1"/>
  <c r="F74" i="1"/>
  <c r="F73" i="1"/>
  <c r="F72" i="1"/>
  <c r="F70" i="1"/>
  <c r="F69" i="1"/>
  <c r="F68" i="1"/>
  <c r="F67" i="1"/>
  <c r="F66" i="1"/>
  <c r="F65" i="1"/>
  <c r="F56" i="1"/>
  <c r="F55" i="1"/>
  <c r="F53" i="1"/>
  <c r="F52" i="1"/>
  <c r="F49" i="1"/>
  <c r="F48" i="1"/>
  <c r="F46" i="1"/>
  <c r="F45" i="1"/>
  <c r="F42" i="1"/>
  <c r="F39" i="1"/>
  <c r="F38" i="1"/>
  <c r="F35" i="1"/>
  <c r="F34" i="1"/>
  <c r="F31" i="1"/>
  <c r="F28" i="1"/>
  <c r="F27" i="1"/>
  <c r="F25" i="1"/>
  <c r="O132" i="1" l="1"/>
  <c r="S132" i="1" s="1"/>
  <c r="E31" i="4"/>
  <c r="O114" i="1"/>
  <c r="S114" i="1" s="1"/>
  <c r="E13" i="4"/>
  <c r="O80" i="1"/>
  <c r="S80" i="1" s="1"/>
  <c r="E21" i="3"/>
  <c r="O67" i="1"/>
  <c r="S67" i="1" s="1"/>
  <c r="E8" i="3"/>
  <c r="O130" i="1"/>
  <c r="S130" i="1" s="1"/>
  <c r="E29" i="4"/>
  <c r="O42" i="1"/>
  <c r="S42" i="1" s="1"/>
  <c r="E25" i="2"/>
  <c r="O118" i="1"/>
  <c r="S118" i="1" s="1"/>
  <c r="E17" i="4"/>
  <c r="O46" i="1"/>
  <c r="S46" i="1" s="1"/>
  <c r="E29" i="2"/>
  <c r="O87" i="1"/>
  <c r="S87" i="1" s="1"/>
  <c r="E28" i="3"/>
  <c r="O108" i="1"/>
  <c r="S108" i="1" s="1"/>
  <c r="E7" i="4"/>
  <c r="O122" i="1"/>
  <c r="S122" i="1" s="1"/>
  <c r="E21" i="4"/>
  <c r="O136" i="1"/>
  <c r="S136" i="1" s="1"/>
  <c r="E35" i="4"/>
  <c r="O35" i="1"/>
  <c r="S35" i="1" s="1"/>
  <c r="E18" i="2"/>
  <c r="O94" i="1"/>
  <c r="S94" i="1" s="1"/>
  <c r="E35" i="3"/>
  <c r="O129" i="1"/>
  <c r="S129" i="1" s="1"/>
  <c r="E28" i="4"/>
  <c r="O81" i="1"/>
  <c r="S81" i="1" s="1"/>
  <c r="E22" i="3"/>
  <c r="O68" i="1"/>
  <c r="S68" i="1" s="1"/>
  <c r="E9" i="3"/>
  <c r="O117" i="1"/>
  <c r="S117" i="1" s="1"/>
  <c r="E16" i="4"/>
  <c r="O83" i="1"/>
  <c r="S83" i="1" s="1"/>
  <c r="E24" i="3"/>
  <c r="O70" i="1"/>
  <c r="S70" i="1" s="1"/>
  <c r="E11" i="3"/>
  <c r="O119" i="1"/>
  <c r="S119" i="1" s="1"/>
  <c r="E18" i="4"/>
  <c r="O48" i="1"/>
  <c r="S48" i="1" s="1"/>
  <c r="E31" i="2"/>
  <c r="O107" i="1"/>
  <c r="E6" i="4"/>
  <c r="O121" i="1"/>
  <c r="S121" i="1" s="1"/>
  <c r="E20" i="4"/>
  <c r="O135" i="1"/>
  <c r="S135" i="1" s="1"/>
  <c r="E34" i="4"/>
  <c r="O25" i="1"/>
  <c r="S25" i="1" s="1"/>
  <c r="E8" i="2"/>
  <c r="O27" i="1"/>
  <c r="S27" i="1" s="1"/>
  <c r="E10" i="2"/>
  <c r="O52" i="1"/>
  <c r="S52" i="1" s="1"/>
  <c r="E35" i="2"/>
  <c r="O74" i="1"/>
  <c r="S74" i="1" s="1"/>
  <c r="E15" i="3"/>
  <c r="O88" i="1"/>
  <c r="S88" i="1" s="1"/>
  <c r="E29" i="3"/>
  <c r="O109" i="1"/>
  <c r="S109" i="1" s="1"/>
  <c r="E8" i="4"/>
  <c r="O123" i="1"/>
  <c r="S123" i="1" s="1"/>
  <c r="E22" i="4"/>
  <c r="O137" i="1"/>
  <c r="S137" i="1" s="1"/>
  <c r="E36" i="4"/>
  <c r="O65" i="1"/>
  <c r="E6" i="3"/>
  <c r="O128" i="1"/>
  <c r="S128" i="1" s="1"/>
  <c r="E27" i="4"/>
  <c r="O38" i="1"/>
  <c r="S38" i="1" s="1"/>
  <c r="E21" i="2"/>
  <c r="O115" i="1"/>
  <c r="S115" i="1" s="1"/>
  <c r="E14" i="4"/>
  <c r="O39" i="1"/>
  <c r="S39" i="1" s="1"/>
  <c r="E22" i="2"/>
  <c r="O190" i="1"/>
  <c r="S190" i="1"/>
  <c r="S191" i="1" s="1"/>
  <c r="O45" i="1"/>
  <c r="S45" i="1" s="1"/>
  <c r="E28" i="2"/>
  <c r="O86" i="1"/>
  <c r="S86" i="1" s="1"/>
  <c r="E27" i="3"/>
  <c r="O49" i="1"/>
  <c r="S49" i="1" s="1"/>
  <c r="E32" i="2"/>
  <c r="O53" i="1"/>
  <c r="S53" i="1" s="1"/>
  <c r="E36" i="2"/>
  <c r="O75" i="1"/>
  <c r="S75" i="1" s="1"/>
  <c r="E16" i="3"/>
  <c r="O89" i="1"/>
  <c r="S89" i="1" s="1"/>
  <c r="E30" i="3"/>
  <c r="O110" i="1"/>
  <c r="S110" i="1" s="1"/>
  <c r="E9" i="4"/>
  <c r="O124" i="1"/>
  <c r="S124" i="1" s="1"/>
  <c r="E23" i="4"/>
  <c r="O138" i="1"/>
  <c r="S138" i="1" s="1"/>
  <c r="E37" i="4"/>
  <c r="O79" i="1"/>
  <c r="S79" i="1" s="1"/>
  <c r="E20" i="3"/>
  <c r="O66" i="1"/>
  <c r="S66" i="1" s="1"/>
  <c r="E7" i="3"/>
  <c r="O95" i="1"/>
  <c r="S95" i="1" s="1"/>
  <c r="E36" i="3"/>
  <c r="O96" i="1"/>
  <c r="S96" i="1" s="1"/>
  <c r="E37" i="3"/>
  <c r="O97" i="1"/>
  <c r="S97" i="1" s="1"/>
  <c r="E38" i="3"/>
  <c r="O98" i="1"/>
  <c r="S98" i="1" s="1"/>
  <c r="E39" i="3"/>
  <c r="O133" i="1"/>
  <c r="S133" i="1" s="1"/>
  <c r="E32" i="4"/>
  <c r="O72" i="1"/>
  <c r="S72" i="1" s="1"/>
  <c r="E13" i="3"/>
  <c r="O28" i="1"/>
  <c r="S28" i="1" s="1"/>
  <c r="E11" i="2"/>
  <c r="O55" i="1"/>
  <c r="S55" i="1" s="1"/>
  <c r="E38" i="2"/>
  <c r="O90" i="1"/>
  <c r="S90" i="1" s="1"/>
  <c r="E31" i="3"/>
  <c r="O125" i="1"/>
  <c r="S125" i="1" s="1"/>
  <c r="E24" i="4"/>
  <c r="O139" i="1"/>
  <c r="S139" i="1" s="1"/>
  <c r="E38" i="4"/>
  <c r="O93" i="1"/>
  <c r="S93" i="1" s="1"/>
  <c r="E34" i="3"/>
  <c r="O116" i="1"/>
  <c r="S116" i="1" s="1"/>
  <c r="E15" i="4"/>
  <c r="O82" i="1"/>
  <c r="S82" i="1" s="1"/>
  <c r="E23" i="3"/>
  <c r="O131" i="1"/>
  <c r="S131" i="1" s="1"/>
  <c r="E30" i="4"/>
  <c r="O69" i="1"/>
  <c r="S69" i="1" s="1"/>
  <c r="E10" i="3"/>
  <c r="O84" i="1"/>
  <c r="S84" i="1" s="1"/>
  <c r="E25" i="3"/>
  <c r="O73" i="1"/>
  <c r="S73" i="1" s="1"/>
  <c r="E14" i="3"/>
  <c r="O31" i="1"/>
  <c r="S31" i="1" s="1"/>
  <c r="E14" i="2"/>
  <c r="O76" i="1"/>
  <c r="S76" i="1" s="1"/>
  <c r="E17" i="3"/>
  <c r="O111" i="1"/>
  <c r="S111" i="1" s="1"/>
  <c r="E10" i="4"/>
  <c r="O34" i="1"/>
  <c r="S34" i="1" s="1"/>
  <c r="E17" i="2"/>
  <c r="O56" i="1"/>
  <c r="S56" i="1" s="1"/>
  <c r="E39" i="2"/>
  <c r="O77" i="1"/>
  <c r="S77" i="1" s="1"/>
  <c r="E18" i="3"/>
  <c r="O91" i="1"/>
  <c r="S91" i="1" s="1"/>
  <c r="E32" i="3"/>
  <c r="O112" i="1"/>
  <c r="S112" i="1" s="1"/>
  <c r="E11" i="4"/>
  <c r="O126" i="1"/>
  <c r="S126" i="1" s="1"/>
  <c r="E25" i="4"/>
  <c r="O140" i="1"/>
  <c r="S140" i="1" s="1"/>
  <c r="E39" i="4"/>
  <c r="K232" i="1"/>
  <c r="X232" i="1"/>
  <c r="U232" i="1"/>
  <c r="H238" i="1"/>
  <c r="O170" i="1"/>
  <c r="J235" i="1"/>
  <c r="O191" i="1"/>
  <c r="J236" i="1"/>
  <c r="S107" i="1"/>
  <c r="S65" i="1"/>
  <c r="O99" i="1"/>
  <c r="F24" i="1"/>
  <c r="F32" i="1"/>
  <c r="F41" i="1"/>
  <c r="F26" i="1"/>
  <c r="F33" i="1"/>
  <c r="F40" i="1"/>
  <c r="F47" i="1"/>
  <c r="F54" i="1"/>
  <c r="F23" i="1"/>
  <c r="F30" i="1"/>
  <c r="F37" i="1"/>
  <c r="F44" i="1"/>
  <c r="F51" i="1"/>
  <c r="S99" i="1" l="1"/>
  <c r="S100" i="1" s="1"/>
  <c r="O37" i="1"/>
  <c r="S37" i="1" s="1"/>
  <c r="E20" i="2"/>
  <c r="O141" i="1"/>
  <c r="O23" i="1"/>
  <c r="S23" i="1" s="1"/>
  <c r="E6" i="2"/>
  <c r="S141" i="1"/>
  <c r="S142" i="1" s="1"/>
  <c r="O26" i="1"/>
  <c r="S26" i="1" s="1"/>
  <c r="E9" i="2"/>
  <c r="O30" i="1"/>
  <c r="S30" i="1" s="1"/>
  <c r="E13" i="2"/>
  <c r="O47" i="1"/>
  <c r="S47" i="1" s="1"/>
  <c r="E30" i="2"/>
  <c r="O33" i="1"/>
  <c r="S33" i="1" s="1"/>
  <c r="E16" i="2"/>
  <c r="O41" i="1"/>
  <c r="S41" i="1" s="1"/>
  <c r="E24" i="2"/>
  <c r="O44" i="1"/>
  <c r="S44" i="1" s="1"/>
  <c r="E27" i="2"/>
  <c r="O54" i="1"/>
  <c r="S54" i="1" s="1"/>
  <c r="S57" i="1" s="1"/>
  <c r="S58" i="1" s="1"/>
  <c r="E37" i="2"/>
  <c r="O40" i="1"/>
  <c r="S40" i="1" s="1"/>
  <c r="E23" i="2"/>
  <c r="O32" i="1"/>
  <c r="S32" i="1" s="1"/>
  <c r="E15" i="2"/>
  <c r="O51" i="1"/>
  <c r="E34" i="2"/>
  <c r="O24" i="1"/>
  <c r="S24" i="1" s="1"/>
  <c r="E7" i="2"/>
  <c r="O100" i="1"/>
  <c r="J233" i="1"/>
  <c r="O142" i="1"/>
  <c r="J234" i="1"/>
  <c r="L235" i="1"/>
  <c r="S235" i="1"/>
  <c r="T235" i="1" s="1"/>
  <c r="S236" i="1"/>
  <c r="T236" i="1" s="1"/>
  <c r="L236" i="1"/>
  <c r="S51" i="1"/>
  <c r="O57" i="1" l="1"/>
  <c r="J232" i="1" s="1"/>
  <c r="S232" i="1" s="1"/>
  <c r="T232" i="1" s="1"/>
  <c r="L233" i="1"/>
  <c r="S233" i="1"/>
  <c r="T233" i="1" s="1"/>
  <c r="L234" i="1"/>
  <c r="S234" i="1"/>
  <c r="T234" i="1" s="1"/>
  <c r="L232" i="1" l="1"/>
  <c r="O58" i="1"/>
  <c r="N202" i="1"/>
  <c r="R202" i="1"/>
  <c r="O203" i="1"/>
  <c r="S203" i="1" s="1"/>
  <c r="N203" i="1"/>
  <c r="R203" i="1" s="1"/>
  <c r="O202" i="1"/>
  <c r="N225" i="1" l="1"/>
  <c r="N226" i="1" s="1"/>
  <c r="S202" i="1"/>
  <c r="S225" i="1" s="1"/>
  <c r="S226" i="1" s="1"/>
  <c r="O225" i="1"/>
  <c r="R225" i="1"/>
  <c r="R226" i="1" s="1"/>
  <c r="I237" i="1" l="1"/>
  <c r="K237" i="1" s="1"/>
  <c r="K238" i="1" s="1"/>
  <c r="J237" i="1"/>
  <c r="O226" i="1"/>
  <c r="I238" i="1" l="1"/>
  <c r="S237" i="1"/>
  <c r="T237" i="1" s="1"/>
  <c r="J238" i="1"/>
  <c r="L237" i="1"/>
  <c r="L238" i="1" s="1"/>
</calcChain>
</file>

<file path=xl/sharedStrings.xml><?xml version="1.0" encoding="utf-8"?>
<sst xmlns="http://schemas.openxmlformats.org/spreadsheetml/2006/main" count="803" uniqueCount="124">
  <si>
    <t>SZACUNKOWA WARTOŚĆ ZAMÓWIENIA- USŁUGI</t>
  </si>
  <si>
    <t>1.</t>
  </si>
  <si>
    <t>Przedmiot zamówienia:</t>
  </si>
  <si>
    <t xml:space="preserve">2. </t>
  </si>
  <si>
    <t>Szacunek wartości zamówienia sporządziła:</t>
  </si>
  <si>
    <t xml:space="preserve">3. </t>
  </si>
  <si>
    <t>Podstawa prawna ustalenia wartości szacunkowej zamówienia:</t>
  </si>
  <si>
    <t xml:space="preserve">4. </t>
  </si>
  <si>
    <t>Metoda szacownia wartości zamówienia:</t>
  </si>
  <si>
    <t>Marta PEŁSZYŃSKA</t>
  </si>
  <si>
    <t>Oświadczam, że do wyliczenia wartości szacunkowej zamówienia posłużyłem/posłużyłam* się danymi z poprzedniego zamówienia, które zakończy się  w grudniu 2023 r. i wziąłem/ wzięłam* pod uwagę wszystkie oferty (nie tylko tą wybraną na podstawie której świadczona była dostawa lub usługa), które złożone były w poprzednim zamówieniu, i są to oferty:
(Uwaga: jeżeli w postępowaniu złożono tylko jedną ofertę to metody tej nie stosujemy lub łączymy z metodą analizy rynku) Metoda szacowania oparta na wartości dostawy została połączona z metodą analizy rynku. Szacunkowa wartość zamówienia została wyliczona w pkt. B).</t>
  </si>
  <si>
    <r>
      <t>A)   Metoda oparta na wartości dostawy / ceny jednostkowej usługi netto,  podanej w przesłanym formularzu ofertowym -</t>
    </r>
    <r>
      <rPr>
        <b/>
        <strike/>
        <sz val="11"/>
        <color theme="1"/>
        <rFont val="Arial"/>
        <family val="2"/>
        <charset val="238"/>
      </rPr>
      <t xml:space="preserve"> dotyczy</t>
    </r>
    <r>
      <rPr>
        <b/>
        <sz val="11"/>
        <color theme="1"/>
        <rFont val="Arial"/>
        <family val="2"/>
        <charset val="238"/>
      </rPr>
      <t>/nie dotyczy*</t>
    </r>
  </si>
  <si>
    <r>
      <t>B)   Metoda oparta na analizie rynku z zachowaniem zasady konkurencyjności - porównanie cen co najmniej 3 ofert, katalogów, informacji cenowych wykonawców - dotyczy/</t>
    </r>
    <r>
      <rPr>
        <b/>
        <strike/>
        <sz val="11"/>
        <color theme="1"/>
        <rFont val="Arial"/>
        <family val="2"/>
        <charset val="238"/>
      </rPr>
      <t>nie dotyczy</t>
    </r>
    <r>
      <rPr>
        <b/>
        <sz val="11"/>
        <color theme="1"/>
        <rFont val="Arial"/>
        <family val="2"/>
        <charset val="238"/>
      </rPr>
      <t>*</t>
    </r>
  </si>
  <si>
    <t>FORMULARZ OFERTOWY DLA ZADANIA NR 1</t>
  </si>
  <si>
    <t>Lp.</t>
  </si>
  <si>
    <t>usługa</t>
  </si>
  <si>
    <t>wartość netto</t>
  </si>
  <si>
    <t>stawka podatku VAT</t>
  </si>
  <si>
    <t>wartość brutto</t>
  </si>
  <si>
    <r>
      <t>podstawa
[m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]</t>
    </r>
  </si>
  <si>
    <r>
      <t>opcja
[m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]</t>
    </r>
  </si>
  <si>
    <r>
      <t>całkowita
[m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]</t>
    </r>
  </si>
  <si>
    <r>
      <t>[zł/m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]</t>
    </r>
  </si>
  <si>
    <t>podstawa
[zł]</t>
  </si>
  <si>
    <t>opcja
[zł]</t>
  </si>
  <si>
    <t>całkowita
[zł]</t>
  </si>
  <si>
    <t>gm. AUGUSTÓW (w tym m. Augustów)</t>
  </si>
  <si>
    <t>wywóz odpadów zmieszanych</t>
  </si>
  <si>
    <t>wywóz odpadów segregowanych PAPIER</t>
  </si>
  <si>
    <t>wywóz odpadów segregowanych PLASTIK i TWORZYWA SZTUCZNE</t>
  </si>
  <si>
    <t>wywóz odpadów segregowanych SZKŁO</t>
  </si>
  <si>
    <t>wywóz odpadów segregowanych BIODEGRADOWALNYCH</t>
  </si>
  <si>
    <t>wywóz odpadów wielkogabarytowych- jednorazowo</t>
  </si>
  <si>
    <t>gm. PŁASKA (w tym m. Gruszki i m. Płaska)</t>
  </si>
  <si>
    <t>gm. LIPSK (w tym m. Bartniki i m. Lipsk)</t>
  </si>
  <si>
    <t xml:space="preserve">gm. DĄBROWA BIAŁOSTOCKA (w tym m. Nierośno, m. Różanystok, m. Dąbrowa Białostocka) </t>
  </si>
  <si>
    <t>gm. KUŹNICA (w tym m. Kuźnica)</t>
  </si>
  <si>
    <t>RAZEM</t>
  </si>
  <si>
    <t>FORMULARZ OFERTOWY DLA ZADANIA NR 2</t>
  </si>
  <si>
    <t>gm. SUPRAŚL (w tym m. Karakule i OC Zielona)</t>
  </si>
  <si>
    <t>gm. KRYNKI (w tym m. Krynki)</t>
  </si>
  <si>
    <t>gm. MICHAŁOWO (w tym m. Michałowo)</t>
  </si>
  <si>
    <t>gm. GRÓDEK (w tym m. Jaryłówka)</t>
  </si>
  <si>
    <t>FORMULARZ OFERTOWY DLA ZADANIA NR 3</t>
  </si>
  <si>
    <t>gm. NAREWKA (w tym m. Nowa Łuka)</t>
  </si>
  <si>
    <t>gm. BIAŁOWIEŻA (w tym m. Białowieża)</t>
  </si>
  <si>
    <t>gm. HAJNÓWKA (w tym m. Nieznany Bór)</t>
  </si>
  <si>
    <t>gm. DUBICZE CERKIEWNE (w tym m. Dubicze Cerkiewne)</t>
  </si>
  <si>
    <t>gm. BIELSK PODLASKI (w tym m. Bielsk Podlaski)</t>
  </si>
  <si>
    <t>FORMULARZ OFERTOWY DLA ZADANIA NR 4</t>
  </si>
  <si>
    <t>gm. CZEREMCHA (w tym m. Czeremcha i m. Połowce)</t>
  </si>
  <si>
    <t>gm. SIEMIATYCZE (w tym m. Czartajew)</t>
  </si>
  <si>
    <t>z</t>
  </si>
  <si>
    <t>FORMULARZ OFERTOWY DLA ZADANIA NR 5</t>
  </si>
  <si>
    <t>gm. GONIĄDZ (w tym m. Osowiec)</t>
  </si>
  <si>
    <t>gm. GRAJEWO (w tym m. Wojewodzin)</t>
  </si>
  <si>
    <t>FORMULARZ OFERTOWY DLA ZADANIA NR 6</t>
  </si>
  <si>
    <r>
      <t>podstawa
[m</t>
    </r>
    <r>
      <rPr>
        <b/>
        <vertAlign val="superscript"/>
        <sz val="9"/>
        <color theme="1"/>
        <rFont val="Arial"/>
        <family val="2"/>
        <charset val="238"/>
      </rPr>
      <t>3</t>
    </r>
    <r>
      <rPr>
        <b/>
        <sz val="9"/>
        <color theme="1"/>
        <rFont val="Arial"/>
        <family val="2"/>
        <charset val="238"/>
      </rPr>
      <t>]</t>
    </r>
  </si>
  <si>
    <r>
      <t>opcja
[m</t>
    </r>
    <r>
      <rPr>
        <b/>
        <vertAlign val="superscript"/>
        <sz val="9"/>
        <color theme="1"/>
        <rFont val="Arial"/>
        <family val="2"/>
        <charset val="238"/>
      </rPr>
      <t>3</t>
    </r>
    <r>
      <rPr>
        <b/>
        <sz val="9"/>
        <color theme="1"/>
        <rFont val="Arial"/>
        <family val="2"/>
        <charset val="238"/>
      </rPr>
      <t>]</t>
    </r>
  </si>
  <si>
    <r>
      <t>całkowita
[m</t>
    </r>
    <r>
      <rPr>
        <b/>
        <vertAlign val="superscript"/>
        <sz val="9"/>
        <color theme="1"/>
        <rFont val="Arial"/>
        <family val="2"/>
        <charset val="238"/>
      </rPr>
      <t>3</t>
    </r>
    <r>
      <rPr>
        <b/>
        <sz val="9"/>
        <color theme="1"/>
        <rFont val="Arial"/>
        <family val="2"/>
        <charset val="238"/>
      </rPr>
      <t>]</t>
    </r>
  </si>
  <si>
    <r>
      <t>[zł/m</t>
    </r>
    <r>
      <rPr>
        <b/>
        <vertAlign val="superscript"/>
        <sz val="9"/>
        <color theme="1"/>
        <rFont val="Arial"/>
        <family val="2"/>
        <charset val="238"/>
      </rPr>
      <t>3</t>
    </r>
    <r>
      <rPr>
        <b/>
        <sz val="9"/>
        <color theme="1"/>
        <rFont val="Arial"/>
        <family val="2"/>
        <charset val="238"/>
      </rPr>
      <t>]</t>
    </r>
  </si>
  <si>
    <t>gm. ŁOMŻA (w tym m. Łomża)</t>
  </si>
  <si>
    <t>gm. KOLNO (w tym m. Kolno)</t>
  </si>
  <si>
    <t>gm. ZAMBRÓW (w tym m. Czerwony Bór)</t>
  </si>
  <si>
    <t>gm. SZEPIETOWO (w tym m. Dąbrowa Moczydły, m. Plewki)</t>
  </si>
  <si>
    <t>cena netto z oferty ASTWA</t>
  </si>
  <si>
    <t>średnia cena jednostkowa 
[zł] netto</t>
  </si>
  <si>
    <t>cena netto z oferty MPO</t>
  </si>
  <si>
    <t>cena netto z oferty BŁYSK Łomża</t>
  </si>
  <si>
    <t xml:space="preserve">cena netto z oferty ZOM Łomża </t>
  </si>
  <si>
    <t>cena netto z oferty PUK Kolno</t>
  </si>
  <si>
    <t>Nr zad.</t>
  </si>
  <si>
    <t>wartośc netto</t>
  </si>
  <si>
    <t xml:space="preserve">GMINA </t>
  </si>
  <si>
    <t>wartość umów</t>
  </si>
  <si>
    <t>gm. Augustów, gm. Płaska, gm. Lipsk, gm. Dąbrowa Białostocka, gm. Kuźnica.</t>
  </si>
  <si>
    <t>gm. Szudziałowo, gm. Supraśl, gm. Krynki, gm. Michałowo, gm. Gródek</t>
  </si>
  <si>
    <t>gm. Narewka, gm. Białowieża, gm. Hajnówka, gm. Dubicze Cerkiewne, gm. Bielsk Podlaski</t>
  </si>
  <si>
    <t>gm. Mielnik, gm. Czeremcha, gm. Siemiatycze</t>
  </si>
  <si>
    <t>gm. Goniądz, gm. Grajewo.</t>
  </si>
  <si>
    <t>gm. Łomża (w tym m. Łomża), gm. Kolno, gm. Zambrów, gm. Szepietowo.</t>
  </si>
  <si>
    <t xml:space="preserve">RAZEM ZADANIA </t>
  </si>
  <si>
    <t>euro</t>
  </si>
  <si>
    <t>Usługa odbioru odpadów komunalnychpowstajcych na terenie nieruchomości wojskowej polegająca na dzierżawie pojemników,załadunku, transporcie i zagospodarowaniu odpadów komunalnych z podzialem na 6 zadań w obszarze odpowiedialności  25 WOG.</t>
  </si>
  <si>
    <t>Oświadczam, że ustalenia wartości szacunkowej zamówienia dokonałam nie wczesniej niż 3 miesiące przed dniem wszczęcia postepowania o udzielenie zamówienia tj. w miesiącu wrześniu 2024 r. na podstawie art. 32-34 ustawy Pzp.</t>
  </si>
  <si>
    <t>gm. SZUDZIAŁOWO (w tym m. Szudziałowo)</t>
  </si>
  <si>
    <t>gm. MIELNIK ( w tym m. Mielnik)</t>
  </si>
  <si>
    <t>szacunkowa całkowita wartość zamówienia (zł)</t>
  </si>
  <si>
    <t>szacunkowa całkowita wartość zamówienia (euro)</t>
  </si>
  <si>
    <t>Brutto</t>
  </si>
  <si>
    <r>
      <t xml:space="preserve">Oświadczam, że do wyliczenia wartości szacunkowej zamówienia </t>
    </r>
    <r>
      <rPr>
        <strike/>
        <sz val="10"/>
        <color theme="1"/>
        <rFont val="Arial"/>
        <family val="2"/>
        <charset val="238"/>
      </rPr>
      <t>posłużyłem</t>
    </r>
    <r>
      <rPr>
        <sz val="10"/>
        <color theme="1"/>
        <rFont val="Arial"/>
        <family val="2"/>
        <charset val="238"/>
      </rPr>
      <t xml:space="preserve">/posłużyłam* się danymi z:
a) rozeznania cen rynkowych w zakresie przedmiotu zamówienia -  (z  co najmniej trzech źródeł informacji):
- zapytań przesłanych do potencjalnych wykonawców – (Nazwa i adres wykonawcy) - w zał. oferty
&gt; Przedsiębiorstwo Usługowo-Asenizacyjne "ASTWA" ul. Kombatantów 15-100 Białystok - </t>
    </r>
    <r>
      <rPr>
        <u/>
        <sz val="10"/>
        <color theme="1"/>
        <rFont val="Arial"/>
        <family val="2"/>
        <charset val="238"/>
      </rPr>
      <t>oferta w załączniku</t>
    </r>
    <r>
      <rPr>
        <sz val="10"/>
        <color theme="1"/>
        <rFont val="Arial"/>
        <family val="2"/>
        <charset val="238"/>
      </rPr>
      <t xml:space="preserve">.
&gt; KOMA Białystok ul. Gen. Pattona 15-688 Białystok - brak oferty.
&gt; Zakład Przetwarzania i Unieszkodliwiania Odpadów Komunalnych w Czerwonym Borze Czerwony Bór 18-300 Zambrów - brak oferty.
&gt; Przedsiębiorstwo Usług Komunalnych w Hajnówce ul. Łowcza 4 17-200 Hanówka - brak oferty - e mail.
&gt; Przedsiębiorstwo Gospodarki Komunalnej w Zambrowie  ul.Polowa 19 18-300 Zambrów - brak oferty.
&gt; MPO Białystok ul. 42 Pułku Piechoty 48 15-950 Białystok - </t>
    </r>
    <r>
      <rPr>
        <u/>
        <sz val="10"/>
        <color theme="1"/>
        <rFont val="Arial"/>
        <family val="2"/>
        <charset val="238"/>
      </rPr>
      <t>oferta w załączniku</t>
    </r>
    <r>
      <rPr>
        <sz val="10"/>
        <color theme="1"/>
        <rFont val="Arial"/>
        <family val="2"/>
        <charset val="238"/>
      </rPr>
      <t xml:space="preserve">
&gt; Przedsiębiorstwo Komunalne Sp. z o.o. ul. Armi Krajowej 26 17-300 Siemiatycze - brak oferty
&gt; Miejskie Przedsiębiorstwo Gospodarki Komunalnej i Mieszkaniowej Zaklad Budżetowy z siedzibą w Łomży ul. Akademicka 22 18-400 Łomża - </t>
    </r>
    <r>
      <rPr>
        <u/>
        <sz val="10"/>
        <color theme="1"/>
        <rFont val="Arial"/>
        <family val="2"/>
        <charset val="238"/>
      </rPr>
      <t>oferta w załączniku</t>
    </r>
    <r>
      <rPr>
        <sz val="10"/>
        <color theme="1"/>
        <rFont val="Arial"/>
        <family val="2"/>
        <charset val="238"/>
      </rPr>
      <t xml:space="preserve">.
&gt; Przedsiębiorstwo Usług Komunalnych w Kolnie ul. Kolejowa 4 A 18-500 Kolno - </t>
    </r>
    <r>
      <rPr>
        <u/>
        <sz val="10"/>
        <color theme="1"/>
        <rFont val="Arial"/>
        <family val="2"/>
        <charset val="238"/>
      </rPr>
      <t>oferta w załączniku</t>
    </r>
    <r>
      <rPr>
        <sz val="10"/>
        <color theme="1"/>
        <rFont val="Arial"/>
        <family val="2"/>
        <charset val="238"/>
      </rPr>
      <t>.
&gt;Przedsiebiorsto Gospodarki Komunalnej i Mieszkaniowej ul. Gen. Sulika 1 16-200 Dąbrowa Białotocka -brak oferty - e mail.
&gt; Usługi Komunalne "BŁYSK" ul. Przykoszarowa 22 A 18-400 Łomża -</t>
    </r>
    <r>
      <rPr>
        <u/>
        <sz val="10"/>
        <color theme="1"/>
        <rFont val="Arial"/>
        <family val="2"/>
        <charset val="238"/>
      </rPr>
      <t xml:space="preserve"> oferta w załączniku</t>
    </r>
    <r>
      <rPr>
        <sz val="10"/>
        <color theme="1"/>
        <rFont val="Arial"/>
        <family val="2"/>
        <charset val="238"/>
      </rPr>
      <t xml:space="preserve">.
&gt; Przedsiębiorstwo Usług Komunalnych w Grajewie ul. Targowa 19 15-200 Grajewo - brak oferty
</t>
    </r>
    <r>
      <rPr>
        <strike/>
        <sz val="10"/>
        <color theme="1"/>
        <rFont val="Arial"/>
        <family val="2"/>
        <charset val="238"/>
      </rPr>
      <t>b) cenami jednostkowymi z aktualnie realizowanego wniosku</t>
    </r>
    <r>
      <rPr>
        <sz val="10"/>
        <color theme="1"/>
        <rFont val="Arial"/>
        <family val="2"/>
        <charset val="238"/>
      </rPr>
      <t xml:space="preserve">
 Jednocześnie oświadczam, że ceny wynikające z przedmiotowych dokumentów, są aktualne na dzień pozyskania stosownych informacji służących do aktualnego szacowania wartości zamówienia.</t>
    </r>
  </si>
  <si>
    <t>prognozowana ilość odpadów do wywiezienia w 2025 r.</t>
  </si>
  <si>
    <t>zamówienia podobne
[zł]</t>
  </si>
  <si>
    <t>całkowita wartość szacunkowa zamówienia
[zł]</t>
  </si>
  <si>
    <t>m-cy</t>
  </si>
  <si>
    <t>12-podstawa</t>
  </si>
  <si>
    <t>całość</t>
  </si>
  <si>
    <t>całość 12-całk</t>
  </si>
  <si>
    <t>12-podst</t>
  </si>
  <si>
    <t>mc</t>
  </si>
  <si>
    <t>jednostkowa cena netto</t>
  </si>
  <si>
    <t>7
(kol3* kol6)</t>
  </si>
  <si>
    <t>8
(kol4* kol6)</t>
  </si>
  <si>
    <t>9
(kol5* kol6)</t>
  </si>
  <si>
    <t>11
(kol7*1,08)</t>
  </si>
  <si>
    <t>12
(kol8*1,08)</t>
  </si>
  <si>
    <t>13
(kol9*1,08)</t>
  </si>
  <si>
    <t xml:space="preserve">UWAGI </t>
  </si>
  <si>
    <t>Cenę dzierżawy podstawionych pojemnków należy wliczyć w cenę wywozu odpadów.</t>
  </si>
  <si>
    <t>2.</t>
  </si>
  <si>
    <t xml:space="preserve">Rozliczenie za wykonaną usługę będzie realizowane w m³ jako iloczyn liczby i pojemności wywiezionych pojemników. </t>
  </si>
  <si>
    <t>3.</t>
  </si>
  <si>
    <t>Do odboiru zgłaszane będą wyłącznie pełne pojemniki niezaleznie od rodzaju podstawionych pojemników.</t>
  </si>
  <si>
    <t>4.</t>
  </si>
  <si>
    <t xml:space="preserve">Ilości odpadów do wywozu są ilościami prognozowanymi i będą ulegać zmianie w zależności od potrzeb prognozującego. </t>
  </si>
  <si>
    <t>5.</t>
  </si>
  <si>
    <t>W ramach każdego zadania zamawiający zastrzega zmniejszanie ilości wywożonych odpadów na rzecz innych.</t>
  </si>
  <si>
    <t>6.</t>
  </si>
  <si>
    <t xml:space="preserve"> Składając ofertę należy określić cenę wywozu dla każdej z ujętych gmin.</t>
  </si>
  <si>
    <t xml:space="preserve">Załącznik nr …
</t>
  </si>
  <si>
    <t>do wniosku o zamówienie</t>
  </si>
  <si>
    <t>UWAGA: Należy wycenić wszystkie pozycje w formularzu cenowym pod rygorem odrzucenia oferty w oparciu o art. 226 ust. 1 pkt 5 Pzp.</t>
  </si>
  <si>
    <t xml:space="preserve">UWAGA!: POWYŻSZY FORMULARZ NALEŻY PODPISAĆ ELEKTRONICZNIE PODPISEM KWALIFIKOWANYM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</si>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</sst>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trike/>
      <sz val="11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Border="1"/>
    <xf numFmtId="0" fontId="4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2" fillId="2" borderId="0" xfId="0" applyFont="1" applyFill="1" applyBorder="1"/>
    <xf numFmtId="0" fontId="2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3" fillId="0" borderId="0" xfId="0" applyFont="1" applyBorder="1" applyAlignment="1">
      <alignment wrapText="1"/>
    </xf>
    <xf numFmtId="0" fontId="10" fillId="3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6" fillId="0" borderId="9" xfId="0" applyFont="1" applyBorder="1"/>
    <xf numFmtId="0" fontId="2" fillId="0" borderId="9" xfId="2" applyNumberFormat="1" applyFont="1" applyBorder="1" applyAlignment="1">
      <alignment horizontal="center" vertical="center"/>
    </xf>
    <xf numFmtId="2" fontId="2" fillId="0" borderId="9" xfId="2" applyNumberFormat="1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3" fontId="2" fillId="0" borderId="9" xfId="2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" fillId="0" borderId="0" xfId="2" applyNumberFormat="1" applyFont="1" applyBorder="1" applyAlignment="1">
      <alignment horizontal="center" vertical="center"/>
    </xf>
    <xf numFmtId="3" fontId="2" fillId="0" borderId="0" xfId="2" applyNumberFormat="1" applyFont="1" applyBorder="1" applyAlignment="1">
      <alignment horizontal="center" vertical="center"/>
    </xf>
    <xf numFmtId="0" fontId="3" fillId="0" borderId="0" xfId="2" applyNumberFormat="1" applyFont="1" applyBorder="1" applyAlignment="1">
      <alignment horizontal="center" vertical="center"/>
    </xf>
    <xf numFmtId="0" fontId="0" fillId="0" borderId="0" xfId="0" applyBorder="1"/>
    <xf numFmtId="0" fontId="2" fillId="0" borderId="8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13" fillId="0" borderId="9" xfId="0" applyFont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10" fillId="3" borderId="6" xfId="0" applyFont="1" applyFill="1" applyBorder="1" applyAlignment="1">
      <alignment horizontal="center" vertical="center" wrapText="1"/>
    </xf>
    <xf numFmtId="2" fontId="0" fillId="0" borderId="0" xfId="0" applyNumberFormat="1"/>
    <xf numFmtId="2" fontId="2" fillId="3" borderId="9" xfId="2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2" fillId="0" borderId="1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" fontId="3" fillId="0" borderId="9" xfId="2" applyNumberFormat="1" applyFont="1" applyBorder="1" applyAlignment="1">
      <alignment horizontal="center" vertical="center"/>
    </xf>
    <xf numFmtId="4" fontId="3" fillId="0" borderId="9" xfId="0" applyNumberFormat="1" applyFont="1" applyBorder="1"/>
    <xf numFmtId="4" fontId="6" fillId="0" borderId="9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vertical="center"/>
    </xf>
    <xf numFmtId="9" fontId="6" fillId="4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" fontId="6" fillId="0" borderId="10" xfId="0" applyNumberFormat="1" applyFont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4" fontId="6" fillId="0" borderId="24" xfId="0" applyNumberFormat="1" applyFont="1" applyBorder="1" applyAlignment="1">
      <alignment horizontal="center" vertical="center"/>
    </xf>
    <xf numFmtId="4" fontId="0" fillId="0" borderId="0" xfId="0" applyNumberFormat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6" fillId="0" borderId="0" xfId="0" applyFont="1" applyBorder="1" applyAlignment="1">
      <alignment vertical="center"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16" fillId="0" borderId="0" xfId="0" applyFont="1"/>
    <xf numFmtId="0" fontId="2" fillId="0" borderId="0" xfId="0" applyFont="1" applyBorder="1" applyAlignment="1">
      <alignment horizontal="left" wrapText="1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4" fontId="6" fillId="0" borderId="6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/>
    </xf>
    <xf numFmtId="4" fontId="6" fillId="0" borderId="2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6" fillId="0" borderId="0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49"/>
  <sheetViews>
    <sheetView zoomScale="85" zoomScaleNormal="85" workbookViewId="0">
      <selection activeCell="M250" sqref="M250"/>
    </sheetView>
  </sheetViews>
  <sheetFormatPr defaultRowHeight="14.4" x14ac:dyDescent="0.3"/>
  <cols>
    <col min="1" max="1" width="3.109375" customWidth="1"/>
    <col min="2" max="2" width="7.44140625" customWidth="1"/>
    <col min="3" max="3" width="59.109375" customWidth="1"/>
    <col min="4" max="4" width="10.109375" customWidth="1"/>
    <col min="5" max="5" width="13.88671875" customWidth="1"/>
    <col min="6" max="6" width="9.5546875" customWidth="1"/>
    <col min="7" max="7" width="10.88671875" customWidth="1"/>
    <col min="8" max="8" width="12.33203125" customWidth="1"/>
    <col min="9" max="10" width="12.6640625" customWidth="1"/>
    <col min="11" max="11" width="12.5546875" customWidth="1"/>
    <col min="12" max="12" width="13.33203125" customWidth="1"/>
    <col min="13" max="13" width="12.33203125" customWidth="1"/>
    <col min="14" max="14" width="13.88671875" customWidth="1"/>
    <col min="15" max="15" width="13.44140625" customWidth="1"/>
    <col min="16" max="16" width="9.5546875" hidden="1" customWidth="1"/>
    <col min="17" max="17" width="13.88671875" hidden="1" customWidth="1"/>
    <col min="18" max="18" width="13.33203125" hidden="1" customWidth="1"/>
    <col min="19" max="19" width="13.6640625" hidden="1" customWidth="1"/>
    <col min="20" max="20" width="12.33203125" customWidth="1"/>
    <col min="21" max="21" width="16.33203125" customWidth="1"/>
    <col min="22" max="22" width="12" customWidth="1"/>
    <col min="23" max="23" width="16.6640625" customWidth="1"/>
    <col min="24" max="24" width="14" customWidth="1"/>
  </cols>
  <sheetData>
    <row r="1" spans="1:25" s="2" customFormat="1" ht="13.8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71" t="s">
        <v>119</v>
      </c>
      <c r="P1" s="3"/>
      <c r="Q1" s="3"/>
      <c r="R1" s="3"/>
      <c r="S1" s="3"/>
      <c r="T1" s="3"/>
      <c r="U1" s="4"/>
      <c r="V1" s="5"/>
    </row>
    <row r="2" spans="1:25" s="2" customFormat="1" ht="13.8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0" t="s">
        <v>120</v>
      </c>
      <c r="P2" s="7"/>
      <c r="Q2" s="7"/>
      <c r="R2" s="7"/>
      <c r="S2" s="7"/>
      <c r="T2" s="7"/>
      <c r="U2" s="8"/>
      <c r="V2" s="7"/>
    </row>
    <row r="3" spans="1:25" s="2" customFormat="1" ht="13.8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5" s="2" customFormat="1" ht="13.8" x14ac:dyDescent="0.25">
      <c r="A4" s="7" t="s">
        <v>1</v>
      </c>
      <c r="B4" s="14" t="s">
        <v>2</v>
      </c>
      <c r="C4" s="14"/>
      <c r="D4" s="14"/>
      <c r="E4" s="14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7"/>
    </row>
    <row r="5" spans="1:25" s="2" customFormat="1" ht="40.5" customHeight="1" x14ac:dyDescent="0.25">
      <c r="A5" s="7"/>
      <c r="B5" s="78" t="s">
        <v>83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51"/>
      <c r="Q5" s="51"/>
      <c r="R5" s="51"/>
      <c r="S5" s="51"/>
      <c r="T5" s="51"/>
      <c r="U5" s="51"/>
      <c r="V5" s="51"/>
    </row>
    <row r="6" spans="1:25" s="2" customFormat="1" ht="13.8" x14ac:dyDescent="0.25">
      <c r="A6" s="7"/>
      <c r="B6" s="15"/>
      <c r="C6" s="15"/>
      <c r="D6" s="15"/>
      <c r="E6" s="15"/>
      <c r="F6" s="15"/>
      <c r="G6" s="15"/>
      <c r="H6" s="37"/>
      <c r="I6" s="41"/>
      <c r="J6" s="41"/>
      <c r="K6" s="37"/>
      <c r="L6" s="37"/>
      <c r="M6" s="15"/>
      <c r="N6" s="15"/>
      <c r="O6" s="15"/>
      <c r="P6" s="15"/>
      <c r="Q6" s="15"/>
      <c r="R6" s="15"/>
      <c r="S6" s="15"/>
      <c r="T6" s="15"/>
      <c r="U6" s="15"/>
      <c r="V6" s="15"/>
    </row>
    <row r="7" spans="1:25" s="2" customFormat="1" ht="13.8" x14ac:dyDescent="0.25">
      <c r="A7" s="7" t="s">
        <v>3</v>
      </c>
      <c r="B7" s="9" t="s">
        <v>4</v>
      </c>
      <c r="C7" s="7"/>
      <c r="D7" s="9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8"/>
      <c r="V7" s="7"/>
    </row>
    <row r="8" spans="1:25" s="2" customFormat="1" ht="13.8" x14ac:dyDescent="0.25">
      <c r="A8" s="7"/>
      <c r="B8" s="16" t="s">
        <v>9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</row>
    <row r="9" spans="1:25" s="2" customFormat="1" ht="13.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8"/>
      <c r="V9" s="7"/>
    </row>
    <row r="10" spans="1:25" s="2" customFormat="1" ht="15" customHeight="1" x14ac:dyDescent="0.25">
      <c r="A10" s="7" t="s">
        <v>5</v>
      </c>
      <c r="B10" s="132" t="s">
        <v>6</v>
      </c>
      <c r="C10" s="132"/>
      <c r="D10" s="17"/>
      <c r="E10" s="17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5" s="2" customFormat="1" ht="26.25" customHeight="1" x14ac:dyDescent="0.25">
      <c r="A11" s="7"/>
      <c r="B11" s="84" t="s">
        <v>84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68"/>
      <c r="Q11" s="68"/>
      <c r="R11" s="68"/>
      <c r="S11" s="68"/>
      <c r="T11" s="68"/>
      <c r="U11" s="68"/>
      <c r="V11" s="69"/>
    </row>
    <row r="12" spans="1:25" s="2" customFormat="1" ht="13.8" x14ac:dyDescent="0.25">
      <c r="A12" s="7" t="s">
        <v>7</v>
      </c>
      <c r="B12" s="14" t="s">
        <v>8</v>
      </c>
      <c r="C12" s="14"/>
      <c r="D12" s="14"/>
      <c r="E12" s="14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8"/>
      <c r="V12" s="7"/>
    </row>
    <row r="13" spans="1:25" s="2" customFormat="1" ht="14.25" customHeight="1" x14ac:dyDescent="0.25">
      <c r="A13" s="7"/>
      <c r="B13" s="9" t="s">
        <v>11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8"/>
      <c r="V13" s="7"/>
    </row>
    <row r="14" spans="1:25" s="2" customFormat="1" ht="51.75" customHeight="1" x14ac:dyDescent="0.25">
      <c r="A14" s="7"/>
      <c r="B14" s="133" t="s">
        <v>10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67"/>
      <c r="Q14" s="67"/>
      <c r="R14" s="67"/>
      <c r="S14" s="67"/>
      <c r="T14" s="67"/>
      <c r="U14" s="67"/>
      <c r="V14" s="15"/>
    </row>
    <row r="15" spans="1:25" s="2" customFormat="1" ht="21.75" customHeight="1" x14ac:dyDescent="0.25">
      <c r="A15" s="6"/>
      <c r="B15" s="9" t="s">
        <v>12</v>
      </c>
      <c r="C15" s="11"/>
      <c r="D15" s="7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 s="2" customFormat="1" ht="226.5" customHeight="1" x14ac:dyDescent="0.25">
      <c r="A16" s="7"/>
      <c r="B16" s="133" t="s">
        <v>90</v>
      </c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67"/>
      <c r="Q16" s="67"/>
      <c r="R16" s="67"/>
      <c r="S16" s="67"/>
      <c r="T16" s="67"/>
      <c r="U16" s="67"/>
      <c r="V16" s="67"/>
      <c r="W16" s="12"/>
      <c r="X16" s="12"/>
      <c r="Y16" s="12"/>
    </row>
    <row r="18" spans="2:23" ht="17.399999999999999" x14ac:dyDescent="0.3">
      <c r="B18" s="115" t="s">
        <v>13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"/>
      <c r="U18" s="1"/>
    </row>
    <row r="19" spans="2:23" ht="51" customHeight="1" x14ac:dyDescent="0.3">
      <c r="B19" s="116" t="s">
        <v>14</v>
      </c>
      <c r="C19" s="116" t="s">
        <v>15</v>
      </c>
      <c r="D19" s="118" t="s">
        <v>91</v>
      </c>
      <c r="E19" s="119"/>
      <c r="F19" s="120"/>
      <c r="G19" s="18" t="s">
        <v>65</v>
      </c>
      <c r="H19" s="18" t="s">
        <v>67</v>
      </c>
      <c r="I19" s="18" t="s">
        <v>68</v>
      </c>
      <c r="J19" s="18" t="s">
        <v>69</v>
      </c>
      <c r="K19" s="18" t="s">
        <v>70</v>
      </c>
      <c r="L19" s="42" t="s">
        <v>66</v>
      </c>
      <c r="M19" s="126" t="s">
        <v>16</v>
      </c>
      <c r="N19" s="127"/>
      <c r="O19" s="128"/>
      <c r="P19" s="129" t="s">
        <v>17</v>
      </c>
      <c r="Q19" s="126" t="s">
        <v>18</v>
      </c>
      <c r="R19" s="127"/>
      <c r="S19" s="128"/>
      <c r="T19" s="2"/>
      <c r="U19" s="131"/>
      <c r="V19" s="131"/>
      <c r="W19" s="131"/>
    </row>
    <row r="20" spans="2:23" ht="28.8" x14ac:dyDescent="0.3">
      <c r="B20" s="117"/>
      <c r="C20" s="117"/>
      <c r="D20" s="19" t="s">
        <v>19</v>
      </c>
      <c r="E20" s="19" t="s">
        <v>20</v>
      </c>
      <c r="F20" s="19" t="s">
        <v>21</v>
      </c>
      <c r="G20" s="20" t="s">
        <v>22</v>
      </c>
      <c r="H20" s="20" t="s">
        <v>22</v>
      </c>
      <c r="I20" s="20" t="s">
        <v>22</v>
      </c>
      <c r="J20" s="20" t="s">
        <v>22</v>
      </c>
      <c r="K20" s="20" t="s">
        <v>22</v>
      </c>
      <c r="L20" s="20" t="s">
        <v>22</v>
      </c>
      <c r="M20" s="19" t="s">
        <v>23</v>
      </c>
      <c r="N20" s="19" t="s">
        <v>24</v>
      </c>
      <c r="O20" s="19" t="s">
        <v>25</v>
      </c>
      <c r="P20" s="130"/>
      <c r="Q20" s="19" t="s">
        <v>23</v>
      </c>
      <c r="R20" s="19" t="s">
        <v>24</v>
      </c>
      <c r="S20" s="19" t="s">
        <v>25</v>
      </c>
      <c r="U20" s="30"/>
      <c r="V20" s="30"/>
      <c r="W20" s="30"/>
    </row>
    <row r="21" spans="2:23" ht="18" customHeight="1" x14ac:dyDescent="0.3">
      <c r="B21" s="21">
        <v>1</v>
      </c>
      <c r="C21" s="21">
        <v>2</v>
      </c>
      <c r="D21" s="21">
        <v>3</v>
      </c>
      <c r="E21" s="21">
        <v>4</v>
      </c>
      <c r="F21" s="21">
        <v>5</v>
      </c>
      <c r="G21" s="22">
        <v>6</v>
      </c>
      <c r="H21" s="22">
        <v>7</v>
      </c>
      <c r="I21" s="22">
        <v>8</v>
      </c>
      <c r="J21" s="22">
        <v>9</v>
      </c>
      <c r="K21" s="22">
        <v>10</v>
      </c>
      <c r="L21" s="22">
        <v>11</v>
      </c>
      <c r="M21" s="21">
        <v>12</v>
      </c>
      <c r="N21" s="21">
        <v>13</v>
      </c>
      <c r="O21" s="21">
        <v>14</v>
      </c>
      <c r="P21" s="21">
        <v>15</v>
      </c>
      <c r="Q21" s="21">
        <v>16</v>
      </c>
      <c r="R21" s="21">
        <v>17</v>
      </c>
      <c r="S21" s="21">
        <v>18</v>
      </c>
      <c r="U21" s="31"/>
      <c r="V21" s="31"/>
      <c r="W21" s="31"/>
    </row>
    <row r="22" spans="2:23" x14ac:dyDescent="0.3">
      <c r="B22" s="72" t="s">
        <v>26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4"/>
      <c r="U22" s="31"/>
      <c r="V22" s="31"/>
      <c r="W22" s="31"/>
    </row>
    <row r="23" spans="2:23" x14ac:dyDescent="0.3">
      <c r="B23" s="24">
        <v>1</v>
      </c>
      <c r="C23" s="25" t="s">
        <v>27</v>
      </c>
      <c r="D23" s="26">
        <v>20</v>
      </c>
      <c r="E23" s="26">
        <v>110</v>
      </c>
      <c r="F23" s="26">
        <f>D23+E23</f>
        <v>130</v>
      </c>
      <c r="G23" s="44">
        <v>290</v>
      </c>
      <c r="H23" s="44"/>
      <c r="I23" s="44"/>
      <c r="J23" s="44"/>
      <c r="K23" s="44"/>
      <c r="L23" s="44">
        <f t="shared" ref="L23:L28" si="0">AVERAGE(G23:K23)</f>
        <v>290</v>
      </c>
      <c r="M23" s="27">
        <f>D23*L23</f>
        <v>5800</v>
      </c>
      <c r="N23" s="27">
        <f>E23*L23</f>
        <v>31900</v>
      </c>
      <c r="O23" s="27">
        <f>F23*L23</f>
        <v>37700</v>
      </c>
      <c r="P23" s="28">
        <v>0.08</v>
      </c>
      <c r="Q23" s="27">
        <f>M23*1.08</f>
        <v>6264</v>
      </c>
      <c r="R23" s="27">
        <f>N23*1.08</f>
        <v>34452</v>
      </c>
      <c r="S23" s="27">
        <f>O23*1.08</f>
        <v>40716</v>
      </c>
      <c r="U23" s="32"/>
      <c r="V23" s="32"/>
      <c r="W23" s="32"/>
    </row>
    <row r="24" spans="2:23" x14ac:dyDescent="0.3">
      <c r="B24" s="24">
        <v>2</v>
      </c>
      <c r="C24" s="25" t="s">
        <v>28</v>
      </c>
      <c r="D24" s="26">
        <v>1</v>
      </c>
      <c r="E24" s="26">
        <v>1</v>
      </c>
      <c r="F24" s="26">
        <f t="shared" ref="F24:F28" si="1">D24+E24</f>
        <v>2</v>
      </c>
      <c r="G24" s="44">
        <v>290</v>
      </c>
      <c r="H24" s="44"/>
      <c r="I24" s="44"/>
      <c r="J24" s="44"/>
      <c r="K24" s="44"/>
      <c r="L24" s="44">
        <f t="shared" si="0"/>
        <v>290</v>
      </c>
      <c r="M24" s="27">
        <f t="shared" ref="M24:M28" si="2">D24*L24</f>
        <v>290</v>
      </c>
      <c r="N24" s="27">
        <f t="shared" ref="N24:N28" si="3">E24*L24</f>
        <v>290</v>
      </c>
      <c r="O24" s="27">
        <f t="shared" ref="O24:O28" si="4">F24*L24</f>
        <v>580</v>
      </c>
      <c r="P24" s="28">
        <v>0.08</v>
      </c>
      <c r="Q24" s="27">
        <f t="shared" ref="Q24:Q28" si="5">M24*1.08</f>
        <v>313.20000000000005</v>
      </c>
      <c r="R24" s="27">
        <f t="shared" ref="R24:R28" si="6">N24*1.08</f>
        <v>313.20000000000005</v>
      </c>
      <c r="S24" s="27">
        <f t="shared" ref="S24:S28" si="7">O24*1.08</f>
        <v>626.40000000000009</v>
      </c>
      <c r="U24" s="32"/>
      <c r="V24" s="32"/>
      <c r="W24" s="32"/>
    </row>
    <row r="25" spans="2:23" x14ac:dyDescent="0.3">
      <c r="B25" s="24">
        <v>3</v>
      </c>
      <c r="C25" s="25" t="s">
        <v>29</v>
      </c>
      <c r="D25" s="26">
        <v>1</v>
      </c>
      <c r="E25" s="26">
        <v>1</v>
      </c>
      <c r="F25" s="26">
        <f t="shared" si="1"/>
        <v>2</v>
      </c>
      <c r="G25" s="44">
        <v>290</v>
      </c>
      <c r="H25" s="44"/>
      <c r="I25" s="44"/>
      <c r="J25" s="44"/>
      <c r="K25" s="44"/>
      <c r="L25" s="44">
        <f t="shared" si="0"/>
        <v>290</v>
      </c>
      <c r="M25" s="27">
        <f t="shared" si="2"/>
        <v>290</v>
      </c>
      <c r="N25" s="27">
        <f t="shared" si="3"/>
        <v>290</v>
      </c>
      <c r="O25" s="27">
        <f t="shared" si="4"/>
        <v>580</v>
      </c>
      <c r="P25" s="28">
        <v>0.08</v>
      </c>
      <c r="Q25" s="27">
        <f t="shared" si="5"/>
        <v>313.20000000000005</v>
      </c>
      <c r="R25" s="27">
        <f t="shared" si="6"/>
        <v>313.20000000000005</v>
      </c>
      <c r="S25" s="27">
        <f t="shared" si="7"/>
        <v>626.40000000000009</v>
      </c>
      <c r="T25" s="43"/>
      <c r="U25" s="32"/>
      <c r="V25" s="32"/>
      <c r="W25" s="32"/>
    </row>
    <row r="26" spans="2:23" x14ac:dyDescent="0.3">
      <c r="B26" s="24">
        <v>4</v>
      </c>
      <c r="C26" s="25" t="s">
        <v>30</v>
      </c>
      <c r="D26" s="26">
        <v>1</v>
      </c>
      <c r="E26" s="26">
        <v>1</v>
      </c>
      <c r="F26" s="26">
        <f t="shared" si="1"/>
        <v>2</v>
      </c>
      <c r="G26" s="44">
        <v>290</v>
      </c>
      <c r="H26" s="44"/>
      <c r="I26" s="44"/>
      <c r="J26" s="44"/>
      <c r="K26" s="44"/>
      <c r="L26" s="44">
        <f t="shared" si="0"/>
        <v>290</v>
      </c>
      <c r="M26" s="27">
        <f t="shared" si="2"/>
        <v>290</v>
      </c>
      <c r="N26" s="27">
        <f t="shared" si="3"/>
        <v>290</v>
      </c>
      <c r="O26" s="27">
        <f t="shared" si="4"/>
        <v>580</v>
      </c>
      <c r="P26" s="28">
        <v>0.08</v>
      </c>
      <c r="Q26" s="27">
        <f t="shared" si="5"/>
        <v>313.20000000000005</v>
      </c>
      <c r="R26" s="27">
        <f t="shared" si="6"/>
        <v>313.20000000000005</v>
      </c>
      <c r="S26" s="27">
        <f t="shared" si="7"/>
        <v>626.40000000000009</v>
      </c>
      <c r="U26" s="32"/>
      <c r="V26" s="32"/>
      <c r="W26" s="32"/>
    </row>
    <row r="27" spans="2:23" x14ac:dyDescent="0.3">
      <c r="B27" s="24">
        <v>5</v>
      </c>
      <c r="C27" s="25" t="s">
        <v>31</v>
      </c>
      <c r="D27" s="26">
        <v>1</v>
      </c>
      <c r="E27" s="26">
        <v>1</v>
      </c>
      <c r="F27" s="26">
        <f t="shared" si="1"/>
        <v>2</v>
      </c>
      <c r="G27" s="44">
        <v>290</v>
      </c>
      <c r="H27" s="44"/>
      <c r="I27" s="44"/>
      <c r="J27" s="44"/>
      <c r="K27" s="44"/>
      <c r="L27" s="44">
        <f t="shared" si="0"/>
        <v>290</v>
      </c>
      <c r="M27" s="27">
        <f t="shared" si="2"/>
        <v>290</v>
      </c>
      <c r="N27" s="27">
        <f t="shared" si="3"/>
        <v>290</v>
      </c>
      <c r="O27" s="27">
        <f t="shared" si="4"/>
        <v>580</v>
      </c>
      <c r="P27" s="28">
        <v>0.08</v>
      </c>
      <c r="Q27" s="27">
        <f t="shared" si="5"/>
        <v>313.20000000000005</v>
      </c>
      <c r="R27" s="27">
        <f t="shared" si="6"/>
        <v>313.20000000000005</v>
      </c>
      <c r="S27" s="27">
        <f t="shared" si="7"/>
        <v>626.40000000000009</v>
      </c>
      <c r="U27" s="32"/>
      <c r="V27" s="32"/>
      <c r="W27" s="32"/>
    </row>
    <row r="28" spans="2:23" x14ac:dyDescent="0.3">
      <c r="B28" s="24">
        <v>6</v>
      </c>
      <c r="C28" s="25" t="s">
        <v>32</v>
      </c>
      <c r="D28" s="26">
        <v>1</v>
      </c>
      <c r="E28" s="26">
        <v>1</v>
      </c>
      <c r="F28" s="26">
        <f t="shared" si="1"/>
        <v>2</v>
      </c>
      <c r="G28" s="44">
        <v>290</v>
      </c>
      <c r="H28" s="44"/>
      <c r="I28" s="44"/>
      <c r="J28" s="44"/>
      <c r="K28" s="44"/>
      <c r="L28" s="44">
        <f t="shared" si="0"/>
        <v>290</v>
      </c>
      <c r="M28" s="27">
        <f t="shared" si="2"/>
        <v>290</v>
      </c>
      <c r="N28" s="27">
        <f t="shared" si="3"/>
        <v>290</v>
      </c>
      <c r="O28" s="27">
        <f t="shared" si="4"/>
        <v>580</v>
      </c>
      <c r="P28" s="28">
        <v>0.08</v>
      </c>
      <c r="Q28" s="27">
        <f t="shared" si="5"/>
        <v>313.20000000000005</v>
      </c>
      <c r="R28" s="27">
        <f t="shared" si="6"/>
        <v>313.20000000000005</v>
      </c>
      <c r="S28" s="27">
        <f t="shared" si="7"/>
        <v>626.40000000000009</v>
      </c>
      <c r="U28" s="32"/>
      <c r="V28" s="32"/>
      <c r="W28" s="32"/>
    </row>
    <row r="29" spans="2:23" x14ac:dyDescent="0.3">
      <c r="B29" s="72" t="s">
        <v>33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4"/>
      <c r="U29" s="16"/>
      <c r="V29" s="16"/>
      <c r="W29" s="16"/>
    </row>
    <row r="30" spans="2:23" x14ac:dyDescent="0.3">
      <c r="B30" s="24">
        <v>1</v>
      </c>
      <c r="C30" s="25" t="s">
        <v>27</v>
      </c>
      <c r="D30" s="26">
        <v>620</v>
      </c>
      <c r="E30" s="29">
        <v>3740</v>
      </c>
      <c r="F30" s="26">
        <f>D30+E30</f>
        <v>4360</v>
      </c>
      <c r="G30" s="44">
        <v>290</v>
      </c>
      <c r="H30" s="44"/>
      <c r="I30" s="44"/>
      <c r="J30" s="44"/>
      <c r="K30" s="44"/>
      <c r="L30" s="44">
        <f t="shared" ref="L30:L35" si="8">AVERAGE(G30:K30)</f>
        <v>290</v>
      </c>
      <c r="M30" s="27">
        <f>D30*L30</f>
        <v>179800</v>
      </c>
      <c r="N30" s="27">
        <f>E30*L30</f>
        <v>1084600</v>
      </c>
      <c r="O30" s="27">
        <f>F30*L30</f>
        <v>1264400</v>
      </c>
      <c r="P30" s="28">
        <v>0.08</v>
      </c>
      <c r="Q30" s="27">
        <f>M30*1.08</f>
        <v>194184</v>
      </c>
      <c r="R30" s="27">
        <f>N30*1.08</f>
        <v>1171368</v>
      </c>
      <c r="S30" s="27">
        <f>O30*1.08</f>
        <v>1365552</v>
      </c>
      <c r="U30" s="32"/>
      <c r="V30" s="33"/>
      <c r="W30" s="32"/>
    </row>
    <row r="31" spans="2:23" x14ac:dyDescent="0.3">
      <c r="B31" s="24">
        <v>2</v>
      </c>
      <c r="C31" s="25" t="s">
        <v>28</v>
      </c>
      <c r="D31" s="26">
        <v>1</v>
      </c>
      <c r="E31" s="26">
        <v>1</v>
      </c>
      <c r="F31" s="26">
        <f t="shared" ref="F31:F35" si="9">D31+E31</f>
        <v>2</v>
      </c>
      <c r="G31" s="44">
        <v>290</v>
      </c>
      <c r="H31" s="44"/>
      <c r="I31" s="44"/>
      <c r="J31" s="44"/>
      <c r="K31" s="44"/>
      <c r="L31" s="44">
        <f t="shared" si="8"/>
        <v>290</v>
      </c>
      <c r="M31" s="27">
        <f t="shared" ref="M31:M35" si="10">D31*L31</f>
        <v>290</v>
      </c>
      <c r="N31" s="27">
        <f t="shared" ref="N31:N35" si="11">E31*L31</f>
        <v>290</v>
      </c>
      <c r="O31" s="27">
        <f t="shared" ref="O31:O35" si="12">F31*L31</f>
        <v>580</v>
      </c>
      <c r="P31" s="28">
        <v>0.08</v>
      </c>
      <c r="Q31" s="27">
        <f t="shared" ref="Q31:Q35" si="13">M31*1.08</f>
        <v>313.20000000000005</v>
      </c>
      <c r="R31" s="27">
        <f t="shared" ref="R31:R35" si="14">N31*1.08</f>
        <v>313.20000000000005</v>
      </c>
      <c r="S31" s="27">
        <f t="shared" ref="S31:S35" si="15">O31*1.08</f>
        <v>626.40000000000009</v>
      </c>
      <c r="U31" s="32"/>
      <c r="V31" s="32"/>
      <c r="W31" s="32"/>
    </row>
    <row r="32" spans="2:23" x14ac:dyDescent="0.3">
      <c r="B32" s="24">
        <v>3</v>
      </c>
      <c r="C32" s="25" t="s">
        <v>29</v>
      </c>
      <c r="D32" s="26">
        <v>1</v>
      </c>
      <c r="E32" s="26">
        <v>1</v>
      </c>
      <c r="F32" s="26">
        <f t="shared" si="9"/>
        <v>2</v>
      </c>
      <c r="G32" s="44">
        <v>290</v>
      </c>
      <c r="H32" s="44"/>
      <c r="I32" s="44"/>
      <c r="J32" s="44"/>
      <c r="K32" s="44"/>
      <c r="L32" s="44">
        <f t="shared" si="8"/>
        <v>290</v>
      </c>
      <c r="M32" s="27">
        <f t="shared" si="10"/>
        <v>290</v>
      </c>
      <c r="N32" s="27">
        <f t="shared" si="11"/>
        <v>290</v>
      </c>
      <c r="O32" s="27">
        <f t="shared" si="12"/>
        <v>580</v>
      </c>
      <c r="P32" s="28">
        <v>0.08</v>
      </c>
      <c r="Q32" s="27">
        <f t="shared" si="13"/>
        <v>313.20000000000005</v>
      </c>
      <c r="R32" s="27">
        <f t="shared" si="14"/>
        <v>313.20000000000005</v>
      </c>
      <c r="S32" s="27">
        <f t="shared" si="15"/>
        <v>626.40000000000009</v>
      </c>
      <c r="U32" s="32"/>
      <c r="V32" s="32"/>
      <c r="W32" s="32"/>
    </row>
    <row r="33" spans="2:23" x14ac:dyDescent="0.3">
      <c r="B33" s="24">
        <v>4</v>
      </c>
      <c r="C33" s="25" t="s">
        <v>30</v>
      </c>
      <c r="D33" s="26">
        <v>1</v>
      </c>
      <c r="E33" s="26">
        <v>1</v>
      </c>
      <c r="F33" s="26">
        <f t="shared" si="9"/>
        <v>2</v>
      </c>
      <c r="G33" s="44">
        <v>290</v>
      </c>
      <c r="H33" s="44"/>
      <c r="I33" s="44"/>
      <c r="J33" s="44"/>
      <c r="K33" s="44"/>
      <c r="L33" s="44">
        <f t="shared" si="8"/>
        <v>290</v>
      </c>
      <c r="M33" s="27">
        <f t="shared" si="10"/>
        <v>290</v>
      </c>
      <c r="N33" s="27">
        <f t="shared" si="11"/>
        <v>290</v>
      </c>
      <c r="O33" s="27">
        <f t="shared" si="12"/>
        <v>580</v>
      </c>
      <c r="P33" s="28">
        <v>0.08</v>
      </c>
      <c r="Q33" s="27">
        <f t="shared" si="13"/>
        <v>313.20000000000005</v>
      </c>
      <c r="R33" s="27">
        <f t="shared" si="14"/>
        <v>313.20000000000005</v>
      </c>
      <c r="S33" s="27">
        <f t="shared" si="15"/>
        <v>626.40000000000009</v>
      </c>
      <c r="U33" s="32"/>
      <c r="V33" s="32"/>
      <c r="W33" s="32"/>
    </row>
    <row r="34" spans="2:23" x14ac:dyDescent="0.3">
      <c r="B34" s="24">
        <v>5</v>
      </c>
      <c r="C34" s="25" t="s">
        <v>31</v>
      </c>
      <c r="D34" s="26">
        <v>1</v>
      </c>
      <c r="E34" s="26">
        <v>1</v>
      </c>
      <c r="F34" s="26">
        <f t="shared" si="9"/>
        <v>2</v>
      </c>
      <c r="G34" s="44">
        <v>290</v>
      </c>
      <c r="H34" s="44"/>
      <c r="I34" s="44"/>
      <c r="J34" s="44"/>
      <c r="K34" s="44"/>
      <c r="L34" s="44">
        <f t="shared" si="8"/>
        <v>290</v>
      </c>
      <c r="M34" s="27">
        <f t="shared" si="10"/>
        <v>290</v>
      </c>
      <c r="N34" s="27">
        <f t="shared" si="11"/>
        <v>290</v>
      </c>
      <c r="O34" s="27">
        <f t="shared" si="12"/>
        <v>580</v>
      </c>
      <c r="P34" s="28">
        <v>0.08</v>
      </c>
      <c r="Q34" s="27">
        <f t="shared" si="13"/>
        <v>313.20000000000005</v>
      </c>
      <c r="R34" s="27">
        <f t="shared" si="14"/>
        <v>313.20000000000005</v>
      </c>
      <c r="S34" s="27">
        <f t="shared" si="15"/>
        <v>626.40000000000009</v>
      </c>
      <c r="U34" s="32"/>
      <c r="V34" s="32"/>
      <c r="W34" s="32"/>
    </row>
    <row r="35" spans="2:23" x14ac:dyDescent="0.3">
      <c r="B35" s="24">
        <v>6</v>
      </c>
      <c r="C35" s="25" t="s">
        <v>32</v>
      </c>
      <c r="D35" s="26">
        <v>1</v>
      </c>
      <c r="E35" s="26">
        <v>1</v>
      </c>
      <c r="F35" s="26">
        <f t="shared" si="9"/>
        <v>2</v>
      </c>
      <c r="G35" s="44">
        <v>290</v>
      </c>
      <c r="H35" s="44"/>
      <c r="I35" s="44"/>
      <c r="J35" s="44"/>
      <c r="K35" s="44"/>
      <c r="L35" s="44">
        <f t="shared" si="8"/>
        <v>290</v>
      </c>
      <c r="M35" s="27">
        <f t="shared" si="10"/>
        <v>290</v>
      </c>
      <c r="N35" s="27">
        <f t="shared" si="11"/>
        <v>290</v>
      </c>
      <c r="O35" s="27">
        <f t="shared" si="12"/>
        <v>580</v>
      </c>
      <c r="P35" s="28">
        <v>0.08</v>
      </c>
      <c r="Q35" s="27">
        <f t="shared" si="13"/>
        <v>313.20000000000005</v>
      </c>
      <c r="R35" s="27">
        <f t="shared" si="14"/>
        <v>313.20000000000005</v>
      </c>
      <c r="S35" s="27">
        <f t="shared" si="15"/>
        <v>626.40000000000009</v>
      </c>
      <c r="U35" s="32"/>
      <c r="V35" s="32"/>
      <c r="W35" s="32"/>
    </row>
    <row r="36" spans="2:23" x14ac:dyDescent="0.3">
      <c r="B36" s="72" t="s">
        <v>34</v>
      </c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4"/>
      <c r="U36" s="16"/>
      <c r="V36" s="16"/>
      <c r="W36" s="16"/>
    </row>
    <row r="37" spans="2:23" x14ac:dyDescent="0.3">
      <c r="B37" s="24">
        <v>1</v>
      </c>
      <c r="C37" s="25" t="s">
        <v>27</v>
      </c>
      <c r="D37" s="26">
        <v>110</v>
      </c>
      <c r="E37" s="26">
        <v>670</v>
      </c>
      <c r="F37" s="26">
        <f>D37+E37</f>
        <v>780</v>
      </c>
      <c r="G37" s="44">
        <v>290</v>
      </c>
      <c r="H37" s="44">
        <v>250</v>
      </c>
      <c r="I37" s="44"/>
      <c r="J37" s="44"/>
      <c r="K37" s="44"/>
      <c r="L37" s="44">
        <f t="shared" ref="L37:L42" si="16">AVERAGE(G37:K37)</f>
        <v>270</v>
      </c>
      <c r="M37" s="27">
        <f>D37*L37</f>
        <v>29700</v>
      </c>
      <c r="N37" s="27">
        <f>E37*L37</f>
        <v>180900</v>
      </c>
      <c r="O37" s="27">
        <f>F37*L37</f>
        <v>210600</v>
      </c>
      <c r="P37" s="28">
        <v>0.08</v>
      </c>
      <c r="Q37" s="27">
        <f>M37*1.08</f>
        <v>32076.000000000004</v>
      </c>
      <c r="R37" s="27">
        <f>N37*1.08</f>
        <v>195372</v>
      </c>
      <c r="S37" s="27">
        <f>O37*1.08</f>
        <v>227448.00000000003</v>
      </c>
      <c r="U37" s="32"/>
      <c r="V37" s="32"/>
      <c r="W37" s="32"/>
    </row>
    <row r="38" spans="2:23" x14ac:dyDescent="0.3">
      <c r="B38" s="24">
        <v>2</v>
      </c>
      <c r="C38" s="25" t="s">
        <v>28</v>
      </c>
      <c r="D38" s="26">
        <v>1</v>
      </c>
      <c r="E38" s="26">
        <v>1</v>
      </c>
      <c r="F38" s="26">
        <f t="shared" ref="F38:F42" si="17">D38+E38</f>
        <v>2</v>
      </c>
      <c r="G38" s="44">
        <v>290</v>
      </c>
      <c r="H38" s="44">
        <v>230</v>
      </c>
      <c r="I38" s="44"/>
      <c r="J38" s="44"/>
      <c r="K38" s="44"/>
      <c r="L38" s="44">
        <f t="shared" si="16"/>
        <v>260</v>
      </c>
      <c r="M38" s="27">
        <f t="shared" ref="M38:M42" si="18">D38*L38</f>
        <v>260</v>
      </c>
      <c r="N38" s="27">
        <f t="shared" ref="N38:N42" si="19">E38*L38</f>
        <v>260</v>
      </c>
      <c r="O38" s="27">
        <f t="shared" ref="O38:O42" si="20">F38*L38</f>
        <v>520</v>
      </c>
      <c r="P38" s="28">
        <v>0.08</v>
      </c>
      <c r="Q38" s="27">
        <f t="shared" ref="Q38:Q42" si="21">M38*1.08</f>
        <v>280.8</v>
      </c>
      <c r="R38" s="27">
        <f t="shared" ref="R38:R42" si="22">N38*1.08</f>
        <v>280.8</v>
      </c>
      <c r="S38" s="27">
        <f t="shared" ref="S38:S42" si="23">O38*1.08</f>
        <v>561.6</v>
      </c>
      <c r="U38" s="32"/>
      <c r="V38" s="32"/>
      <c r="W38" s="32"/>
    </row>
    <row r="39" spans="2:23" x14ac:dyDescent="0.3">
      <c r="B39" s="24">
        <v>3</v>
      </c>
      <c r="C39" s="25" t="s">
        <v>29</v>
      </c>
      <c r="D39" s="26">
        <v>1</v>
      </c>
      <c r="E39" s="26">
        <v>1</v>
      </c>
      <c r="F39" s="26">
        <f t="shared" si="17"/>
        <v>2</v>
      </c>
      <c r="G39" s="44">
        <v>290</v>
      </c>
      <c r="H39" s="44">
        <v>230</v>
      </c>
      <c r="I39" s="44"/>
      <c r="J39" s="44"/>
      <c r="K39" s="44"/>
      <c r="L39" s="44">
        <f t="shared" si="16"/>
        <v>260</v>
      </c>
      <c r="M39" s="27">
        <f t="shared" si="18"/>
        <v>260</v>
      </c>
      <c r="N39" s="27">
        <f t="shared" si="19"/>
        <v>260</v>
      </c>
      <c r="O39" s="27">
        <f t="shared" si="20"/>
        <v>520</v>
      </c>
      <c r="P39" s="28">
        <v>0.08</v>
      </c>
      <c r="Q39" s="27">
        <f t="shared" si="21"/>
        <v>280.8</v>
      </c>
      <c r="R39" s="27">
        <f t="shared" si="22"/>
        <v>280.8</v>
      </c>
      <c r="S39" s="27">
        <f t="shared" si="23"/>
        <v>561.6</v>
      </c>
      <c r="U39" s="32"/>
      <c r="V39" s="32"/>
      <c r="W39" s="32"/>
    </row>
    <row r="40" spans="2:23" x14ac:dyDescent="0.3">
      <c r="B40" s="24">
        <v>4</v>
      </c>
      <c r="C40" s="25" t="s">
        <v>30</v>
      </c>
      <c r="D40" s="26">
        <v>1</v>
      </c>
      <c r="E40" s="26">
        <v>1</v>
      </c>
      <c r="F40" s="26">
        <f t="shared" si="17"/>
        <v>2</v>
      </c>
      <c r="G40" s="44">
        <v>290</v>
      </c>
      <c r="H40" s="44">
        <v>230</v>
      </c>
      <c r="I40" s="44"/>
      <c r="J40" s="44"/>
      <c r="K40" s="44"/>
      <c r="L40" s="44">
        <f t="shared" si="16"/>
        <v>260</v>
      </c>
      <c r="M40" s="27">
        <f t="shared" si="18"/>
        <v>260</v>
      </c>
      <c r="N40" s="27">
        <f t="shared" si="19"/>
        <v>260</v>
      </c>
      <c r="O40" s="27">
        <f t="shared" si="20"/>
        <v>520</v>
      </c>
      <c r="P40" s="28">
        <v>0.08</v>
      </c>
      <c r="Q40" s="27">
        <f t="shared" si="21"/>
        <v>280.8</v>
      </c>
      <c r="R40" s="27">
        <f t="shared" si="22"/>
        <v>280.8</v>
      </c>
      <c r="S40" s="27">
        <f t="shared" si="23"/>
        <v>561.6</v>
      </c>
      <c r="U40" s="32"/>
      <c r="V40" s="32"/>
      <c r="W40" s="32"/>
    </row>
    <row r="41" spans="2:23" x14ac:dyDescent="0.3">
      <c r="B41" s="24">
        <v>5</v>
      </c>
      <c r="C41" s="25" t="s">
        <v>31</v>
      </c>
      <c r="D41" s="26">
        <v>1</v>
      </c>
      <c r="E41" s="26">
        <v>1</v>
      </c>
      <c r="F41" s="26">
        <f t="shared" si="17"/>
        <v>2</v>
      </c>
      <c r="G41" s="44">
        <v>290</v>
      </c>
      <c r="H41" s="44">
        <v>230</v>
      </c>
      <c r="I41" s="44"/>
      <c r="J41" s="44"/>
      <c r="K41" s="44"/>
      <c r="L41" s="44">
        <f t="shared" si="16"/>
        <v>260</v>
      </c>
      <c r="M41" s="27">
        <f t="shared" si="18"/>
        <v>260</v>
      </c>
      <c r="N41" s="27">
        <f t="shared" si="19"/>
        <v>260</v>
      </c>
      <c r="O41" s="27">
        <f t="shared" si="20"/>
        <v>520</v>
      </c>
      <c r="P41" s="28">
        <v>0.08</v>
      </c>
      <c r="Q41" s="27">
        <f t="shared" si="21"/>
        <v>280.8</v>
      </c>
      <c r="R41" s="27">
        <f t="shared" si="22"/>
        <v>280.8</v>
      </c>
      <c r="S41" s="27">
        <f t="shared" si="23"/>
        <v>561.6</v>
      </c>
      <c r="U41" s="32"/>
      <c r="V41" s="32"/>
      <c r="W41" s="32"/>
    </row>
    <row r="42" spans="2:23" x14ac:dyDescent="0.3">
      <c r="B42" s="24">
        <v>6</v>
      </c>
      <c r="C42" s="25" t="s">
        <v>32</v>
      </c>
      <c r="D42" s="26">
        <v>1</v>
      </c>
      <c r="E42" s="26">
        <v>1</v>
      </c>
      <c r="F42" s="26">
        <f t="shared" si="17"/>
        <v>2</v>
      </c>
      <c r="G42" s="44">
        <v>290</v>
      </c>
      <c r="H42" s="44">
        <v>250</v>
      </c>
      <c r="I42" s="44"/>
      <c r="J42" s="44"/>
      <c r="K42" s="44"/>
      <c r="L42" s="44">
        <f t="shared" si="16"/>
        <v>270</v>
      </c>
      <c r="M42" s="27">
        <f t="shared" si="18"/>
        <v>270</v>
      </c>
      <c r="N42" s="27">
        <f t="shared" si="19"/>
        <v>270</v>
      </c>
      <c r="O42" s="27">
        <f t="shared" si="20"/>
        <v>540</v>
      </c>
      <c r="P42" s="28">
        <v>0.08</v>
      </c>
      <c r="Q42" s="27">
        <f t="shared" si="21"/>
        <v>291.60000000000002</v>
      </c>
      <c r="R42" s="27">
        <f t="shared" si="22"/>
        <v>291.60000000000002</v>
      </c>
      <c r="S42" s="27">
        <f t="shared" si="23"/>
        <v>583.20000000000005</v>
      </c>
      <c r="U42" s="32"/>
      <c r="V42" s="32"/>
      <c r="W42" s="32"/>
    </row>
    <row r="43" spans="2:23" ht="15" customHeight="1" x14ac:dyDescent="0.3">
      <c r="B43" s="72" t="s">
        <v>35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6"/>
      <c r="U43" s="16"/>
      <c r="V43" s="16"/>
      <c r="W43" s="16"/>
    </row>
    <row r="44" spans="2:23" x14ac:dyDescent="0.3">
      <c r="B44" s="24">
        <v>1</v>
      </c>
      <c r="C44" s="25" t="s">
        <v>27</v>
      </c>
      <c r="D44" s="26">
        <v>120</v>
      </c>
      <c r="E44" s="26">
        <v>720</v>
      </c>
      <c r="F44" s="26">
        <f>D44+E44</f>
        <v>840</v>
      </c>
      <c r="G44" s="44">
        <v>290</v>
      </c>
      <c r="H44" s="44">
        <v>180</v>
      </c>
      <c r="I44" s="44"/>
      <c r="J44" s="44"/>
      <c r="K44" s="44"/>
      <c r="L44" s="44">
        <f t="shared" ref="L44:L49" si="24">AVERAGE(G44:K44)</f>
        <v>235</v>
      </c>
      <c r="M44" s="27">
        <f>D44*L44</f>
        <v>28200</v>
      </c>
      <c r="N44" s="27">
        <f>E44*L44</f>
        <v>169200</v>
      </c>
      <c r="O44" s="27">
        <f>F44*L44</f>
        <v>197400</v>
      </c>
      <c r="P44" s="28">
        <v>0.08</v>
      </c>
      <c r="Q44" s="27">
        <f>M44*1.08</f>
        <v>30456.000000000004</v>
      </c>
      <c r="R44" s="27">
        <f>N44*1.08</f>
        <v>182736</v>
      </c>
      <c r="S44" s="27">
        <f>O44*1.08</f>
        <v>213192</v>
      </c>
      <c r="U44" s="32"/>
      <c r="V44" s="32"/>
      <c r="W44" s="32"/>
    </row>
    <row r="45" spans="2:23" x14ac:dyDescent="0.3">
      <c r="B45" s="24">
        <v>2</v>
      </c>
      <c r="C45" s="25" t="s">
        <v>28</v>
      </c>
      <c r="D45" s="26">
        <v>1</v>
      </c>
      <c r="E45" s="26">
        <v>1</v>
      </c>
      <c r="F45" s="26">
        <f t="shared" ref="F45:F49" si="25">D45+E45</f>
        <v>2</v>
      </c>
      <c r="G45" s="44">
        <v>290</v>
      </c>
      <c r="H45" s="44">
        <v>150</v>
      </c>
      <c r="I45" s="44"/>
      <c r="J45" s="44"/>
      <c r="K45" s="44"/>
      <c r="L45" s="44">
        <f t="shared" si="24"/>
        <v>220</v>
      </c>
      <c r="M45" s="27">
        <f t="shared" ref="M45:M49" si="26">D45*L45</f>
        <v>220</v>
      </c>
      <c r="N45" s="27">
        <f t="shared" ref="N45:N49" si="27">E45*L45</f>
        <v>220</v>
      </c>
      <c r="O45" s="27">
        <f t="shared" ref="O45:O49" si="28">F45*L45</f>
        <v>440</v>
      </c>
      <c r="P45" s="28">
        <v>0.08</v>
      </c>
      <c r="Q45" s="27">
        <f t="shared" ref="Q45:Q49" si="29">M45*1.08</f>
        <v>237.60000000000002</v>
      </c>
      <c r="R45" s="27">
        <f t="shared" ref="R45:R49" si="30">N45*1.08</f>
        <v>237.60000000000002</v>
      </c>
      <c r="S45" s="27">
        <f t="shared" ref="S45:S49" si="31">O45*1.08</f>
        <v>475.20000000000005</v>
      </c>
      <c r="U45" s="32"/>
      <c r="V45" s="32"/>
      <c r="W45" s="32"/>
    </row>
    <row r="46" spans="2:23" x14ac:dyDescent="0.3">
      <c r="B46" s="24">
        <v>3</v>
      </c>
      <c r="C46" s="25" t="s">
        <v>29</v>
      </c>
      <c r="D46" s="26">
        <v>1</v>
      </c>
      <c r="E46" s="26">
        <v>1</v>
      </c>
      <c r="F46" s="26">
        <f t="shared" si="25"/>
        <v>2</v>
      </c>
      <c r="G46" s="44">
        <v>290</v>
      </c>
      <c r="H46" s="44">
        <v>150</v>
      </c>
      <c r="I46" s="44"/>
      <c r="J46" s="44"/>
      <c r="K46" s="44"/>
      <c r="L46" s="44">
        <f t="shared" si="24"/>
        <v>220</v>
      </c>
      <c r="M46" s="27">
        <f t="shared" si="26"/>
        <v>220</v>
      </c>
      <c r="N46" s="27">
        <f t="shared" si="27"/>
        <v>220</v>
      </c>
      <c r="O46" s="27">
        <f t="shared" si="28"/>
        <v>440</v>
      </c>
      <c r="P46" s="28">
        <v>0.08</v>
      </c>
      <c r="Q46" s="27">
        <f t="shared" si="29"/>
        <v>237.60000000000002</v>
      </c>
      <c r="R46" s="27">
        <f t="shared" si="30"/>
        <v>237.60000000000002</v>
      </c>
      <c r="S46" s="27">
        <f t="shared" si="31"/>
        <v>475.20000000000005</v>
      </c>
      <c r="U46" s="32"/>
      <c r="V46" s="32"/>
      <c r="W46" s="32"/>
    </row>
    <row r="47" spans="2:23" x14ac:dyDescent="0.3">
      <c r="B47" s="24">
        <v>4</v>
      </c>
      <c r="C47" s="25" t="s">
        <v>30</v>
      </c>
      <c r="D47" s="26">
        <v>1</v>
      </c>
      <c r="E47" s="26">
        <v>1</v>
      </c>
      <c r="F47" s="26">
        <f t="shared" si="25"/>
        <v>2</v>
      </c>
      <c r="G47" s="44">
        <v>290</v>
      </c>
      <c r="H47" s="44">
        <v>150</v>
      </c>
      <c r="I47" s="44"/>
      <c r="J47" s="44"/>
      <c r="K47" s="44"/>
      <c r="L47" s="44">
        <f t="shared" si="24"/>
        <v>220</v>
      </c>
      <c r="M47" s="27">
        <f t="shared" si="26"/>
        <v>220</v>
      </c>
      <c r="N47" s="27">
        <f t="shared" si="27"/>
        <v>220</v>
      </c>
      <c r="O47" s="27">
        <f t="shared" si="28"/>
        <v>440</v>
      </c>
      <c r="P47" s="28">
        <v>0.08</v>
      </c>
      <c r="Q47" s="27">
        <f t="shared" si="29"/>
        <v>237.60000000000002</v>
      </c>
      <c r="R47" s="27">
        <f t="shared" si="30"/>
        <v>237.60000000000002</v>
      </c>
      <c r="S47" s="27">
        <f t="shared" si="31"/>
        <v>475.20000000000005</v>
      </c>
      <c r="U47" s="32"/>
      <c r="V47" s="32"/>
      <c r="W47" s="32"/>
    </row>
    <row r="48" spans="2:23" x14ac:dyDescent="0.3">
      <c r="B48" s="24">
        <v>5</v>
      </c>
      <c r="C48" s="25" t="s">
        <v>31</v>
      </c>
      <c r="D48" s="26">
        <v>1</v>
      </c>
      <c r="E48" s="26">
        <v>1</v>
      </c>
      <c r="F48" s="26">
        <f t="shared" si="25"/>
        <v>2</v>
      </c>
      <c r="G48" s="44">
        <v>290</v>
      </c>
      <c r="H48" s="44">
        <v>150</v>
      </c>
      <c r="I48" s="44"/>
      <c r="J48" s="44"/>
      <c r="K48" s="44"/>
      <c r="L48" s="44">
        <f t="shared" si="24"/>
        <v>220</v>
      </c>
      <c r="M48" s="27">
        <f t="shared" si="26"/>
        <v>220</v>
      </c>
      <c r="N48" s="27">
        <f t="shared" si="27"/>
        <v>220</v>
      </c>
      <c r="O48" s="27">
        <f t="shared" si="28"/>
        <v>440</v>
      </c>
      <c r="P48" s="28">
        <v>0.08</v>
      </c>
      <c r="Q48" s="27">
        <f t="shared" si="29"/>
        <v>237.60000000000002</v>
      </c>
      <c r="R48" s="27">
        <f t="shared" si="30"/>
        <v>237.60000000000002</v>
      </c>
      <c r="S48" s="27">
        <f t="shared" si="31"/>
        <v>475.20000000000005</v>
      </c>
      <c r="U48" s="32"/>
      <c r="V48" s="32"/>
      <c r="W48" s="32"/>
    </row>
    <row r="49" spans="2:23" x14ac:dyDescent="0.3">
      <c r="B49" s="24">
        <v>6</v>
      </c>
      <c r="C49" s="25" t="s">
        <v>32</v>
      </c>
      <c r="D49" s="26">
        <v>1</v>
      </c>
      <c r="E49" s="26">
        <v>1</v>
      </c>
      <c r="F49" s="26">
        <f t="shared" si="25"/>
        <v>2</v>
      </c>
      <c r="G49" s="44">
        <v>290</v>
      </c>
      <c r="H49" s="44">
        <v>180</v>
      </c>
      <c r="I49" s="44"/>
      <c r="J49" s="44"/>
      <c r="K49" s="44"/>
      <c r="L49" s="44">
        <f t="shared" si="24"/>
        <v>235</v>
      </c>
      <c r="M49" s="27">
        <f t="shared" si="26"/>
        <v>235</v>
      </c>
      <c r="N49" s="27">
        <f t="shared" si="27"/>
        <v>235</v>
      </c>
      <c r="O49" s="27">
        <f t="shared" si="28"/>
        <v>470</v>
      </c>
      <c r="P49" s="28">
        <v>0.08</v>
      </c>
      <c r="Q49" s="27">
        <f t="shared" si="29"/>
        <v>253.8</v>
      </c>
      <c r="R49" s="27">
        <f t="shared" si="30"/>
        <v>253.8</v>
      </c>
      <c r="S49" s="27">
        <f t="shared" si="31"/>
        <v>507.6</v>
      </c>
      <c r="U49" s="32"/>
      <c r="V49" s="32"/>
      <c r="W49" s="32"/>
    </row>
    <row r="50" spans="2:23" ht="15" customHeight="1" x14ac:dyDescent="0.3">
      <c r="B50" s="72" t="s">
        <v>36</v>
      </c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6"/>
      <c r="U50" s="16"/>
      <c r="V50" s="16"/>
      <c r="W50" s="16"/>
    </row>
    <row r="51" spans="2:23" x14ac:dyDescent="0.3">
      <c r="B51" s="24">
        <v>1</v>
      </c>
      <c r="C51" s="25" t="s">
        <v>27</v>
      </c>
      <c r="D51" s="26">
        <v>5</v>
      </c>
      <c r="E51" s="26">
        <v>25</v>
      </c>
      <c r="F51" s="26">
        <f>D51+E51</f>
        <v>30</v>
      </c>
      <c r="G51" s="44">
        <v>290</v>
      </c>
      <c r="H51" s="44">
        <v>250</v>
      </c>
      <c r="I51" s="44"/>
      <c r="J51" s="44"/>
      <c r="K51" s="44"/>
      <c r="L51" s="44">
        <f t="shared" ref="L51:L56" si="32">AVERAGE(G51:K51)</f>
        <v>270</v>
      </c>
      <c r="M51" s="27">
        <f>D51*L51</f>
        <v>1350</v>
      </c>
      <c r="N51" s="27">
        <f>E51*L51</f>
        <v>6750</v>
      </c>
      <c r="O51" s="27">
        <f>F51*L51</f>
        <v>8100</v>
      </c>
      <c r="P51" s="28">
        <v>0.08</v>
      </c>
      <c r="Q51" s="27">
        <f>M51*1.08</f>
        <v>1458</v>
      </c>
      <c r="R51" s="27">
        <f>N51*1.08</f>
        <v>7290.0000000000009</v>
      </c>
      <c r="S51" s="27">
        <f>O51*1.08</f>
        <v>8748</v>
      </c>
      <c r="U51" s="32"/>
      <c r="V51" s="32"/>
      <c r="W51" s="32"/>
    </row>
    <row r="52" spans="2:23" x14ac:dyDescent="0.3">
      <c r="B52" s="24">
        <v>2</v>
      </c>
      <c r="C52" s="25" t="s">
        <v>28</v>
      </c>
      <c r="D52" s="26">
        <v>1</v>
      </c>
      <c r="E52" s="26">
        <v>1</v>
      </c>
      <c r="F52" s="26">
        <f t="shared" ref="F52:F56" si="33">D52+E52</f>
        <v>2</v>
      </c>
      <c r="G52" s="44">
        <v>290</v>
      </c>
      <c r="H52" s="44">
        <v>230</v>
      </c>
      <c r="I52" s="44"/>
      <c r="J52" s="44"/>
      <c r="K52" s="44"/>
      <c r="L52" s="44">
        <f t="shared" si="32"/>
        <v>260</v>
      </c>
      <c r="M52" s="27">
        <f t="shared" ref="M52:M56" si="34">D52*L52</f>
        <v>260</v>
      </c>
      <c r="N52" s="27">
        <f t="shared" ref="N52:N56" si="35">E52*L52</f>
        <v>260</v>
      </c>
      <c r="O52" s="27">
        <f t="shared" ref="O52:O56" si="36">F52*L52</f>
        <v>520</v>
      </c>
      <c r="P52" s="28">
        <v>0.08</v>
      </c>
      <c r="Q52" s="27">
        <f t="shared" ref="Q52:Q56" si="37">M52*1.08</f>
        <v>280.8</v>
      </c>
      <c r="R52" s="27">
        <f t="shared" ref="R52:R56" si="38">N52*1.08</f>
        <v>280.8</v>
      </c>
      <c r="S52" s="27">
        <f t="shared" ref="S52:S56" si="39">O52*1.08</f>
        <v>561.6</v>
      </c>
      <c r="U52" s="32"/>
      <c r="V52" s="32"/>
      <c r="W52" s="32"/>
    </row>
    <row r="53" spans="2:23" x14ac:dyDescent="0.3">
      <c r="B53" s="24">
        <v>3</v>
      </c>
      <c r="C53" s="25" t="s">
        <v>29</v>
      </c>
      <c r="D53" s="26">
        <v>1</v>
      </c>
      <c r="E53" s="26">
        <v>1</v>
      </c>
      <c r="F53" s="26">
        <f t="shared" si="33"/>
        <v>2</v>
      </c>
      <c r="G53" s="44">
        <v>290</v>
      </c>
      <c r="H53" s="44">
        <v>230</v>
      </c>
      <c r="I53" s="44"/>
      <c r="J53" s="44"/>
      <c r="K53" s="44"/>
      <c r="L53" s="44">
        <f t="shared" si="32"/>
        <v>260</v>
      </c>
      <c r="M53" s="27">
        <f t="shared" si="34"/>
        <v>260</v>
      </c>
      <c r="N53" s="27">
        <f t="shared" si="35"/>
        <v>260</v>
      </c>
      <c r="O53" s="27">
        <f t="shared" si="36"/>
        <v>520</v>
      </c>
      <c r="P53" s="28">
        <v>0.08</v>
      </c>
      <c r="Q53" s="27">
        <f t="shared" si="37"/>
        <v>280.8</v>
      </c>
      <c r="R53" s="27">
        <f t="shared" si="38"/>
        <v>280.8</v>
      </c>
      <c r="S53" s="27">
        <f t="shared" si="39"/>
        <v>561.6</v>
      </c>
      <c r="U53" s="32"/>
      <c r="V53" s="32"/>
      <c r="W53" s="32"/>
    </row>
    <row r="54" spans="2:23" x14ac:dyDescent="0.3">
      <c r="B54" s="24">
        <v>4</v>
      </c>
      <c r="C54" s="25" t="s">
        <v>30</v>
      </c>
      <c r="D54" s="26">
        <v>1</v>
      </c>
      <c r="E54" s="26">
        <v>1</v>
      </c>
      <c r="F54" s="26">
        <f t="shared" si="33"/>
        <v>2</v>
      </c>
      <c r="G54" s="44">
        <v>290</v>
      </c>
      <c r="H54" s="44">
        <v>230</v>
      </c>
      <c r="I54" s="44"/>
      <c r="J54" s="44"/>
      <c r="K54" s="44"/>
      <c r="L54" s="44">
        <f t="shared" si="32"/>
        <v>260</v>
      </c>
      <c r="M54" s="27">
        <f t="shared" si="34"/>
        <v>260</v>
      </c>
      <c r="N54" s="27">
        <f t="shared" si="35"/>
        <v>260</v>
      </c>
      <c r="O54" s="27">
        <f t="shared" si="36"/>
        <v>520</v>
      </c>
      <c r="P54" s="28">
        <v>0.08</v>
      </c>
      <c r="Q54" s="27">
        <f t="shared" si="37"/>
        <v>280.8</v>
      </c>
      <c r="R54" s="27">
        <f t="shared" si="38"/>
        <v>280.8</v>
      </c>
      <c r="S54" s="27">
        <f t="shared" si="39"/>
        <v>561.6</v>
      </c>
      <c r="U54" s="32"/>
      <c r="V54" s="32"/>
      <c r="W54" s="32"/>
    </row>
    <row r="55" spans="2:23" x14ac:dyDescent="0.3">
      <c r="B55" s="24">
        <v>5</v>
      </c>
      <c r="C55" s="25" t="s">
        <v>31</v>
      </c>
      <c r="D55" s="26">
        <v>1</v>
      </c>
      <c r="E55" s="26">
        <v>1</v>
      </c>
      <c r="F55" s="26">
        <f>D55+E55</f>
        <v>2</v>
      </c>
      <c r="G55" s="44">
        <v>290</v>
      </c>
      <c r="H55" s="44">
        <v>230</v>
      </c>
      <c r="I55" s="44"/>
      <c r="J55" s="44"/>
      <c r="K55" s="44"/>
      <c r="L55" s="44">
        <f t="shared" si="32"/>
        <v>260</v>
      </c>
      <c r="M55" s="27">
        <f t="shared" si="34"/>
        <v>260</v>
      </c>
      <c r="N55" s="27">
        <f t="shared" si="35"/>
        <v>260</v>
      </c>
      <c r="O55" s="27">
        <f t="shared" si="36"/>
        <v>520</v>
      </c>
      <c r="P55" s="28">
        <v>0.08</v>
      </c>
      <c r="Q55" s="27">
        <f t="shared" si="37"/>
        <v>280.8</v>
      </c>
      <c r="R55" s="27">
        <f t="shared" si="38"/>
        <v>280.8</v>
      </c>
      <c r="S55" s="27">
        <f t="shared" si="39"/>
        <v>561.6</v>
      </c>
      <c r="U55" s="32"/>
      <c r="V55" s="32"/>
      <c r="W55" s="32"/>
    </row>
    <row r="56" spans="2:23" x14ac:dyDescent="0.3">
      <c r="B56" s="24">
        <v>6</v>
      </c>
      <c r="C56" s="25" t="s">
        <v>32</v>
      </c>
      <c r="D56" s="26">
        <v>1</v>
      </c>
      <c r="E56" s="26">
        <v>1</v>
      </c>
      <c r="F56" s="26">
        <f t="shared" si="33"/>
        <v>2</v>
      </c>
      <c r="G56" s="44">
        <v>290</v>
      </c>
      <c r="H56" s="44">
        <v>250</v>
      </c>
      <c r="I56" s="44"/>
      <c r="J56" s="44"/>
      <c r="K56" s="44"/>
      <c r="L56" s="44">
        <f t="shared" si="32"/>
        <v>270</v>
      </c>
      <c r="M56" s="27">
        <f t="shared" si="34"/>
        <v>270</v>
      </c>
      <c r="N56" s="27">
        <f t="shared" si="35"/>
        <v>270</v>
      </c>
      <c r="O56" s="27">
        <f t="shared" si="36"/>
        <v>540</v>
      </c>
      <c r="P56" s="28">
        <v>0.08</v>
      </c>
      <c r="Q56" s="27">
        <f t="shared" si="37"/>
        <v>291.60000000000002</v>
      </c>
      <c r="R56" s="27">
        <f t="shared" si="38"/>
        <v>291.60000000000002</v>
      </c>
      <c r="S56" s="27">
        <f t="shared" si="39"/>
        <v>583.20000000000005</v>
      </c>
      <c r="U56" s="32"/>
      <c r="V56" s="32"/>
      <c r="W56" s="32"/>
    </row>
    <row r="57" spans="2:23" x14ac:dyDescent="0.3">
      <c r="B57" s="92" t="s">
        <v>37</v>
      </c>
      <c r="C57" s="93"/>
      <c r="D57" s="93"/>
      <c r="E57" s="93"/>
      <c r="F57" s="93"/>
      <c r="G57" s="94"/>
      <c r="H57" s="36"/>
      <c r="I57" s="40"/>
      <c r="J57" s="40"/>
      <c r="K57" s="36"/>
      <c r="L57" s="36"/>
      <c r="M57" s="52">
        <f>SUM(M51:M56,M44:M49,M37:M42,M30:M35,M23:M28)</f>
        <v>251485</v>
      </c>
      <c r="N57" s="52">
        <f t="shared" ref="N57:O57" si="40">SUM(N51:N56,N44:N49,N37:N42,N30:N35,N23:N28)</f>
        <v>1479985</v>
      </c>
      <c r="O57" s="52">
        <f t="shared" si="40"/>
        <v>1731470</v>
      </c>
      <c r="P57" s="52"/>
      <c r="Q57" s="52">
        <f>SUM(Q51:Q56,Q44:Q49,Q37:Q42,Q30:Q35,Q23:Q28)</f>
        <v>271603.80000000016</v>
      </c>
      <c r="R57" s="52">
        <f t="shared" ref="R57" si="41">SUM(R51:R56,R44:R49,R37:R42,R30:R35,R23:R28)</f>
        <v>1598383.7999999993</v>
      </c>
      <c r="S57" s="52">
        <f t="shared" ref="S57" si="42">SUM(S51:S56,S44:S49,S37:S42,S30:S35,S23:S28)</f>
        <v>1869987.5999999992</v>
      </c>
      <c r="U57" s="9"/>
      <c r="V57" s="9"/>
      <c r="W57" s="34"/>
    </row>
    <row r="58" spans="2:23" x14ac:dyDescent="0.3">
      <c r="L58" s="47" t="s">
        <v>82</v>
      </c>
      <c r="M58" s="53">
        <f>M57/4.6371</f>
        <v>54233.249229044013</v>
      </c>
      <c r="N58" s="53">
        <f t="shared" ref="N58:S58" si="43">N57/4.6371</f>
        <v>319161.76058312308</v>
      </c>
      <c r="O58" s="53">
        <f t="shared" si="43"/>
        <v>373395.00981216709</v>
      </c>
      <c r="P58" s="53"/>
      <c r="Q58" s="53">
        <f t="shared" si="43"/>
        <v>58571.909167367565</v>
      </c>
      <c r="R58" s="53">
        <f t="shared" si="43"/>
        <v>344694.70142977277</v>
      </c>
      <c r="S58" s="53">
        <f t="shared" si="43"/>
        <v>403266.61059714027</v>
      </c>
      <c r="U58" s="35"/>
      <c r="V58" s="35"/>
      <c r="W58" s="35"/>
    </row>
    <row r="59" spans="2:23" x14ac:dyDescent="0.3">
      <c r="U59" s="35"/>
      <c r="V59" s="35"/>
      <c r="W59" s="35"/>
    </row>
    <row r="60" spans="2:23" ht="17.399999999999999" x14ac:dyDescent="0.3">
      <c r="B60" s="115" t="s">
        <v>38</v>
      </c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U60" s="35"/>
      <c r="V60" s="35"/>
      <c r="W60" s="35"/>
    </row>
    <row r="61" spans="2:23" ht="51" customHeight="1" x14ac:dyDescent="0.3">
      <c r="B61" s="116" t="s">
        <v>14</v>
      </c>
      <c r="C61" s="116" t="s">
        <v>15</v>
      </c>
      <c r="D61" s="118" t="s">
        <v>91</v>
      </c>
      <c r="E61" s="119"/>
      <c r="F61" s="120"/>
      <c r="G61" s="18" t="s">
        <v>65</v>
      </c>
      <c r="H61" s="18" t="s">
        <v>67</v>
      </c>
      <c r="I61" s="18" t="s">
        <v>68</v>
      </c>
      <c r="J61" s="18" t="s">
        <v>69</v>
      </c>
      <c r="K61" s="18" t="s">
        <v>70</v>
      </c>
      <c r="L61" s="42" t="s">
        <v>66</v>
      </c>
      <c r="M61" s="126" t="s">
        <v>16</v>
      </c>
      <c r="N61" s="127"/>
      <c r="O61" s="128"/>
      <c r="P61" s="129" t="s">
        <v>17</v>
      </c>
      <c r="Q61" s="126" t="s">
        <v>18</v>
      </c>
      <c r="R61" s="127"/>
      <c r="S61" s="128"/>
      <c r="U61" s="35"/>
      <c r="V61" s="35"/>
      <c r="W61" s="35"/>
    </row>
    <row r="62" spans="2:23" ht="28.8" x14ac:dyDescent="0.3">
      <c r="B62" s="117"/>
      <c r="C62" s="117"/>
      <c r="D62" s="19" t="s">
        <v>19</v>
      </c>
      <c r="E62" s="19" t="s">
        <v>20</v>
      </c>
      <c r="F62" s="19" t="s">
        <v>21</v>
      </c>
      <c r="G62" s="20" t="s">
        <v>22</v>
      </c>
      <c r="H62" s="20" t="s">
        <v>22</v>
      </c>
      <c r="I62" s="20" t="s">
        <v>22</v>
      </c>
      <c r="J62" s="20" t="s">
        <v>22</v>
      </c>
      <c r="K62" s="20" t="s">
        <v>22</v>
      </c>
      <c r="L62" s="20" t="s">
        <v>22</v>
      </c>
      <c r="M62" s="19" t="s">
        <v>23</v>
      </c>
      <c r="N62" s="19" t="s">
        <v>24</v>
      </c>
      <c r="O62" s="19" t="s">
        <v>25</v>
      </c>
      <c r="P62" s="130"/>
      <c r="Q62" s="19" t="s">
        <v>23</v>
      </c>
      <c r="R62" s="19" t="s">
        <v>24</v>
      </c>
      <c r="S62" s="19" t="s">
        <v>25</v>
      </c>
      <c r="U62" s="35"/>
      <c r="V62" s="35"/>
      <c r="W62" s="35"/>
    </row>
    <row r="63" spans="2:23" x14ac:dyDescent="0.3">
      <c r="B63" s="21">
        <v>1</v>
      </c>
      <c r="C63" s="21">
        <v>2</v>
      </c>
      <c r="D63" s="21">
        <v>3</v>
      </c>
      <c r="E63" s="21">
        <v>4</v>
      </c>
      <c r="F63" s="21">
        <v>5</v>
      </c>
      <c r="G63" s="22">
        <v>6</v>
      </c>
      <c r="H63" s="22">
        <v>7</v>
      </c>
      <c r="I63" s="22">
        <v>8</v>
      </c>
      <c r="J63" s="22">
        <v>9</v>
      </c>
      <c r="K63" s="22">
        <v>10</v>
      </c>
      <c r="L63" s="22">
        <v>11</v>
      </c>
      <c r="M63" s="23">
        <v>12</v>
      </c>
      <c r="N63" s="23">
        <v>13</v>
      </c>
      <c r="O63" s="23">
        <v>14</v>
      </c>
      <c r="P63" s="21">
        <v>15</v>
      </c>
      <c r="Q63" s="23">
        <v>16</v>
      </c>
      <c r="R63" s="23">
        <v>17</v>
      </c>
      <c r="S63" s="23">
        <v>18</v>
      </c>
      <c r="U63" s="35"/>
      <c r="V63" s="35"/>
      <c r="W63" s="35"/>
    </row>
    <row r="64" spans="2:23" x14ac:dyDescent="0.3">
      <c r="B64" s="72" t="s">
        <v>85</v>
      </c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4"/>
    </row>
    <row r="65" spans="2:19" x14ac:dyDescent="0.3">
      <c r="B65" s="24">
        <v>1</v>
      </c>
      <c r="C65" s="25" t="s">
        <v>27</v>
      </c>
      <c r="D65" s="26">
        <v>100</v>
      </c>
      <c r="E65" s="26">
        <v>620</v>
      </c>
      <c r="F65" s="26">
        <f>D65+E65</f>
        <v>720</v>
      </c>
      <c r="G65" s="44">
        <v>290</v>
      </c>
      <c r="H65" s="44">
        <v>250</v>
      </c>
      <c r="I65" s="44"/>
      <c r="J65" s="44"/>
      <c r="K65" s="44"/>
      <c r="L65" s="44">
        <f t="shared" ref="L65:L70" si="44">AVERAGE(G65:K65)</f>
        <v>270</v>
      </c>
      <c r="M65" s="27">
        <f>D65*L65</f>
        <v>27000</v>
      </c>
      <c r="N65" s="27">
        <f>E65*L65</f>
        <v>167400</v>
      </c>
      <c r="O65" s="27">
        <f>F65*L65</f>
        <v>194400</v>
      </c>
      <c r="P65" s="28">
        <v>0.08</v>
      </c>
      <c r="Q65" s="27">
        <f>M65*1.08</f>
        <v>29160.000000000004</v>
      </c>
      <c r="R65" s="27">
        <f>N65*1.08</f>
        <v>180792</v>
      </c>
      <c r="S65" s="27">
        <f>O65*1.08</f>
        <v>209952</v>
      </c>
    </row>
    <row r="66" spans="2:19" x14ac:dyDescent="0.3">
      <c r="B66" s="24">
        <v>2</v>
      </c>
      <c r="C66" s="25" t="s">
        <v>28</v>
      </c>
      <c r="D66" s="26">
        <v>1</v>
      </c>
      <c r="E66" s="26">
        <v>1</v>
      </c>
      <c r="F66" s="26">
        <f t="shared" ref="F66:F70" si="45">D66+E66</f>
        <v>2</v>
      </c>
      <c r="G66" s="44">
        <v>290</v>
      </c>
      <c r="H66" s="44">
        <v>230</v>
      </c>
      <c r="I66" s="44"/>
      <c r="J66" s="44"/>
      <c r="K66" s="44"/>
      <c r="L66" s="44">
        <f t="shared" si="44"/>
        <v>260</v>
      </c>
      <c r="M66" s="27">
        <f t="shared" ref="M66:M70" si="46">D66*L66</f>
        <v>260</v>
      </c>
      <c r="N66" s="27">
        <f t="shared" ref="N66:N70" si="47">E66*L66</f>
        <v>260</v>
      </c>
      <c r="O66" s="27">
        <f t="shared" ref="O66:O70" si="48">F66*L66</f>
        <v>520</v>
      </c>
      <c r="P66" s="28">
        <v>0.08</v>
      </c>
      <c r="Q66" s="27">
        <f t="shared" ref="Q66:Q70" si="49">M66*1.08</f>
        <v>280.8</v>
      </c>
      <c r="R66" s="27">
        <f t="shared" ref="R66:R70" si="50">N66*1.08</f>
        <v>280.8</v>
      </c>
      <c r="S66" s="27">
        <f t="shared" ref="S66:S70" si="51">O66*1.08</f>
        <v>561.6</v>
      </c>
    </row>
    <row r="67" spans="2:19" x14ac:dyDescent="0.3">
      <c r="B67" s="24">
        <v>3</v>
      </c>
      <c r="C67" s="25" t="s">
        <v>29</v>
      </c>
      <c r="D67" s="26">
        <v>1</v>
      </c>
      <c r="E67" s="26">
        <v>1</v>
      </c>
      <c r="F67" s="26">
        <f t="shared" si="45"/>
        <v>2</v>
      </c>
      <c r="G67" s="44">
        <v>290</v>
      </c>
      <c r="H67" s="44">
        <v>230</v>
      </c>
      <c r="I67" s="44"/>
      <c r="J67" s="44"/>
      <c r="K67" s="44"/>
      <c r="L67" s="44">
        <f t="shared" si="44"/>
        <v>260</v>
      </c>
      <c r="M67" s="27">
        <f t="shared" si="46"/>
        <v>260</v>
      </c>
      <c r="N67" s="27">
        <f t="shared" si="47"/>
        <v>260</v>
      </c>
      <c r="O67" s="27">
        <f t="shared" si="48"/>
        <v>520</v>
      </c>
      <c r="P67" s="28">
        <v>0.08</v>
      </c>
      <c r="Q67" s="27">
        <f t="shared" si="49"/>
        <v>280.8</v>
      </c>
      <c r="R67" s="27">
        <f t="shared" si="50"/>
        <v>280.8</v>
      </c>
      <c r="S67" s="27">
        <f t="shared" si="51"/>
        <v>561.6</v>
      </c>
    </row>
    <row r="68" spans="2:19" x14ac:dyDescent="0.3">
      <c r="B68" s="24">
        <v>4</v>
      </c>
      <c r="C68" s="25" t="s">
        <v>30</v>
      </c>
      <c r="D68" s="26">
        <v>1</v>
      </c>
      <c r="E68" s="26">
        <v>1</v>
      </c>
      <c r="F68" s="26">
        <f t="shared" si="45"/>
        <v>2</v>
      </c>
      <c r="G68" s="44">
        <v>290</v>
      </c>
      <c r="H68" s="44">
        <v>230</v>
      </c>
      <c r="I68" s="44"/>
      <c r="J68" s="44"/>
      <c r="K68" s="44"/>
      <c r="L68" s="44">
        <f t="shared" si="44"/>
        <v>260</v>
      </c>
      <c r="M68" s="27">
        <f t="shared" si="46"/>
        <v>260</v>
      </c>
      <c r="N68" s="27">
        <f t="shared" si="47"/>
        <v>260</v>
      </c>
      <c r="O68" s="27">
        <f t="shared" si="48"/>
        <v>520</v>
      </c>
      <c r="P68" s="28">
        <v>0.08</v>
      </c>
      <c r="Q68" s="27">
        <f t="shared" si="49"/>
        <v>280.8</v>
      </c>
      <c r="R68" s="27">
        <f t="shared" si="50"/>
        <v>280.8</v>
      </c>
      <c r="S68" s="27">
        <f t="shared" si="51"/>
        <v>561.6</v>
      </c>
    </row>
    <row r="69" spans="2:19" x14ac:dyDescent="0.3">
      <c r="B69" s="24">
        <v>5</v>
      </c>
      <c r="C69" s="25" t="s">
        <v>31</v>
      </c>
      <c r="D69" s="26">
        <v>1</v>
      </c>
      <c r="E69" s="26">
        <v>1</v>
      </c>
      <c r="F69" s="26">
        <f>D69+E69</f>
        <v>2</v>
      </c>
      <c r="G69" s="44">
        <v>290</v>
      </c>
      <c r="H69" s="44">
        <v>230</v>
      </c>
      <c r="I69" s="44"/>
      <c r="J69" s="44"/>
      <c r="K69" s="44"/>
      <c r="L69" s="44">
        <f t="shared" si="44"/>
        <v>260</v>
      </c>
      <c r="M69" s="27">
        <f t="shared" si="46"/>
        <v>260</v>
      </c>
      <c r="N69" s="27">
        <f t="shared" si="47"/>
        <v>260</v>
      </c>
      <c r="O69" s="27">
        <f t="shared" si="48"/>
        <v>520</v>
      </c>
      <c r="P69" s="28">
        <v>0.08</v>
      </c>
      <c r="Q69" s="27">
        <f t="shared" si="49"/>
        <v>280.8</v>
      </c>
      <c r="R69" s="27">
        <f t="shared" si="50"/>
        <v>280.8</v>
      </c>
      <c r="S69" s="27">
        <f t="shared" si="51"/>
        <v>561.6</v>
      </c>
    </row>
    <row r="70" spans="2:19" x14ac:dyDescent="0.3">
      <c r="B70" s="24">
        <v>6</v>
      </c>
      <c r="C70" s="25" t="s">
        <v>32</v>
      </c>
      <c r="D70" s="26">
        <v>1</v>
      </c>
      <c r="E70" s="26">
        <v>1</v>
      </c>
      <c r="F70" s="26">
        <f t="shared" si="45"/>
        <v>2</v>
      </c>
      <c r="G70" s="44">
        <v>290</v>
      </c>
      <c r="H70" s="44">
        <v>250</v>
      </c>
      <c r="I70" s="44"/>
      <c r="J70" s="44"/>
      <c r="K70" s="44"/>
      <c r="L70" s="44">
        <f t="shared" si="44"/>
        <v>270</v>
      </c>
      <c r="M70" s="27">
        <f t="shared" si="46"/>
        <v>270</v>
      </c>
      <c r="N70" s="27">
        <f t="shared" si="47"/>
        <v>270</v>
      </c>
      <c r="O70" s="27">
        <f t="shared" si="48"/>
        <v>540</v>
      </c>
      <c r="P70" s="28">
        <v>0.08</v>
      </c>
      <c r="Q70" s="27">
        <f t="shared" si="49"/>
        <v>291.60000000000002</v>
      </c>
      <c r="R70" s="27">
        <f t="shared" si="50"/>
        <v>291.60000000000002</v>
      </c>
      <c r="S70" s="27">
        <f t="shared" si="51"/>
        <v>583.20000000000005</v>
      </c>
    </row>
    <row r="71" spans="2:19" x14ac:dyDescent="0.3">
      <c r="B71" s="72" t="s">
        <v>39</v>
      </c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4"/>
    </row>
    <row r="72" spans="2:19" x14ac:dyDescent="0.3">
      <c r="B72" s="24">
        <v>1</v>
      </c>
      <c r="C72" s="25" t="s">
        <v>27</v>
      </c>
      <c r="D72" s="29">
        <v>1355</v>
      </c>
      <c r="E72" s="29">
        <v>8135</v>
      </c>
      <c r="F72" s="26">
        <f>D72+E72</f>
        <v>9490</v>
      </c>
      <c r="G72" s="44">
        <v>240</v>
      </c>
      <c r="H72" s="44"/>
      <c r="I72" s="44"/>
      <c r="J72" s="44"/>
      <c r="K72" s="44"/>
      <c r="L72" s="44">
        <f t="shared" ref="L72:L77" si="52">AVERAGE(G72:K72)</f>
        <v>240</v>
      </c>
      <c r="M72" s="27">
        <f>D72*L72</f>
        <v>325200</v>
      </c>
      <c r="N72" s="27">
        <f>E72*L72</f>
        <v>1952400</v>
      </c>
      <c r="O72" s="27">
        <f>F72*L72</f>
        <v>2277600</v>
      </c>
      <c r="P72" s="28">
        <v>0.08</v>
      </c>
      <c r="Q72" s="27">
        <f>M72*1.08</f>
        <v>351216</v>
      </c>
      <c r="R72" s="27">
        <f>N72*1.08</f>
        <v>2108592</v>
      </c>
      <c r="S72" s="27">
        <f>O72*1.08</f>
        <v>2459808</v>
      </c>
    </row>
    <row r="73" spans="2:19" x14ac:dyDescent="0.3">
      <c r="B73" s="24">
        <v>2</v>
      </c>
      <c r="C73" s="25" t="s">
        <v>28</v>
      </c>
      <c r="D73" s="26">
        <v>1</v>
      </c>
      <c r="E73" s="26">
        <v>1</v>
      </c>
      <c r="F73" s="26">
        <f t="shared" ref="F73:F75" si="53">D73+E73</f>
        <v>2</v>
      </c>
      <c r="G73" s="44">
        <v>240</v>
      </c>
      <c r="H73" s="44"/>
      <c r="I73" s="44"/>
      <c r="J73" s="44"/>
      <c r="K73" s="44"/>
      <c r="L73" s="44">
        <f t="shared" si="52"/>
        <v>240</v>
      </c>
      <c r="M73" s="27">
        <f t="shared" ref="M73:M77" si="54">D73*L73</f>
        <v>240</v>
      </c>
      <c r="N73" s="27">
        <f t="shared" ref="N73:N77" si="55">E73*L73</f>
        <v>240</v>
      </c>
      <c r="O73" s="27">
        <f t="shared" ref="O73:O77" si="56">F73*L73</f>
        <v>480</v>
      </c>
      <c r="P73" s="28">
        <v>0.08</v>
      </c>
      <c r="Q73" s="27">
        <f t="shared" ref="Q73:Q77" si="57">M73*1.08</f>
        <v>259.20000000000005</v>
      </c>
      <c r="R73" s="27">
        <f t="shared" ref="R73:R77" si="58">N73*1.08</f>
        <v>259.20000000000005</v>
      </c>
      <c r="S73" s="27">
        <f t="shared" ref="S73:S77" si="59">O73*1.08</f>
        <v>518.40000000000009</v>
      </c>
    </row>
    <row r="74" spans="2:19" x14ac:dyDescent="0.3">
      <c r="B74" s="24">
        <v>3</v>
      </c>
      <c r="C74" s="25" t="s">
        <v>29</v>
      </c>
      <c r="D74" s="26">
        <v>1</v>
      </c>
      <c r="E74" s="26">
        <v>1</v>
      </c>
      <c r="F74" s="26">
        <f t="shared" si="53"/>
        <v>2</v>
      </c>
      <c r="G74" s="44">
        <v>240</v>
      </c>
      <c r="H74" s="44"/>
      <c r="I74" s="44"/>
      <c r="J74" s="44"/>
      <c r="K74" s="44"/>
      <c r="L74" s="44">
        <f t="shared" si="52"/>
        <v>240</v>
      </c>
      <c r="M74" s="27">
        <f t="shared" si="54"/>
        <v>240</v>
      </c>
      <c r="N74" s="27">
        <f t="shared" si="55"/>
        <v>240</v>
      </c>
      <c r="O74" s="27">
        <f t="shared" si="56"/>
        <v>480</v>
      </c>
      <c r="P74" s="28">
        <v>0.08</v>
      </c>
      <c r="Q74" s="27">
        <f t="shared" si="57"/>
        <v>259.20000000000005</v>
      </c>
      <c r="R74" s="27">
        <f t="shared" si="58"/>
        <v>259.20000000000005</v>
      </c>
      <c r="S74" s="27">
        <f t="shared" si="59"/>
        <v>518.40000000000009</v>
      </c>
    </row>
    <row r="75" spans="2:19" x14ac:dyDescent="0.3">
      <c r="B75" s="24">
        <v>4</v>
      </c>
      <c r="C75" s="25" t="s">
        <v>30</v>
      </c>
      <c r="D75" s="26">
        <v>1</v>
      </c>
      <c r="E75" s="26">
        <v>1</v>
      </c>
      <c r="F75" s="26">
        <f t="shared" si="53"/>
        <v>2</v>
      </c>
      <c r="G75" s="44">
        <v>240</v>
      </c>
      <c r="H75" s="44"/>
      <c r="I75" s="44"/>
      <c r="J75" s="44"/>
      <c r="K75" s="44"/>
      <c r="L75" s="44">
        <f t="shared" si="52"/>
        <v>240</v>
      </c>
      <c r="M75" s="27">
        <f t="shared" si="54"/>
        <v>240</v>
      </c>
      <c r="N75" s="27">
        <f t="shared" si="55"/>
        <v>240</v>
      </c>
      <c r="O75" s="27">
        <f t="shared" si="56"/>
        <v>480</v>
      </c>
      <c r="P75" s="28">
        <v>0.08</v>
      </c>
      <c r="Q75" s="27">
        <f t="shared" si="57"/>
        <v>259.20000000000005</v>
      </c>
      <c r="R75" s="27">
        <f t="shared" si="58"/>
        <v>259.20000000000005</v>
      </c>
      <c r="S75" s="27">
        <f t="shared" si="59"/>
        <v>518.40000000000009</v>
      </c>
    </row>
    <row r="76" spans="2:19" x14ac:dyDescent="0.3">
      <c r="B76" s="24">
        <v>5</v>
      </c>
      <c r="C76" s="25" t="s">
        <v>31</v>
      </c>
      <c r="D76" s="26">
        <v>1</v>
      </c>
      <c r="E76" s="26">
        <v>1</v>
      </c>
      <c r="F76" s="26">
        <f>D76+E76</f>
        <v>2</v>
      </c>
      <c r="G76" s="44">
        <v>240</v>
      </c>
      <c r="H76" s="44"/>
      <c r="I76" s="44"/>
      <c r="J76" s="44"/>
      <c r="K76" s="44"/>
      <c r="L76" s="44">
        <f t="shared" si="52"/>
        <v>240</v>
      </c>
      <c r="M76" s="27">
        <f t="shared" si="54"/>
        <v>240</v>
      </c>
      <c r="N76" s="27">
        <f t="shared" si="55"/>
        <v>240</v>
      </c>
      <c r="O76" s="27">
        <f t="shared" si="56"/>
        <v>480</v>
      </c>
      <c r="P76" s="28">
        <v>0.08</v>
      </c>
      <c r="Q76" s="27">
        <f t="shared" si="57"/>
        <v>259.20000000000005</v>
      </c>
      <c r="R76" s="27">
        <f t="shared" si="58"/>
        <v>259.20000000000005</v>
      </c>
      <c r="S76" s="27">
        <f t="shared" si="59"/>
        <v>518.40000000000009</v>
      </c>
    </row>
    <row r="77" spans="2:19" x14ac:dyDescent="0.3">
      <c r="B77" s="24">
        <v>6</v>
      </c>
      <c r="C77" s="25" t="s">
        <v>32</v>
      </c>
      <c r="D77" s="26">
        <v>1</v>
      </c>
      <c r="E77" s="26">
        <v>1</v>
      </c>
      <c r="F77" s="26">
        <f t="shared" ref="F77" si="60">D77+E77</f>
        <v>2</v>
      </c>
      <c r="G77" s="44">
        <v>240</v>
      </c>
      <c r="H77" s="44"/>
      <c r="I77" s="44"/>
      <c r="J77" s="44"/>
      <c r="K77" s="44"/>
      <c r="L77" s="44">
        <f t="shared" si="52"/>
        <v>240</v>
      </c>
      <c r="M77" s="27">
        <f t="shared" si="54"/>
        <v>240</v>
      </c>
      <c r="N77" s="27">
        <f t="shared" si="55"/>
        <v>240</v>
      </c>
      <c r="O77" s="27">
        <f t="shared" si="56"/>
        <v>480</v>
      </c>
      <c r="P77" s="28">
        <v>0.08</v>
      </c>
      <c r="Q77" s="27">
        <f t="shared" si="57"/>
        <v>259.20000000000005</v>
      </c>
      <c r="R77" s="27">
        <f t="shared" si="58"/>
        <v>259.20000000000005</v>
      </c>
      <c r="S77" s="27">
        <f t="shared" si="59"/>
        <v>518.40000000000009</v>
      </c>
    </row>
    <row r="78" spans="2:19" x14ac:dyDescent="0.3">
      <c r="B78" s="72" t="s">
        <v>40</v>
      </c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4"/>
    </row>
    <row r="79" spans="2:19" x14ac:dyDescent="0.3">
      <c r="B79" s="24">
        <v>1</v>
      </c>
      <c r="C79" s="25" t="s">
        <v>27</v>
      </c>
      <c r="D79" s="26">
        <v>180</v>
      </c>
      <c r="E79" s="29">
        <v>1100</v>
      </c>
      <c r="F79" s="26">
        <f>D79+E79</f>
        <v>1280</v>
      </c>
      <c r="G79" s="44">
        <v>290</v>
      </c>
      <c r="H79" s="44">
        <v>250</v>
      </c>
      <c r="I79" s="44"/>
      <c r="J79" s="44"/>
      <c r="K79" s="44"/>
      <c r="L79" s="44">
        <f t="shared" ref="L79:L84" si="61">AVERAGE(G79:K79)</f>
        <v>270</v>
      </c>
      <c r="M79" s="27">
        <f>D79*L79</f>
        <v>48600</v>
      </c>
      <c r="N79" s="27">
        <f>E79*L79</f>
        <v>297000</v>
      </c>
      <c r="O79" s="27">
        <f>F79*L79</f>
        <v>345600</v>
      </c>
      <c r="P79" s="28">
        <v>0.08</v>
      </c>
      <c r="Q79" s="27">
        <f>M79*1.08</f>
        <v>52488</v>
      </c>
      <c r="R79" s="27">
        <f>N79*1.08</f>
        <v>320760</v>
      </c>
      <c r="S79" s="27">
        <f>O79*1.08</f>
        <v>373248</v>
      </c>
    </row>
    <row r="80" spans="2:19" x14ac:dyDescent="0.3">
      <c r="B80" s="24">
        <v>2</v>
      </c>
      <c r="C80" s="25" t="s">
        <v>28</v>
      </c>
      <c r="D80" s="26">
        <v>1</v>
      </c>
      <c r="E80" s="26">
        <v>1</v>
      </c>
      <c r="F80" s="26">
        <f t="shared" ref="F80:F82" si="62">D80+E80</f>
        <v>2</v>
      </c>
      <c r="G80" s="44">
        <v>290</v>
      </c>
      <c r="H80" s="44">
        <v>230</v>
      </c>
      <c r="I80" s="44"/>
      <c r="J80" s="44"/>
      <c r="K80" s="44"/>
      <c r="L80" s="44">
        <f t="shared" si="61"/>
        <v>260</v>
      </c>
      <c r="M80" s="27">
        <f t="shared" ref="M80:M84" si="63">D80*L80</f>
        <v>260</v>
      </c>
      <c r="N80" s="27">
        <f t="shared" ref="N80:N84" si="64">E80*L80</f>
        <v>260</v>
      </c>
      <c r="O80" s="27">
        <f t="shared" ref="O80:O84" si="65">F80*L80</f>
        <v>520</v>
      </c>
      <c r="P80" s="28">
        <v>0.08</v>
      </c>
      <c r="Q80" s="27">
        <f t="shared" ref="Q80:Q84" si="66">M80*1.08</f>
        <v>280.8</v>
      </c>
      <c r="R80" s="27">
        <f t="shared" ref="R80:R84" si="67">N80*1.08</f>
        <v>280.8</v>
      </c>
      <c r="S80" s="27">
        <f t="shared" ref="S80:S84" si="68">O80*1.08</f>
        <v>561.6</v>
      </c>
    </row>
    <row r="81" spans="2:19" x14ac:dyDescent="0.3">
      <c r="B81" s="24">
        <v>3</v>
      </c>
      <c r="C81" s="25" t="s">
        <v>29</v>
      </c>
      <c r="D81" s="26">
        <v>1</v>
      </c>
      <c r="E81" s="26">
        <v>1</v>
      </c>
      <c r="F81" s="26">
        <f t="shared" si="62"/>
        <v>2</v>
      </c>
      <c r="G81" s="44">
        <v>290</v>
      </c>
      <c r="H81" s="44">
        <v>230</v>
      </c>
      <c r="I81" s="44"/>
      <c r="J81" s="44"/>
      <c r="K81" s="44"/>
      <c r="L81" s="44">
        <f t="shared" si="61"/>
        <v>260</v>
      </c>
      <c r="M81" s="27">
        <f t="shared" si="63"/>
        <v>260</v>
      </c>
      <c r="N81" s="27">
        <f t="shared" si="64"/>
        <v>260</v>
      </c>
      <c r="O81" s="27">
        <f t="shared" si="65"/>
        <v>520</v>
      </c>
      <c r="P81" s="28">
        <v>0.08</v>
      </c>
      <c r="Q81" s="27">
        <f t="shared" si="66"/>
        <v>280.8</v>
      </c>
      <c r="R81" s="27">
        <f t="shared" si="67"/>
        <v>280.8</v>
      </c>
      <c r="S81" s="27">
        <f t="shared" si="68"/>
        <v>561.6</v>
      </c>
    </row>
    <row r="82" spans="2:19" x14ac:dyDescent="0.3">
      <c r="B82" s="24">
        <v>4</v>
      </c>
      <c r="C82" s="25" t="s">
        <v>30</v>
      </c>
      <c r="D82" s="26">
        <v>1</v>
      </c>
      <c r="E82" s="26">
        <v>1</v>
      </c>
      <c r="F82" s="26">
        <f t="shared" si="62"/>
        <v>2</v>
      </c>
      <c r="G82" s="44">
        <v>290</v>
      </c>
      <c r="H82" s="44">
        <v>230</v>
      </c>
      <c r="I82" s="44"/>
      <c r="J82" s="44"/>
      <c r="K82" s="44"/>
      <c r="L82" s="44">
        <f t="shared" si="61"/>
        <v>260</v>
      </c>
      <c r="M82" s="27">
        <f t="shared" si="63"/>
        <v>260</v>
      </c>
      <c r="N82" s="27">
        <f t="shared" si="64"/>
        <v>260</v>
      </c>
      <c r="O82" s="27">
        <f t="shared" si="65"/>
        <v>520</v>
      </c>
      <c r="P82" s="28">
        <v>0.08</v>
      </c>
      <c r="Q82" s="27">
        <f t="shared" si="66"/>
        <v>280.8</v>
      </c>
      <c r="R82" s="27">
        <f t="shared" si="67"/>
        <v>280.8</v>
      </c>
      <c r="S82" s="27">
        <f t="shared" si="68"/>
        <v>561.6</v>
      </c>
    </row>
    <row r="83" spans="2:19" x14ac:dyDescent="0.3">
      <c r="B83" s="24">
        <v>5</v>
      </c>
      <c r="C83" s="25" t="s">
        <v>31</v>
      </c>
      <c r="D83" s="26">
        <v>1</v>
      </c>
      <c r="E83" s="26">
        <v>1</v>
      </c>
      <c r="F83" s="26">
        <f>D83+E83</f>
        <v>2</v>
      </c>
      <c r="G83" s="44">
        <v>290</v>
      </c>
      <c r="H83" s="44">
        <v>230</v>
      </c>
      <c r="I83" s="44"/>
      <c r="J83" s="44"/>
      <c r="K83" s="44"/>
      <c r="L83" s="44">
        <f t="shared" si="61"/>
        <v>260</v>
      </c>
      <c r="M83" s="27">
        <f t="shared" si="63"/>
        <v>260</v>
      </c>
      <c r="N83" s="27">
        <f t="shared" si="64"/>
        <v>260</v>
      </c>
      <c r="O83" s="27">
        <f t="shared" si="65"/>
        <v>520</v>
      </c>
      <c r="P83" s="28">
        <v>0.08</v>
      </c>
      <c r="Q83" s="27">
        <f t="shared" si="66"/>
        <v>280.8</v>
      </c>
      <c r="R83" s="27">
        <f t="shared" si="67"/>
        <v>280.8</v>
      </c>
      <c r="S83" s="27">
        <f t="shared" si="68"/>
        <v>561.6</v>
      </c>
    </row>
    <row r="84" spans="2:19" x14ac:dyDescent="0.3">
      <c r="B84" s="24">
        <v>6</v>
      </c>
      <c r="C84" s="25" t="s">
        <v>32</v>
      </c>
      <c r="D84" s="26">
        <v>1</v>
      </c>
      <c r="E84" s="26">
        <v>1</v>
      </c>
      <c r="F84" s="26">
        <f t="shared" ref="F84" si="69">D84+E84</f>
        <v>2</v>
      </c>
      <c r="G84" s="44">
        <v>290</v>
      </c>
      <c r="H84" s="44">
        <v>250</v>
      </c>
      <c r="I84" s="44"/>
      <c r="J84" s="44"/>
      <c r="K84" s="44"/>
      <c r="L84" s="44">
        <f t="shared" si="61"/>
        <v>270</v>
      </c>
      <c r="M84" s="27">
        <f t="shared" si="63"/>
        <v>270</v>
      </c>
      <c r="N84" s="27">
        <f t="shared" si="64"/>
        <v>270</v>
      </c>
      <c r="O84" s="27">
        <f t="shared" si="65"/>
        <v>540</v>
      </c>
      <c r="P84" s="28">
        <v>0.08</v>
      </c>
      <c r="Q84" s="27">
        <f t="shared" si="66"/>
        <v>291.60000000000002</v>
      </c>
      <c r="R84" s="27">
        <f t="shared" si="67"/>
        <v>291.60000000000002</v>
      </c>
      <c r="S84" s="27">
        <f t="shared" si="68"/>
        <v>583.20000000000005</v>
      </c>
    </row>
    <row r="85" spans="2:19" x14ac:dyDescent="0.3">
      <c r="B85" s="72" t="s">
        <v>41</v>
      </c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4"/>
    </row>
    <row r="86" spans="2:19" x14ac:dyDescent="0.3">
      <c r="B86" s="24">
        <v>1</v>
      </c>
      <c r="C86" s="25" t="s">
        <v>27</v>
      </c>
      <c r="D86" s="26">
        <v>2</v>
      </c>
      <c r="E86" s="26">
        <v>13</v>
      </c>
      <c r="F86" s="26">
        <f>D86+E86</f>
        <v>15</v>
      </c>
      <c r="G86" s="44">
        <v>290</v>
      </c>
      <c r="H86" s="44">
        <v>250</v>
      </c>
      <c r="I86" s="44"/>
      <c r="J86" s="44"/>
      <c r="K86" s="44"/>
      <c r="L86" s="44">
        <f t="shared" ref="L86:L91" si="70">AVERAGE(G86:K86)</f>
        <v>270</v>
      </c>
      <c r="M86" s="27">
        <f>D86*L86</f>
        <v>540</v>
      </c>
      <c r="N86" s="27">
        <f>E86*L86</f>
        <v>3510</v>
      </c>
      <c r="O86" s="27">
        <f>F86*L86</f>
        <v>4050</v>
      </c>
      <c r="P86" s="28">
        <v>0.08</v>
      </c>
      <c r="Q86" s="27">
        <f>M86*1.08</f>
        <v>583.20000000000005</v>
      </c>
      <c r="R86" s="27">
        <f>N86*1.08</f>
        <v>3790.8</v>
      </c>
      <c r="S86" s="27">
        <f>O86*1.08</f>
        <v>4374</v>
      </c>
    </row>
    <row r="87" spans="2:19" x14ac:dyDescent="0.3">
      <c r="B87" s="24">
        <v>2</v>
      </c>
      <c r="C87" s="25" t="s">
        <v>28</v>
      </c>
      <c r="D87" s="26">
        <v>1</v>
      </c>
      <c r="E87" s="26">
        <v>1</v>
      </c>
      <c r="F87" s="26">
        <f t="shared" ref="F87:F89" si="71">D87+E87</f>
        <v>2</v>
      </c>
      <c r="G87" s="44">
        <v>290</v>
      </c>
      <c r="H87" s="44">
        <v>230</v>
      </c>
      <c r="I87" s="44"/>
      <c r="J87" s="44"/>
      <c r="K87" s="44"/>
      <c r="L87" s="44">
        <f t="shared" si="70"/>
        <v>260</v>
      </c>
      <c r="M87" s="27">
        <f t="shared" ref="M87:M91" si="72">D87*L87</f>
        <v>260</v>
      </c>
      <c r="N87" s="27">
        <f t="shared" ref="N87:N91" si="73">E87*L87</f>
        <v>260</v>
      </c>
      <c r="O87" s="27">
        <f t="shared" ref="O87:O91" si="74">F87*L87</f>
        <v>520</v>
      </c>
      <c r="P87" s="28">
        <v>0.08</v>
      </c>
      <c r="Q87" s="27">
        <f t="shared" ref="Q87:Q91" si="75">M87*1.08</f>
        <v>280.8</v>
      </c>
      <c r="R87" s="27">
        <f t="shared" ref="R87:R91" si="76">N87*1.08</f>
        <v>280.8</v>
      </c>
      <c r="S87" s="27">
        <f t="shared" ref="S87:S91" si="77">O87*1.08</f>
        <v>561.6</v>
      </c>
    </row>
    <row r="88" spans="2:19" x14ac:dyDescent="0.3">
      <c r="B88" s="24">
        <v>3</v>
      </c>
      <c r="C88" s="25" t="s">
        <v>29</v>
      </c>
      <c r="D88" s="26">
        <v>1</v>
      </c>
      <c r="E88" s="26">
        <v>1</v>
      </c>
      <c r="F88" s="26">
        <f t="shared" si="71"/>
        <v>2</v>
      </c>
      <c r="G88" s="44">
        <v>290</v>
      </c>
      <c r="H88" s="44">
        <v>230</v>
      </c>
      <c r="I88" s="44"/>
      <c r="J88" s="44"/>
      <c r="K88" s="44"/>
      <c r="L88" s="44">
        <f t="shared" si="70"/>
        <v>260</v>
      </c>
      <c r="M88" s="27">
        <f t="shared" si="72"/>
        <v>260</v>
      </c>
      <c r="N88" s="27">
        <f t="shared" si="73"/>
        <v>260</v>
      </c>
      <c r="O88" s="27">
        <f t="shared" si="74"/>
        <v>520</v>
      </c>
      <c r="P88" s="28">
        <v>0.08</v>
      </c>
      <c r="Q88" s="27">
        <f t="shared" si="75"/>
        <v>280.8</v>
      </c>
      <c r="R88" s="27">
        <f t="shared" si="76"/>
        <v>280.8</v>
      </c>
      <c r="S88" s="27">
        <f t="shared" si="77"/>
        <v>561.6</v>
      </c>
    </row>
    <row r="89" spans="2:19" x14ac:dyDescent="0.3">
      <c r="B89" s="24">
        <v>4</v>
      </c>
      <c r="C89" s="25" t="s">
        <v>30</v>
      </c>
      <c r="D89" s="26">
        <v>1</v>
      </c>
      <c r="E89" s="26">
        <v>1</v>
      </c>
      <c r="F89" s="26">
        <f t="shared" si="71"/>
        <v>2</v>
      </c>
      <c r="G89" s="44">
        <v>290</v>
      </c>
      <c r="H89" s="44">
        <v>230</v>
      </c>
      <c r="I89" s="44"/>
      <c r="J89" s="44"/>
      <c r="K89" s="44"/>
      <c r="L89" s="44">
        <f t="shared" si="70"/>
        <v>260</v>
      </c>
      <c r="M89" s="27">
        <f t="shared" si="72"/>
        <v>260</v>
      </c>
      <c r="N89" s="27">
        <f t="shared" si="73"/>
        <v>260</v>
      </c>
      <c r="O89" s="27">
        <f t="shared" si="74"/>
        <v>520</v>
      </c>
      <c r="P89" s="28">
        <v>0.08</v>
      </c>
      <c r="Q89" s="27">
        <f t="shared" si="75"/>
        <v>280.8</v>
      </c>
      <c r="R89" s="27">
        <f t="shared" si="76"/>
        <v>280.8</v>
      </c>
      <c r="S89" s="27">
        <f t="shared" si="77"/>
        <v>561.6</v>
      </c>
    </row>
    <row r="90" spans="2:19" x14ac:dyDescent="0.3">
      <c r="B90" s="24">
        <v>5</v>
      </c>
      <c r="C90" s="25" t="s">
        <v>31</v>
      </c>
      <c r="D90" s="26">
        <v>1</v>
      </c>
      <c r="E90" s="26">
        <v>1</v>
      </c>
      <c r="F90" s="26">
        <f>D90+E90</f>
        <v>2</v>
      </c>
      <c r="G90" s="44">
        <v>290</v>
      </c>
      <c r="H90" s="44">
        <v>230</v>
      </c>
      <c r="I90" s="44"/>
      <c r="J90" s="44"/>
      <c r="K90" s="44"/>
      <c r="L90" s="44">
        <f t="shared" si="70"/>
        <v>260</v>
      </c>
      <c r="M90" s="27">
        <f t="shared" si="72"/>
        <v>260</v>
      </c>
      <c r="N90" s="27">
        <f t="shared" si="73"/>
        <v>260</v>
      </c>
      <c r="O90" s="27">
        <f t="shared" si="74"/>
        <v>520</v>
      </c>
      <c r="P90" s="28">
        <v>0.08</v>
      </c>
      <c r="Q90" s="27">
        <f t="shared" si="75"/>
        <v>280.8</v>
      </c>
      <c r="R90" s="27">
        <f t="shared" si="76"/>
        <v>280.8</v>
      </c>
      <c r="S90" s="27">
        <f t="shared" si="77"/>
        <v>561.6</v>
      </c>
    </row>
    <row r="91" spans="2:19" x14ac:dyDescent="0.3">
      <c r="B91" s="24">
        <v>6</v>
      </c>
      <c r="C91" s="25" t="s">
        <v>32</v>
      </c>
      <c r="D91" s="26">
        <v>1</v>
      </c>
      <c r="E91" s="26">
        <v>1</v>
      </c>
      <c r="F91" s="26">
        <f t="shared" ref="F91" si="78">D91+E91</f>
        <v>2</v>
      </c>
      <c r="G91" s="44">
        <v>290</v>
      </c>
      <c r="H91" s="44">
        <v>250</v>
      </c>
      <c r="I91" s="44"/>
      <c r="J91" s="44"/>
      <c r="K91" s="44"/>
      <c r="L91" s="44">
        <f t="shared" si="70"/>
        <v>270</v>
      </c>
      <c r="M91" s="27">
        <f t="shared" si="72"/>
        <v>270</v>
      </c>
      <c r="N91" s="27">
        <f t="shared" si="73"/>
        <v>270</v>
      </c>
      <c r="O91" s="27">
        <f t="shared" si="74"/>
        <v>540</v>
      </c>
      <c r="P91" s="28">
        <v>0.08</v>
      </c>
      <c r="Q91" s="27">
        <f t="shared" si="75"/>
        <v>291.60000000000002</v>
      </c>
      <c r="R91" s="27">
        <f t="shared" si="76"/>
        <v>291.60000000000002</v>
      </c>
      <c r="S91" s="27">
        <f t="shared" si="77"/>
        <v>583.20000000000005</v>
      </c>
    </row>
    <row r="92" spans="2:19" x14ac:dyDescent="0.3">
      <c r="B92" s="72" t="s">
        <v>42</v>
      </c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4"/>
    </row>
    <row r="93" spans="2:19" x14ac:dyDescent="0.3">
      <c r="B93" s="24">
        <v>1</v>
      </c>
      <c r="C93" s="25" t="s">
        <v>27</v>
      </c>
      <c r="D93" s="29">
        <v>1150</v>
      </c>
      <c r="E93" s="29">
        <v>6900</v>
      </c>
      <c r="F93" s="26">
        <f>D93+E93</f>
        <v>8050</v>
      </c>
      <c r="G93" s="44">
        <v>290</v>
      </c>
      <c r="H93" s="44">
        <v>250</v>
      </c>
      <c r="I93" s="44"/>
      <c r="J93" s="44"/>
      <c r="K93" s="44"/>
      <c r="L93" s="44">
        <f t="shared" ref="L93:L98" si="79">AVERAGE(G93:K93)</f>
        <v>270</v>
      </c>
      <c r="M93" s="27">
        <f>D93*L93</f>
        <v>310500</v>
      </c>
      <c r="N93" s="27">
        <f>E93*L93</f>
        <v>1863000</v>
      </c>
      <c r="O93" s="27">
        <f>F93*L93</f>
        <v>2173500</v>
      </c>
      <c r="P93" s="28">
        <v>0.08</v>
      </c>
      <c r="Q93" s="27">
        <f>M93*1.08</f>
        <v>335340</v>
      </c>
      <c r="R93" s="27">
        <f>N93*1.08</f>
        <v>2012040.0000000002</v>
      </c>
      <c r="S93" s="27">
        <f>O93*1.08</f>
        <v>2347380</v>
      </c>
    </row>
    <row r="94" spans="2:19" x14ac:dyDescent="0.3">
      <c r="B94" s="24">
        <v>2</v>
      </c>
      <c r="C94" s="25" t="s">
        <v>28</v>
      </c>
      <c r="D94" s="26">
        <v>1</v>
      </c>
      <c r="E94" s="26">
        <v>1</v>
      </c>
      <c r="F94" s="26">
        <f t="shared" ref="F94:F96" si="80">D94+E94</f>
        <v>2</v>
      </c>
      <c r="G94" s="44">
        <v>290</v>
      </c>
      <c r="H94" s="44">
        <v>230</v>
      </c>
      <c r="I94" s="44"/>
      <c r="J94" s="44"/>
      <c r="K94" s="44"/>
      <c r="L94" s="44">
        <f t="shared" si="79"/>
        <v>260</v>
      </c>
      <c r="M94" s="27">
        <f t="shared" ref="M94:M98" si="81">D94*L94</f>
        <v>260</v>
      </c>
      <c r="N94" s="27">
        <f t="shared" ref="N94:N98" si="82">E94*L94</f>
        <v>260</v>
      </c>
      <c r="O94" s="27">
        <f t="shared" ref="O94:O98" si="83">F94*L94</f>
        <v>520</v>
      </c>
      <c r="P94" s="28">
        <v>0.08</v>
      </c>
      <c r="Q94" s="27">
        <f t="shared" ref="Q94:Q98" si="84">M94*1.08</f>
        <v>280.8</v>
      </c>
      <c r="R94" s="27">
        <f t="shared" ref="R94:R98" si="85">N94*1.08</f>
        <v>280.8</v>
      </c>
      <c r="S94" s="27">
        <f t="shared" ref="S94:S98" si="86">O94*1.08</f>
        <v>561.6</v>
      </c>
    </row>
    <row r="95" spans="2:19" x14ac:dyDescent="0.3">
      <c r="B95" s="24">
        <v>3</v>
      </c>
      <c r="C95" s="25" t="s">
        <v>29</v>
      </c>
      <c r="D95" s="26">
        <v>1</v>
      </c>
      <c r="E95" s="26">
        <v>1</v>
      </c>
      <c r="F95" s="26">
        <f t="shared" si="80"/>
        <v>2</v>
      </c>
      <c r="G95" s="44">
        <v>290</v>
      </c>
      <c r="H95" s="44">
        <v>230</v>
      </c>
      <c r="I95" s="44"/>
      <c r="J95" s="44"/>
      <c r="K95" s="44"/>
      <c r="L95" s="44">
        <f t="shared" si="79"/>
        <v>260</v>
      </c>
      <c r="M95" s="27">
        <f t="shared" si="81"/>
        <v>260</v>
      </c>
      <c r="N95" s="27">
        <f t="shared" si="82"/>
        <v>260</v>
      </c>
      <c r="O95" s="27">
        <f t="shared" si="83"/>
        <v>520</v>
      </c>
      <c r="P95" s="28">
        <v>0.08</v>
      </c>
      <c r="Q95" s="27">
        <f t="shared" si="84"/>
        <v>280.8</v>
      </c>
      <c r="R95" s="27">
        <f t="shared" si="85"/>
        <v>280.8</v>
      </c>
      <c r="S95" s="27">
        <f t="shared" si="86"/>
        <v>561.6</v>
      </c>
    </row>
    <row r="96" spans="2:19" x14ac:dyDescent="0.3">
      <c r="B96" s="24">
        <v>4</v>
      </c>
      <c r="C96" s="25" t="s">
        <v>30</v>
      </c>
      <c r="D96" s="26">
        <v>1</v>
      </c>
      <c r="E96" s="26">
        <v>1</v>
      </c>
      <c r="F96" s="26">
        <f t="shared" si="80"/>
        <v>2</v>
      </c>
      <c r="G96" s="44">
        <v>290</v>
      </c>
      <c r="H96" s="44">
        <v>230</v>
      </c>
      <c r="I96" s="44"/>
      <c r="J96" s="44"/>
      <c r="K96" s="44"/>
      <c r="L96" s="44">
        <f t="shared" si="79"/>
        <v>260</v>
      </c>
      <c r="M96" s="27">
        <f t="shared" si="81"/>
        <v>260</v>
      </c>
      <c r="N96" s="27">
        <f t="shared" si="82"/>
        <v>260</v>
      </c>
      <c r="O96" s="27">
        <f t="shared" si="83"/>
        <v>520</v>
      </c>
      <c r="P96" s="28">
        <v>0.08</v>
      </c>
      <c r="Q96" s="27">
        <f t="shared" si="84"/>
        <v>280.8</v>
      </c>
      <c r="R96" s="27">
        <f t="shared" si="85"/>
        <v>280.8</v>
      </c>
      <c r="S96" s="27">
        <f t="shared" si="86"/>
        <v>561.6</v>
      </c>
    </row>
    <row r="97" spans="2:19" x14ac:dyDescent="0.3">
      <c r="B97" s="24">
        <v>5</v>
      </c>
      <c r="C97" s="25" t="s">
        <v>31</v>
      </c>
      <c r="D97" s="26">
        <v>1</v>
      </c>
      <c r="E97" s="26">
        <v>1</v>
      </c>
      <c r="F97" s="26">
        <f>D97+E97</f>
        <v>2</v>
      </c>
      <c r="G97" s="44">
        <v>290</v>
      </c>
      <c r="H97" s="44">
        <v>230</v>
      </c>
      <c r="I97" s="44"/>
      <c r="J97" s="44"/>
      <c r="K97" s="44"/>
      <c r="L97" s="44">
        <f t="shared" si="79"/>
        <v>260</v>
      </c>
      <c r="M97" s="27">
        <f t="shared" si="81"/>
        <v>260</v>
      </c>
      <c r="N97" s="27">
        <f t="shared" si="82"/>
        <v>260</v>
      </c>
      <c r="O97" s="27">
        <f t="shared" si="83"/>
        <v>520</v>
      </c>
      <c r="P97" s="28">
        <v>0.08</v>
      </c>
      <c r="Q97" s="27">
        <f t="shared" si="84"/>
        <v>280.8</v>
      </c>
      <c r="R97" s="27">
        <f t="shared" si="85"/>
        <v>280.8</v>
      </c>
      <c r="S97" s="27">
        <f t="shared" si="86"/>
        <v>561.6</v>
      </c>
    </row>
    <row r="98" spans="2:19" x14ac:dyDescent="0.3">
      <c r="B98" s="24">
        <v>6</v>
      </c>
      <c r="C98" s="25" t="s">
        <v>32</v>
      </c>
      <c r="D98" s="26">
        <v>1</v>
      </c>
      <c r="E98" s="26">
        <v>1</v>
      </c>
      <c r="F98" s="26">
        <f t="shared" ref="F98" si="87">D98+E98</f>
        <v>2</v>
      </c>
      <c r="G98" s="44">
        <v>290</v>
      </c>
      <c r="H98" s="44">
        <v>250</v>
      </c>
      <c r="I98" s="44"/>
      <c r="J98" s="44"/>
      <c r="K98" s="44"/>
      <c r="L98" s="44">
        <f t="shared" si="79"/>
        <v>270</v>
      </c>
      <c r="M98" s="27">
        <f t="shared" si="81"/>
        <v>270</v>
      </c>
      <c r="N98" s="27">
        <f t="shared" si="82"/>
        <v>270</v>
      </c>
      <c r="O98" s="27">
        <f t="shared" si="83"/>
        <v>540</v>
      </c>
      <c r="P98" s="28">
        <v>0.08</v>
      </c>
      <c r="Q98" s="27">
        <f t="shared" si="84"/>
        <v>291.60000000000002</v>
      </c>
      <c r="R98" s="27">
        <f t="shared" si="85"/>
        <v>291.60000000000002</v>
      </c>
      <c r="S98" s="27">
        <f t="shared" si="86"/>
        <v>583.20000000000005</v>
      </c>
    </row>
    <row r="99" spans="2:19" x14ac:dyDescent="0.3">
      <c r="B99" s="92" t="s">
        <v>37</v>
      </c>
      <c r="C99" s="93"/>
      <c r="D99" s="93"/>
      <c r="E99" s="93"/>
      <c r="F99" s="93"/>
      <c r="G99" s="94"/>
      <c r="H99" s="36"/>
      <c r="I99" s="40"/>
      <c r="J99" s="40"/>
      <c r="K99" s="36"/>
      <c r="L99" s="36"/>
      <c r="M99" s="52">
        <f>(M65+M66+M67+M68+M69+M70)+(M72+M73+M74+M75+M76+M77)+(M79+M80+M81+M82+M83+M84)+(M86+M87+M88+M89+M90+M91)+(M93+M94+M95+M96+M97+M98)</f>
        <v>718280</v>
      </c>
      <c r="N99" s="52">
        <f t="shared" ref="N99:S99" si="88">(N65+N66+N67+N68+N69+N70)+(N72+N73+N74+N75+N76+N77)+(N79+N80+N81+N82+N83+N84)+(N86+N87+N88+N89+N90+N91)+(N93+N94+N95+N96+N97+N98)</f>
        <v>4289750</v>
      </c>
      <c r="O99" s="52">
        <f t="shared" si="88"/>
        <v>5008030</v>
      </c>
      <c r="P99" s="52"/>
      <c r="Q99" s="52">
        <f t="shared" si="88"/>
        <v>775742.39999999991</v>
      </c>
      <c r="R99" s="52">
        <f t="shared" si="88"/>
        <v>4632930.0000000009</v>
      </c>
      <c r="S99" s="52">
        <f t="shared" si="88"/>
        <v>5408672.4000000004</v>
      </c>
    </row>
    <row r="100" spans="2:19" x14ac:dyDescent="0.3">
      <c r="L100" s="47" t="s">
        <v>82</v>
      </c>
      <c r="M100" s="53">
        <f>M99/4.6371</f>
        <v>154898.53572275775</v>
      </c>
      <c r="N100" s="53">
        <f t="shared" ref="N100:S100" si="89">N99/4.6371</f>
        <v>925093.26950033417</v>
      </c>
      <c r="O100" s="53">
        <f t="shared" si="89"/>
        <v>1079991.805223092</v>
      </c>
      <c r="P100" s="53"/>
      <c r="Q100" s="53">
        <f t="shared" si="89"/>
        <v>167290.41858057835</v>
      </c>
      <c r="R100" s="53">
        <f t="shared" si="89"/>
        <v>999100.73106036114</v>
      </c>
      <c r="S100" s="53">
        <f t="shared" si="89"/>
        <v>1166391.1496409394</v>
      </c>
    </row>
    <row r="102" spans="2:19" ht="17.399999999999999" x14ac:dyDescent="0.3">
      <c r="B102" s="115" t="s">
        <v>43</v>
      </c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</row>
    <row r="103" spans="2:19" ht="51" customHeight="1" x14ac:dyDescent="0.3">
      <c r="B103" s="116" t="s">
        <v>14</v>
      </c>
      <c r="C103" s="116" t="s">
        <v>15</v>
      </c>
      <c r="D103" s="118" t="s">
        <v>91</v>
      </c>
      <c r="E103" s="119"/>
      <c r="F103" s="120"/>
      <c r="G103" s="18" t="s">
        <v>65</v>
      </c>
      <c r="H103" s="18" t="s">
        <v>67</v>
      </c>
      <c r="I103" s="18" t="s">
        <v>68</v>
      </c>
      <c r="J103" s="18" t="s">
        <v>69</v>
      </c>
      <c r="K103" s="18" t="s">
        <v>70</v>
      </c>
      <c r="L103" s="42" t="s">
        <v>66</v>
      </c>
      <c r="M103" s="126" t="s">
        <v>16</v>
      </c>
      <c r="N103" s="127"/>
      <c r="O103" s="128"/>
      <c r="P103" s="129" t="s">
        <v>17</v>
      </c>
      <c r="Q103" s="126" t="s">
        <v>18</v>
      </c>
      <c r="R103" s="127"/>
      <c r="S103" s="128"/>
    </row>
    <row r="104" spans="2:19" ht="28.8" x14ac:dyDescent="0.3">
      <c r="B104" s="117"/>
      <c r="C104" s="117"/>
      <c r="D104" s="19" t="s">
        <v>19</v>
      </c>
      <c r="E104" s="19" t="s">
        <v>20</v>
      </c>
      <c r="F104" s="19" t="s">
        <v>21</v>
      </c>
      <c r="G104" s="20" t="s">
        <v>22</v>
      </c>
      <c r="H104" s="20" t="s">
        <v>22</v>
      </c>
      <c r="I104" s="20" t="s">
        <v>22</v>
      </c>
      <c r="J104" s="20" t="s">
        <v>22</v>
      </c>
      <c r="K104" s="20" t="s">
        <v>22</v>
      </c>
      <c r="L104" s="20" t="s">
        <v>22</v>
      </c>
      <c r="M104" s="19" t="s">
        <v>23</v>
      </c>
      <c r="N104" s="19" t="s">
        <v>24</v>
      </c>
      <c r="O104" s="19" t="s">
        <v>25</v>
      </c>
      <c r="P104" s="130"/>
      <c r="Q104" s="19" t="s">
        <v>23</v>
      </c>
      <c r="R104" s="19" t="s">
        <v>24</v>
      </c>
      <c r="S104" s="19" t="s">
        <v>25</v>
      </c>
    </row>
    <row r="105" spans="2:19" x14ac:dyDescent="0.3">
      <c r="B105" s="21">
        <v>1</v>
      </c>
      <c r="C105" s="21">
        <v>2</v>
      </c>
      <c r="D105" s="21">
        <v>3</v>
      </c>
      <c r="E105" s="21">
        <v>4</v>
      </c>
      <c r="F105" s="21">
        <v>5</v>
      </c>
      <c r="G105" s="22">
        <v>6</v>
      </c>
      <c r="H105" s="22">
        <v>7</v>
      </c>
      <c r="I105" s="22">
        <v>8</v>
      </c>
      <c r="J105" s="22">
        <v>9</v>
      </c>
      <c r="K105" s="22">
        <v>10</v>
      </c>
      <c r="L105" s="22">
        <v>11</v>
      </c>
      <c r="M105" s="23">
        <v>12</v>
      </c>
      <c r="N105" s="23">
        <v>13</v>
      </c>
      <c r="O105" s="23">
        <v>14</v>
      </c>
      <c r="P105" s="21">
        <v>15</v>
      </c>
      <c r="Q105" s="23">
        <v>16</v>
      </c>
      <c r="R105" s="23">
        <v>17</v>
      </c>
      <c r="S105" s="23">
        <v>18</v>
      </c>
    </row>
    <row r="106" spans="2:19" x14ac:dyDescent="0.3">
      <c r="B106" s="72" t="s">
        <v>44</v>
      </c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4"/>
    </row>
    <row r="107" spans="2:19" x14ac:dyDescent="0.3">
      <c r="B107" s="24">
        <v>1</v>
      </c>
      <c r="C107" s="25" t="s">
        <v>27</v>
      </c>
      <c r="D107" s="26">
        <v>880</v>
      </c>
      <c r="E107" s="29">
        <v>5280</v>
      </c>
      <c r="F107" s="26">
        <f>D107+E107</f>
        <v>6160</v>
      </c>
      <c r="G107" s="44">
        <v>290</v>
      </c>
      <c r="H107" s="44"/>
      <c r="I107" s="44"/>
      <c r="J107" s="44"/>
      <c r="K107" s="44"/>
      <c r="L107" s="44">
        <f t="shared" ref="L107:L112" si="90">AVERAGE(G107:K107)</f>
        <v>290</v>
      </c>
      <c r="M107" s="27">
        <f>D107*L107</f>
        <v>255200</v>
      </c>
      <c r="N107" s="27">
        <f>E107*L107</f>
        <v>1531200</v>
      </c>
      <c r="O107" s="27">
        <f>F107*L107</f>
        <v>1786400</v>
      </c>
      <c r="P107" s="28">
        <v>0.08</v>
      </c>
      <c r="Q107" s="27">
        <f>M107*1.08</f>
        <v>275616</v>
      </c>
      <c r="R107" s="27">
        <f>N107*1.08</f>
        <v>1653696</v>
      </c>
      <c r="S107" s="27">
        <f>O107*1.08</f>
        <v>1929312.0000000002</v>
      </c>
    </row>
    <row r="108" spans="2:19" x14ac:dyDescent="0.3">
      <c r="B108" s="24">
        <v>2</v>
      </c>
      <c r="C108" s="25" t="s">
        <v>28</v>
      </c>
      <c r="D108" s="26">
        <v>1</v>
      </c>
      <c r="E108" s="26">
        <v>1</v>
      </c>
      <c r="F108" s="26">
        <f t="shared" ref="F108:F112" si="91">D108+E108</f>
        <v>2</v>
      </c>
      <c r="G108" s="44">
        <v>290</v>
      </c>
      <c r="H108" s="44"/>
      <c r="I108" s="44"/>
      <c r="J108" s="44"/>
      <c r="K108" s="44"/>
      <c r="L108" s="44">
        <f t="shared" si="90"/>
        <v>290</v>
      </c>
      <c r="M108" s="27">
        <f t="shared" ref="M108:M112" si="92">D108*L108</f>
        <v>290</v>
      </c>
      <c r="N108" s="27">
        <f t="shared" ref="N108:N112" si="93">E108*L108</f>
        <v>290</v>
      </c>
      <c r="O108" s="27">
        <f t="shared" ref="O108:O112" si="94">F108*L108</f>
        <v>580</v>
      </c>
      <c r="P108" s="28">
        <v>0.08</v>
      </c>
      <c r="Q108" s="27">
        <f t="shared" ref="Q108:Q112" si="95">M108*1.08</f>
        <v>313.20000000000005</v>
      </c>
      <c r="R108" s="27">
        <f t="shared" ref="R108:R112" si="96">N108*1.08</f>
        <v>313.20000000000005</v>
      </c>
      <c r="S108" s="27">
        <f t="shared" ref="S108:S112" si="97">O108*1.08</f>
        <v>626.40000000000009</v>
      </c>
    </row>
    <row r="109" spans="2:19" x14ac:dyDescent="0.3">
      <c r="B109" s="24">
        <v>3</v>
      </c>
      <c r="C109" s="25" t="s">
        <v>29</v>
      </c>
      <c r="D109" s="26">
        <v>1</v>
      </c>
      <c r="E109" s="26">
        <v>1</v>
      </c>
      <c r="F109" s="26">
        <f t="shared" si="91"/>
        <v>2</v>
      </c>
      <c r="G109" s="44">
        <v>290</v>
      </c>
      <c r="H109" s="44"/>
      <c r="I109" s="44"/>
      <c r="J109" s="44"/>
      <c r="K109" s="44"/>
      <c r="L109" s="44">
        <f t="shared" si="90"/>
        <v>290</v>
      </c>
      <c r="M109" s="27">
        <f t="shared" si="92"/>
        <v>290</v>
      </c>
      <c r="N109" s="27">
        <f t="shared" si="93"/>
        <v>290</v>
      </c>
      <c r="O109" s="27">
        <f t="shared" si="94"/>
        <v>580</v>
      </c>
      <c r="P109" s="28">
        <v>0.08</v>
      </c>
      <c r="Q109" s="27">
        <f t="shared" si="95"/>
        <v>313.20000000000005</v>
      </c>
      <c r="R109" s="27">
        <f t="shared" si="96"/>
        <v>313.20000000000005</v>
      </c>
      <c r="S109" s="27">
        <f t="shared" si="97"/>
        <v>626.40000000000009</v>
      </c>
    </row>
    <row r="110" spans="2:19" x14ac:dyDescent="0.3">
      <c r="B110" s="24">
        <v>4</v>
      </c>
      <c r="C110" s="25" t="s">
        <v>30</v>
      </c>
      <c r="D110" s="26">
        <v>1</v>
      </c>
      <c r="E110" s="26">
        <v>1</v>
      </c>
      <c r="F110" s="26">
        <f t="shared" si="91"/>
        <v>2</v>
      </c>
      <c r="G110" s="44">
        <v>290</v>
      </c>
      <c r="H110" s="44"/>
      <c r="I110" s="44"/>
      <c r="J110" s="44"/>
      <c r="K110" s="44"/>
      <c r="L110" s="44">
        <f t="shared" si="90"/>
        <v>290</v>
      </c>
      <c r="M110" s="27">
        <f t="shared" si="92"/>
        <v>290</v>
      </c>
      <c r="N110" s="27">
        <f t="shared" si="93"/>
        <v>290</v>
      </c>
      <c r="O110" s="27">
        <f t="shared" si="94"/>
        <v>580</v>
      </c>
      <c r="P110" s="28">
        <v>0.08</v>
      </c>
      <c r="Q110" s="27">
        <f t="shared" si="95"/>
        <v>313.20000000000005</v>
      </c>
      <c r="R110" s="27">
        <f t="shared" si="96"/>
        <v>313.20000000000005</v>
      </c>
      <c r="S110" s="27">
        <f t="shared" si="97"/>
        <v>626.40000000000009</v>
      </c>
    </row>
    <row r="111" spans="2:19" x14ac:dyDescent="0.3">
      <c r="B111" s="24">
        <v>5</v>
      </c>
      <c r="C111" s="25" t="s">
        <v>31</v>
      </c>
      <c r="D111" s="26">
        <v>1</v>
      </c>
      <c r="E111" s="26">
        <v>1</v>
      </c>
      <c r="F111" s="26">
        <f>D111+E111</f>
        <v>2</v>
      </c>
      <c r="G111" s="44">
        <v>290</v>
      </c>
      <c r="H111" s="44"/>
      <c r="I111" s="44"/>
      <c r="J111" s="44"/>
      <c r="K111" s="44"/>
      <c r="L111" s="44">
        <f t="shared" si="90"/>
        <v>290</v>
      </c>
      <c r="M111" s="27">
        <f t="shared" si="92"/>
        <v>290</v>
      </c>
      <c r="N111" s="27">
        <f t="shared" si="93"/>
        <v>290</v>
      </c>
      <c r="O111" s="27">
        <f t="shared" si="94"/>
        <v>580</v>
      </c>
      <c r="P111" s="28">
        <v>0.08</v>
      </c>
      <c r="Q111" s="27">
        <f t="shared" si="95"/>
        <v>313.20000000000005</v>
      </c>
      <c r="R111" s="27">
        <f t="shared" si="96"/>
        <v>313.20000000000005</v>
      </c>
      <c r="S111" s="27">
        <f t="shared" si="97"/>
        <v>626.40000000000009</v>
      </c>
    </row>
    <row r="112" spans="2:19" x14ac:dyDescent="0.3">
      <c r="B112" s="24">
        <v>6</v>
      </c>
      <c r="C112" s="25" t="s">
        <v>32</v>
      </c>
      <c r="D112" s="26">
        <v>1</v>
      </c>
      <c r="E112" s="26">
        <v>1</v>
      </c>
      <c r="F112" s="26">
        <f t="shared" si="91"/>
        <v>2</v>
      </c>
      <c r="G112" s="44">
        <v>290</v>
      </c>
      <c r="H112" s="44"/>
      <c r="I112" s="44"/>
      <c r="J112" s="44"/>
      <c r="K112" s="44"/>
      <c r="L112" s="44">
        <f t="shared" si="90"/>
        <v>290</v>
      </c>
      <c r="M112" s="27">
        <f t="shared" si="92"/>
        <v>290</v>
      </c>
      <c r="N112" s="27">
        <f t="shared" si="93"/>
        <v>290</v>
      </c>
      <c r="O112" s="27">
        <f t="shared" si="94"/>
        <v>580</v>
      </c>
      <c r="P112" s="28">
        <v>0.08</v>
      </c>
      <c r="Q112" s="27">
        <f t="shared" si="95"/>
        <v>313.20000000000005</v>
      </c>
      <c r="R112" s="27">
        <f t="shared" si="96"/>
        <v>313.20000000000005</v>
      </c>
      <c r="S112" s="27">
        <f t="shared" si="97"/>
        <v>626.40000000000009</v>
      </c>
    </row>
    <row r="113" spans="2:19" x14ac:dyDescent="0.3">
      <c r="B113" s="72" t="s">
        <v>45</v>
      </c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4"/>
    </row>
    <row r="114" spans="2:19" x14ac:dyDescent="0.3">
      <c r="B114" s="24">
        <v>1</v>
      </c>
      <c r="C114" s="25" t="s">
        <v>27</v>
      </c>
      <c r="D114" s="26">
        <v>140</v>
      </c>
      <c r="E114" s="26">
        <v>840</v>
      </c>
      <c r="F114" s="26">
        <f>D114+E114</f>
        <v>980</v>
      </c>
      <c r="G114" s="44">
        <v>290</v>
      </c>
      <c r="H114" s="44"/>
      <c r="I114" s="44"/>
      <c r="J114" s="44"/>
      <c r="K114" s="44"/>
      <c r="L114" s="44">
        <f t="shared" ref="L114:L119" si="98">AVERAGE(G114:K114)</f>
        <v>290</v>
      </c>
      <c r="M114" s="27">
        <f>D114*L114</f>
        <v>40600</v>
      </c>
      <c r="N114" s="27">
        <f>E114*L114</f>
        <v>243600</v>
      </c>
      <c r="O114" s="27">
        <f>F114*L114</f>
        <v>284200</v>
      </c>
      <c r="P114" s="28">
        <v>0.08</v>
      </c>
      <c r="Q114" s="27">
        <f>M114*1.08</f>
        <v>43848</v>
      </c>
      <c r="R114" s="27">
        <f>N114*1.08</f>
        <v>263088</v>
      </c>
      <c r="S114" s="27">
        <f>O114*1.08</f>
        <v>306936</v>
      </c>
    </row>
    <row r="115" spans="2:19" x14ac:dyDescent="0.3">
      <c r="B115" s="24">
        <v>2</v>
      </c>
      <c r="C115" s="25" t="s">
        <v>28</v>
      </c>
      <c r="D115" s="26">
        <v>1</v>
      </c>
      <c r="E115" s="26">
        <v>1</v>
      </c>
      <c r="F115" s="26">
        <f t="shared" ref="F115:F117" si="99">D115+E115</f>
        <v>2</v>
      </c>
      <c r="G115" s="44">
        <v>290</v>
      </c>
      <c r="H115" s="44"/>
      <c r="I115" s="44"/>
      <c r="J115" s="44"/>
      <c r="K115" s="44"/>
      <c r="L115" s="44">
        <f t="shared" si="98"/>
        <v>290</v>
      </c>
      <c r="M115" s="27">
        <f t="shared" ref="M115:M119" si="100">D115*L115</f>
        <v>290</v>
      </c>
      <c r="N115" s="27">
        <f t="shared" ref="N115:N119" si="101">E115*L115</f>
        <v>290</v>
      </c>
      <c r="O115" s="27">
        <f t="shared" ref="O115:O119" si="102">F115*L115</f>
        <v>580</v>
      </c>
      <c r="P115" s="28">
        <v>0.08</v>
      </c>
      <c r="Q115" s="27">
        <f t="shared" ref="Q115:Q119" si="103">M115*1.08</f>
        <v>313.20000000000005</v>
      </c>
      <c r="R115" s="27">
        <f t="shared" ref="R115:R119" si="104">N115*1.08</f>
        <v>313.20000000000005</v>
      </c>
      <c r="S115" s="27">
        <f t="shared" ref="S115:S119" si="105">O115*1.08</f>
        <v>626.40000000000009</v>
      </c>
    </row>
    <row r="116" spans="2:19" x14ac:dyDescent="0.3">
      <c r="B116" s="24">
        <v>3</v>
      </c>
      <c r="C116" s="25" t="s">
        <v>29</v>
      </c>
      <c r="D116" s="26">
        <v>1</v>
      </c>
      <c r="E116" s="26">
        <v>1</v>
      </c>
      <c r="F116" s="26">
        <f t="shared" si="99"/>
        <v>2</v>
      </c>
      <c r="G116" s="44">
        <v>290</v>
      </c>
      <c r="H116" s="44"/>
      <c r="I116" s="44"/>
      <c r="J116" s="44"/>
      <c r="K116" s="44"/>
      <c r="L116" s="44">
        <f t="shared" si="98"/>
        <v>290</v>
      </c>
      <c r="M116" s="27">
        <f t="shared" si="100"/>
        <v>290</v>
      </c>
      <c r="N116" s="27">
        <f t="shared" si="101"/>
        <v>290</v>
      </c>
      <c r="O116" s="27">
        <f t="shared" si="102"/>
        <v>580</v>
      </c>
      <c r="P116" s="28">
        <v>0.08</v>
      </c>
      <c r="Q116" s="27">
        <f t="shared" si="103"/>
        <v>313.20000000000005</v>
      </c>
      <c r="R116" s="27">
        <f t="shared" si="104"/>
        <v>313.20000000000005</v>
      </c>
      <c r="S116" s="27">
        <f t="shared" si="105"/>
        <v>626.40000000000009</v>
      </c>
    </row>
    <row r="117" spans="2:19" x14ac:dyDescent="0.3">
      <c r="B117" s="24">
        <v>4</v>
      </c>
      <c r="C117" s="25" t="s">
        <v>30</v>
      </c>
      <c r="D117" s="26">
        <v>1</v>
      </c>
      <c r="E117" s="26">
        <v>1</v>
      </c>
      <c r="F117" s="26">
        <f t="shared" si="99"/>
        <v>2</v>
      </c>
      <c r="G117" s="44">
        <v>290</v>
      </c>
      <c r="H117" s="44"/>
      <c r="I117" s="44"/>
      <c r="J117" s="44"/>
      <c r="K117" s="44"/>
      <c r="L117" s="44">
        <f t="shared" si="98"/>
        <v>290</v>
      </c>
      <c r="M117" s="27">
        <f t="shared" si="100"/>
        <v>290</v>
      </c>
      <c r="N117" s="27">
        <f t="shared" si="101"/>
        <v>290</v>
      </c>
      <c r="O117" s="27">
        <f t="shared" si="102"/>
        <v>580</v>
      </c>
      <c r="P117" s="28">
        <v>0.08</v>
      </c>
      <c r="Q117" s="27">
        <f t="shared" si="103"/>
        <v>313.20000000000005</v>
      </c>
      <c r="R117" s="27">
        <f t="shared" si="104"/>
        <v>313.20000000000005</v>
      </c>
      <c r="S117" s="27">
        <f t="shared" si="105"/>
        <v>626.40000000000009</v>
      </c>
    </row>
    <row r="118" spans="2:19" x14ac:dyDescent="0.3">
      <c r="B118" s="24">
        <v>5</v>
      </c>
      <c r="C118" s="25" t="s">
        <v>31</v>
      </c>
      <c r="D118" s="26">
        <v>1</v>
      </c>
      <c r="E118" s="26">
        <v>1</v>
      </c>
      <c r="F118" s="26">
        <f>D118+E118</f>
        <v>2</v>
      </c>
      <c r="G118" s="44">
        <v>290</v>
      </c>
      <c r="H118" s="44"/>
      <c r="I118" s="44"/>
      <c r="J118" s="44"/>
      <c r="K118" s="44"/>
      <c r="L118" s="44">
        <f t="shared" si="98"/>
        <v>290</v>
      </c>
      <c r="M118" s="27">
        <f t="shared" si="100"/>
        <v>290</v>
      </c>
      <c r="N118" s="27">
        <f t="shared" si="101"/>
        <v>290</v>
      </c>
      <c r="O118" s="27">
        <f t="shared" si="102"/>
        <v>580</v>
      </c>
      <c r="P118" s="28">
        <v>0.08</v>
      </c>
      <c r="Q118" s="27">
        <f t="shared" si="103"/>
        <v>313.20000000000005</v>
      </c>
      <c r="R118" s="27">
        <f t="shared" si="104"/>
        <v>313.20000000000005</v>
      </c>
      <c r="S118" s="27">
        <f t="shared" si="105"/>
        <v>626.40000000000009</v>
      </c>
    </row>
    <row r="119" spans="2:19" x14ac:dyDescent="0.3">
      <c r="B119" s="24">
        <v>6</v>
      </c>
      <c r="C119" s="25" t="s">
        <v>32</v>
      </c>
      <c r="D119" s="26">
        <v>1</v>
      </c>
      <c r="E119" s="26">
        <v>1</v>
      </c>
      <c r="F119" s="26">
        <f t="shared" ref="F119" si="106">D119+E119</f>
        <v>2</v>
      </c>
      <c r="G119" s="44">
        <v>290</v>
      </c>
      <c r="H119" s="44"/>
      <c r="I119" s="44"/>
      <c r="J119" s="44"/>
      <c r="K119" s="44"/>
      <c r="L119" s="44">
        <f t="shared" si="98"/>
        <v>290</v>
      </c>
      <c r="M119" s="27">
        <f t="shared" si="100"/>
        <v>290</v>
      </c>
      <c r="N119" s="27">
        <f t="shared" si="101"/>
        <v>290</v>
      </c>
      <c r="O119" s="27">
        <f t="shared" si="102"/>
        <v>580</v>
      </c>
      <c r="P119" s="28">
        <v>0.08</v>
      </c>
      <c r="Q119" s="27">
        <f t="shared" si="103"/>
        <v>313.20000000000005</v>
      </c>
      <c r="R119" s="27">
        <f t="shared" si="104"/>
        <v>313.20000000000005</v>
      </c>
      <c r="S119" s="27">
        <f t="shared" si="105"/>
        <v>626.40000000000009</v>
      </c>
    </row>
    <row r="120" spans="2:19" x14ac:dyDescent="0.3">
      <c r="B120" s="72" t="s">
        <v>46</v>
      </c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4"/>
    </row>
    <row r="121" spans="2:19" x14ac:dyDescent="0.3">
      <c r="B121" s="24">
        <v>1</v>
      </c>
      <c r="C121" s="25" t="s">
        <v>27</v>
      </c>
      <c r="D121" s="29">
        <v>1275</v>
      </c>
      <c r="E121" s="29">
        <v>7645</v>
      </c>
      <c r="F121" s="26">
        <f>D121+E121</f>
        <v>8920</v>
      </c>
      <c r="G121" s="44">
        <v>290</v>
      </c>
      <c r="H121" s="44"/>
      <c r="I121" s="44"/>
      <c r="J121" s="44"/>
      <c r="K121" s="44"/>
      <c r="L121" s="44">
        <f t="shared" ref="L121:L126" si="107">AVERAGE(G121:K121)</f>
        <v>290</v>
      </c>
      <c r="M121" s="27">
        <f>D121*L121</f>
        <v>369750</v>
      </c>
      <c r="N121" s="27">
        <f>E121*L121</f>
        <v>2217050</v>
      </c>
      <c r="O121" s="27">
        <f>F121*L121</f>
        <v>2586800</v>
      </c>
      <c r="P121" s="28">
        <v>0.08</v>
      </c>
      <c r="Q121" s="27">
        <f>M121*1.08</f>
        <v>399330</v>
      </c>
      <c r="R121" s="27">
        <f>N121*1.08</f>
        <v>2394414</v>
      </c>
      <c r="S121" s="27">
        <f>O121*1.08</f>
        <v>2793744</v>
      </c>
    </row>
    <row r="122" spans="2:19" x14ac:dyDescent="0.3">
      <c r="B122" s="24">
        <v>2</v>
      </c>
      <c r="C122" s="25" t="s">
        <v>28</v>
      </c>
      <c r="D122" s="26">
        <v>1</v>
      </c>
      <c r="E122" s="26">
        <v>1</v>
      </c>
      <c r="F122" s="26">
        <f t="shared" ref="F122:F124" si="108">D122+E122</f>
        <v>2</v>
      </c>
      <c r="G122" s="44">
        <v>290</v>
      </c>
      <c r="H122" s="44"/>
      <c r="I122" s="44"/>
      <c r="J122" s="44"/>
      <c r="K122" s="44"/>
      <c r="L122" s="44">
        <f t="shared" si="107"/>
        <v>290</v>
      </c>
      <c r="M122" s="27">
        <f t="shared" ref="M122:M126" si="109">D122*L122</f>
        <v>290</v>
      </c>
      <c r="N122" s="27">
        <f t="shared" ref="N122:N126" si="110">E122*L122</f>
        <v>290</v>
      </c>
      <c r="O122" s="27">
        <f t="shared" ref="O122:O126" si="111">F122*L122</f>
        <v>580</v>
      </c>
      <c r="P122" s="28">
        <v>0.08</v>
      </c>
      <c r="Q122" s="27">
        <f t="shared" ref="Q122:Q126" si="112">M122*1.08</f>
        <v>313.20000000000005</v>
      </c>
      <c r="R122" s="27">
        <f t="shared" ref="R122:R126" si="113">N122*1.08</f>
        <v>313.20000000000005</v>
      </c>
      <c r="S122" s="27">
        <f t="shared" ref="S122:S126" si="114">O122*1.08</f>
        <v>626.40000000000009</v>
      </c>
    </row>
    <row r="123" spans="2:19" x14ac:dyDescent="0.3">
      <c r="B123" s="24">
        <v>3</v>
      </c>
      <c r="C123" s="25" t="s">
        <v>29</v>
      </c>
      <c r="D123" s="26">
        <v>1</v>
      </c>
      <c r="E123" s="26">
        <v>1</v>
      </c>
      <c r="F123" s="26">
        <f t="shared" si="108"/>
        <v>2</v>
      </c>
      <c r="G123" s="44">
        <v>290</v>
      </c>
      <c r="H123" s="44"/>
      <c r="I123" s="44"/>
      <c r="J123" s="44"/>
      <c r="K123" s="44"/>
      <c r="L123" s="44">
        <f t="shared" si="107"/>
        <v>290</v>
      </c>
      <c r="M123" s="27">
        <f t="shared" si="109"/>
        <v>290</v>
      </c>
      <c r="N123" s="27">
        <f t="shared" si="110"/>
        <v>290</v>
      </c>
      <c r="O123" s="27">
        <f t="shared" si="111"/>
        <v>580</v>
      </c>
      <c r="P123" s="28">
        <v>0.08</v>
      </c>
      <c r="Q123" s="27">
        <f t="shared" si="112"/>
        <v>313.20000000000005</v>
      </c>
      <c r="R123" s="27">
        <f t="shared" si="113"/>
        <v>313.20000000000005</v>
      </c>
      <c r="S123" s="27">
        <f t="shared" si="114"/>
        <v>626.40000000000009</v>
      </c>
    </row>
    <row r="124" spans="2:19" x14ac:dyDescent="0.3">
      <c r="B124" s="24">
        <v>4</v>
      </c>
      <c r="C124" s="25" t="s">
        <v>30</v>
      </c>
      <c r="D124" s="26">
        <v>1</v>
      </c>
      <c r="E124" s="26">
        <v>1</v>
      </c>
      <c r="F124" s="26">
        <f t="shared" si="108"/>
        <v>2</v>
      </c>
      <c r="G124" s="44">
        <v>290</v>
      </c>
      <c r="H124" s="44"/>
      <c r="I124" s="44"/>
      <c r="J124" s="44"/>
      <c r="K124" s="44"/>
      <c r="L124" s="44">
        <f t="shared" si="107"/>
        <v>290</v>
      </c>
      <c r="M124" s="27">
        <f t="shared" si="109"/>
        <v>290</v>
      </c>
      <c r="N124" s="27">
        <f t="shared" si="110"/>
        <v>290</v>
      </c>
      <c r="O124" s="27">
        <f t="shared" si="111"/>
        <v>580</v>
      </c>
      <c r="P124" s="28">
        <v>0.08</v>
      </c>
      <c r="Q124" s="27">
        <f t="shared" si="112"/>
        <v>313.20000000000005</v>
      </c>
      <c r="R124" s="27">
        <f t="shared" si="113"/>
        <v>313.20000000000005</v>
      </c>
      <c r="S124" s="27">
        <f t="shared" si="114"/>
        <v>626.40000000000009</v>
      </c>
    </row>
    <row r="125" spans="2:19" x14ac:dyDescent="0.3">
      <c r="B125" s="24">
        <v>5</v>
      </c>
      <c r="C125" s="25" t="s">
        <v>31</v>
      </c>
      <c r="D125" s="26">
        <v>1</v>
      </c>
      <c r="E125" s="26">
        <v>1</v>
      </c>
      <c r="F125" s="26">
        <f>D125+E125</f>
        <v>2</v>
      </c>
      <c r="G125" s="44">
        <v>290</v>
      </c>
      <c r="H125" s="44"/>
      <c r="I125" s="44"/>
      <c r="J125" s="44"/>
      <c r="K125" s="44"/>
      <c r="L125" s="44">
        <f t="shared" si="107"/>
        <v>290</v>
      </c>
      <c r="M125" s="27">
        <f t="shared" si="109"/>
        <v>290</v>
      </c>
      <c r="N125" s="27">
        <f t="shared" si="110"/>
        <v>290</v>
      </c>
      <c r="O125" s="27">
        <f t="shared" si="111"/>
        <v>580</v>
      </c>
      <c r="P125" s="28">
        <v>0.08</v>
      </c>
      <c r="Q125" s="27">
        <f t="shared" si="112"/>
        <v>313.20000000000005</v>
      </c>
      <c r="R125" s="27">
        <f t="shared" si="113"/>
        <v>313.20000000000005</v>
      </c>
      <c r="S125" s="27">
        <f t="shared" si="114"/>
        <v>626.40000000000009</v>
      </c>
    </row>
    <row r="126" spans="2:19" x14ac:dyDescent="0.3">
      <c r="B126" s="24">
        <v>6</v>
      </c>
      <c r="C126" s="25" t="s">
        <v>32</v>
      </c>
      <c r="D126" s="26">
        <v>1</v>
      </c>
      <c r="E126" s="26">
        <v>1</v>
      </c>
      <c r="F126" s="26">
        <f t="shared" ref="F126" si="115">D126+E126</f>
        <v>2</v>
      </c>
      <c r="G126" s="44">
        <v>290</v>
      </c>
      <c r="H126" s="44"/>
      <c r="I126" s="44"/>
      <c r="J126" s="44"/>
      <c r="K126" s="44"/>
      <c r="L126" s="44">
        <f t="shared" si="107"/>
        <v>290</v>
      </c>
      <c r="M126" s="27">
        <f t="shared" si="109"/>
        <v>290</v>
      </c>
      <c r="N126" s="27">
        <f t="shared" si="110"/>
        <v>290</v>
      </c>
      <c r="O126" s="27">
        <f t="shared" si="111"/>
        <v>580</v>
      </c>
      <c r="P126" s="28">
        <v>0.08</v>
      </c>
      <c r="Q126" s="27">
        <f t="shared" si="112"/>
        <v>313.20000000000005</v>
      </c>
      <c r="R126" s="27">
        <f t="shared" si="113"/>
        <v>313.20000000000005</v>
      </c>
      <c r="S126" s="27">
        <f t="shared" si="114"/>
        <v>626.40000000000009</v>
      </c>
    </row>
    <row r="127" spans="2:19" x14ac:dyDescent="0.3">
      <c r="B127" s="72" t="s">
        <v>47</v>
      </c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4"/>
    </row>
    <row r="128" spans="2:19" x14ac:dyDescent="0.3">
      <c r="B128" s="24">
        <v>1</v>
      </c>
      <c r="C128" s="25" t="s">
        <v>27</v>
      </c>
      <c r="D128" s="26">
        <v>400</v>
      </c>
      <c r="E128" s="29">
        <v>2410</v>
      </c>
      <c r="F128" s="26">
        <f>D128+E128</f>
        <v>2810</v>
      </c>
      <c r="G128" s="44">
        <v>290</v>
      </c>
      <c r="H128" s="44"/>
      <c r="I128" s="44"/>
      <c r="J128" s="44"/>
      <c r="K128" s="44"/>
      <c r="L128" s="44">
        <f t="shared" ref="L128:L133" si="116">AVERAGE(G128:K128)</f>
        <v>290</v>
      </c>
      <c r="M128" s="27">
        <f>D128*L128</f>
        <v>116000</v>
      </c>
      <c r="N128" s="27">
        <f>E128*L128</f>
        <v>698900</v>
      </c>
      <c r="O128" s="27">
        <f>F128*L128</f>
        <v>814900</v>
      </c>
      <c r="P128" s="28">
        <v>0.08</v>
      </c>
      <c r="Q128" s="27">
        <f>M128*1.08</f>
        <v>125280.00000000001</v>
      </c>
      <c r="R128" s="27">
        <f>N128*1.08</f>
        <v>754812</v>
      </c>
      <c r="S128" s="27">
        <f>O128*1.08</f>
        <v>880092</v>
      </c>
    </row>
    <row r="129" spans="2:19" x14ac:dyDescent="0.3">
      <c r="B129" s="24">
        <v>2</v>
      </c>
      <c r="C129" s="25" t="s">
        <v>28</v>
      </c>
      <c r="D129" s="26">
        <v>40</v>
      </c>
      <c r="E129" s="26">
        <v>240</v>
      </c>
      <c r="F129" s="26">
        <f t="shared" ref="F129:F131" si="117">D129+E129</f>
        <v>280</v>
      </c>
      <c r="G129" s="44">
        <v>290</v>
      </c>
      <c r="H129" s="44"/>
      <c r="I129" s="44"/>
      <c r="J129" s="44"/>
      <c r="K129" s="44"/>
      <c r="L129" s="44">
        <f t="shared" si="116"/>
        <v>290</v>
      </c>
      <c r="M129" s="27">
        <f t="shared" ref="M129:M133" si="118">D129*L129</f>
        <v>11600</v>
      </c>
      <c r="N129" s="27">
        <f t="shared" ref="N129:N133" si="119">E129*L129</f>
        <v>69600</v>
      </c>
      <c r="O129" s="27">
        <f t="shared" ref="O129:O133" si="120">F129*L129</f>
        <v>81200</v>
      </c>
      <c r="P129" s="28">
        <v>0.08</v>
      </c>
      <c r="Q129" s="27">
        <f t="shared" ref="Q129:Q133" si="121">M129*1.08</f>
        <v>12528</v>
      </c>
      <c r="R129" s="27">
        <f t="shared" ref="R129:R133" si="122">N129*1.08</f>
        <v>75168</v>
      </c>
      <c r="S129" s="27">
        <f t="shared" ref="S129:S133" si="123">O129*1.08</f>
        <v>87696</v>
      </c>
    </row>
    <row r="130" spans="2:19" x14ac:dyDescent="0.3">
      <c r="B130" s="24">
        <v>3</v>
      </c>
      <c r="C130" s="25" t="s">
        <v>29</v>
      </c>
      <c r="D130" s="26">
        <v>200</v>
      </c>
      <c r="E130" s="29">
        <v>1200</v>
      </c>
      <c r="F130" s="26">
        <f t="shared" si="117"/>
        <v>1400</v>
      </c>
      <c r="G130" s="44">
        <v>290</v>
      </c>
      <c r="H130" s="44"/>
      <c r="I130" s="44"/>
      <c r="J130" s="44"/>
      <c r="K130" s="44"/>
      <c r="L130" s="44">
        <f t="shared" si="116"/>
        <v>290</v>
      </c>
      <c r="M130" s="27">
        <f t="shared" si="118"/>
        <v>58000</v>
      </c>
      <c r="N130" s="27">
        <f t="shared" si="119"/>
        <v>348000</v>
      </c>
      <c r="O130" s="27">
        <f t="shared" si="120"/>
        <v>406000</v>
      </c>
      <c r="P130" s="28">
        <v>0.08</v>
      </c>
      <c r="Q130" s="27">
        <f t="shared" si="121"/>
        <v>62640.000000000007</v>
      </c>
      <c r="R130" s="27">
        <f t="shared" si="122"/>
        <v>375840</v>
      </c>
      <c r="S130" s="27">
        <f t="shared" si="123"/>
        <v>438480</v>
      </c>
    </row>
    <row r="131" spans="2:19" x14ac:dyDescent="0.3">
      <c r="B131" s="24">
        <v>4</v>
      </c>
      <c r="C131" s="25" t="s">
        <v>30</v>
      </c>
      <c r="D131" s="26">
        <v>1</v>
      </c>
      <c r="E131" s="26">
        <v>1</v>
      </c>
      <c r="F131" s="26">
        <f t="shared" si="117"/>
        <v>2</v>
      </c>
      <c r="G131" s="44">
        <v>290</v>
      </c>
      <c r="H131" s="44"/>
      <c r="I131" s="44"/>
      <c r="J131" s="44"/>
      <c r="K131" s="44"/>
      <c r="L131" s="44">
        <f t="shared" si="116"/>
        <v>290</v>
      </c>
      <c r="M131" s="27">
        <f t="shared" si="118"/>
        <v>290</v>
      </c>
      <c r="N131" s="27">
        <f t="shared" si="119"/>
        <v>290</v>
      </c>
      <c r="O131" s="27">
        <f t="shared" si="120"/>
        <v>580</v>
      </c>
      <c r="P131" s="28">
        <v>0.08</v>
      </c>
      <c r="Q131" s="27">
        <f t="shared" si="121"/>
        <v>313.20000000000005</v>
      </c>
      <c r="R131" s="27">
        <f t="shared" si="122"/>
        <v>313.20000000000005</v>
      </c>
      <c r="S131" s="27">
        <f t="shared" si="123"/>
        <v>626.40000000000009</v>
      </c>
    </row>
    <row r="132" spans="2:19" x14ac:dyDescent="0.3">
      <c r="B132" s="24">
        <v>5</v>
      </c>
      <c r="C132" s="25" t="s">
        <v>31</v>
      </c>
      <c r="D132" s="26">
        <v>1</v>
      </c>
      <c r="E132" s="26">
        <v>1</v>
      </c>
      <c r="F132" s="26">
        <f>D132+E132</f>
        <v>2</v>
      </c>
      <c r="G132" s="44">
        <v>290</v>
      </c>
      <c r="H132" s="44"/>
      <c r="I132" s="44"/>
      <c r="J132" s="44"/>
      <c r="K132" s="44"/>
      <c r="L132" s="44">
        <f t="shared" si="116"/>
        <v>290</v>
      </c>
      <c r="M132" s="27">
        <f t="shared" si="118"/>
        <v>290</v>
      </c>
      <c r="N132" s="27">
        <f t="shared" si="119"/>
        <v>290</v>
      </c>
      <c r="O132" s="27">
        <f t="shared" si="120"/>
        <v>580</v>
      </c>
      <c r="P132" s="28">
        <v>0.08</v>
      </c>
      <c r="Q132" s="27">
        <f t="shared" si="121"/>
        <v>313.20000000000005</v>
      </c>
      <c r="R132" s="27">
        <f t="shared" si="122"/>
        <v>313.20000000000005</v>
      </c>
      <c r="S132" s="27">
        <f t="shared" si="123"/>
        <v>626.40000000000009</v>
      </c>
    </row>
    <row r="133" spans="2:19" x14ac:dyDescent="0.3">
      <c r="B133" s="24">
        <v>6</v>
      </c>
      <c r="C133" s="25" t="s">
        <v>32</v>
      </c>
      <c r="D133" s="26">
        <v>1</v>
      </c>
      <c r="E133" s="26">
        <v>1</v>
      </c>
      <c r="F133" s="26">
        <f t="shared" ref="F133" si="124">D133+E133</f>
        <v>2</v>
      </c>
      <c r="G133" s="44">
        <v>290</v>
      </c>
      <c r="H133" s="44"/>
      <c r="I133" s="44"/>
      <c r="J133" s="44"/>
      <c r="K133" s="44"/>
      <c r="L133" s="44">
        <f t="shared" si="116"/>
        <v>290</v>
      </c>
      <c r="M133" s="27">
        <f t="shared" si="118"/>
        <v>290</v>
      </c>
      <c r="N133" s="27">
        <f t="shared" si="119"/>
        <v>290</v>
      </c>
      <c r="O133" s="27">
        <f t="shared" si="120"/>
        <v>580</v>
      </c>
      <c r="P133" s="28">
        <v>0.08</v>
      </c>
      <c r="Q133" s="27">
        <f t="shared" si="121"/>
        <v>313.20000000000005</v>
      </c>
      <c r="R133" s="27">
        <f t="shared" si="122"/>
        <v>313.20000000000005</v>
      </c>
      <c r="S133" s="27">
        <f t="shared" si="123"/>
        <v>626.40000000000009</v>
      </c>
    </row>
    <row r="134" spans="2:19" x14ac:dyDescent="0.3">
      <c r="B134" s="72" t="s">
        <v>48</v>
      </c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4"/>
    </row>
    <row r="135" spans="2:19" x14ac:dyDescent="0.3">
      <c r="B135" s="24">
        <v>1</v>
      </c>
      <c r="C135" s="25" t="s">
        <v>27</v>
      </c>
      <c r="D135" s="26">
        <v>6</v>
      </c>
      <c r="E135" s="26">
        <v>36</v>
      </c>
      <c r="F135" s="26">
        <f>D135+E135</f>
        <v>42</v>
      </c>
      <c r="G135" s="44">
        <v>290</v>
      </c>
      <c r="H135" s="44">
        <v>250</v>
      </c>
      <c r="I135" s="44"/>
      <c r="J135" s="44"/>
      <c r="K135" s="44"/>
      <c r="L135" s="44">
        <f t="shared" ref="L135:L140" si="125">AVERAGE(G135:K135)</f>
        <v>270</v>
      </c>
      <c r="M135" s="27">
        <f>D135*L135</f>
        <v>1620</v>
      </c>
      <c r="N135" s="27">
        <f>E135*L135</f>
        <v>9720</v>
      </c>
      <c r="O135" s="27">
        <f>F135*L135</f>
        <v>11340</v>
      </c>
      <c r="P135" s="28">
        <v>0.08</v>
      </c>
      <c r="Q135" s="27">
        <f>M135*1.08</f>
        <v>1749.6000000000001</v>
      </c>
      <c r="R135" s="27">
        <f>N135*1.08</f>
        <v>10497.6</v>
      </c>
      <c r="S135" s="27">
        <f>O135*1.08</f>
        <v>12247.2</v>
      </c>
    </row>
    <row r="136" spans="2:19" x14ac:dyDescent="0.3">
      <c r="B136" s="24">
        <v>2</v>
      </c>
      <c r="C136" s="25" t="s">
        <v>28</v>
      </c>
      <c r="D136" s="26">
        <v>6</v>
      </c>
      <c r="E136" s="26">
        <v>36</v>
      </c>
      <c r="F136" s="26">
        <f t="shared" ref="F136:F138" si="126">D136+E136</f>
        <v>42</v>
      </c>
      <c r="G136" s="44">
        <v>290</v>
      </c>
      <c r="H136" s="44">
        <v>200</v>
      </c>
      <c r="I136" s="44"/>
      <c r="J136" s="44"/>
      <c r="K136" s="44"/>
      <c r="L136" s="44">
        <f t="shared" si="125"/>
        <v>245</v>
      </c>
      <c r="M136" s="27">
        <f t="shared" ref="M136:M140" si="127">D136*L136</f>
        <v>1470</v>
      </c>
      <c r="N136" s="27">
        <f t="shared" ref="N136:N140" si="128">E136*L136</f>
        <v>8820</v>
      </c>
      <c r="O136" s="27">
        <f t="shared" ref="O136:O140" si="129">F136*L136</f>
        <v>10290</v>
      </c>
      <c r="P136" s="28">
        <v>0.08</v>
      </c>
      <c r="Q136" s="27">
        <f t="shared" ref="Q136:Q140" si="130">M136*1.08</f>
        <v>1587.6000000000001</v>
      </c>
      <c r="R136" s="27">
        <f t="shared" ref="R136:R140" si="131">N136*1.08</f>
        <v>9525.6</v>
      </c>
      <c r="S136" s="27">
        <f t="shared" ref="S136:S140" si="132">O136*1.08</f>
        <v>11113.2</v>
      </c>
    </row>
    <row r="137" spans="2:19" x14ac:dyDescent="0.3">
      <c r="B137" s="24">
        <v>3</v>
      </c>
      <c r="C137" s="25" t="s">
        <v>29</v>
      </c>
      <c r="D137" s="26">
        <v>6</v>
      </c>
      <c r="E137" s="26">
        <v>36</v>
      </c>
      <c r="F137" s="26">
        <f t="shared" si="126"/>
        <v>42</v>
      </c>
      <c r="G137" s="44">
        <v>290</v>
      </c>
      <c r="H137" s="44">
        <v>200</v>
      </c>
      <c r="I137" s="44"/>
      <c r="J137" s="44"/>
      <c r="K137" s="44"/>
      <c r="L137" s="44">
        <f t="shared" si="125"/>
        <v>245</v>
      </c>
      <c r="M137" s="27">
        <f t="shared" si="127"/>
        <v>1470</v>
      </c>
      <c r="N137" s="27">
        <f t="shared" si="128"/>
        <v>8820</v>
      </c>
      <c r="O137" s="27">
        <f t="shared" si="129"/>
        <v>10290</v>
      </c>
      <c r="P137" s="28">
        <v>0.08</v>
      </c>
      <c r="Q137" s="27">
        <f t="shared" si="130"/>
        <v>1587.6000000000001</v>
      </c>
      <c r="R137" s="27">
        <f t="shared" si="131"/>
        <v>9525.6</v>
      </c>
      <c r="S137" s="27">
        <f t="shared" si="132"/>
        <v>11113.2</v>
      </c>
    </row>
    <row r="138" spans="2:19" x14ac:dyDescent="0.3">
      <c r="B138" s="24">
        <v>4</v>
      </c>
      <c r="C138" s="25" t="s">
        <v>30</v>
      </c>
      <c r="D138" s="26">
        <v>6</v>
      </c>
      <c r="E138" s="26">
        <v>36</v>
      </c>
      <c r="F138" s="26">
        <f t="shared" si="126"/>
        <v>42</v>
      </c>
      <c r="G138" s="44">
        <v>290</v>
      </c>
      <c r="H138" s="44">
        <v>200</v>
      </c>
      <c r="I138" s="44"/>
      <c r="J138" s="44"/>
      <c r="K138" s="44"/>
      <c r="L138" s="44">
        <f t="shared" si="125"/>
        <v>245</v>
      </c>
      <c r="M138" s="27">
        <f t="shared" si="127"/>
        <v>1470</v>
      </c>
      <c r="N138" s="27">
        <f t="shared" si="128"/>
        <v>8820</v>
      </c>
      <c r="O138" s="27">
        <f t="shared" si="129"/>
        <v>10290</v>
      </c>
      <c r="P138" s="28">
        <v>0.08</v>
      </c>
      <c r="Q138" s="27">
        <f t="shared" si="130"/>
        <v>1587.6000000000001</v>
      </c>
      <c r="R138" s="27">
        <f t="shared" si="131"/>
        <v>9525.6</v>
      </c>
      <c r="S138" s="27">
        <f t="shared" si="132"/>
        <v>11113.2</v>
      </c>
    </row>
    <row r="139" spans="2:19" x14ac:dyDescent="0.3">
      <c r="B139" s="24">
        <v>5</v>
      </c>
      <c r="C139" s="25" t="s">
        <v>31</v>
      </c>
      <c r="D139" s="26">
        <v>1</v>
      </c>
      <c r="E139" s="26">
        <v>1</v>
      </c>
      <c r="F139" s="26">
        <f>D139+E139</f>
        <v>2</v>
      </c>
      <c r="G139" s="44">
        <v>290</v>
      </c>
      <c r="H139" s="44">
        <v>200</v>
      </c>
      <c r="I139" s="44"/>
      <c r="J139" s="44"/>
      <c r="K139" s="44"/>
      <c r="L139" s="44">
        <f t="shared" si="125"/>
        <v>245</v>
      </c>
      <c r="M139" s="27">
        <f t="shared" si="127"/>
        <v>245</v>
      </c>
      <c r="N139" s="27">
        <f t="shared" si="128"/>
        <v>245</v>
      </c>
      <c r="O139" s="27">
        <f t="shared" si="129"/>
        <v>490</v>
      </c>
      <c r="P139" s="28">
        <v>0.08</v>
      </c>
      <c r="Q139" s="27">
        <f t="shared" si="130"/>
        <v>264.60000000000002</v>
      </c>
      <c r="R139" s="27">
        <f t="shared" si="131"/>
        <v>264.60000000000002</v>
      </c>
      <c r="S139" s="27">
        <f t="shared" si="132"/>
        <v>529.20000000000005</v>
      </c>
    </row>
    <row r="140" spans="2:19" x14ac:dyDescent="0.3">
      <c r="B140" s="24">
        <v>6</v>
      </c>
      <c r="C140" s="25" t="s">
        <v>32</v>
      </c>
      <c r="D140" s="26">
        <v>1</v>
      </c>
      <c r="E140" s="26">
        <v>1</v>
      </c>
      <c r="F140" s="26">
        <f t="shared" ref="F140" si="133">D140+E140</f>
        <v>2</v>
      </c>
      <c r="G140" s="44">
        <v>290</v>
      </c>
      <c r="H140" s="44">
        <v>250</v>
      </c>
      <c r="I140" s="44"/>
      <c r="J140" s="44"/>
      <c r="K140" s="44"/>
      <c r="L140" s="44">
        <f t="shared" si="125"/>
        <v>270</v>
      </c>
      <c r="M140" s="27">
        <f t="shared" si="127"/>
        <v>270</v>
      </c>
      <c r="N140" s="27">
        <f t="shared" si="128"/>
        <v>270</v>
      </c>
      <c r="O140" s="27">
        <f t="shared" si="129"/>
        <v>540</v>
      </c>
      <c r="P140" s="28">
        <v>0.08</v>
      </c>
      <c r="Q140" s="27">
        <f t="shared" si="130"/>
        <v>291.60000000000002</v>
      </c>
      <c r="R140" s="27">
        <f t="shared" si="131"/>
        <v>291.60000000000002</v>
      </c>
      <c r="S140" s="27">
        <f t="shared" si="132"/>
        <v>583.20000000000005</v>
      </c>
    </row>
    <row r="141" spans="2:19" x14ac:dyDescent="0.3">
      <c r="B141" s="92" t="s">
        <v>37</v>
      </c>
      <c r="C141" s="93"/>
      <c r="D141" s="93"/>
      <c r="E141" s="93"/>
      <c r="F141" s="93"/>
      <c r="G141" s="94"/>
      <c r="H141" s="36"/>
      <c r="I141" s="40"/>
      <c r="J141" s="40"/>
      <c r="K141" s="36"/>
      <c r="L141" s="36"/>
      <c r="M141" s="52">
        <f>(M107+M108+M109+M110+M111+M112)+(M114+M115+M116+M117+M118+M119)+(M121+M122+M123+M124+M125+M126)+(M128+M129+M130+M131+M132+M133)+(M135+M136+M137+M138+M139+M140)</f>
        <v>862915</v>
      </c>
      <c r="N141" s="52">
        <f t="shared" ref="N141:Q141" si="134">(N107+N108+N109+N110+N111+N112)+(N114+N115+N116+N117+N118+N119)+(N121+N122+N123+N124+N125+N126)+(N128+N129+N130+N131+N132+N133)+(N135+N136+N137+N138+N139+N140)</f>
        <v>5150265</v>
      </c>
      <c r="O141" s="52">
        <f t="shared" si="134"/>
        <v>6013180</v>
      </c>
      <c r="P141" s="52"/>
      <c r="Q141" s="52">
        <f t="shared" si="134"/>
        <v>931948.20000000007</v>
      </c>
      <c r="R141" s="52">
        <f>(R107+R108+R109+R110+R111+R112)+(R114+R115+R116+R117+R118+R119)+(R121+R122+R123+R124+R125+R126)+(R128+R129+R130+R131+R132+R133)+(R135+R136+R137+R138+R139+R140)</f>
        <v>5562286.2000000002</v>
      </c>
      <c r="S141" s="52">
        <f>(S107+S108+S109+S110+S111+S112)+(S114+S115+S116+S117+S118+S119)+(S121+S122+S123+S124+S125+S126)+(S128+S129+S130+S131+S132+S133)+(S135+S136+S137+S138+S139+S140)</f>
        <v>6494234.3999999994</v>
      </c>
    </row>
    <row r="142" spans="2:19" x14ac:dyDescent="0.3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47" t="s">
        <v>82</v>
      </c>
      <c r="M142" s="53">
        <f>M141/4.6371</f>
        <v>186089.36619870175</v>
      </c>
      <c r="N142" s="53">
        <f t="shared" ref="N142:S142" si="135">N141/4.6371</f>
        <v>1110665.0708416898</v>
      </c>
      <c r="O142" s="53">
        <f t="shared" si="135"/>
        <v>1296754.4370403916</v>
      </c>
      <c r="P142" s="53"/>
      <c r="Q142" s="53">
        <f t="shared" si="135"/>
        <v>200976.51549459793</v>
      </c>
      <c r="R142" s="53">
        <f t="shared" si="135"/>
        <v>1199518.2765090251</v>
      </c>
      <c r="S142" s="53">
        <f t="shared" si="135"/>
        <v>1400494.7920036227</v>
      </c>
    </row>
    <row r="144" spans="2:19" ht="17.399999999999999" x14ac:dyDescent="0.3">
      <c r="B144" s="115" t="s">
        <v>49</v>
      </c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</row>
    <row r="145" spans="2:19" ht="51" customHeight="1" x14ac:dyDescent="0.3">
      <c r="B145" s="116" t="s">
        <v>14</v>
      </c>
      <c r="C145" s="116" t="s">
        <v>15</v>
      </c>
      <c r="D145" s="118" t="s">
        <v>91</v>
      </c>
      <c r="E145" s="119"/>
      <c r="F145" s="120"/>
      <c r="G145" s="18" t="s">
        <v>65</v>
      </c>
      <c r="H145" s="18" t="s">
        <v>67</v>
      </c>
      <c r="I145" s="18" t="s">
        <v>68</v>
      </c>
      <c r="J145" s="18" t="s">
        <v>69</v>
      </c>
      <c r="K145" s="18" t="s">
        <v>70</v>
      </c>
      <c r="L145" s="42" t="s">
        <v>66</v>
      </c>
      <c r="M145" s="126" t="s">
        <v>16</v>
      </c>
      <c r="N145" s="127"/>
      <c r="O145" s="128"/>
      <c r="P145" s="129" t="s">
        <v>17</v>
      </c>
      <c r="Q145" s="126" t="s">
        <v>18</v>
      </c>
      <c r="R145" s="127"/>
      <c r="S145" s="128"/>
    </row>
    <row r="146" spans="2:19" ht="28.8" x14ac:dyDescent="0.3">
      <c r="B146" s="117"/>
      <c r="C146" s="117"/>
      <c r="D146" s="19" t="s">
        <v>19</v>
      </c>
      <c r="E146" s="19" t="s">
        <v>20</v>
      </c>
      <c r="F146" s="19" t="s">
        <v>21</v>
      </c>
      <c r="G146" s="20" t="s">
        <v>22</v>
      </c>
      <c r="H146" s="20" t="s">
        <v>22</v>
      </c>
      <c r="I146" s="20" t="s">
        <v>22</v>
      </c>
      <c r="J146" s="20" t="s">
        <v>22</v>
      </c>
      <c r="K146" s="20" t="s">
        <v>22</v>
      </c>
      <c r="L146" s="20" t="s">
        <v>22</v>
      </c>
      <c r="M146" s="19" t="s">
        <v>23</v>
      </c>
      <c r="N146" s="19" t="s">
        <v>24</v>
      </c>
      <c r="O146" s="19" t="s">
        <v>25</v>
      </c>
      <c r="P146" s="130"/>
      <c r="Q146" s="19" t="s">
        <v>23</v>
      </c>
      <c r="R146" s="19" t="s">
        <v>24</v>
      </c>
      <c r="S146" s="19" t="s">
        <v>25</v>
      </c>
    </row>
    <row r="147" spans="2:19" x14ac:dyDescent="0.3">
      <c r="B147" s="21">
        <v>1</v>
      </c>
      <c r="C147" s="21">
        <v>2</v>
      </c>
      <c r="D147" s="21">
        <v>3</v>
      </c>
      <c r="E147" s="21">
        <v>4</v>
      </c>
      <c r="F147" s="21">
        <v>5</v>
      </c>
      <c r="G147" s="22">
        <v>6</v>
      </c>
      <c r="H147" s="22">
        <v>7</v>
      </c>
      <c r="I147" s="22">
        <v>8</v>
      </c>
      <c r="J147" s="22">
        <v>9</v>
      </c>
      <c r="K147" s="22">
        <v>10</v>
      </c>
      <c r="L147" s="22">
        <v>11</v>
      </c>
      <c r="M147" s="23">
        <v>12</v>
      </c>
      <c r="N147" s="23">
        <v>13</v>
      </c>
      <c r="O147" s="23">
        <v>14</v>
      </c>
      <c r="P147" s="21">
        <v>15</v>
      </c>
      <c r="Q147" s="23">
        <v>16</v>
      </c>
      <c r="R147" s="23">
        <v>17</v>
      </c>
      <c r="S147" s="23">
        <v>18</v>
      </c>
    </row>
    <row r="148" spans="2:19" x14ac:dyDescent="0.3">
      <c r="B148" s="72" t="s">
        <v>86</v>
      </c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4"/>
    </row>
    <row r="149" spans="2:19" x14ac:dyDescent="0.3">
      <c r="B149" s="24">
        <v>1</v>
      </c>
      <c r="C149" s="25" t="s">
        <v>27</v>
      </c>
      <c r="D149" s="29">
        <v>1050</v>
      </c>
      <c r="E149" s="29">
        <v>6300</v>
      </c>
      <c r="F149" s="26">
        <f>D149+E149</f>
        <v>7350</v>
      </c>
      <c r="G149" s="44">
        <v>290</v>
      </c>
      <c r="H149" s="44">
        <v>250</v>
      </c>
      <c r="I149" s="44"/>
      <c r="J149" s="44"/>
      <c r="K149" s="44"/>
      <c r="L149" s="44">
        <f t="shared" ref="L149:L154" si="136">AVERAGE(G149:K149)</f>
        <v>270</v>
      </c>
      <c r="M149" s="27">
        <f>D149*L149</f>
        <v>283500</v>
      </c>
      <c r="N149" s="27">
        <f>E149*L149</f>
        <v>1701000</v>
      </c>
      <c r="O149" s="27">
        <f>F149*L149</f>
        <v>1984500</v>
      </c>
      <c r="P149" s="28">
        <v>0.08</v>
      </c>
      <c r="Q149" s="27">
        <f>M149*1.08</f>
        <v>306180</v>
      </c>
      <c r="R149" s="27">
        <f>N149*1.08</f>
        <v>1837080.0000000002</v>
      </c>
      <c r="S149" s="27">
        <f>O149*1.08</f>
        <v>2143260</v>
      </c>
    </row>
    <row r="150" spans="2:19" x14ac:dyDescent="0.3">
      <c r="B150" s="24">
        <v>2</v>
      </c>
      <c r="C150" s="25" t="s">
        <v>28</v>
      </c>
      <c r="D150" s="26">
        <v>1</v>
      </c>
      <c r="E150" s="26">
        <v>1</v>
      </c>
      <c r="F150" s="26">
        <f t="shared" ref="F150:F154" si="137">D150+E150</f>
        <v>2</v>
      </c>
      <c r="G150" s="44">
        <v>290</v>
      </c>
      <c r="H150" s="44">
        <v>230</v>
      </c>
      <c r="I150" s="44"/>
      <c r="J150" s="44"/>
      <c r="K150" s="44"/>
      <c r="L150" s="44">
        <f t="shared" si="136"/>
        <v>260</v>
      </c>
      <c r="M150" s="27">
        <f t="shared" ref="M150:M154" si="138">D150*L150</f>
        <v>260</v>
      </c>
      <c r="N150" s="27">
        <f t="shared" ref="N150:N154" si="139">E150*L150</f>
        <v>260</v>
      </c>
      <c r="O150" s="27">
        <f t="shared" ref="O150:O154" si="140">F150*L150</f>
        <v>520</v>
      </c>
      <c r="P150" s="28">
        <v>0.08</v>
      </c>
      <c r="Q150" s="27">
        <f t="shared" ref="Q150:Q154" si="141">M150*1.08</f>
        <v>280.8</v>
      </c>
      <c r="R150" s="27">
        <f t="shared" ref="R150:R154" si="142">N150*1.08</f>
        <v>280.8</v>
      </c>
      <c r="S150" s="27">
        <f t="shared" ref="S150:S154" si="143">O150*1.08</f>
        <v>561.6</v>
      </c>
    </row>
    <row r="151" spans="2:19" x14ac:dyDescent="0.3">
      <c r="B151" s="24">
        <v>3</v>
      </c>
      <c r="C151" s="25" t="s">
        <v>29</v>
      </c>
      <c r="D151" s="26">
        <v>1</v>
      </c>
      <c r="E151" s="26">
        <v>1</v>
      </c>
      <c r="F151" s="26">
        <f t="shared" si="137"/>
        <v>2</v>
      </c>
      <c r="G151" s="44">
        <v>290</v>
      </c>
      <c r="H151" s="44">
        <v>230</v>
      </c>
      <c r="I151" s="44"/>
      <c r="J151" s="44"/>
      <c r="K151" s="44"/>
      <c r="L151" s="44">
        <f t="shared" si="136"/>
        <v>260</v>
      </c>
      <c r="M151" s="27">
        <f t="shared" si="138"/>
        <v>260</v>
      </c>
      <c r="N151" s="27">
        <f t="shared" si="139"/>
        <v>260</v>
      </c>
      <c r="O151" s="27">
        <f t="shared" si="140"/>
        <v>520</v>
      </c>
      <c r="P151" s="28">
        <v>0.08</v>
      </c>
      <c r="Q151" s="27">
        <f t="shared" si="141"/>
        <v>280.8</v>
      </c>
      <c r="R151" s="27">
        <f t="shared" si="142"/>
        <v>280.8</v>
      </c>
      <c r="S151" s="27">
        <f t="shared" si="143"/>
        <v>561.6</v>
      </c>
    </row>
    <row r="152" spans="2:19" x14ac:dyDescent="0.3">
      <c r="B152" s="24">
        <v>4</v>
      </c>
      <c r="C152" s="25" t="s">
        <v>30</v>
      </c>
      <c r="D152" s="26">
        <v>1</v>
      </c>
      <c r="E152" s="26">
        <v>1</v>
      </c>
      <c r="F152" s="26">
        <f t="shared" si="137"/>
        <v>2</v>
      </c>
      <c r="G152" s="44">
        <v>290</v>
      </c>
      <c r="H152" s="44">
        <v>230</v>
      </c>
      <c r="I152" s="44"/>
      <c r="J152" s="44"/>
      <c r="K152" s="44"/>
      <c r="L152" s="44">
        <f t="shared" si="136"/>
        <v>260</v>
      </c>
      <c r="M152" s="27">
        <f t="shared" si="138"/>
        <v>260</v>
      </c>
      <c r="N152" s="27">
        <f t="shared" si="139"/>
        <v>260</v>
      </c>
      <c r="O152" s="27">
        <f t="shared" si="140"/>
        <v>520</v>
      </c>
      <c r="P152" s="28">
        <v>0.08</v>
      </c>
      <c r="Q152" s="27">
        <f t="shared" si="141"/>
        <v>280.8</v>
      </c>
      <c r="R152" s="27">
        <f t="shared" si="142"/>
        <v>280.8</v>
      </c>
      <c r="S152" s="27">
        <f t="shared" si="143"/>
        <v>561.6</v>
      </c>
    </row>
    <row r="153" spans="2:19" x14ac:dyDescent="0.3">
      <c r="B153" s="24">
        <v>5</v>
      </c>
      <c r="C153" s="25" t="s">
        <v>31</v>
      </c>
      <c r="D153" s="26">
        <v>1</v>
      </c>
      <c r="E153" s="26">
        <v>1</v>
      </c>
      <c r="F153" s="26">
        <f>D153+E153</f>
        <v>2</v>
      </c>
      <c r="G153" s="44">
        <v>290</v>
      </c>
      <c r="H153" s="44">
        <v>230</v>
      </c>
      <c r="I153" s="44"/>
      <c r="J153" s="44"/>
      <c r="K153" s="44"/>
      <c r="L153" s="44">
        <f t="shared" si="136"/>
        <v>260</v>
      </c>
      <c r="M153" s="27">
        <f t="shared" si="138"/>
        <v>260</v>
      </c>
      <c r="N153" s="27">
        <f t="shared" si="139"/>
        <v>260</v>
      </c>
      <c r="O153" s="27">
        <f t="shared" si="140"/>
        <v>520</v>
      </c>
      <c r="P153" s="28">
        <v>0.08</v>
      </c>
      <c r="Q153" s="27">
        <f t="shared" si="141"/>
        <v>280.8</v>
      </c>
      <c r="R153" s="27">
        <f t="shared" si="142"/>
        <v>280.8</v>
      </c>
      <c r="S153" s="27">
        <f t="shared" si="143"/>
        <v>561.6</v>
      </c>
    </row>
    <row r="154" spans="2:19" x14ac:dyDescent="0.3">
      <c r="B154" s="24">
        <v>6</v>
      </c>
      <c r="C154" s="25" t="s">
        <v>32</v>
      </c>
      <c r="D154" s="26">
        <v>1</v>
      </c>
      <c r="E154" s="26">
        <v>1</v>
      </c>
      <c r="F154" s="26">
        <f t="shared" si="137"/>
        <v>2</v>
      </c>
      <c r="G154" s="44">
        <v>290</v>
      </c>
      <c r="H154" s="44">
        <v>250</v>
      </c>
      <c r="I154" s="44"/>
      <c r="J154" s="44"/>
      <c r="K154" s="44"/>
      <c r="L154" s="44">
        <f t="shared" si="136"/>
        <v>270</v>
      </c>
      <c r="M154" s="27">
        <f t="shared" si="138"/>
        <v>270</v>
      </c>
      <c r="N154" s="27">
        <f t="shared" si="139"/>
        <v>270</v>
      </c>
      <c r="O154" s="27">
        <f t="shared" si="140"/>
        <v>540</v>
      </c>
      <c r="P154" s="28">
        <v>0.08</v>
      </c>
      <c r="Q154" s="27">
        <f t="shared" si="141"/>
        <v>291.60000000000002</v>
      </c>
      <c r="R154" s="27">
        <f t="shared" si="142"/>
        <v>291.60000000000002</v>
      </c>
      <c r="S154" s="27">
        <f t="shared" si="143"/>
        <v>583.20000000000005</v>
      </c>
    </row>
    <row r="155" spans="2:19" x14ac:dyDescent="0.3">
      <c r="B155" s="72" t="s">
        <v>50</v>
      </c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4"/>
    </row>
    <row r="156" spans="2:19" x14ac:dyDescent="0.3">
      <c r="B156" s="24">
        <v>1</v>
      </c>
      <c r="C156" s="25" t="s">
        <v>27</v>
      </c>
      <c r="D156" s="26">
        <v>190</v>
      </c>
      <c r="E156" s="29">
        <v>1150</v>
      </c>
      <c r="F156" s="26">
        <f>D156+E156</f>
        <v>1340</v>
      </c>
      <c r="G156" s="44">
        <v>290</v>
      </c>
      <c r="H156" s="44">
        <v>250</v>
      </c>
      <c r="I156" s="44"/>
      <c r="J156" s="44"/>
      <c r="K156" s="44"/>
      <c r="L156" s="44">
        <f t="shared" ref="L156:L161" si="144">AVERAGE(G156:K156)</f>
        <v>270</v>
      </c>
      <c r="M156" s="27">
        <f>D156*L156</f>
        <v>51300</v>
      </c>
      <c r="N156" s="27">
        <f>E156*L156</f>
        <v>310500</v>
      </c>
      <c r="O156" s="27">
        <f>F156*L156</f>
        <v>361800</v>
      </c>
      <c r="P156" s="28">
        <v>0.08</v>
      </c>
      <c r="Q156" s="27">
        <f>M156*1.08</f>
        <v>55404.000000000007</v>
      </c>
      <c r="R156" s="27">
        <f>N156*1.08</f>
        <v>335340</v>
      </c>
      <c r="S156" s="27">
        <f>O156*1.08</f>
        <v>390744</v>
      </c>
    </row>
    <row r="157" spans="2:19" x14ac:dyDescent="0.3">
      <c r="B157" s="24">
        <v>2</v>
      </c>
      <c r="C157" s="25" t="s">
        <v>28</v>
      </c>
      <c r="D157" s="26">
        <v>1</v>
      </c>
      <c r="E157" s="26">
        <v>1</v>
      </c>
      <c r="F157" s="26">
        <f t="shared" ref="F157:F159" si="145">D157+E157</f>
        <v>2</v>
      </c>
      <c r="G157" s="44">
        <v>290</v>
      </c>
      <c r="H157" s="44">
        <v>230</v>
      </c>
      <c r="I157" s="44"/>
      <c r="J157" s="44"/>
      <c r="K157" s="44"/>
      <c r="L157" s="44">
        <f t="shared" si="144"/>
        <v>260</v>
      </c>
      <c r="M157" s="27">
        <f t="shared" ref="M157:M161" si="146">D157*L157</f>
        <v>260</v>
      </c>
      <c r="N157" s="27">
        <f t="shared" ref="N157:N161" si="147">E157*L157</f>
        <v>260</v>
      </c>
      <c r="O157" s="27">
        <f t="shared" ref="O157:O161" si="148">F157*L157</f>
        <v>520</v>
      </c>
      <c r="P157" s="28">
        <v>0.08</v>
      </c>
      <c r="Q157" s="27">
        <f t="shared" ref="Q157:Q161" si="149">M157*1.08</f>
        <v>280.8</v>
      </c>
      <c r="R157" s="27">
        <f t="shared" ref="R157:R161" si="150">N157*1.08</f>
        <v>280.8</v>
      </c>
      <c r="S157" s="27">
        <f t="shared" ref="S157:S161" si="151">O157*1.08</f>
        <v>561.6</v>
      </c>
    </row>
    <row r="158" spans="2:19" x14ac:dyDescent="0.3">
      <c r="B158" s="24">
        <v>3</v>
      </c>
      <c r="C158" s="25" t="s">
        <v>29</v>
      </c>
      <c r="D158" s="26">
        <v>1</v>
      </c>
      <c r="E158" s="26">
        <v>1</v>
      </c>
      <c r="F158" s="26">
        <f t="shared" si="145"/>
        <v>2</v>
      </c>
      <c r="G158" s="44">
        <v>290</v>
      </c>
      <c r="H158" s="44">
        <v>230</v>
      </c>
      <c r="I158" s="44"/>
      <c r="J158" s="44"/>
      <c r="K158" s="44"/>
      <c r="L158" s="44">
        <f t="shared" si="144"/>
        <v>260</v>
      </c>
      <c r="M158" s="27">
        <f t="shared" si="146"/>
        <v>260</v>
      </c>
      <c r="N158" s="27">
        <f t="shared" si="147"/>
        <v>260</v>
      </c>
      <c r="O158" s="27">
        <f t="shared" si="148"/>
        <v>520</v>
      </c>
      <c r="P158" s="28">
        <v>0.08</v>
      </c>
      <c r="Q158" s="27">
        <f t="shared" si="149"/>
        <v>280.8</v>
      </c>
      <c r="R158" s="27">
        <f t="shared" si="150"/>
        <v>280.8</v>
      </c>
      <c r="S158" s="27">
        <f t="shared" si="151"/>
        <v>561.6</v>
      </c>
    </row>
    <row r="159" spans="2:19" x14ac:dyDescent="0.3">
      <c r="B159" s="24">
        <v>4</v>
      </c>
      <c r="C159" s="25" t="s">
        <v>30</v>
      </c>
      <c r="D159" s="26">
        <v>1</v>
      </c>
      <c r="E159" s="26">
        <v>1</v>
      </c>
      <c r="F159" s="26">
        <f t="shared" si="145"/>
        <v>2</v>
      </c>
      <c r="G159" s="44">
        <v>290</v>
      </c>
      <c r="H159" s="44">
        <v>230</v>
      </c>
      <c r="I159" s="44"/>
      <c r="J159" s="44"/>
      <c r="K159" s="44"/>
      <c r="L159" s="44">
        <f t="shared" si="144"/>
        <v>260</v>
      </c>
      <c r="M159" s="27">
        <f t="shared" si="146"/>
        <v>260</v>
      </c>
      <c r="N159" s="27">
        <f t="shared" si="147"/>
        <v>260</v>
      </c>
      <c r="O159" s="27">
        <f t="shared" si="148"/>
        <v>520</v>
      </c>
      <c r="P159" s="28">
        <v>0.08</v>
      </c>
      <c r="Q159" s="27">
        <f t="shared" si="149"/>
        <v>280.8</v>
      </c>
      <c r="R159" s="27">
        <f t="shared" si="150"/>
        <v>280.8</v>
      </c>
      <c r="S159" s="27">
        <f t="shared" si="151"/>
        <v>561.6</v>
      </c>
    </row>
    <row r="160" spans="2:19" x14ac:dyDescent="0.3">
      <c r="B160" s="24">
        <v>5</v>
      </c>
      <c r="C160" s="25" t="s">
        <v>31</v>
      </c>
      <c r="D160" s="26">
        <v>1</v>
      </c>
      <c r="E160" s="26">
        <v>1</v>
      </c>
      <c r="F160" s="26">
        <f>D160+E160</f>
        <v>2</v>
      </c>
      <c r="G160" s="44">
        <v>290</v>
      </c>
      <c r="H160" s="44">
        <v>230</v>
      </c>
      <c r="I160" s="44"/>
      <c r="J160" s="44"/>
      <c r="K160" s="44"/>
      <c r="L160" s="44">
        <f t="shared" si="144"/>
        <v>260</v>
      </c>
      <c r="M160" s="27">
        <f t="shared" si="146"/>
        <v>260</v>
      </c>
      <c r="N160" s="27">
        <f t="shared" si="147"/>
        <v>260</v>
      </c>
      <c r="O160" s="27">
        <f t="shared" si="148"/>
        <v>520</v>
      </c>
      <c r="P160" s="28">
        <v>0.08</v>
      </c>
      <c r="Q160" s="27">
        <f t="shared" si="149"/>
        <v>280.8</v>
      </c>
      <c r="R160" s="27">
        <f t="shared" si="150"/>
        <v>280.8</v>
      </c>
      <c r="S160" s="27">
        <f t="shared" si="151"/>
        <v>561.6</v>
      </c>
    </row>
    <row r="161" spans="2:19" x14ac:dyDescent="0.3">
      <c r="B161" s="24">
        <v>6</v>
      </c>
      <c r="C161" s="25" t="s">
        <v>32</v>
      </c>
      <c r="D161" s="26">
        <v>1</v>
      </c>
      <c r="E161" s="26">
        <v>1</v>
      </c>
      <c r="F161" s="26">
        <f t="shared" ref="F161" si="152">D161+E161</f>
        <v>2</v>
      </c>
      <c r="G161" s="44">
        <v>290</v>
      </c>
      <c r="H161" s="44">
        <v>250</v>
      </c>
      <c r="I161" s="44"/>
      <c r="J161" s="44"/>
      <c r="K161" s="44"/>
      <c r="L161" s="44">
        <f t="shared" si="144"/>
        <v>270</v>
      </c>
      <c r="M161" s="27">
        <f t="shared" si="146"/>
        <v>270</v>
      </c>
      <c r="N161" s="27">
        <f t="shared" si="147"/>
        <v>270</v>
      </c>
      <c r="O161" s="27">
        <f t="shared" si="148"/>
        <v>540</v>
      </c>
      <c r="P161" s="28">
        <v>0.08</v>
      </c>
      <c r="Q161" s="27">
        <f t="shared" si="149"/>
        <v>291.60000000000002</v>
      </c>
      <c r="R161" s="27">
        <f t="shared" si="150"/>
        <v>291.60000000000002</v>
      </c>
      <c r="S161" s="27">
        <f t="shared" si="151"/>
        <v>583.20000000000005</v>
      </c>
    </row>
    <row r="162" spans="2:19" x14ac:dyDescent="0.3">
      <c r="B162" s="72" t="s">
        <v>51</v>
      </c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4"/>
    </row>
    <row r="163" spans="2:19" x14ac:dyDescent="0.3">
      <c r="B163" s="24" t="s">
        <v>52</v>
      </c>
      <c r="C163" s="25" t="s">
        <v>27</v>
      </c>
      <c r="D163" s="26">
        <v>2</v>
      </c>
      <c r="E163" s="26">
        <v>250</v>
      </c>
      <c r="F163" s="26">
        <f>D163+E163</f>
        <v>252</v>
      </c>
      <c r="G163" s="44">
        <v>290</v>
      </c>
      <c r="H163" s="44">
        <v>250</v>
      </c>
      <c r="I163" s="44"/>
      <c r="J163" s="44"/>
      <c r="K163" s="44"/>
      <c r="L163" s="44">
        <f t="shared" ref="L163:L168" si="153">AVERAGE(G163:K163)</f>
        <v>270</v>
      </c>
      <c r="M163" s="27">
        <f>D163*L163</f>
        <v>540</v>
      </c>
      <c r="N163" s="27">
        <f>E163*L163</f>
        <v>67500</v>
      </c>
      <c r="O163" s="27">
        <f>F163*L163</f>
        <v>68040</v>
      </c>
      <c r="P163" s="28">
        <v>0.08</v>
      </c>
      <c r="Q163" s="27">
        <f>M163*1.08</f>
        <v>583.20000000000005</v>
      </c>
      <c r="R163" s="27">
        <f>N163*1.08</f>
        <v>72900</v>
      </c>
      <c r="S163" s="27">
        <f>O163*1.08</f>
        <v>73483.200000000012</v>
      </c>
    </row>
    <row r="164" spans="2:19" x14ac:dyDescent="0.3">
      <c r="B164" s="24">
        <v>2</v>
      </c>
      <c r="C164" s="25" t="s">
        <v>28</v>
      </c>
      <c r="D164" s="26">
        <v>1</v>
      </c>
      <c r="E164" s="26">
        <v>1</v>
      </c>
      <c r="F164" s="26">
        <f t="shared" ref="F164:F166" si="154">D164+E164</f>
        <v>2</v>
      </c>
      <c r="G164" s="44">
        <v>290</v>
      </c>
      <c r="H164" s="44">
        <v>230</v>
      </c>
      <c r="I164" s="44"/>
      <c r="J164" s="44"/>
      <c r="K164" s="44"/>
      <c r="L164" s="44">
        <f t="shared" si="153"/>
        <v>260</v>
      </c>
      <c r="M164" s="27">
        <f t="shared" ref="M164:M168" si="155">D164*L164</f>
        <v>260</v>
      </c>
      <c r="N164" s="27">
        <f t="shared" ref="N164:N168" si="156">E164*L164</f>
        <v>260</v>
      </c>
      <c r="O164" s="27">
        <f t="shared" ref="O164:O168" si="157">F164*L164</f>
        <v>520</v>
      </c>
      <c r="P164" s="28">
        <v>0.08</v>
      </c>
      <c r="Q164" s="27">
        <f t="shared" ref="Q164:Q168" si="158">M164*1.08</f>
        <v>280.8</v>
      </c>
      <c r="R164" s="27">
        <f t="shared" ref="R164:R168" si="159">N164*1.08</f>
        <v>280.8</v>
      </c>
      <c r="S164" s="27">
        <f t="shared" ref="S164:S168" si="160">O164*1.08</f>
        <v>561.6</v>
      </c>
    </row>
    <row r="165" spans="2:19" x14ac:dyDescent="0.3">
      <c r="B165" s="24">
        <v>3</v>
      </c>
      <c r="C165" s="25" t="s">
        <v>29</v>
      </c>
      <c r="D165" s="26">
        <v>1</v>
      </c>
      <c r="E165" s="26">
        <v>1</v>
      </c>
      <c r="F165" s="26">
        <f t="shared" si="154"/>
        <v>2</v>
      </c>
      <c r="G165" s="44">
        <v>290</v>
      </c>
      <c r="H165" s="44">
        <v>230</v>
      </c>
      <c r="I165" s="44"/>
      <c r="J165" s="44"/>
      <c r="K165" s="44"/>
      <c r="L165" s="44">
        <f t="shared" si="153"/>
        <v>260</v>
      </c>
      <c r="M165" s="27">
        <f t="shared" si="155"/>
        <v>260</v>
      </c>
      <c r="N165" s="27">
        <f t="shared" si="156"/>
        <v>260</v>
      </c>
      <c r="O165" s="27">
        <f t="shared" si="157"/>
        <v>520</v>
      </c>
      <c r="P165" s="28">
        <v>0.08</v>
      </c>
      <c r="Q165" s="27">
        <f t="shared" si="158"/>
        <v>280.8</v>
      </c>
      <c r="R165" s="27">
        <f t="shared" si="159"/>
        <v>280.8</v>
      </c>
      <c r="S165" s="27">
        <f t="shared" si="160"/>
        <v>561.6</v>
      </c>
    </row>
    <row r="166" spans="2:19" x14ac:dyDescent="0.3">
      <c r="B166" s="24">
        <v>4</v>
      </c>
      <c r="C166" s="25" t="s">
        <v>30</v>
      </c>
      <c r="D166" s="26">
        <v>1</v>
      </c>
      <c r="E166" s="26">
        <v>1</v>
      </c>
      <c r="F166" s="26">
        <f t="shared" si="154"/>
        <v>2</v>
      </c>
      <c r="G166" s="44">
        <v>290</v>
      </c>
      <c r="H166" s="44">
        <v>230</v>
      </c>
      <c r="I166" s="44"/>
      <c r="J166" s="44"/>
      <c r="K166" s="44"/>
      <c r="L166" s="44">
        <f t="shared" si="153"/>
        <v>260</v>
      </c>
      <c r="M166" s="27">
        <f t="shared" si="155"/>
        <v>260</v>
      </c>
      <c r="N166" s="27">
        <f t="shared" si="156"/>
        <v>260</v>
      </c>
      <c r="O166" s="27">
        <f t="shared" si="157"/>
        <v>520</v>
      </c>
      <c r="P166" s="28">
        <v>0.08</v>
      </c>
      <c r="Q166" s="27">
        <f t="shared" si="158"/>
        <v>280.8</v>
      </c>
      <c r="R166" s="27">
        <f t="shared" si="159"/>
        <v>280.8</v>
      </c>
      <c r="S166" s="27">
        <f t="shared" si="160"/>
        <v>561.6</v>
      </c>
    </row>
    <row r="167" spans="2:19" x14ac:dyDescent="0.3">
      <c r="B167" s="24">
        <v>5</v>
      </c>
      <c r="C167" s="25" t="s">
        <v>31</v>
      </c>
      <c r="D167" s="26">
        <v>1</v>
      </c>
      <c r="E167" s="26">
        <v>1</v>
      </c>
      <c r="F167" s="26">
        <f>D167+E167</f>
        <v>2</v>
      </c>
      <c r="G167" s="44">
        <v>290</v>
      </c>
      <c r="H167" s="44">
        <v>230</v>
      </c>
      <c r="I167" s="44"/>
      <c r="J167" s="44"/>
      <c r="K167" s="44"/>
      <c r="L167" s="44">
        <f t="shared" si="153"/>
        <v>260</v>
      </c>
      <c r="M167" s="27">
        <f t="shared" si="155"/>
        <v>260</v>
      </c>
      <c r="N167" s="27">
        <f t="shared" si="156"/>
        <v>260</v>
      </c>
      <c r="O167" s="27">
        <f t="shared" si="157"/>
        <v>520</v>
      </c>
      <c r="P167" s="28">
        <v>0.08</v>
      </c>
      <c r="Q167" s="27">
        <f t="shared" si="158"/>
        <v>280.8</v>
      </c>
      <c r="R167" s="27">
        <f t="shared" si="159"/>
        <v>280.8</v>
      </c>
      <c r="S167" s="27">
        <f t="shared" si="160"/>
        <v>561.6</v>
      </c>
    </row>
    <row r="168" spans="2:19" x14ac:dyDescent="0.3">
      <c r="B168" s="24">
        <v>6</v>
      </c>
      <c r="C168" s="25" t="s">
        <v>32</v>
      </c>
      <c r="D168" s="26">
        <v>1</v>
      </c>
      <c r="E168" s="26">
        <v>1</v>
      </c>
      <c r="F168" s="26">
        <f t="shared" ref="F168" si="161">D168+E168</f>
        <v>2</v>
      </c>
      <c r="G168" s="44">
        <v>290</v>
      </c>
      <c r="H168" s="44">
        <v>250</v>
      </c>
      <c r="I168" s="44"/>
      <c r="J168" s="44"/>
      <c r="K168" s="44"/>
      <c r="L168" s="44">
        <f t="shared" si="153"/>
        <v>270</v>
      </c>
      <c r="M168" s="27">
        <f t="shared" si="155"/>
        <v>270</v>
      </c>
      <c r="N168" s="27">
        <f t="shared" si="156"/>
        <v>270</v>
      </c>
      <c r="O168" s="27">
        <f t="shared" si="157"/>
        <v>540</v>
      </c>
      <c r="P168" s="28">
        <v>0.08</v>
      </c>
      <c r="Q168" s="27">
        <f t="shared" si="158"/>
        <v>291.60000000000002</v>
      </c>
      <c r="R168" s="27">
        <f t="shared" si="159"/>
        <v>291.60000000000002</v>
      </c>
      <c r="S168" s="27">
        <f t="shared" si="160"/>
        <v>583.20000000000005</v>
      </c>
    </row>
    <row r="169" spans="2:19" x14ac:dyDescent="0.3">
      <c r="B169" s="92" t="s">
        <v>37</v>
      </c>
      <c r="C169" s="93"/>
      <c r="D169" s="93"/>
      <c r="E169" s="93"/>
      <c r="F169" s="93"/>
      <c r="G169" s="94"/>
      <c r="H169" s="36"/>
      <c r="I169" s="40"/>
      <c r="J169" s="40"/>
      <c r="K169" s="36"/>
      <c r="L169" s="36"/>
      <c r="M169" s="52">
        <f>(M149+M150+M151+M152+M153+M154)+(M156+M157+M158+M159+M160+M161)+(M163+M164+M165+M166+M167+M168)</f>
        <v>339270</v>
      </c>
      <c r="N169" s="52">
        <f t="shared" ref="N169:S169" si="162">(N149+N150+N151+N152+N153+N154)+(N156+N157+N158+N159+N160+N161)+(N163+N164+N165+N166+N167+N168)</f>
        <v>2082930</v>
      </c>
      <c r="O169" s="52">
        <f t="shared" si="162"/>
        <v>2422200</v>
      </c>
      <c r="P169" s="52"/>
      <c r="Q169" s="52">
        <f t="shared" si="162"/>
        <v>366411.6</v>
      </c>
      <c r="R169" s="52">
        <f t="shared" si="162"/>
        <v>2249564.4000000004</v>
      </c>
      <c r="S169" s="52">
        <f t="shared" si="162"/>
        <v>2615976.0000000005</v>
      </c>
    </row>
    <row r="170" spans="2:19" x14ac:dyDescent="0.3">
      <c r="L170" s="47" t="s">
        <v>82</v>
      </c>
      <c r="M170" s="53">
        <f>M169/4.6371</f>
        <v>73164.262146600246</v>
      </c>
      <c r="N170" s="53">
        <f t="shared" ref="N170:S170" si="163">N169/4.6371</f>
        <v>449188.07013003813</v>
      </c>
      <c r="O170" s="53">
        <f t="shared" si="163"/>
        <v>522352.33227663836</v>
      </c>
      <c r="P170" s="53"/>
      <c r="Q170" s="53">
        <f t="shared" si="163"/>
        <v>79017.40311832825</v>
      </c>
      <c r="R170" s="53">
        <f t="shared" si="163"/>
        <v>485123.11574044131</v>
      </c>
      <c r="S170" s="53">
        <f t="shared" si="163"/>
        <v>564140.51885876956</v>
      </c>
    </row>
    <row r="172" spans="2:19" ht="17.399999999999999" x14ac:dyDescent="0.3">
      <c r="B172" s="115" t="s">
        <v>53</v>
      </c>
      <c r="C172" s="115"/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</row>
    <row r="173" spans="2:19" ht="51" customHeight="1" x14ac:dyDescent="0.3">
      <c r="B173" s="116" t="s">
        <v>14</v>
      </c>
      <c r="C173" s="116" t="s">
        <v>15</v>
      </c>
      <c r="D173" s="118" t="s">
        <v>91</v>
      </c>
      <c r="E173" s="119"/>
      <c r="F173" s="120"/>
      <c r="G173" s="18" t="s">
        <v>65</v>
      </c>
      <c r="H173" s="18" t="s">
        <v>67</v>
      </c>
      <c r="I173" s="18" t="s">
        <v>68</v>
      </c>
      <c r="J173" s="18" t="s">
        <v>69</v>
      </c>
      <c r="K173" s="18" t="s">
        <v>70</v>
      </c>
      <c r="L173" s="42" t="s">
        <v>66</v>
      </c>
      <c r="M173" s="126" t="s">
        <v>16</v>
      </c>
      <c r="N173" s="127"/>
      <c r="O173" s="128"/>
      <c r="P173" s="129" t="s">
        <v>17</v>
      </c>
      <c r="Q173" s="126" t="s">
        <v>18</v>
      </c>
      <c r="R173" s="127"/>
      <c r="S173" s="128"/>
    </row>
    <row r="174" spans="2:19" ht="28.8" x14ac:dyDescent="0.3">
      <c r="B174" s="117"/>
      <c r="C174" s="117"/>
      <c r="D174" s="19" t="s">
        <v>19</v>
      </c>
      <c r="E174" s="19" t="s">
        <v>20</v>
      </c>
      <c r="F174" s="19" t="s">
        <v>21</v>
      </c>
      <c r="G174" s="20" t="s">
        <v>22</v>
      </c>
      <c r="H174" s="20" t="s">
        <v>22</v>
      </c>
      <c r="I174" s="20" t="s">
        <v>22</v>
      </c>
      <c r="J174" s="20" t="s">
        <v>22</v>
      </c>
      <c r="K174" s="20" t="s">
        <v>22</v>
      </c>
      <c r="L174" s="20" t="s">
        <v>22</v>
      </c>
      <c r="M174" s="19" t="s">
        <v>23</v>
      </c>
      <c r="N174" s="19" t="s">
        <v>24</v>
      </c>
      <c r="O174" s="19" t="s">
        <v>25</v>
      </c>
      <c r="P174" s="130"/>
      <c r="Q174" s="19" t="s">
        <v>23</v>
      </c>
      <c r="R174" s="19" t="s">
        <v>24</v>
      </c>
      <c r="S174" s="19" t="s">
        <v>25</v>
      </c>
    </row>
    <row r="175" spans="2:19" x14ac:dyDescent="0.3">
      <c r="B175" s="21">
        <v>1</v>
      </c>
      <c r="C175" s="21">
        <v>2</v>
      </c>
      <c r="D175" s="21">
        <v>3</v>
      </c>
      <c r="E175" s="21">
        <v>4</v>
      </c>
      <c r="F175" s="21">
        <v>5</v>
      </c>
      <c r="G175" s="22">
        <v>6</v>
      </c>
      <c r="H175" s="22">
        <v>7</v>
      </c>
      <c r="I175" s="22">
        <v>8</v>
      </c>
      <c r="J175" s="22">
        <v>9</v>
      </c>
      <c r="K175" s="22">
        <v>10</v>
      </c>
      <c r="L175" s="22">
        <v>11</v>
      </c>
      <c r="M175" s="23">
        <v>12</v>
      </c>
      <c r="N175" s="23">
        <v>13</v>
      </c>
      <c r="O175" s="23">
        <v>14</v>
      </c>
      <c r="P175" s="21">
        <v>15</v>
      </c>
      <c r="Q175" s="23">
        <v>16</v>
      </c>
      <c r="R175" s="23">
        <v>17</v>
      </c>
      <c r="S175" s="23">
        <v>18</v>
      </c>
    </row>
    <row r="176" spans="2:19" x14ac:dyDescent="0.3">
      <c r="B176" s="72" t="s">
        <v>54</v>
      </c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4"/>
    </row>
    <row r="177" spans="2:19" x14ac:dyDescent="0.3">
      <c r="B177" s="24">
        <v>1</v>
      </c>
      <c r="C177" s="25" t="s">
        <v>27</v>
      </c>
      <c r="D177" s="26">
        <v>300</v>
      </c>
      <c r="E177" s="26">
        <f>F177-D177</f>
        <v>2360</v>
      </c>
      <c r="F177" s="26">
        <v>2660</v>
      </c>
      <c r="G177" s="44">
        <v>290</v>
      </c>
      <c r="H177" s="44">
        <v>250</v>
      </c>
      <c r="I177" s="44"/>
      <c r="J177" s="44"/>
      <c r="K177" s="44"/>
      <c r="L177" s="44">
        <f t="shared" ref="L177:L182" si="164">AVERAGE(G177:K177)</f>
        <v>270</v>
      </c>
      <c r="M177" s="27">
        <f>D177*L177</f>
        <v>81000</v>
      </c>
      <c r="N177" s="27">
        <f>E177*L177</f>
        <v>637200</v>
      </c>
      <c r="O177" s="27">
        <f>F177*L177</f>
        <v>718200</v>
      </c>
      <c r="P177" s="28">
        <v>0.08</v>
      </c>
      <c r="Q177" s="27">
        <f>M177*1.08</f>
        <v>87480</v>
      </c>
      <c r="R177" s="27">
        <f>N177*1.08</f>
        <v>688176</v>
      </c>
      <c r="S177" s="27">
        <f>O177*1.08</f>
        <v>775656</v>
      </c>
    </row>
    <row r="178" spans="2:19" x14ac:dyDescent="0.3">
      <c r="B178" s="24">
        <v>2</v>
      </c>
      <c r="C178" s="25" t="s">
        <v>28</v>
      </c>
      <c r="D178" s="26">
        <v>30</v>
      </c>
      <c r="E178" s="26">
        <f t="shared" ref="E178:E180" si="165">F178-D178</f>
        <v>390</v>
      </c>
      <c r="F178" s="26">
        <v>420</v>
      </c>
      <c r="G178" s="44">
        <v>290</v>
      </c>
      <c r="H178" s="44">
        <v>230</v>
      </c>
      <c r="I178" s="44"/>
      <c r="J178" s="44"/>
      <c r="K178" s="44"/>
      <c r="L178" s="44">
        <f t="shared" si="164"/>
        <v>260</v>
      </c>
      <c r="M178" s="27">
        <f t="shared" ref="M178:M182" si="166">D178*L178</f>
        <v>7800</v>
      </c>
      <c r="N178" s="27">
        <f t="shared" ref="N178:N182" si="167">E178*L178</f>
        <v>101400</v>
      </c>
      <c r="O178" s="27">
        <f t="shared" ref="O178:O182" si="168">F178*L178</f>
        <v>109200</v>
      </c>
      <c r="P178" s="28">
        <v>0.08</v>
      </c>
      <c r="Q178" s="27">
        <f t="shared" ref="Q178:Q182" si="169">M178*1.08</f>
        <v>8424</v>
      </c>
      <c r="R178" s="27">
        <f t="shared" ref="R178:R182" si="170">N178*1.08</f>
        <v>109512</v>
      </c>
      <c r="S178" s="27">
        <f t="shared" ref="S178:S182" si="171">O178*1.08</f>
        <v>117936.00000000001</v>
      </c>
    </row>
    <row r="179" spans="2:19" x14ac:dyDescent="0.3">
      <c r="B179" s="24">
        <v>3</v>
      </c>
      <c r="C179" s="25" t="s">
        <v>29</v>
      </c>
      <c r="D179" s="26">
        <v>30</v>
      </c>
      <c r="E179" s="26">
        <f t="shared" si="165"/>
        <v>390</v>
      </c>
      <c r="F179" s="26">
        <v>420</v>
      </c>
      <c r="G179" s="44">
        <v>290</v>
      </c>
      <c r="H179" s="44">
        <v>230</v>
      </c>
      <c r="I179" s="44"/>
      <c r="J179" s="44"/>
      <c r="K179" s="44"/>
      <c r="L179" s="44">
        <f t="shared" si="164"/>
        <v>260</v>
      </c>
      <c r="M179" s="27">
        <f t="shared" si="166"/>
        <v>7800</v>
      </c>
      <c r="N179" s="27">
        <f t="shared" si="167"/>
        <v>101400</v>
      </c>
      <c r="O179" s="27">
        <f t="shared" si="168"/>
        <v>109200</v>
      </c>
      <c r="P179" s="28">
        <v>0.08</v>
      </c>
      <c r="Q179" s="27">
        <f t="shared" si="169"/>
        <v>8424</v>
      </c>
      <c r="R179" s="27">
        <f t="shared" si="170"/>
        <v>109512</v>
      </c>
      <c r="S179" s="27">
        <f t="shared" si="171"/>
        <v>117936.00000000001</v>
      </c>
    </row>
    <row r="180" spans="2:19" x14ac:dyDescent="0.3">
      <c r="B180" s="24">
        <v>4</v>
      </c>
      <c r="C180" s="25" t="s">
        <v>30</v>
      </c>
      <c r="D180" s="26">
        <v>30</v>
      </c>
      <c r="E180" s="26">
        <f t="shared" si="165"/>
        <v>390</v>
      </c>
      <c r="F180" s="26">
        <v>420</v>
      </c>
      <c r="G180" s="44">
        <v>290</v>
      </c>
      <c r="H180" s="44">
        <v>230</v>
      </c>
      <c r="I180" s="44"/>
      <c r="J180" s="44"/>
      <c r="K180" s="44"/>
      <c r="L180" s="44">
        <f t="shared" si="164"/>
        <v>260</v>
      </c>
      <c r="M180" s="27">
        <f t="shared" si="166"/>
        <v>7800</v>
      </c>
      <c r="N180" s="27">
        <f t="shared" si="167"/>
        <v>101400</v>
      </c>
      <c r="O180" s="27">
        <f t="shared" si="168"/>
        <v>109200</v>
      </c>
      <c r="P180" s="28">
        <v>0.08</v>
      </c>
      <c r="Q180" s="27">
        <f t="shared" si="169"/>
        <v>8424</v>
      </c>
      <c r="R180" s="27">
        <f t="shared" si="170"/>
        <v>109512</v>
      </c>
      <c r="S180" s="27">
        <f t="shared" si="171"/>
        <v>117936.00000000001</v>
      </c>
    </row>
    <row r="181" spans="2:19" x14ac:dyDescent="0.3">
      <c r="B181" s="24">
        <v>5</v>
      </c>
      <c r="C181" s="25" t="s">
        <v>31</v>
      </c>
      <c r="D181" s="26">
        <v>1</v>
      </c>
      <c r="E181" s="26">
        <v>1</v>
      </c>
      <c r="F181" s="26">
        <f>D181+E181</f>
        <v>2</v>
      </c>
      <c r="G181" s="44">
        <v>290</v>
      </c>
      <c r="H181" s="44">
        <v>230</v>
      </c>
      <c r="I181" s="44"/>
      <c r="J181" s="44"/>
      <c r="K181" s="44"/>
      <c r="L181" s="44">
        <f t="shared" si="164"/>
        <v>260</v>
      </c>
      <c r="M181" s="27">
        <f t="shared" si="166"/>
        <v>260</v>
      </c>
      <c r="N181" s="27">
        <f t="shared" si="167"/>
        <v>260</v>
      </c>
      <c r="O181" s="27">
        <f t="shared" si="168"/>
        <v>520</v>
      </c>
      <c r="P181" s="28">
        <v>0.08</v>
      </c>
      <c r="Q181" s="27">
        <f t="shared" si="169"/>
        <v>280.8</v>
      </c>
      <c r="R181" s="27">
        <f t="shared" si="170"/>
        <v>280.8</v>
      </c>
      <c r="S181" s="27">
        <f t="shared" si="171"/>
        <v>561.6</v>
      </c>
    </row>
    <row r="182" spans="2:19" x14ac:dyDescent="0.3">
      <c r="B182" s="24">
        <v>6</v>
      </c>
      <c r="C182" s="25" t="s">
        <v>32</v>
      </c>
      <c r="D182" s="26">
        <v>1</v>
      </c>
      <c r="E182" s="26">
        <v>1</v>
      </c>
      <c r="F182" s="26">
        <f t="shared" ref="F182" si="172">D182+E182</f>
        <v>2</v>
      </c>
      <c r="G182" s="44">
        <v>290</v>
      </c>
      <c r="H182" s="44">
        <v>250</v>
      </c>
      <c r="I182" s="44"/>
      <c r="J182" s="44"/>
      <c r="K182" s="44"/>
      <c r="L182" s="44">
        <f t="shared" si="164"/>
        <v>270</v>
      </c>
      <c r="M182" s="27">
        <f t="shared" si="166"/>
        <v>270</v>
      </c>
      <c r="N182" s="27">
        <f t="shared" si="167"/>
        <v>270</v>
      </c>
      <c r="O182" s="27">
        <f t="shared" si="168"/>
        <v>540</v>
      </c>
      <c r="P182" s="28">
        <v>0.08</v>
      </c>
      <c r="Q182" s="27">
        <f t="shared" si="169"/>
        <v>291.60000000000002</v>
      </c>
      <c r="R182" s="27">
        <f t="shared" si="170"/>
        <v>291.60000000000002</v>
      </c>
      <c r="S182" s="27">
        <f t="shared" si="171"/>
        <v>583.20000000000005</v>
      </c>
    </row>
    <row r="183" spans="2:19" x14ac:dyDescent="0.3">
      <c r="B183" s="72" t="s">
        <v>55</v>
      </c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4"/>
    </row>
    <row r="184" spans="2:19" x14ac:dyDescent="0.3">
      <c r="B184" s="24">
        <v>1</v>
      </c>
      <c r="C184" s="25" t="s">
        <v>27</v>
      </c>
      <c r="D184" s="26">
        <v>5</v>
      </c>
      <c r="E184" s="29">
        <f t="shared" ref="E184:E189" si="173">F184-D184</f>
        <v>1815</v>
      </c>
      <c r="F184" s="26">
        <v>1820</v>
      </c>
      <c r="G184" s="44">
        <v>290</v>
      </c>
      <c r="H184" s="44">
        <v>250</v>
      </c>
      <c r="I184" s="44"/>
      <c r="J184" s="44"/>
      <c r="K184" s="44"/>
      <c r="L184" s="44">
        <f t="shared" ref="L184:L189" si="174">AVERAGE(G184:K184)</f>
        <v>270</v>
      </c>
      <c r="M184" s="27">
        <f>D184*L184</f>
        <v>1350</v>
      </c>
      <c r="N184" s="27">
        <f>E184*L184</f>
        <v>490050</v>
      </c>
      <c r="O184" s="27">
        <f>F184*L184</f>
        <v>491400</v>
      </c>
      <c r="P184" s="28">
        <v>0.08</v>
      </c>
      <c r="Q184" s="27">
        <f>M184*1.08</f>
        <v>1458</v>
      </c>
      <c r="R184" s="27">
        <f>N184*1.08</f>
        <v>529254</v>
      </c>
      <c r="S184" s="27">
        <f>O184*1.08</f>
        <v>530712</v>
      </c>
    </row>
    <row r="185" spans="2:19" x14ac:dyDescent="0.3">
      <c r="B185" s="24">
        <v>2</v>
      </c>
      <c r="C185" s="25" t="s">
        <v>28</v>
      </c>
      <c r="D185" s="26">
        <v>2</v>
      </c>
      <c r="E185" s="26">
        <f t="shared" si="173"/>
        <v>10</v>
      </c>
      <c r="F185" s="26">
        <v>12</v>
      </c>
      <c r="G185" s="44">
        <v>290</v>
      </c>
      <c r="H185" s="44">
        <v>230</v>
      </c>
      <c r="I185" s="44"/>
      <c r="J185" s="44"/>
      <c r="K185" s="44"/>
      <c r="L185" s="44">
        <f t="shared" si="174"/>
        <v>260</v>
      </c>
      <c r="M185" s="27">
        <f t="shared" ref="M185:M189" si="175">D185*L185</f>
        <v>520</v>
      </c>
      <c r="N185" s="27">
        <f t="shared" ref="N185:N189" si="176">E185*L185</f>
        <v>2600</v>
      </c>
      <c r="O185" s="27">
        <f t="shared" ref="O185:O189" si="177">F185*L185</f>
        <v>3120</v>
      </c>
      <c r="P185" s="28">
        <v>0.08</v>
      </c>
      <c r="Q185" s="27">
        <f t="shared" ref="Q185:Q188" si="178">M185*1.08</f>
        <v>561.6</v>
      </c>
      <c r="R185" s="27">
        <f t="shared" ref="R185:R189" si="179">N185*1.08</f>
        <v>2808</v>
      </c>
      <c r="S185" s="27">
        <f t="shared" ref="S185:S189" si="180">O185*1.08</f>
        <v>3369.6000000000004</v>
      </c>
    </row>
    <row r="186" spans="2:19" x14ac:dyDescent="0.3">
      <c r="B186" s="24">
        <v>3</v>
      </c>
      <c r="C186" s="25" t="s">
        <v>29</v>
      </c>
      <c r="D186" s="26">
        <v>2</v>
      </c>
      <c r="E186" s="26">
        <f t="shared" si="173"/>
        <v>10</v>
      </c>
      <c r="F186" s="26">
        <v>12</v>
      </c>
      <c r="G186" s="44">
        <v>290</v>
      </c>
      <c r="H186" s="44">
        <v>230</v>
      </c>
      <c r="I186" s="44"/>
      <c r="J186" s="44"/>
      <c r="K186" s="44"/>
      <c r="L186" s="44">
        <f t="shared" si="174"/>
        <v>260</v>
      </c>
      <c r="M186" s="27">
        <f t="shared" si="175"/>
        <v>520</v>
      </c>
      <c r="N186" s="27">
        <f t="shared" si="176"/>
        <v>2600</v>
      </c>
      <c r="O186" s="27">
        <f t="shared" si="177"/>
        <v>3120</v>
      </c>
      <c r="P186" s="28">
        <v>0.08</v>
      </c>
      <c r="Q186" s="27">
        <f t="shared" si="178"/>
        <v>561.6</v>
      </c>
      <c r="R186" s="27">
        <f t="shared" si="179"/>
        <v>2808</v>
      </c>
      <c r="S186" s="27">
        <f t="shared" si="180"/>
        <v>3369.6000000000004</v>
      </c>
    </row>
    <row r="187" spans="2:19" x14ac:dyDescent="0.3">
      <c r="B187" s="24">
        <v>4</v>
      </c>
      <c r="C187" s="25" t="s">
        <v>30</v>
      </c>
      <c r="D187" s="26">
        <v>2</v>
      </c>
      <c r="E187" s="26">
        <f t="shared" si="173"/>
        <v>10</v>
      </c>
      <c r="F187" s="26">
        <v>12</v>
      </c>
      <c r="G187" s="44">
        <v>290</v>
      </c>
      <c r="H187" s="44">
        <v>230</v>
      </c>
      <c r="I187" s="44"/>
      <c r="J187" s="44"/>
      <c r="K187" s="44"/>
      <c r="L187" s="44">
        <f t="shared" si="174"/>
        <v>260</v>
      </c>
      <c r="M187" s="27">
        <f t="shared" si="175"/>
        <v>520</v>
      </c>
      <c r="N187" s="27">
        <f t="shared" si="176"/>
        <v>2600</v>
      </c>
      <c r="O187" s="27">
        <f t="shared" si="177"/>
        <v>3120</v>
      </c>
      <c r="P187" s="28">
        <v>0.08</v>
      </c>
      <c r="Q187" s="27">
        <f t="shared" si="178"/>
        <v>561.6</v>
      </c>
      <c r="R187" s="27">
        <f t="shared" si="179"/>
        <v>2808</v>
      </c>
      <c r="S187" s="27">
        <f t="shared" si="180"/>
        <v>3369.6000000000004</v>
      </c>
    </row>
    <row r="188" spans="2:19" x14ac:dyDescent="0.3">
      <c r="B188" s="24">
        <v>5</v>
      </c>
      <c r="C188" s="25" t="s">
        <v>31</v>
      </c>
      <c r="D188" s="26">
        <v>1</v>
      </c>
      <c r="E188" s="26">
        <f t="shared" si="173"/>
        <v>1</v>
      </c>
      <c r="F188" s="26">
        <v>2</v>
      </c>
      <c r="G188" s="44">
        <v>290</v>
      </c>
      <c r="H188" s="44">
        <v>230</v>
      </c>
      <c r="I188" s="44"/>
      <c r="J188" s="44"/>
      <c r="K188" s="44"/>
      <c r="L188" s="44">
        <f t="shared" si="174"/>
        <v>260</v>
      </c>
      <c r="M188" s="27">
        <f t="shared" si="175"/>
        <v>260</v>
      </c>
      <c r="N188" s="27">
        <f t="shared" si="176"/>
        <v>260</v>
      </c>
      <c r="O188" s="27">
        <f t="shared" si="177"/>
        <v>520</v>
      </c>
      <c r="P188" s="28">
        <v>0.08</v>
      </c>
      <c r="Q188" s="27">
        <f t="shared" si="178"/>
        <v>280.8</v>
      </c>
      <c r="R188" s="27">
        <f t="shared" si="179"/>
        <v>280.8</v>
      </c>
      <c r="S188" s="27">
        <f t="shared" si="180"/>
        <v>561.6</v>
      </c>
    </row>
    <row r="189" spans="2:19" x14ac:dyDescent="0.3">
      <c r="B189" s="24">
        <v>6</v>
      </c>
      <c r="C189" s="25" t="s">
        <v>32</v>
      </c>
      <c r="D189" s="26">
        <v>1</v>
      </c>
      <c r="E189" s="26">
        <f t="shared" si="173"/>
        <v>1</v>
      </c>
      <c r="F189" s="26">
        <v>2</v>
      </c>
      <c r="G189" s="44">
        <v>290</v>
      </c>
      <c r="H189" s="44">
        <v>250</v>
      </c>
      <c r="I189" s="44"/>
      <c r="J189" s="44"/>
      <c r="K189" s="44"/>
      <c r="L189" s="44">
        <f t="shared" si="174"/>
        <v>270</v>
      </c>
      <c r="M189" s="27">
        <f t="shared" si="175"/>
        <v>270</v>
      </c>
      <c r="N189" s="27">
        <f t="shared" si="176"/>
        <v>270</v>
      </c>
      <c r="O189" s="27">
        <f t="shared" si="177"/>
        <v>540</v>
      </c>
      <c r="P189" s="28">
        <v>0.08</v>
      </c>
      <c r="Q189" s="27">
        <f>M189*1.08</f>
        <v>291.60000000000002</v>
      </c>
      <c r="R189" s="27">
        <f t="shared" si="179"/>
        <v>291.60000000000002</v>
      </c>
      <c r="S189" s="27">
        <f t="shared" si="180"/>
        <v>583.20000000000005</v>
      </c>
    </row>
    <row r="190" spans="2:19" x14ac:dyDescent="0.3">
      <c r="B190" s="92" t="s">
        <v>37</v>
      </c>
      <c r="C190" s="93"/>
      <c r="D190" s="93"/>
      <c r="E190" s="93"/>
      <c r="F190" s="93"/>
      <c r="G190" s="94"/>
      <c r="H190" s="36"/>
      <c r="I190" s="40"/>
      <c r="J190" s="40"/>
      <c r="K190" s="36"/>
      <c r="L190" s="36"/>
      <c r="M190" s="52">
        <f>(M177+M178+M179+M180+M181+M182)+(M184+M185+M186+M187+M188+M189)</f>
        <v>108370</v>
      </c>
      <c r="N190" s="52">
        <f t="shared" ref="N190:S190" si="181">(N177+N178+N179+N180+N181+N182)+(N184+N185+N186+N187+N188+N189)</f>
        <v>1440310</v>
      </c>
      <c r="O190" s="52">
        <f t="shared" si="181"/>
        <v>1548680</v>
      </c>
      <c r="P190" s="52"/>
      <c r="Q190" s="52">
        <f t="shared" si="181"/>
        <v>117039.6</v>
      </c>
      <c r="R190" s="52">
        <f t="shared" si="181"/>
        <v>1555534.8</v>
      </c>
      <c r="S190" s="52">
        <f t="shared" si="181"/>
        <v>1672574.4</v>
      </c>
    </row>
    <row r="191" spans="2:19" x14ac:dyDescent="0.3">
      <c r="L191" s="47" t="s">
        <v>82</v>
      </c>
      <c r="M191" s="53">
        <f>M190/4.6371</f>
        <v>23370.209829419247</v>
      </c>
      <c r="N191" s="53">
        <f t="shared" ref="N191:S191" si="182">N190/4.6371</f>
        <v>310605.76653511892</v>
      </c>
      <c r="O191" s="53">
        <f t="shared" si="182"/>
        <v>333975.97636453819</v>
      </c>
      <c r="P191" s="53"/>
      <c r="Q191" s="53">
        <f t="shared" si="182"/>
        <v>25239.826615772789</v>
      </c>
      <c r="R191" s="53">
        <f t="shared" si="182"/>
        <v>335454.22785792843</v>
      </c>
      <c r="S191" s="53">
        <f t="shared" si="182"/>
        <v>360694.05447370122</v>
      </c>
    </row>
    <row r="193" spans="2:19" ht="17.399999999999999" x14ac:dyDescent="0.3">
      <c r="B193" s="115" t="s">
        <v>56</v>
      </c>
      <c r="C193" s="115"/>
      <c r="D193" s="115"/>
      <c r="E193" s="115"/>
      <c r="F193" s="115"/>
      <c r="G193" s="115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</row>
    <row r="194" spans="2:19" ht="51" customHeight="1" x14ac:dyDescent="0.3">
      <c r="B194" s="116" t="s">
        <v>14</v>
      </c>
      <c r="C194" s="116" t="s">
        <v>15</v>
      </c>
      <c r="D194" s="118" t="s">
        <v>91</v>
      </c>
      <c r="E194" s="119"/>
      <c r="F194" s="120"/>
      <c r="G194" s="18" t="s">
        <v>65</v>
      </c>
      <c r="H194" s="18" t="s">
        <v>67</v>
      </c>
      <c r="I194" s="18" t="s">
        <v>68</v>
      </c>
      <c r="J194" s="18" t="s">
        <v>69</v>
      </c>
      <c r="K194" s="18" t="s">
        <v>70</v>
      </c>
      <c r="L194" s="42" t="s">
        <v>66</v>
      </c>
      <c r="M194" s="121" t="s">
        <v>16</v>
      </c>
      <c r="N194" s="122"/>
      <c r="O194" s="123"/>
      <c r="P194" s="124" t="s">
        <v>17</v>
      </c>
      <c r="Q194" s="121" t="s">
        <v>18</v>
      </c>
      <c r="R194" s="122"/>
      <c r="S194" s="123"/>
    </row>
    <row r="195" spans="2:19" ht="34.5" customHeight="1" x14ac:dyDescent="0.3">
      <c r="B195" s="117"/>
      <c r="C195" s="117"/>
      <c r="D195" s="38" t="s">
        <v>57</v>
      </c>
      <c r="E195" s="38" t="s">
        <v>58</v>
      </c>
      <c r="F195" s="38" t="s">
        <v>59</v>
      </c>
      <c r="G195" s="39" t="s">
        <v>60</v>
      </c>
      <c r="H195" s="39" t="s">
        <v>60</v>
      </c>
      <c r="I195" s="39" t="s">
        <v>60</v>
      </c>
      <c r="J195" s="39" t="s">
        <v>60</v>
      </c>
      <c r="K195" s="39" t="s">
        <v>60</v>
      </c>
      <c r="L195" s="39" t="s">
        <v>60</v>
      </c>
      <c r="M195" s="38" t="s">
        <v>23</v>
      </c>
      <c r="N195" s="38" t="s">
        <v>24</v>
      </c>
      <c r="O195" s="38" t="s">
        <v>25</v>
      </c>
      <c r="P195" s="125"/>
      <c r="Q195" s="38" t="s">
        <v>23</v>
      </c>
      <c r="R195" s="38" t="s">
        <v>24</v>
      </c>
      <c r="S195" s="38" t="s">
        <v>25</v>
      </c>
    </row>
    <row r="196" spans="2:19" x14ac:dyDescent="0.3">
      <c r="B196" s="21">
        <v>1</v>
      </c>
      <c r="C196" s="21">
        <v>2</v>
      </c>
      <c r="D196" s="21">
        <v>3</v>
      </c>
      <c r="E196" s="21">
        <v>4</v>
      </c>
      <c r="F196" s="21">
        <v>5</v>
      </c>
      <c r="G196" s="22">
        <v>6</v>
      </c>
      <c r="H196" s="22">
        <v>7</v>
      </c>
      <c r="I196" s="22">
        <v>8</v>
      </c>
      <c r="J196" s="22">
        <v>9</v>
      </c>
      <c r="K196" s="22">
        <v>10</v>
      </c>
      <c r="L196" s="22">
        <v>11</v>
      </c>
      <c r="M196" s="23">
        <v>12</v>
      </c>
      <c r="N196" s="23">
        <v>13</v>
      </c>
      <c r="O196" s="23">
        <v>14</v>
      </c>
      <c r="P196" s="21">
        <v>15</v>
      </c>
      <c r="Q196" s="23">
        <v>16</v>
      </c>
      <c r="R196" s="23">
        <v>17</v>
      </c>
      <c r="S196" s="23">
        <v>18</v>
      </c>
    </row>
    <row r="197" spans="2:19" x14ac:dyDescent="0.3">
      <c r="B197" s="72" t="s">
        <v>61</v>
      </c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4"/>
    </row>
    <row r="198" spans="2:19" x14ac:dyDescent="0.3">
      <c r="B198" s="24">
        <v>1</v>
      </c>
      <c r="C198" s="25" t="s">
        <v>27</v>
      </c>
      <c r="D198" s="29">
        <v>1500</v>
      </c>
      <c r="E198" s="29">
        <f t="shared" ref="E198:E203" si="183">F198-D198</f>
        <v>5540</v>
      </c>
      <c r="F198" s="26">
        <v>7040</v>
      </c>
      <c r="G198" s="44">
        <v>290</v>
      </c>
      <c r="H198" s="44"/>
      <c r="I198" s="44">
        <v>119</v>
      </c>
      <c r="J198" s="44">
        <v>125</v>
      </c>
      <c r="K198" s="44"/>
      <c r="L198" s="44">
        <f t="shared" ref="L198:L203" si="184">AVERAGE(G198:K198)</f>
        <v>178</v>
      </c>
      <c r="M198" s="27">
        <f>D198*L198</f>
        <v>267000</v>
      </c>
      <c r="N198" s="27">
        <f>E198*L198</f>
        <v>986120</v>
      </c>
      <c r="O198" s="27">
        <f>F198*L198</f>
        <v>1253120</v>
      </c>
      <c r="P198" s="28">
        <v>0.08</v>
      </c>
      <c r="Q198" s="27">
        <f>M198*1.08</f>
        <v>288360</v>
      </c>
      <c r="R198" s="27">
        <f>N198*1.08</f>
        <v>1065009.6000000001</v>
      </c>
      <c r="S198" s="27">
        <f>O198*1.08</f>
        <v>1353369.6000000001</v>
      </c>
    </row>
    <row r="199" spans="2:19" x14ac:dyDescent="0.3">
      <c r="B199" s="24">
        <v>2</v>
      </c>
      <c r="C199" s="25" t="s">
        <v>28</v>
      </c>
      <c r="D199" s="26">
        <v>30</v>
      </c>
      <c r="E199" s="26">
        <f t="shared" si="183"/>
        <v>200</v>
      </c>
      <c r="F199" s="26">
        <v>230</v>
      </c>
      <c r="G199" s="44">
        <v>290</v>
      </c>
      <c r="H199" s="44"/>
      <c r="I199" s="44">
        <v>56</v>
      </c>
      <c r="J199" s="44">
        <v>62.04</v>
      </c>
      <c r="K199" s="44"/>
      <c r="L199" s="44">
        <f t="shared" si="184"/>
        <v>136.01333333333335</v>
      </c>
      <c r="M199" s="27">
        <f t="shared" ref="M199:M203" si="185">D199*L199</f>
        <v>4080.4000000000005</v>
      </c>
      <c r="N199" s="27">
        <f t="shared" ref="N199:N203" si="186">E199*L199</f>
        <v>27202.666666666672</v>
      </c>
      <c r="O199" s="27">
        <f t="shared" ref="O199:O203" si="187">F199*L199</f>
        <v>31283.066666666669</v>
      </c>
      <c r="P199" s="28">
        <v>0.08</v>
      </c>
      <c r="Q199" s="27">
        <f t="shared" ref="Q199:Q203" si="188">M199*1.08</f>
        <v>4406.8320000000012</v>
      </c>
      <c r="R199" s="27">
        <f t="shared" ref="R199:R203" si="189">N199*1.08</f>
        <v>29378.880000000008</v>
      </c>
      <c r="S199" s="27">
        <f t="shared" ref="S199:S203" si="190">O199*1.08</f>
        <v>33785.712000000007</v>
      </c>
    </row>
    <row r="200" spans="2:19" x14ac:dyDescent="0.3">
      <c r="B200" s="24">
        <v>3</v>
      </c>
      <c r="C200" s="25" t="s">
        <v>29</v>
      </c>
      <c r="D200" s="26">
        <v>30</v>
      </c>
      <c r="E200" s="26">
        <f t="shared" si="183"/>
        <v>200</v>
      </c>
      <c r="F200" s="26">
        <v>230</v>
      </c>
      <c r="G200" s="44">
        <v>290</v>
      </c>
      <c r="H200" s="44"/>
      <c r="I200" s="44">
        <v>56</v>
      </c>
      <c r="J200" s="44">
        <v>62.04</v>
      </c>
      <c r="K200" s="44"/>
      <c r="L200" s="44">
        <f t="shared" si="184"/>
        <v>136.01333333333335</v>
      </c>
      <c r="M200" s="27">
        <f t="shared" si="185"/>
        <v>4080.4000000000005</v>
      </c>
      <c r="N200" s="27">
        <f t="shared" si="186"/>
        <v>27202.666666666672</v>
      </c>
      <c r="O200" s="27">
        <f t="shared" si="187"/>
        <v>31283.066666666669</v>
      </c>
      <c r="P200" s="28">
        <v>0.08</v>
      </c>
      <c r="Q200" s="27">
        <f t="shared" si="188"/>
        <v>4406.8320000000012</v>
      </c>
      <c r="R200" s="27">
        <f t="shared" si="189"/>
        <v>29378.880000000008</v>
      </c>
      <c r="S200" s="27">
        <f t="shared" si="190"/>
        <v>33785.712000000007</v>
      </c>
    </row>
    <row r="201" spans="2:19" x14ac:dyDescent="0.3">
      <c r="B201" s="24">
        <v>4</v>
      </c>
      <c r="C201" s="25" t="s">
        <v>30</v>
      </c>
      <c r="D201" s="26">
        <v>30</v>
      </c>
      <c r="E201" s="26">
        <f t="shared" si="183"/>
        <v>200</v>
      </c>
      <c r="F201" s="26">
        <v>230</v>
      </c>
      <c r="G201" s="44">
        <v>290</v>
      </c>
      <c r="H201" s="44"/>
      <c r="I201" s="44">
        <v>56</v>
      </c>
      <c r="J201" s="44">
        <v>62.04</v>
      </c>
      <c r="K201" s="44"/>
      <c r="L201" s="44">
        <f t="shared" si="184"/>
        <v>136.01333333333335</v>
      </c>
      <c r="M201" s="27">
        <f t="shared" si="185"/>
        <v>4080.4000000000005</v>
      </c>
      <c r="N201" s="27">
        <f t="shared" si="186"/>
        <v>27202.666666666672</v>
      </c>
      <c r="O201" s="27">
        <f t="shared" si="187"/>
        <v>31283.066666666669</v>
      </c>
      <c r="P201" s="28">
        <v>0.08</v>
      </c>
      <c r="Q201" s="27">
        <f t="shared" si="188"/>
        <v>4406.8320000000012</v>
      </c>
      <c r="R201" s="27">
        <f t="shared" si="189"/>
        <v>29378.880000000008</v>
      </c>
      <c r="S201" s="27">
        <f t="shared" si="190"/>
        <v>33785.712000000007</v>
      </c>
    </row>
    <row r="202" spans="2:19" x14ac:dyDescent="0.3">
      <c r="B202" s="24">
        <v>5</v>
      </c>
      <c r="C202" s="25" t="s">
        <v>31</v>
      </c>
      <c r="D202" s="26">
        <v>1</v>
      </c>
      <c r="E202" s="26">
        <f t="shared" si="183"/>
        <v>1</v>
      </c>
      <c r="F202" s="26">
        <v>2</v>
      </c>
      <c r="G202" s="44">
        <v>290</v>
      </c>
      <c r="H202" s="44"/>
      <c r="I202" s="44">
        <v>92</v>
      </c>
      <c r="J202" s="44">
        <v>101.85</v>
      </c>
      <c r="K202" s="44"/>
      <c r="L202" s="44">
        <f t="shared" si="184"/>
        <v>161.28333333333333</v>
      </c>
      <c r="M202" s="27">
        <f t="shared" si="185"/>
        <v>161.28333333333333</v>
      </c>
      <c r="N202" s="27">
        <f t="shared" si="186"/>
        <v>161.28333333333333</v>
      </c>
      <c r="O202" s="27">
        <f t="shared" si="187"/>
        <v>322.56666666666666</v>
      </c>
      <c r="P202" s="28">
        <v>0.08</v>
      </c>
      <c r="Q202" s="27">
        <f t="shared" si="188"/>
        <v>174.18600000000001</v>
      </c>
      <c r="R202" s="27">
        <f t="shared" si="189"/>
        <v>174.18600000000001</v>
      </c>
      <c r="S202" s="27">
        <f t="shared" si="190"/>
        <v>348.37200000000001</v>
      </c>
    </row>
    <row r="203" spans="2:19" x14ac:dyDescent="0.3">
      <c r="B203" s="24">
        <v>6</v>
      </c>
      <c r="C203" s="25" t="s">
        <v>32</v>
      </c>
      <c r="D203" s="26">
        <v>1</v>
      </c>
      <c r="E203" s="26">
        <f t="shared" si="183"/>
        <v>1</v>
      </c>
      <c r="F203" s="26">
        <v>2</v>
      </c>
      <c r="G203" s="44">
        <v>290</v>
      </c>
      <c r="H203" s="44"/>
      <c r="I203" s="44">
        <v>157.13999999999999</v>
      </c>
      <c r="J203" s="44">
        <v>171.42</v>
      </c>
      <c r="K203" s="44"/>
      <c r="L203" s="44">
        <f t="shared" si="184"/>
        <v>206.18666666666664</v>
      </c>
      <c r="M203" s="27">
        <f t="shared" si="185"/>
        <v>206.18666666666664</v>
      </c>
      <c r="N203" s="27">
        <f t="shared" si="186"/>
        <v>206.18666666666664</v>
      </c>
      <c r="O203" s="27">
        <f t="shared" si="187"/>
        <v>412.37333333333328</v>
      </c>
      <c r="P203" s="28">
        <v>0.08</v>
      </c>
      <c r="Q203" s="27">
        <f t="shared" si="188"/>
        <v>222.68159999999997</v>
      </c>
      <c r="R203" s="27">
        <f t="shared" si="189"/>
        <v>222.68159999999997</v>
      </c>
      <c r="S203" s="27">
        <f t="shared" si="190"/>
        <v>445.36319999999995</v>
      </c>
    </row>
    <row r="204" spans="2:19" x14ac:dyDescent="0.3">
      <c r="B204" s="72" t="s">
        <v>62</v>
      </c>
      <c r="C204" s="73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  <c r="R204" s="73"/>
      <c r="S204" s="74"/>
    </row>
    <row r="205" spans="2:19" x14ac:dyDescent="0.3">
      <c r="B205" s="24">
        <v>1</v>
      </c>
      <c r="C205" s="25" t="s">
        <v>27</v>
      </c>
      <c r="D205" s="26">
        <v>200</v>
      </c>
      <c r="E205" s="29">
        <f t="shared" ref="E205:E210" si="191">F205-D205</f>
        <v>5700</v>
      </c>
      <c r="F205" s="26">
        <v>5900</v>
      </c>
      <c r="G205" s="44">
        <v>290</v>
      </c>
      <c r="H205" s="44"/>
      <c r="I205" s="44"/>
      <c r="J205" s="44"/>
      <c r="K205" s="44">
        <v>270</v>
      </c>
      <c r="L205" s="44">
        <f t="shared" ref="L205:L210" si="192">AVERAGE(G205:K205)</f>
        <v>280</v>
      </c>
      <c r="M205" s="27">
        <f>D205*L205</f>
        <v>56000</v>
      </c>
      <c r="N205" s="27">
        <f>E205*L205</f>
        <v>1596000</v>
      </c>
      <c r="O205" s="27">
        <f>F205*L205</f>
        <v>1652000</v>
      </c>
      <c r="P205" s="28">
        <v>0.08</v>
      </c>
      <c r="Q205" s="27">
        <f>M205*1.08</f>
        <v>60480.000000000007</v>
      </c>
      <c r="R205" s="27">
        <f>N205*1.08</f>
        <v>1723680</v>
      </c>
      <c r="S205" s="27">
        <f>O205*1.08</f>
        <v>1784160.0000000002</v>
      </c>
    </row>
    <row r="206" spans="2:19" x14ac:dyDescent="0.3">
      <c r="B206" s="24">
        <v>2</v>
      </c>
      <c r="C206" s="25" t="s">
        <v>28</v>
      </c>
      <c r="D206" s="26">
        <v>4</v>
      </c>
      <c r="E206" s="26">
        <f t="shared" si="191"/>
        <v>21</v>
      </c>
      <c r="F206" s="26">
        <v>25</v>
      </c>
      <c r="G206" s="44">
        <v>290</v>
      </c>
      <c r="H206" s="44"/>
      <c r="I206" s="44"/>
      <c r="J206" s="44"/>
      <c r="K206" s="44">
        <v>230</v>
      </c>
      <c r="L206" s="44">
        <f t="shared" si="192"/>
        <v>260</v>
      </c>
      <c r="M206" s="27">
        <f t="shared" ref="M206:M210" si="193">D206*L206</f>
        <v>1040</v>
      </c>
      <c r="N206" s="27">
        <f t="shared" ref="N206:N210" si="194">E206*L206</f>
        <v>5460</v>
      </c>
      <c r="O206" s="27">
        <f t="shared" ref="O206:O210" si="195">F206*L206</f>
        <v>6500</v>
      </c>
      <c r="P206" s="28">
        <v>0.08</v>
      </c>
      <c r="Q206" s="27">
        <f t="shared" ref="Q206:Q210" si="196">M206*1.08</f>
        <v>1123.2</v>
      </c>
      <c r="R206" s="27">
        <f t="shared" ref="R206:R210" si="197">N206*1.08</f>
        <v>5896.8</v>
      </c>
      <c r="S206" s="27">
        <f t="shared" ref="S206:S210" si="198">O206*1.08</f>
        <v>7020.0000000000009</v>
      </c>
    </row>
    <row r="207" spans="2:19" x14ac:dyDescent="0.3">
      <c r="B207" s="24">
        <v>3</v>
      </c>
      <c r="C207" s="25" t="s">
        <v>29</v>
      </c>
      <c r="D207" s="26">
        <v>4</v>
      </c>
      <c r="E207" s="26">
        <f t="shared" si="191"/>
        <v>21</v>
      </c>
      <c r="F207" s="26">
        <v>25</v>
      </c>
      <c r="G207" s="44">
        <v>290</v>
      </c>
      <c r="H207" s="44"/>
      <c r="I207" s="44"/>
      <c r="J207" s="44"/>
      <c r="K207" s="44">
        <v>230</v>
      </c>
      <c r="L207" s="44">
        <f t="shared" si="192"/>
        <v>260</v>
      </c>
      <c r="M207" s="27">
        <f t="shared" si="193"/>
        <v>1040</v>
      </c>
      <c r="N207" s="27">
        <f t="shared" si="194"/>
        <v>5460</v>
      </c>
      <c r="O207" s="27">
        <f t="shared" si="195"/>
        <v>6500</v>
      </c>
      <c r="P207" s="28">
        <v>0.08</v>
      </c>
      <c r="Q207" s="27">
        <f t="shared" si="196"/>
        <v>1123.2</v>
      </c>
      <c r="R207" s="27">
        <f t="shared" si="197"/>
        <v>5896.8</v>
      </c>
      <c r="S207" s="27">
        <f t="shared" si="198"/>
        <v>7020.0000000000009</v>
      </c>
    </row>
    <row r="208" spans="2:19" x14ac:dyDescent="0.3">
      <c r="B208" s="24">
        <v>4</v>
      </c>
      <c r="C208" s="25" t="s">
        <v>30</v>
      </c>
      <c r="D208" s="26">
        <v>4</v>
      </c>
      <c r="E208" s="26">
        <f t="shared" si="191"/>
        <v>21</v>
      </c>
      <c r="F208" s="26">
        <v>25</v>
      </c>
      <c r="G208" s="44">
        <v>290</v>
      </c>
      <c r="H208" s="44"/>
      <c r="I208" s="44"/>
      <c r="J208" s="44"/>
      <c r="K208" s="44">
        <v>230</v>
      </c>
      <c r="L208" s="44">
        <f t="shared" si="192"/>
        <v>260</v>
      </c>
      <c r="M208" s="27">
        <f t="shared" si="193"/>
        <v>1040</v>
      </c>
      <c r="N208" s="27">
        <f t="shared" si="194"/>
        <v>5460</v>
      </c>
      <c r="O208" s="27">
        <f t="shared" si="195"/>
        <v>6500</v>
      </c>
      <c r="P208" s="28">
        <v>0.08</v>
      </c>
      <c r="Q208" s="27">
        <f t="shared" si="196"/>
        <v>1123.2</v>
      </c>
      <c r="R208" s="27">
        <f t="shared" si="197"/>
        <v>5896.8</v>
      </c>
      <c r="S208" s="27">
        <f t="shared" si="198"/>
        <v>7020.0000000000009</v>
      </c>
    </row>
    <row r="209" spans="2:19" x14ac:dyDescent="0.3">
      <c r="B209" s="24">
        <v>5</v>
      </c>
      <c r="C209" s="25" t="s">
        <v>31</v>
      </c>
      <c r="D209" s="26">
        <v>1</v>
      </c>
      <c r="E209" s="26">
        <f t="shared" si="191"/>
        <v>1</v>
      </c>
      <c r="F209" s="26">
        <v>2</v>
      </c>
      <c r="G209" s="44">
        <v>290</v>
      </c>
      <c r="H209" s="44"/>
      <c r="I209" s="44"/>
      <c r="J209" s="44"/>
      <c r="K209" s="44">
        <v>450</v>
      </c>
      <c r="L209" s="44">
        <f t="shared" si="192"/>
        <v>370</v>
      </c>
      <c r="M209" s="27">
        <f t="shared" si="193"/>
        <v>370</v>
      </c>
      <c r="N209" s="27">
        <f t="shared" si="194"/>
        <v>370</v>
      </c>
      <c r="O209" s="27">
        <f t="shared" si="195"/>
        <v>740</v>
      </c>
      <c r="P209" s="28">
        <v>0.08</v>
      </c>
      <c r="Q209" s="27">
        <f t="shared" si="196"/>
        <v>399.6</v>
      </c>
      <c r="R209" s="27">
        <f t="shared" si="197"/>
        <v>399.6</v>
      </c>
      <c r="S209" s="27">
        <f t="shared" si="198"/>
        <v>799.2</v>
      </c>
    </row>
    <row r="210" spans="2:19" x14ac:dyDescent="0.3">
      <c r="B210" s="24">
        <v>6</v>
      </c>
      <c r="C210" s="25" t="s">
        <v>32</v>
      </c>
      <c r="D210" s="26">
        <v>1</v>
      </c>
      <c r="E210" s="26">
        <f t="shared" si="191"/>
        <v>1</v>
      </c>
      <c r="F210" s="26">
        <v>2</v>
      </c>
      <c r="G210" s="44">
        <v>290</v>
      </c>
      <c r="H210" s="44"/>
      <c r="I210" s="44"/>
      <c r="J210" s="44"/>
      <c r="K210" s="44">
        <v>500</v>
      </c>
      <c r="L210" s="44">
        <f t="shared" si="192"/>
        <v>395</v>
      </c>
      <c r="M210" s="27">
        <f t="shared" si="193"/>
        <v>395</v>
      </c>
      <c r="N210" s="27">
        <f t="shared" si="194"/>
        <v>395</v>
      </c>
      <c r="O210" s="27">
        <f t="shared" si="195"/>
        <v>790</v>
      </c>
      <c r="P210" s="28">
        <v>0.08</v>
      </c>
      <c r="Q210" s="27">
        <f t="shared" si="196"/>
        <v>426.6</v>
      </c>
      <c r="R210" s="27">
        <f t="shared" si="197"/>
        <v>426.6</v>
      </c>
      <c r="S210" s="27">
        <f t="shared" si="198"/>
        <v>853.2</v>
      </c>
    </row>
    <row r="211" spans="2:19" x14ac:dyDescent="0.3">
      <c r="B211" s="72" t="s">
        <v>63</v>
      </c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4"/>
    </row>
    <row r="212" spans="2:19" x14ac:dyDescent="0.3">
      <c r="B212" s="24">
        <v>1</v>
      </c>
      <c r="C212" s="25" t="s">
        <v>27</v>
      </c>
      <c r="D212" s="26">
        <v>6</v>
      </c>
      <c r="E212" s="26">
        <f t="shared" ref="E212:E217" si="199">F212-D212</f>
        <v>34</v>
      </c>
      <c r="F212" s="26">
        <v>40</v>
      </c>
      <c r="G212" s="44">
        <v>290</v>
      </c>
      <c r="H212" s="44"/>
      <c r="I212" s="44"/>
      <c r="J212" s="44"/>
      <c r="K212" s="44"/>
      <c r="L212" s="44">
        <f>AVERAGE(G212:K212)</f>
        <v>290</v>
      </c>
      <c r="M212" s="27">
        <f>D212*L212</f>
        <v>1740</v>
      </c>
      <c r="N212" s="27">
        <f>E212*L212</f>
        <v>9860</v>
      </c>
      <c r="O212" s="27">
        <f>F212*L212</f>
        <v>11600</v>
      </c>
      <c r="P212" s="28">
        <v>0.08</v>
      </c>
      <c r="Q212" s="27">
        <f>M212*1.08</f>
        <v>1879.2</v>
      </c>
      <c r="R212" s="27">
        <f>N212*1.08</f>
        <v>10648.800000000001</v>
      </c>
      <c r="S212" s="27">
        <f>O212*1.08</f>
        <v>12528</v>
      </c>
    </row>
    <row r="213" spans="2:19" x14ac:dyDescent="0.3">
      <c r="B213" s="24">
        <v>2</v>
      </c>
      <c r="C213" s="25" t="s">
        <v>28</v>
      </c>
      <c r="D213" s="26">
        <v>6</v>
      </c>
      <c r="E213" s="26">
        <f t="shared" si="199"/>
        <v>34</v>
      </c>
      <c r="F213" s="26">
        <v>40</v>
      </c>
      <c r="G213" s="44">
        <v>290</v>
      </c>
      <c r="H213" s="44"/>
      <c r="I213" s="44"/>
      <c r="J213" s="44"/>
      <c r="K213" s="44"/>
      <c r="L213" s="44">
        <f t="shared" ref="L213:L217" si="200">AVERAGE(G213:K213)</f>
        <v>290</v>
      </c>
      <c r="M213" s="27">
        <f t="shared" ref="M213:M217" si="201">D213*L213</f>
        <v>1740</v>
      </c>
      <c r="N213" s="27">
        <f t="shared" ref="N213:N217" si="202">E213*L213</f>
        <v>9860</v>
      </c>
      <c r="O213" s="27">
        <f t="shared" ref="O213:O217" si="203">F213*L213</f>
        <v>11600</v>
      </c>
      <c r="P213" s="28">
        <v>0.08</v>
      </c>
      <c r="Q213" s="27">
        <f t="shared" ref="Q213:Q217" si="204">M213*1.08</f>
        <v>1879.2</v>
      </c>
      <c r="R213" s="27">
        <f t="shared" ref="R213:R217" si="205">N213*1.08</f>
        <v>10648.800000000001</v>
      </c>
      <c r="S213" s="27">
        <f t="shared" ref="S213:S217" si="206">O213*1.08</f>
        <v>12528</v>
      </c>
    </row>
    <row r="214" spans="2:19" x14ac:dyDescent="0.3">
      <c r="B214" s="24">
        <v>3</v>
      </c>
      <c r="C214" s="25" t="s">
        <v>29</v>
      </c>
      <c r="D214" s="26">
        <v>6</v>
      </c>
      <c r="E214" s="26">
        <f t="shared" si="199"/>
        <v>34</v>
      </c>
      <c r="F214" s="26">
        <v>40</v>
      </c>
      <c r="G214" s="44">
        <v>290</v>
      </c>
      <c r="H214" s="44"/>
      <c r="I214" s="44"/>
      <c r="J214" s="44"/>
      <c r="K214" s="44"/>
      <c r="L214" s="44">
        <f t="shared" si="200"/>
        <v>290</v>
      </c>
      <c r="M214" s="27">
        <f t="shared" si="201"/>
        <v>1740</v>
      </c>
      <c r="N214" s="27">
        <f t="shared" si="202"/>
        <v>9860</v>
      </c>
      <c r="O214" s="27">
        <f t="shared" si="203"/>
        <v>11600</v>
      </c>
      <c r="P214" s="28">
        <v>0.08</v>
      </c>
      <c r="Q214" s="27">
        <f t="shared" si="204"/>
        <v>1879.2</v>
      </c>
      <c r="R214" s="27">
        <f t="shared" si="205"/>
        <v>10648.800000000001</v>
      </c>
      <c r="S214" s="27">
        <f t="shared" si="206"/>
        <v>12528</v>
      </c>
    </row>
    <row r="215" spans="2:19" x14ac:dyDescent="0.3">
      <c r="B215" s="24">
        <v>4</v>
      </c>
      <c r="C215" s="25" t="s">
        <v>30</v>
      </c>
      <c r="D215" s="26">
        <v>6</v>
      </c>
      <c r="E215" s="26">
        <f t="shared" si="199"/>
        <v>34</v>
      </c>
      <c r="F215" s="26">
        <v>40</v>
      </c>
      <c r="G215" s="44">
        <v>290</v>
      </c>
      <c r="H215" s="44"/>
      <c r="I215" s="44"/>
      <c r="J215" s="44"/>
      <c r="K215" s="44"/>
      <c r="L215" s="44">
        <f t="shared" si="200"/>
        <v>290</v>
      </c>
      <c r="M215" s="27">
        <f t="shared" si="201"/>
        <v>1740</v>
      </c>
      <c r="N215" s="27">
        <f t="shared" si="202"/>
        <v>9860</v>
      </c>
      <c r="O215" s="27">
        <f t="shared" si="203"/>
        <v>11600</v>
      </c>
      <c r="P215" s="28">
        <v>0.08</v>
      </c>
      <c r="Q215" s="27">
        <f t="shared" si="204"/>
        <v>1879.2</v>
      </c>
      <c r="R215" s="27">
        <f t="shared" si="205"/>
        <v>10648.800000000001</v>
      </c>
      <c r="S215" s="27">
        <f t="shared" si="206"/>
        <v>12528</v>
      </c>
    </row>
    <row r="216" spans="2:19" x14ac:dyDescent="0.3">
      <c r="B216" s="24">
        <v>5</v>
      </c>
      <c r="C216" s="25" t="s">
        <v>31</v>
      </c>
      <c r="D216" s="26">
        <v>1</v>
      </c>
      <c r="E216" s="26">
        <f t="shared" si="199"/>
        <v>1</v>
      </c>
      <c r="F216" s="26">
        <v>2</v>
      </c>
      <c r="G216" s="44">
        <v>290</v>
      </c>
      <c r="H216" s="44"/>
      <c r="I216" s="44"/>
      <c r="J216" s="44"/>
      <c r="K216" s="44"/>
      <c r="L216" s="44">
        <f t="shared" si="200"/>
        <v>290</v>
      </c>
      <c r="M216" s="27">
        <f t="shared" si="201"/>
        <v>290</v>
      </c>
      <c r="N216" s="27">
        <f t="shared" si="202"/>
        <v>290</v>
      </c>
      <c r="O216" s="27">
        <f t="shared" si="203"/>
        <v>580</v>
      </c>
      <c r="P216" s="28">
        <v>0.08</v>
      </c>
      <c r="Q216" s="27">
        <f t="shared" si="204"/>
        <v>313.20000000000005</v>
      </c>
      <c r="R216" s="27">
        <f t="shared" si="205"/>
        <v>313.20000000000005</v>
      </c>
      <c r="S216" s="27">
        <f t="shared" si="206"/>
        <v>626.40000000000009</v>
      </c>
    </row>
    <row r="217" spans="2:19" x14ac:dyDescent="0.3">
      <c r="B217" s="24">
        <v>6</v>
      </c>
      <c r="C217" s="25" t="s">
        <v>32</v>
      </c>
      <c r="D217" s="26">
        <v>1</v>
      </c>
      <c r="E217" s="26">
        <f t="shared" si="199"/>
        <v>1</v>
      </c>
      <c r="F217" s="26">
        <v>2</v>
      </c>
      <c r="G217" s="44">
        <v>290</v>
      </c>
      <c r="H217" s="44"/>
      <c r="I217" s="44"/>
      <c r="J217" s="44"/>
      <c r="K217" s="44"/>
      <c r="L217" s="44">
        <f t="shared" si="200"/>
        <v>290</v>
      </c>
      <c r="M217" s="27">
        <f t="shared" si="201"/>
        <v>290</v>
      </c>
      <c r="N217" s="27">
        <f t="shared" si="202"/>
        <v>290</v>
      </c>
      <c r="O217" s="27">
        <f t="shared" si="203"/>
        <v>580</v>
      </c>
      <c r="P217" s="28">
        <v>0.08</v>
      </c>
      <c r="Q217" s="27">
        <f t="shared" si="204"/>
        <v>313.20000000000005</v>
      </c>
      <c r="R217" s="27">
        <f t="shared" si="205"/>
        <v>313.20000000000005</v>
      </c>
      <c r="S217" s="27">
        <f t="shared" si="206"/>
        <v>626.40000000000009</v>
      </c>
    </row>
    <row r="218" spans="2:19" x14ac:dyDescent="0.3">
      <c r="B218" s="72" t="s">
        <v>64</v>
      </c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4"/>
    </row>
    <row r="219" spans="2:19" x14ac:dyDescent="0.3">
      <c r="B219" s="24">
        <v>1</v>
      </c>
      <c r="C219" s="25" t="s">
        <v>27</v>
      </c>
      <c r="D219" s="26">
        <v>10</v>
      </c>
      <c r="E219" s="26">
        <f t="shared" ref="E219:E224" si="207">F219-D219</f>
        <v>130</v>
      </c>
      <c r="F219" s="26">
        <v>140</v>
      </c>
      <c r="G219" s="44">
        <v>290</v>
      </c>
      <c r="H219" s="44">
        <v>250</v>
      </c>
      <c r="I219" s="44"/>
      <c r="J219" s="44"/>
      <c r="K219" s="44"/>
      <c r="L219" s="44">
        <f>AVERAGE(G219:K219)</f>
        <v>270</v>
      </c>
      <c r="M219" s="27">
        <f>D219*L219</f>
        <v>2700</v>
      </c>
      <c r="N219" s="27">
        <f>E219*L219</f>
        <v>35100</v>
      </c>
      <c r="O219" s="27">
        <f>F219*L219</f>
        <v>37800</v>
      </c>
      <c r="P219" s="28">
        <v>0.08</v>
      </c>
      <c r="Q219" s="27">
        <f>M219*1.08</f>
        <v>2916</v>
      </c>
      <c r="R219" s="27">
        <f>N219*1.08</f>
        <v>37908</v>
      </c>
      <c r="S219" s="27">
        <f>O219*1.08</f>
        <v>40824</v>
      </c>
    </row>
    <row r="220" spans="2:19" x14ac:dyDescent="0.3">
      <c r="B220" s="24">
        <v>2</v>
      </c>
      <c r="C220" s="25" t="s">
        <v>28</v>
      </c>
      <c r="D220" s="26">
        <v>10</v>
      </c>
      <c r="E220" s="26">
        <f t="shared" si="207"/>
        <v>110</v>
      </c>
      <c r="F220" s="26">
        <v>120</v>
      </c>
      <c r="G220" s="44">
        <v>290</v>
      </c>
      <c r="H220" s="44">
        <v>230</v>
      </c>
      <c r="I220" s="44"/>
      <c r="J220" s="44"/>
      <c r="K220" s="44"/>
      <c r="L220" s="44">
        <f t="shared" ref="L220:L224" si="208">AVERAGE(G220:K220)</f>
        <v>260</v>
      </c>
      <c r="M220" s="27">
        <f t="shared" ref="M220:M224" si="209">D220*L220</f>
        <v>2600</v>
      </c>
      <c r="N220" s="27">
        <f t="shared" ref="N220:N224" si="210">E220*L220</f>
        <v>28600</v>
      </c>
      <c r="O220" s="27">
        <f t="shared" ref="O220:O224" si="211">F220*L220</f>
        <v>31200</v>
      </c>
      <c r="P220" s="28">
        <v>0.08</v>
      </c>
      <c r="Q220" s="27">
        <f t="shared" ref="Q220:Q224" si="212">M220*1.08</f>
        <v>2808</v>
      </c>
      <c r="R220" s="27">
        <f t="shared" ref="R220:R224" si="213">N220*1.08</f>
        <v>30888.000000000004</v>
      </c>
      <c r="S220" s="27">
        <f t="shared" ref="S220:S224" si="214">O220*1.08</f>
        <v>33696</v>
      </c>
    </row>
    <row r="221" spans="2:19" x14ac:dyDescent="0.3">
      <c r="B221" s="24">
        <v>3</v>
      </c>
      <c r="C221" s="25" t="s">
        <v>29</v>
      </c>
      <c r="D221" s="26">
        <v>10</v>
      </c>
      <c r="E221" s="26">
        <f t="shared" si="207"/>
        <v>20</v>
      </c>
      <c r="F221" s="26">
        <v>30</v>
      </c>
      <c r="G221" s="44">
        <v>290</v>
      </c>
      <c r="H221" s="44">
        <v>230</v>
      </c>
      <c r="I221" s="44"/>
      <c r="J221" s="44"/>
      <c r="K221" s="44"/>
      <c r="L221" s="44">
        <f t="shared" si="208"/>
        <v>260</v>
      </c>
      <c r="M221" s="27">
        <f t="shared" si="209"/>
        <v>2600</v>
      </c>
      <c r="N221" s="27">
        <f t="shared" si="210"/>
        <v>5200</v>
      </c>
      <c r="O221" s="27">
        <f t="shared" si="211"/>
        <v>7800</v>
      </c>
      <c r="P221" s="28">
        <v>0.08</v>
      </c>
      <c r="Q221" s="27">
        <f t="shared" si="212"/>
        <v>2808</v>
      </c>
      <c r="R221" s="27">
        <f t="shared" si="213"/>
        <v>5616</v>
      </c>
      <c r="S221" s="27">
        <f t="shared" si="214"/>
        <v>8424</v>
      </c>
    </row>
    <row r="222" spans="2:19" x14ac:dyDescent="0.3">
      <c r="B222" s="24">
        <v>4</v>
      </c>
      <c r="C222" s="25" t="s">
        <v>30</v>
      </c>
      <c r="D222" s="26">
        <v>10</v>
      </c>
      <c r="E222" s="26">
        <f t="shared" si="207"/>
        <v>20</v>
      </c>
      <c r="F222" s="26">
        <v>30</v>
      </c>
      <c r="G222" s="44">
        <v>290</v>
      </c>
      <c r="H222" s="44">
        <v>230</v>
      </c>
      <c r="I222" s="44"/>
      <c r="J222" s="44"/>
      <c r="K222" s="44"/>
      <c r="L222" s="44">
        <f t="shared" si="208"/>
        <v>260</v>
      </c>
      <c r="M222" s="27">
        <f t="shared" si="209"/>
        <v>2600</v>
      </c>
      <c r="N222" s="27">
        <f t="shared" si="210"/>
        <v>5200</v>
      </c>
      <c r="O222" s="27">
        <f t="shared" si="211"/>
        <v>7800</v>
      </c>
      <c r="P222" s="28">
        <v>0.08</v>
      </c>
      <c r="Q222" s="27">
        <f t="shared" si="212"/>
        <v>2808</v>
      </c>
      <c r="R222" s="27">
        <f t="shared" si="213"/>
        <v>5616</v>
      </c>
      <c r="S222" s="27">
        <f t="shared" si="214"/>
        <v>8424</v>
      </c>
    </row>
    <row r="223" spans="2:19" x14ac:dyDescent="0.3">
      <c r="B223" s="24">
        <v>5</v>
      </c>
      <c r="C223" s="25" t="s">
        <v>31</v>
      </c>
      <c r="D223" s="26">
        <v>1</v>
      </c>
      <c r="E223" s="26">
        <f t="shared" si="207"/>
        <v>1</v>
      </c>
      <c r="F223" s="26">
        <v>2</v>
      </c>
      <c r="G223" s="44">
        <v>290</v>
      </c>
      <c r="H223" s="44">
        <v>230</v>
      </c>
      <c r="I223" s="44"/>
      <c r="J223" s="44"/>
      <c r="K223" s="44"/>
      <c r="L223" s="44">
        <f t="shared" si="208"/>
        <v>260</v>
      </c>
      <c r="M223" s="27">
        <f t="shared" si="209"/>
        <v>260</v>
      </c>
      <c r="N223" s="27">
        <f t="shared" si="210"/>
        <v>260</v>
      </c>
      <c r="O223" s="27">
        <f t="shared" si="211"/>
        <v>520</v>
      </c>
      <c r="P223" s="28">
        <v>0.08</v>
      </c>
      <c r="Q223" s="27">
        <f t="shared" si="212"/>
        <v>280.8</v>
      </c>
      <c r="R223" s="27">
        <f t="shared" si="213"/>
        <v>280.8</v>
      </c>
      <c r="S223" s="27">
        <f t="shared" si="214"/>
        <v>561.6</v>
      </c>
    </row>
    <row r="224" spans="2:19" x14ac:dyDescent="0.3">
      <c r="B224" s="24">
        <v>6</v>
      </c>
      <c r="C224" s="25" t="s">
        <v>32</v>
      </c>
      <c r="D224" s="26">
        <v>1</v>
      </c>
      <c r="E224" s="26">
        <f t="shared" si="207"/>
        <v>1</v>
      </c>
      <c r="F224" s="26">
        <v>2</v>
      </c>
      <c r="G224" s="44">
        <v>290</v>
      </c>
      <c r="H224" s="44">
        <v>250</v>
      </c>
      <c r="I224" s="44"/>
      <c r="J224" s="44"/>
      <c r="K224" s="44"/>
      <c r="L224" s="44">
        <f t="shared" si="208"/>
        <v>270</v>
      </c>
      <c r="M224" s="27">
        <f t="shared" si="209"/>
        <v>270</v>
      </c>
      <c r="N224" s="27">
        <f t="shared" si="210"/>
        <v>270</v>
      </c>
      <c r="O224" s="27">
        <f t="shared" si="211"/>
        <v>540</v>
      </c>
      <c r="P224" s="28">
        <v>0.08</v>
      </c>
      <c r="Q224" s="27">
        <f t="shared" si="212"/>
        <v>291.60000000000002</v>
      </c>
      <c r="R224" s="27">
        <f t="shared" si="213"/>
        <v>291.60000000000002</v>
      </c>
      <c r="S224" s="27">
        <f t="shared" si="214"/>
        <v>583.20000000000005</v>
      </c>
    </row>
    <row r="225" spans="2:24" x14ac:dyDescent="0.3">
      <c r="B225" s="92" t="s">
        <v>37</v>
      </c>
      <c r="C225" s="93"/>
      <c r="D225" s="93"/>
      <c r="E225" s="93"/>
      <c r="F225" s="93"/>
      <c r="G225" s="94"/>
      <c r="H225" s="36"/>
      <c r="I225" s="40"/>
      <c r="J225" s="40"/>
      <c r="K225" s="36"/>
      <c r="L225" s="47"/>
      <c r="M225" s="52">
        <f>(M198+M199+M200+M201+M202+M203)+(M205+M206+M207+M208+M209+M210)+(M212+M213+M214+M215+M216+M217)+(M219+M220+M221+M222+M223+M224)</f>
        <v>358063.67000000004</v>
      </c>
      <c r="N225" s="52">
        <f t="shared" ref="N225:S225" si="215">(N198+N199+N200+N201+N202+N203)+(N205+N206+N207+N208+N209+N210)+(N212+N213+N214+N215+N216+N217)+(N219+N220+N221+N222+N223+N224)</f>
        <v>2795890.47</v>
      </c>
      <c r="O225" s="52">
        <f t="shared" si="215"/>
        <v>3153954.1399999997</v>
      </c>
      <c r="P225" s="52"/>
      <c r="Q225" s="52">
        <f t="shared" si="215"/>
        <v>386708.76360000001</v>
      </c>
      <c r="R225" s="52">
        <f t="shared" si="215"/>
        <v>3019561.7076000008</v>
      </c>
      <c r="S225" s="52">
        <f t="shared" si="215"/>
        <v>3406270.4712</v>
      </c>
    </row>
    <row r="226" spans="2:24" x14ac:dyDescent="0.3">
      <c r="L226" s="47" t="s">
        <v>82</v>
      </c>
      <c r="M226" s="53">
        <f>M225/4.6371</f>
        <v>77217.155118500799</v>
      </c>
      <c r="N226" s="53">
        <f t="shared" ref="N226:S226" si="216">N225/4.6371</f>
        <v>602939.43844212976</v>
      </c>
      <c r="O226" s="53">
        <f t="shared" si="216"/>
        <v>680156.59356063046</v>
      </c>
      <c r="P226" s="53"/>
      <c r="Q226" s="53">
        <f t="shared" si="216"/>
        <v>83394.527527980841</v>
      </c>
      <c r="R226" s="53">
        <f t="shared" si="216"/>
        <v>651174.59351750033</v>
      </c>
      <c r="S226" s="53">
        <f t="shared" si="216"/>
        <v>734569.12104548095</v>
      </c>
    </row>
    <row r="228" spans="2:24" ht="15" thickBot="1" x14ac:dyDescent="0.35"/>
    <row r="229" spans="2:24" x14ac:dyDescent="0.3">
      <c r="D229" s="103" t="s">
        <v>71</v>
      </c>
      <c r="E229" s="106" t="s">
        <v>73</v>
      </c>
      <c r="F229" s="106"/>
      <c r="G229" s="106"/>
      <c r="H229" s="99" t="s">
        <v>72</v>
      </c>
      <c r="I229" s="100"/>
      <c r="J229" s="100"/>
      <c r="K229" s="100"/>
      <c r="L229" s="100"/>
      <c r="M229" s="101"/>
    </row>
    <row r="230" spans="2:24" ht="15" customHeight="1" x14ac:dyDescent="0.3">
      <c r="D230" s="104"/>
      <c r="E230" s="107"/>
      <c r="F230" s="107"/>
      <c r="G230" s="107"/>
      <c r="H230" s="102" t="s">
        <v>74</v>
      </c>
      <c r="I230" s="102"/>
      <c r="J230" s="102"/>
      <c r="K230" s="56">
        <v>0.5</v>
      </c>
      <c r="L230" s="95" t="s">
        <v>93</v>
      </c>
      <c r="M230" s="96"/>
      <c r="P230">
        <v>1</v>
      </c>
      <c r="Q230">
        <v>8</v>
      </c>
      <c r="R230">
        <v>12</v>
      </c>
      <c r="S230" t="s">
        <v>97</v>
      </c>
      <c r="T230" t="s">
        <v>96</v>
      </c>
      <c r="U230" t="s">
        <v>98</v>
      </c>
      <c r="V230">
        <v>1</v>
      </c>
      <c r="W230">
        <v>12</v>
      </c>
      <c r="X230" t="s">
        <v>95</v>
      </c>
    </row>
    <row r="231" spans="2:24" ht="38.25" customHeight="1" thickBot="1" x14ac:dyDescent="0.35">
      <c r="D231" s="105"/>
      <c r="E231" s="108"/>
      <c r="F231" s="108"/>
      <c r="G231" s="108"/>
      <c r="H231" s="59" t="s">
        <v>23</v>
      </c>
      <c r="I231" s="59" t="s">
        <v>24</v>
      </c>
      <c r="J231" s="59" t="s">
        <v>25</v>
      </c>
      <c r="K231" s="59" t="s">
        <v>92</v>
      </c>
      <c r="L231" s="97"/>
      <c r="M231" s="98"/>
      <c r="P231" t="s">
        <v>99</v>
      </c>
      <c r="Q231" t="s">
        <v>94</v>
      </c>
      <c r="R231" t="s">
        <v>94</v>
      </c>
    </row>
    <row r="232" spans="2:24" ht="49.5" customHeight="1" x14ac:dyDescent="0.3">
      <c r="D232" s="57">
        <v>1</v>
      </c>
      <c r="E232" s="89" t="s">
        <v>75</v>
      </c>
      <c r="F232" s="90"/>
      <c r="G232" s="91"/>
      <c r="H232" s="58">
        <f>M57</f>
        <v>251485</v>
      </c>
      <c r="I232" s="58">
        <f t="shared" ref="I232:J232" si="217">N57</f>
        <v>1479985</v>
      </c>
      <c r="J232" s="58">
        <f t="shared" si="217"/>
        <v>1731470</v>
      </c>
      <c r="K232" s="58">
        <f>(H232+I232)/2</f>
        <v>865735</v>
      </c>
      <c r="L232" s="79">
        <f>J232+K232</f>
        <v>2597205</v>
      </c>
      <c r="M232" s="80"/>
      <c r="N232" s="43"/>
      <c r="O232" s="43"/>
      <c r="P232">
        <f>Q232/8</f>
        <v>106250</v>
      </c>
      <c r="Q232">
        <v>850000</v>
      </c>
      <c r="R232">
        <f>Q232/8*12</f>
        <v>1275000</v>
      </c>
      <c r="S232" s="62">
        <f>J232-R232</f>
        <v>456470</v>
      </c>
      <c r="T232">
        <f>S232/R232</f>
        <v>0.3580156862745098</v>
      </c>
      <c r="U232" s="62">
        <f>R232-H232</f>
        <v>1023515</v>
      </c>
      <c r="V232">
        <v>106336</v>
      </c>
      <c r="W232">
        <f t="shared" ref="W232:W237" si="218">V232*12</f>
        <v>1276032</v>
      </c>
      <c r="X232" s="62">
        <f t="shared" ref="X232:X237" si="219">W232-H232</f>
        <v>1024547</v>
      </c>
    </row>
    <row r="233" spans="2:24" ht="43.5" customHeight="1" x14ac:dyDescent="0.3">
      <c r="D233" s="45">
        <v>2</v>
      </c>
      <c r="E233" s="81" t="s">
        <v>76</v>
      </c>
      <c r="F233" s="82"/>
      <c r="G233" s="83"/>
      <c r="H233" s="54">
        <f>M99</f>
        <v>718280</v>
      </c>
      <c r="I233" s="54">
        <f t="shared" ref="I233:J233" si="220">N99</f>
        <v>4289750</v>
      </c>
      <c r="J233" s="54">
        <f t="shared" si="220"/>
        <v>5008030</v>
      </c>
      <c r="K233" s="54">
        <f t="shared" ref="K233:K237" si="221">(H233+I233)/2</f>
        <v>2504015</v>
      </c>
      <c r="L233" s="87">
        <f t="shared" ref="L233:L237" si="222">J233+K233</f>
        <v>7512045</v>
      </c>
      <c r="M233" s="88"/>
      <c r="N233" s="43"/>
      <c r="O233" s="43"/>
      <c r="P233">
        <f t="shared" ref="P233:P237" si="223">Q233/8</f>
        <v>308750</v>
      </c>
      <c r="Q233">
        <v>2470000</v>
      </c>
      <c r="R233">
        <f t="shared" ref="R233:R237" si="224">Q233/8*12</f>
        <v>3705000</v>
      </c>
      <c r="S233" s="62">
        <f t="shared" ref="S233:S237" si="225">J233-R233</f>
        <v>1303030</v>
      </c>
      <c r="T233">
        <f t="shared" ref="T233:T237" si="226">S233/R233</f>
        <v>0.35169500674763832</v>
      </c>
      <c r="U233" s="62">
        <f t="shared" ref="U233:U237" si="227">R233-H233</f>
        <v>2986720</v>
      </c>
      <c r="V233">
        <v>277000</v>
      </c>
      <c r="W233">
        <f t="shared" si="218"/>
        <v>3324000</v>
      </c>
      <c r="X233" s="62">
        <f t="shared" si="219"/>
        <v>2605720</v>
      </c>
    </row>
    <row r="234" spans="2:24" ht="45.75" customHeight="1" x14ac:dyDescent="0.3">
      <c r="D234" s="45">
        <v>3</v>
      </c>
      <c r="E234" s="81" t="s">
        <v>77</v>
      </c>
      <c r="F234" s="82"/>
      <c r="G234" s="83"/>
      <c r="H234" s="54">
        <f>M141</f>
        <v>862915</v>
      </c>
      <c r="I234" s="54">
        <f t="shared" ref="I234:J234" si="228">N141</f>
        <v>5150265</v>
      </c>
      <c r="J234" s="54">
        <f t="shared" si="228"/>
        <v>6013180</v>
      </c>
      <c r="K234" s="54">
        <f t="shared" si="221"/>
        <v>3006590</v>
      </c>
      <c r="L234" s="87">
        <f t="shared" si="222"/>
        <v>9019770</v>
      </c>
      <c r="M234" s="88"/>
      <c r="N234" s="43"/>
      <c r="O234" s="43"/>
      <c r="P234">
        <f t="shared" si="223"/>
        <v>223750</v>
      </c>
      <c r="Q234">
        <v>1790000</v>
      </c>
      <c r="R234">
        <f t="shared" si="224"/>
        <v>2685000</v>
      </c>
      <c r="S234" s="62">
        <f t="shared" si="225"/>
        <v>3328180</v>
      </c>
      <c r="T234">
        <f t="shared" si="226"/>
        <v>1.2395456238361267</v>
      </c>
      <c r="U234" s="62">
        <f t="shared" si="227"/>
        <v>1822085</v>
      </c>
      <c r="V234">
        <v>268000</v>
      </c>
      <c r="W234">
        <f t="shared" si="218"/>
        <v>3216000</v>
      </c>
      <c r="X234" s="62">
        <f t="shared" si="219"/>
        <v>2353085</v>
      </c>
    </row>
    <row r="235" spans="2:24" ht="31.5" customHeight="1" x14ac:dyDescent="0.3">
      <c r="D235" s="45">
        <v>4</v>
      </c>
      <c r="E235" s="84" t="s">
        <v>78</v>
      </c>
      <c r="F235" s="85"/>
      <c r="G235" s="86"/>
      <c r="H235" s="54">
        <f>M169</f>
        <v>339270</v>
      </c>
      <c r="I235" s="54">
        <f t="shared" ref="I235:J235" si="229">N169</f>
        <v>2082930</v>
      </c>
      <c r="J235" s="54">
        <f t="shared" si="229"/>
        <v>2422200</v>
      </c>
      <c r="K235" s="54">
        <f t="shared" si="221"/>
        <v>1211100</v>
      </c>
      <c r="L235" s="87">
        <f t="shared" si="222"/>
        <v>3633300</v>
      </c>
      <c r="M235" s="88"/>
      <c r="N235" s="43"/>
      <c r="O235" s="43"/>
      <c r="P235">
        <f t="shared" si="223"/>
        <v>46250</v>
      </c>
      <c r="Q235">
        <v>370000</v>
      </c>
      <c r="R235">
        <f t="shared" si="224"/>
        <v>555000</v>
      </c>
      <c r="S235" s="62">
        <f t="shared" si="225"/>
        <v>1867200</v>
      </c>
      <c r="T235">
        <f t="shared" si="226"/>
        <v>3.3643243243243242</v>
      </c>
      <c r="U235" s="62">
        <f t="shared" si="227"/>
        <v>215730</v>
      </c>
      <c r="V235">
        <v>68212</v>
      </c>
      <c r="W235">
        <f>V235*12</f>
        <v>818544</v>
      </c>
      <c r="X235" s="62">
        <f t="shared" si="219"/>
        <v>479274</v>
      </c>
    </row>
    <row r="236" spans="2:24" ht="29.25" customHeight="1" x14ac:dyDescent="0.3">
      <c r="D236" s="46">
        <v>5</v>
      </c>
      <c r="E236" s="112" t="s">
        <v>79</v>
      </c>
      <c r="F236" s="112"/>
      <c r="G236" s="112"/>
      <c r="H236" s="54">
        <f>M190</f>
        <v>108370</v>
      </c>
      <c r="I236" s="54">
        <f t="shared" ref="I236:J236" si="230">N190</f>
        <v>1440310</v>
      </c>
      <c r="J236" s="54">
        <f t="shared" si="230"/>
        <v>1548680</v>
      </c>
      <c r="K236" s="54">
        <f t="shared" si="221"/>
        <v>774340</v>
      </c>
      <c r="L236" s="87">
        <f t="shared" si="222"/>
        <v>2323020</v>
      </c>
      <c r="M236" s="88"/>
      <c r="N236" s="43"/>
      <c r="O236" s="43"/>
      <c r="P236">
        <f t="shared" si="223"/>
        <v>55000</v>
      </c>
      <c r="Q236">
        <v>440000</v>
      </c>
      <c r="R236">
        <f t="shared" si="224"/>
        <v>660000</v>
      </c>
      <c r="S236" s="62">
        <f>J236-R236</f>
        <v>888680</v>
      </c>
      <c r="T236">
        <f t="shared" si="226"/>
        <v>1.3464848484848484</v>
      </c>
      <c r="U236" s="62">
        <f t="shared" si="227"/>
        <v>551630</v>
      </c>
      <c r="V236">
        <v>10692</v>
      </c>
      <c r="W236">
        <f t="shared" si="218"/>
        <v>128304</v>
      </c>
      <c r="X236" s="62">
        <f t="shared" si="219"/>
        <v>19934</v>
      </c>
    </row>
    <row r="237" spans="2:24" ht="42" customHeight="1" thickBot="1" x14ac:dyDescent="0.35">
      <c r="D237" s="60">
        <v>6</v>
      </c>
      <c r="E237" s="113" t="s">
        <v>80</v>
      </c>
      <c r="F237" s="113"/>
      <c r="G237" s="113"/>
      <c r="H237" s="61">
        <f>M225</f>
        <v>358063.67000000004</v>
      </c>
      <c r="I237" s="61">
        <f t="shared" ref="I237:J237" si="231">N225</f>
        <v>2795890.47</v>
      </c>
      <c r="J237" s="61">
        <f t="shared" si="231"/>
        <v>3153954.1399999997</v>
      </c>
      <c r="K237" s="61">
        <f t="shared" si="221"/>
        <v>1576977.07</v>
      </c>
      <c r="L237" s="110">
        <f t="shared" si="222"/>
        <v>4730931.21</v>
      </c>
      <c r="M237" s="111"/>
      <c r="N237" s="43"/>
      <c r="O237" s="43"/>
      <c r="P237">
        <f t="shared" si="223"/>
        <v>125000</v>
      </c>
      <c r="Q237">
        <v>1000000</v>
      </c>
      <c r="R237">
        <f t="shared" si="224"/>
        <v>1500000</v>
      </c>
      <c r="S237" s="62">
        <f t="shared" si="225"/>
        <v>1653954.1399999997</v>
      </c>
      <c r="T237">
        <f t="shared" si="226"/>
        <v>1.102636093333333</v>
      </c>
      <c r="U237" s="62">
        <f t="shared" si="227"/>
        <v>1141936.33</v>
      </c>
      <c r="V237">
        <v>34701</v>
      </c>
      <c r="W237">
        <f t="shared" si="218"/>
        <v>416412</v>
      </c>
      <c r="X237" s="62">
        <f t="shared" si="219"/>
        <v>58348.329999999958</v>
      </c>
    </row>
    <row r="238" spans="2:24" ht="20.25" customHeight="1" thickTop="1" x14ac:dyDescent="0.3">
      <c r="D238" s="114" t="s">
        <v>81</v>
      </c>
      <c r="E238" s="114"/>
      <c r="F238" s="114"/>
      <c r="G238" s="114"/>
      <c r="H238" s="58">
        <f>H232+H233+H234+H235+H236+H237</f>
        <v>2638383.67</v>
      </c>
      <c r="I238" s="58">
        <f t="shared" ref="I238:L238" si="232">I232+I233+I234+I235+I236+I237</f>
        <v>17239130.469999999</v>
      </c>
      <c r="J238" s="58">
        <f t="shared" si="232"/>
        <v>19877514.140000001</v>
      </c>
      <c r="K238" s="58">
        <f t="shared" si="232"/>
        <v>9938757.0700000003</v>
      </c>
      <c r="L238" s="79">
        <f t="shared" si="232"/>
        <v>29816271.210000001</v>
      </c>
      <c r="M238" s="80"/>
      <c r="N238" t="s">
        <v>89</v>
      </c>
    </row>
    <row r="239" spans="2:24" ht="21.75" customHeight="1" x14ac:dyDescent="0.3">
      <c r="D239" s="109" t="s">
        <v>87</v>
      </c>
      <c r="E239" s="109"/>
      <c r="F239" s="109"/>
      <c r="G239" s="109"/>
      <c r="H239" s="54">
        <v>2638383.67</v>
      </c>
      <c r="I239" s="55">
        <v>17239130.469999999</v>
      </c>
      <c r="J239" s="55">
        <v>19877514.140000001</v>
      </c>
      <c r="K239" s="55">
        <v>9938757.0700000003</v>
      </c>
      <c r="L239" s="87">
        <v>29816271.210000001</v>
      </c>
      <c r="M239" s="88"/>
      <c r="N239" s="2">
        <f>L239*1.08</f>
        <v>32201572.906800002</v>
      </c>
    </row>
    <row r="240" spans="2:24" ht="21.75" customHeight="1" x14ac:dyDescent="0.3">
      <c r="D240" s="109" t="s">
        <v>88</v>
      </c>
      <c r="E240" s="109"/>
      <c r="F240" s="109"/>
      <c r="G240" s="109"/>
      <c r="H240" s="54">
        <f>H239/4.6371</f>
        <v>568972.7782450238</v>
      </c>
      <c r="I240" s="54">
        <f>I239/4.6371</f>
        <v>3717653.3760324335</v>
      </c>
      <c r="J240" s="54">
        <f>J239/4.6371</f>
        <v>4286626.1542774579</v>
      </c>
      <c r="K240" s="54">
        <f>K239/4.6371</f>
        <v>2143313.0771387289</v>
      </c>
      <c r="L240" s="87">
        <f>L239/4.6371</f>
        <v>6429939.2314161863</v>
      </c>
      <c r="M240" s="88"/>
      <c r="N240" s="48">
        <f>L240*1.08</f>
        <v>6944334.3699294813</v>
      </c>
      <c r="S240" s="43"/>
    </row>
    <row r="242" spans="11:14" x14ac:dyDescent="0.3">
      <c r="K242" s="43"/>
      <c r="L242" s="43"/>
      <c r="M242" s="43"/>
    </row>
    <row r="243" spans="11:14" x14ac:dyDescent="0.3">
      <c r="K243" s="43"/>
      <c r="L243" s="43"/>
      <c r="M243" s="43"/>
      <c r="N243" s="43"/>
    </row>
    <row r="244" spans="11:14" x14ac:dyDescent="0.3">
      <c r="K244" s="43"/>
      <c r="L244" s="43"/>
      <c r="M244" s="43"/>
    </row>
    <row r="245" spans="11:14" x14ac:dyDescent="0.3">
      <c r="K245" s="43"/>
      <c r="L245" s="43"/>
      <c r="M245" s="43"/>
    </row>
    <row r="246" spans="11:14" x14ac:dyDescent="0.3">
      <c r="K246" s="43"/>
      <c r="L246" s="43"/>
      <c r="M246" s="43"/>
    </row>
    <row r="247" spans="11:14" x14ac:dyDescent="0.3">
      <c r="K247" s="43"/>
      <c r="L247" s="43"/>
      <c r="M247" s="43"/>
    </row>
    <row r="248" spans="11:14" x14ac:dyDescent="0.3">
      <c r="M248" s="43"/>
    </row>
    <row r="249" spans="11:14" x14ac:dyDescent="0.3">
      <c r="K249" s="43"/>
      <c r="M249" s="43"/>
    </row>
  </sheetData>
  <mergeCells count="77">
    <mergeCell ref="B10:C10"/>
    <mergeCell ref="B18:S18"/>
    <mergeCell ref="C19:C20"/>
    <mergeCell ref="D19:F19"/>
    <mergeCell ref="M19:O19"/>
    <mergeCell ref="P19:P20"/>
    <mergeCell ref="B16:O16"/>
    <mergeCell ref="B14:O14"/>
    <mergeCell ref="B11:O11"/>
    <mergeCell ref="P61:P62"/>
    <mergeCell ref="Q61:S61"/>
    <mergeCell ref="B141:G141"/>
    <mergeCell ref="Q19:S19"/>
    <mergeCell ref="U19:W19"/>
    <mergeCell ref="B19:B20"/>
    <mergeCell ref="B57:G57"/>
    <mergeCell ref="B60:S60"/>
    <mergeCell ref="B61:B62"/>
    <mergeCell ref="C103:C104"/>
    <mergeCell ref="D103:F103"/>
    <mergeCell ref="M103:O103"/>
    <mergeCell ref="P103:P104"/>
    <mergeCell ref="Q103:S103"/>
    <mergeCell ref="Q173:S173"/>
    <mergeCell ref="B169:G169"/>
    <mergeCell ref="B172:S172"/>
    <mergeCell ref="C61:C62"/>
    <mergeCell ref="D61:F61"/>
    <mergeCell ref="M61:O61"/>
    <mergeCell ref="B144:S144"/>
    <mergeCell ref="B145:B146"/>
    <mergeCell ref="C145:C146"/>
    <mergeCell ref="D145:F145"/>
    <mergeCell ref="M145:O145"/>
    <mergeCell ref="P145:P146"/>
    <mergeCell ref="Q145:S145"/>
    <mergeCell ref="B99:G99"/>
    <mergeCell ref="B102:S102"/>
    <mergeCell ref="B103:B104"/>
    <mergeCell ref="B173:B174"/>
    <mergeCell ref="C173:C174"/>
    <mergeCell ref="D173:F173"/>
    <mergeCell ref="M173:O173"/>
    <mergeCell ref="P173:P174"/>
    <mergeCell ref="B190:G190"/>
    <mergeCell ref="B193:S193"/>
    <mergeCell ref="B194:B195"/>
    <mergeCell ref="C194:C195"/>
    <mergeCell ref="D194:F194"/>
    <mergeCell ref="M194:O194"/>
    <mergeCell ref="P194:P195"/>
    <mergeCell ref="Q194:S194"/>
    <mergeCell ref="D239:G239"/>
    <mergeCell ref="D240:G240"/>
    <mergeCell ref="L239:M239"/>
    <mergeCell ref="L240:M240"/>
    <mergeCell ref="L236:M236"/>
    <mergeCell ref="L237:M237"/>
    <mergeCell ref="E236:G236"/>
    <mergeCell ref="E237:G237"/>
    <mergeCell ref="D238:G238"/>
    <mergeCell ref="B5:O5"/>
    <mergeCell ref="L238:M238"/>
    <mergeCell ref="E234:G234"/>
    <mergeCell ref="E235:G235"/>
    <mergeCell ref="E233:G233"/>
    <mergeCell ref="L232:M232"/>
    <mergeCell ref="L233:M233"/>
    <mergeCell ref="L234:M234"/>
    <mergeCell ref="L235:M235"/>
    <mergeCell ref="E232:G232"/>
    <mergeCell ref="B225:G225"/>
    <mergeCell ref="L230:M231"/>
    <mergeCell ref="H229:M229"/>
    <mergeCell ref="H230:J230"/>
    <mergeCell ref="D229:D231"/>
    <mergeCell ref="E229:G231"/>
  </mergeCells>
  <pageMargins left="0.7" right="0.7" top="0.75" bottom="0.75" header="0.3" footer="0.3"/>
  <pageSetup paperSize="9" scale="61" fitToHeight="0" orientation="landscape" r:id="rId1"/>
  <rowBreaks count="7" manualBreakCount="7">
    <brk id="16" max="16383" man="1"/>
    <brk id="58" max="16383" man="1"/>
    <brk id="100" max="16383" man="1"/>
    <brk id="142" min="1" max="18" man="1"/>
    <brk id="170" min="1" max="18" man="1"/>
    <brk id="192" min="1" max="18" man="1"/>
    <brk id="226" min="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2"/>
  <sheetViews>
    <sheetView tabSelected="1" topLeftCell="A31" workbookViewId="0">
      <selection activeCell="B57" sqref="B57"/>
    </sheetView>
  </sheetViews>
  <sheetFormatPr defaultRowHeight="14.4" x14ac:dyDescent="0.3"/>
  <cols>
    <col min="2" max="2" width="60.33203125" bestFit="1" customWidth="1"/>
    <col min="3" max="5" width="10.88671875" customWidth="1"/>
    <col min="6" max="6" width="12.33203125" customWidth="1"/>
    <col min="7" max="9" width="10.6640625" customWidth="1"/>
    <col min="11" max="13" width="10.33203125" customWidth="1"/>
  </cols>
  <sheetData>
    <row r="1" spans="1:17" ht="17.399999999999999" x14ac:dyDescent="0.3">
      <c r="A1" s="140" t="s">
        <v>13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2"/>
      <c r="N1" s="1"/>
      <c r="O1" s="1"/>
    </row>
    <row r="2" spans="1:17" ht="51" customHeight="1" x14ac:dyDescent="0.3">
      <c r="A2" s="116" t="s">
        <v>14</v>
      </c>
      <c r="B2" s="116" t="s">
        <v>15</v>
      </c>
      <c r="C2" s="118" t="s">
        <v>91</v>
      </c>
      <c r="D2" s="119"/>
      <c r="E2" s="120"/>
      <c r="F2" s="42" t="s">
        <v>100</v>
      </c>
      <c r="G2" s="126" t="s">
        <v>16</v>
      </c>
      <c r="H2" s="127"/>
      <c r="I2" s="128"/>
      <c r="J2" s="129" t="s">
        <v>17</v>
      </c>
      <c r="K2" s="126" t="s">
        <v>18</v>
      </c>
      <c r="L2" s="127"/>
      <c r="M2" s="128"/>
      <c r="N2" s="2"/>
      <c r="O2" s="131"/>
      <c r="P2" s="131"/>
      <c r="Q2" s="131"/>
    </row>
    <row r="3" spans="1:17" ht="28.8" x14ac:dyDescent="0.3">
      <c r="A3" s="117"/>
      <c r="B3" s="117"/>
      <c r="C3" s="19" t="s">
        <v>19</v>
      </c>
      <c r="D3" s="19" t="s">
        <v>20</v>
      </c>
      <c r="E3" s="19" t="s">
        <v>21</v>
      </c>
      <c r="F3" s="20" t="s">
        <v>22</v>
      </c>
      <c r="G3" s="19" t="s">
        <v>23</v>
      </c>
      <c r="H3" s="19" t="s">
        <v>24</v>
      </c>
      <c r="I3" s="19" t="s">
        <v>25</v>
      </c>
      <c r="J3" s="130"/>
      <c r="K3" s="19" t="s">
        <v>23</v>
      </c>
      <c r="L3" s="19" t="s">
        <v>24</v>
      </c>
      <c r="M3" s="19" t="s">
        <v>25</v>
      </c>
      <c r="O3" s="30"/>
      <c r="P3" s="30"/>
      <c r="Q3" s="30"/>
    </row>
    <row r="4" spans="1:17" ht="18" customHeight="1" x14ac:dyDescent="0.3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2">
        <v>6</v>
      </c>
      <c r="G4" s="23" t="s">
        <v>101</v>
      </c>
      <c r="H4" s="23" t="s">
        <v>102</v>
      </c>
      <c r="I4" s="23" t="s">
        <v>103</v>
      </c>
      <c r="J4" s="21">
        <v>10</v>
      </c>
      <c r="K4" s="23" t="s">
        <v>104</v>
      </c>
      <c r="L4" s="23" t="s">
        <v>105</v>
      </c>
      <c r="M4" s="23" t="s">
        <v>106</v>
      </c>
      <c r="O4" s="31"/>
      <c r="P4" s="31"/>
      <c r="Q4" s="31"/>
    </row>
    <row r="5" spans="1:17" x14ac:dyDescent="0.3">
      <c r="A5" s="134" t="s">
        <v>26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6"/>
      <c r="O5" s="31"/>
      <c r="P5" s="31"/>
      <c r="Q5" s="31"/>
    </row>
    <row r="6" spans="1:17" x14ac:dyDescent="0.3">
      <c r="A6" s="50">
        <v>1</v>
      </c>
      <c r="B6" s="25" t="s">
        <v>27</v>
      </c>
      <c r="C6" s="26">
        <f>Szacowanie!D23</f>
        <v>20</v>
      </c>
      <c r="D6" s="26">
        <f>Szacowanie!E23</f>
        <v>110</v>
      </c>
      <c r="E6" s="26">
        <f>Szacowanie!F23</f>
        <v>130</v>
      </c>
      <c r="F6" s="44"/>
      <c r="G6" s="27"/>
      <c r="H6" s="27"/>
      <c r="I6" s="27"/>
      <c r="J6" s="28"/>
      <c r="K6" s="27"/>
      <c r="L6" s="27"/>
      <c r="M6" s="27"/>
      <c r="O6" s="32"/>
      <c r="P6" s="32"/>
      <c r="Q6" s="32"/>
    </row>
    <row r="7" spans="1:17" x14ac:dyDescent="0.3">
      <c r="A7" s="50">
        <v>2</v>
      </c>
      <c r="B7" s="25" t="s">
        <v>28</v>
      </c>
      <c r="C7" s="26">
        <f>Szacowanie!D24</f>
        <v>1</v>
      </c>
      <c r="D7" s="26">
        <f>Szacowanie!E24</f>
        <v>1</v>
      </c>
      <c r="E7" s="26">
        <f>Szacowanie!F24</f>
        <v>2</v>
      </c>
      <c r="F7" s="44"/>
      <c r="G7" s="27"/>
      <c r="H7" s="27"/>
      <c r="I7" s="27"/>
      <c r="J7" s="28"/>
      <c r="K7" s="27"/>
      <c r="L7" s="27"/>
      <c r="M7" s="27"/>
      <c r="O7" s="32"/>
      <c r="P7" s="32"/>
      <c r="Q7" s="32"/>
    </row>
    <row r="8" spans="1:17" x14ac:dyDescent="0.3">
      <c r="A8" s="50">
        <v>3</v>
      </c>
      <c r="B8" s="25" t="s">
        <v>29</v>
      </c>
      <c r="C8" s="26">
        <f>Szacowanie!D25</f>
        <v>1</v>
      </c>
      <c r="D8" s="26">
        <f>Szacowanie!E25</f>
        <v>1</v>
      </c>
      <c r="E8" s="26">
        <f>Szacowanie!F25</f>
        <v>2</v>
      </c>
      <c r="F8" s="44"/>
      <c r="G8" s="27"/>
      <c r="H8" s="27"/>
      <c r="I8" s="27"/>
      <c r="J8" s="28"/>
      <c r="K8" s="27"/>
      <c r="L8" s="27"/>
      <c r="M8" s="27"/>
      <c r="N8" s="43"/>
      <c r="O8" s="32"/>
      <c r="P8" s="32"/>
      <c r="Q8" s="32"/>
    </row>
    <row r="9" spans="1:17" x14ac:dyDescent="0.3">
      <c r="A9" s="50">
        <v>4</v>
      </c>
      <c r="B9" s="25" t="s">
        <v>30</v>
      </c>
      <c r="C9" s="26">
        <f>Szacowanie!D26</f>
        <v>1</v>
      </c>
      <c r="D9" s="26">
        <f>Szacowanie!E26</f>
        <v>1</v>
      </c>
      <c r="E9" s="26">
        <f>Szacowanie!F26</f>
        <v>2</v>
      </c>
      <c r="F9" s="44"/>
      <c r="G9" s="27"/>
      <c r="H9" s="27"/>
      <c r="I9" s="27"/>
      <c r="J9" s="28"/>
      <c r="K9" s="27"/>
      <c r="L9" s="27"/>
      <c r="M9" s="27"/>
      <c r="O9" s="32"/>
      <c r="P9" s="32"/>
      <c r="Q9" s="32"/>
    </row>
    <row r="10" spans="1:17" x14ac:dyDescent="0.3">
      <c r="A10" s="50">
        <v>5</v>
      </c>
      <c r="B10" s="25" t="s">
        <v>31</v>
      </c>
      <c r="C10" s="26">
        <f>Szacowanie!D27</f>
        <v>1</v>
      </c>
      <c r="D10" s="26">
        <f>Szacowanie!E27</f>
        <v>1</v>
      </c>
      <c r="E10" s="26">
        <f>Szacowanie!F27</f>
        <v>2</v>
      </c>
      <c r="F10" s="44"/>
      <c r="G10" s="27"/>
      <c r="H10" s="27"/>
      <c r="I10" s="27"/>
      <c r="J10" s="28"/>
      <c r="K10" s="27"/>
      <c r="L10" s="27"/>
      <c r="M10" s="27"/>
      <c r="O10" s="32"/>
      <c r="P10" s="32"/>
      <c r="Q10" s="32"/>
    </row>
    <row r="11" spans="1:17" x14ac:dyDescent="0.3">
      <c r="A11" s="50">
        <v>6</v>
      </c>
      <c r="B11" s="25" t="s">
        <v>32</v>
      </c>
      <c r="C11" s="26">
        <f>Szacowanie!D28</f>
        <v>1</v>
      </c>
      <c r="D11" s="26">
        <f>Szacowanie!E28</f>
        <v>1</v>
      </c>
      <c r="E11" s="26">
        <f>Szacowanie!F28</f>
        <v>2</v>
      </c>
      <c r="F11" s="44"/>
      <c r="G11" s="27"/>
      <c r="H11" s="27"/>
      <c r="I11" s="27"/>
      <c r="J11" s="28"/>
      <c r="K11" s="27"/>
      <c r="L11" s="27"/>
      <c r="M11" s="27"/>
      <c r="O11" s="32"/>
      <c r="P11" s="32"/>
      <c r="Q11" s="32"/>
    </row>
    <row r="12" spans="1:17" x14ac:dyDescent="0.3">
      <c r="A12" s="134" t="s">
        <v>33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6"/>
      <c r="O12" s="16"/>
      <c r="P12" s="16"/>
      <c r="Q12" s="16"/>
    </row>
    <row r="13" spans="1:17" x14ac:dyDescent="0.3">
      <c r="A13" s="50">
        <v>1</v>
      </c>
      <c r="B13" s="25" t="s">
        <v>27</v>
      </c>
      <c r="C13" s="26">
        <f>Szacowanie!D30</f>
        <v>620</v>
      </c>
      <c r="D13" s="26">
        <f>Szacowanie!E30</f>
        <v>3740</v>
      </c>
      <c r="E13" s="26">
        <f>Szacowanie!F30</f>
        <v>4360</v>
      </c>
      <c r="F13" s="44"/>
      <c r="G13" s="27"/>
      <c r="H13" s="27"/>
      <c r="I13" s="27"/>
      <c r="J13" s="28"/>
      <c r="K13" s="27"/>
      <c r="L13" s="27"/>
      <c r="M13" s="27"/>
      <c r="O13" s="32"/>
      <c r="P13" s="33"/>
      <c r="Q13" s="32"/>
    </row>
    <row r="14" spans="1:17" x14ac:dyDescent="0.3">
      <c r="A14" s="50">
        <v>2</v>
      </c>
      <c r="B14" s="25" t="s">
        <v>28</v>
      </c>
      <c r="C14" s="26">
        <f>Szacowanie!D31</f>
        <v>1</v>
      </c>
      <c r="D14" s="26">
        <f>Szacowanie!E31</f>
        <v>1</v>
      </c>
      <c r="E14" s="26">
        <f>Szacowanie!F31</f>
        <v>2</v>
      </c>
      <c r="F14" s="44"/>
      <c r="G14" s="27"/>
      <c r="H14" s="27"/>
      <c r="I14" s="27"/>
      <c r="J14" s="28"/>
      <c r="K14" s="27"/>
      <c r="L14" s="27"/>
      <c r="M14" s="27"/>
      <c r="O14" s="32"/>
      <c r="P14" s="32"/>
      <c r="Q14" s="32"/>
    </row>
    <row r="15" spans="1:17" x14ac:dyDescent="0.3">
      <c r="A15" s="50">
        <v>3</v>
      </c>
      <c r="B15" s="25" t="s">
        <v>29</v>
      </c>
      <c r="C15" s="26">
        <f>Szacowanie!D32</f>
        <v>1</v>
      </c>
      <c r="D15" s="26">
        <f>Szacowanie!E32</f>
        <v>1</v>
      </c>
      <c r="E15" s="26">
        <f>Szacowanie!F32</f>
        <v>2</v>
      </c>
      <c r="F15" s="44"/>
      <c r="G15" s="27"/>
      <c r="H15" s="27"/>
      <c r="I15" s="27"/>
      <c r="J15" s="28"/>
      <c r="K15" s="27"/>
      <c r="L15" s="27"/>
      <c r="M15" s="27"/>
      <c r="O15" s="32"/>
      <c r="P15" s="32"/>
      <c r="Q15" s="32"/>
    </row>
    <row r="16" spans="1:17" x14ac:dyDescent="0.3">
      <c r="A16" s="50">
        <v>4</v>
      </c>
      <c r="B16" s="25" t="s">
        <v>30</v>
      </c>
      <c r="C16" s="26">
        <f>Szacowanie!D33</f>
        <v>1</v>
      </c>
      <c r="D16" s="26">
        <f>Szacowanie!E33</f>
        <v>1</v>
      </c>
      <c r="E16" s="26">
        <f>Szacowanie!F33</f>
        <v>2</v>
      </c>
      <c r="F16" s="44"/>
      <c r="G16" s="27"/>
      <c r="H16" s="27"/>
      <c r="I16" s="27"/>
      <c r="J16" s="28"/>
      <c r="K16" s="27"/>
      <c r="L16" s="27"/>
      <c r="M16" s="27"/>
      <c r="O16" s="32"/>
      <c r="P16" s="32"/>
      <c r="Q16" s="32"/>
    </row>
    <row r="17" spans="1:17" x14ac:dyDescent="0.3">
      <c r="A17" s="50">
        <v>5</v>
      </c>
      <c r="B17" s="25" t="s">
        <v>31</v>
      </c>
      <c r="C17" s="26">
        <f>Szacowanie!D34</f>
        <v>1</v>
      </c>
      <c r="D17" s="26">
        <f>Szacowanie!E34</f>
        <v>1</v>
      </c>
      <c r="E17" s="26">
        <f>Szacowanie!F34</f>
        <v>2</v>
      </c>
      <c r="F17" s="44"/>
      <c r="G17" s="27"/>
      <c r="H17" s="27"/>
      <c r="I17" s="27"/>
      <c r="J17" s="28"/>
      <c r="K17" s="27"/>
      <c r="L17" s="27"/>
      <c r="M17" s="27"/>
      <c r="O17" s="32"/>
      <c r="P17" s="32"/>
      <c r="Q17" s="32"/>
    </row>
    <row r="18" spans="1:17" x14ac:dyDescent="0.3">
      <c r="A18" s="50">
        <v>6</v>
      </c>
      <c r="B18" s="25" t="s">
        <v>32</v>
      </c>
      <c r="C18" s="26">
        <f>Szacowanie!D35</f>
        <v>1</v>
      </c>
      <c r="D18" s="26">
        <f>Szacowanie!E35</f>
        <v>1</v>
      </c>
      <c r="E18" s="26">
        <f>Szacowanie!F35</f>
        <v>2</v>
      </c>
      <c r="F18" s="44"/>
      <c r="G18" s="27"/>
      <c r="H18" s="27"/>
      <c r="I18" s="27"/>
      <c r="J18" s="28"/>
      <c r="K18" s="27"/>
      <c r="L18" s="27"/>
      <c r="M18" s="27"/>
      <c r="O18" s="32"/>
      <c r="P18" s="32"/>
      <c r="Q18" s="32"/>
    </row>
    <row r="19" spans="1:17" x14ac:dyDescent="0.3">
      <c r="A19" s="134" t="s">
        <v>34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6"/>
      <c r="O19" s="16"/>
      <c r="P19" s="16"/>
      <c r="Q19" s="16"/>
    </row>
    <row r="20" spans="1:17" x14ac:dyDescent="0.3">
      <c r="A20" s="50">
        <v>1</v>
      </c>
      <c r="B20" s="25" t="s">
        <v>27</v>
      </c>
      <c r="C20" s="26">
        <f>Szacowanie!D37</f>
        <v>110</v>
      </c>
      <c r="D20" s="26">
        <f>Szacowanie!E37</f>
        <v>670</v>
      </c>
      <c r="E20" s="26">
        <f>Szacowanie!F37</f>
        <v>780</v>
      </c>
      <c r="F20" s="44"/>
      <c r="G20" s="27"/>
      <c r="H20" s="27"/>
      <c r="I20" s="27"/>
      <c r="J20" s="28"/>
      <c r="K20" s="27"/>
      <c r="L20" s="27"/>
      <c r="M20" s="27"/>
      <c r="O20" s="32"/>
      <c r="P20" s="32"/>
      <c r="Q20" s="32"/>
    </row>
    <row r="21" spans="1:17" x14ac:dyDescent="0.3">
      <c r="A21" s="50">
        <v>2</v>
      </c>
      <c r="B21" s="25" t="s">
        <v>28</v>
      </c>
      <c r="C21" s="26">
        <f>Szacowanie!D38</f>
        <v>1</v>
      </c>
      <c r="D21" s="26">
        <f>Szacowanie!E38</f>
        <v>1</v>
      </c>
      <c r="E21" s="26">
        <f>Szacowanie!F38</f>
        <v>2</v>
      </c>
      <c r="F21" s="44"/>
      <c r="G21" s="27"/>
      <c r="H21" s="27"/>
      <c r="I21" s="27"/>
      <c r="J21" s="28"/>
      <c r="K21" s="27"/>
      <c r="L21" s="27"/>
      <c r="M21" s="27"/>
      <c r="O21" s="32"/>
      <c r="P21" s="32"/>
      <c r="Q21" s="32"/>
    </row>
    <row r="22" spans="1:17" x14ac:dyDescent="0.3">
      <c r="A22" s="50">
        <v>3</v>
      </c>
      <c r="B22" s="25" t="s">
        <v>29</v>
      </c>
      <c r="C22" s="26">
        <f>Szacowanie!D39</f>
        <v>1</v>
      </c>
      <c r="D22" s="26">
        <f>Szacowanie!E39</f>
        <v>1</v>
      </c>
      <c r="E22" s="26">
        <f>Szacowanie!F39</f>
        <v>2</v>
      </c>
      <c r="F22" s="44"/>
      <c r="G22" s="27"/>
      <c r="H22" s="27"/>
      <c r="I22" s="27"/>
      <c r="J22" s="28"/>
      <c r="K22" s="27"/>
      <c r="L22" s="27"/>
      <c r="M22" s="27"/>
      <c r="O22" s="32"/>
      <c r="P22" s="32"/>
      <c r="Q22" s="32"/>
    </row>
    <row r="23" spans="1:17" x14ac:dyDescent="0.3">
      <c r="A23" s="50">
        <v>4</v>
      </c>
      <c r="B23" s="25" t="s">
        <v>30</v>
      </c>
      <c r="C23" s="26">
        <f>Szacowanie!D40</f>
        <v>1</v>
      </c>
      <c r="D23" s="26">
        <f>Szacowanie!E40</f>
        <v>1</v>
      </c>
      <c r="E23" s="26">
        <f>Szacowanie!F40</f>
        <v>2</v>
      </c>
      <c r="F23" s="44"/>
      <c r="G23" s="27"/>
      <c r="H23" s="27"/>
      <c r="I23" s="27"/>
      <c r="J23" s="28"/>
      <c r="K23" s="27"/>
      <c r="L23" s="27"/>
      <c r="M23" s="27"/>
      <c r="O23" s="32"/>
      <c r="P23" s="32"/>
      <c r="Q23" s="32"/>
    </row>
    <row r="24" spans="1:17" x14ac:dyDescent="0.3">
      <c r="A24" s="50">
        <v>5</v>
      </c>
      <c r="B24" s="25" t="s">
        <v>31</v>
      </c>
      <c r="C24" s="26">
        <f>Szacowanie!D41</f>
        <v>1</v>
      </c>
      <c r="D24" s="26">
        <f>Szacowanie!E41</f>
        <v>1</v>
      </c>
      <c r="E24" s="26">
        <f>Szacowanie!F41</f>
        <v>2</v>
      </c>
      <c r="F24" s="44"/>
      <c r="G24" s="27"/>
      <c r="H24" s="27"/>
      <c r="I24" s="27"/>
      <c r="J24" s="28"/>
      <c r="K24" s="27"/>
      <c r="L24" s="27"/>
      <c r="M24" s="27"/>
      <c r="O24" s="32"/>
      <c r="P24" s="32"/>
      <c r="Q24" s="32"/>
    </row>
    <row r="25" spans="1:17" x14ac:dyDescent="0.3">
      <c r="A25" s="50">
        <v>6</v>
      </c>
      <c r="B25" s="25" t="s">
        <v>32</v>
      </c>
      <c r="C25" s="26">
        <f>Szacowanie!D42</f>
        <v>1</v>
      </c>
      <c r="D25" s="26">
        <f>Szacowanie!E42</f>
        <v>1</v>
      </c>
      <c r="E25" s="26">
        <f>Szacowanie!F42</f>
        <v>2</v>
      </c>
      <c r="F25" s="44"/>
      <c r="G25" s="27"/>
      <c r="H25" s="27"/>
      <c r="I25" s="27"/>
      <c r="J25" s="28"/>
      <c r="K25" s="27"/>
      <c r="L25" s="27"/>
      <c r="M25" s="27"/>
      <c r="O25" s="32"/>
      <c r="P25" s="32"/>
      <c r="Q25" s="32"/>
    </row>
    <row r="26" spans="1:17" x14ac:dyDescent="0.3">
      <c r="A26" s="137" t="s">
        <v>35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9"/>
      <c r="O26" s="16"/>
      <c r="P26" s="16"/>
      <c r="Q26" s="16"/>
    </row>
    <row r="27" spans="1:17" x14ac:dyDescent="0.3">
      <c r="A27" s="50">
        <v>1</v>
      </c>
      <c r="B27" s="25" t="s">
        <v>27</v>
      </c>
      <c r="C27" s="26">
        <f>Szacowanie!D44</f>
        <v>120</v>
      </c>
      <c r="D27" s="26">
        <f>Szacowanie!E44</f>
        <v>720</v>
      </c>
      <c r="E27" s="26">
        <f>Szacowanie!F44</f>
        <v>840</v>
      </c>
      <c r="F27" s="44"/>
      <c r="G27" s="27"/>
      <c r="H27" s="27"/>
      <c r="I27" s="27"/>
      <c r="J27" s="28"/>
      <c r="K27" s="27"/>
      <c r="L27" s="27"/>
      <c r="M27" s="27"/>
      <c r="O27" s="32"/>
      <c r="P27" s="32"/>
      <c r="Q27" s="32"/>
    </row>
    <row r="28" spans="1:17" x14ac:dyDescent="0.3">
      <c r="A28" s="50">
        <v>2</v>
      </c>
      <c r="B28" s="25" t="s">
        <v>28</v>
      </c>
      <c r="C28" s="26">
        <f>Szacowanie!D45</f>
        <v>1</v>
      </c>
      <c r="D28" s="26">
        <f>Szacowanie!E45</f>
        <v>1</v>
      </c>
      <c r="E28" s="26">
        <f>Szacowanie!F45</f>
        <v>2</v>
      </c>
      <c r="F28" s="44"/>
      <c r="G28" s="27"/>
      <c r="H28" s="27"/>
      <c r="I28" s="27"/>
      <c r="J28" s="28"/>
      <c r="K28" s="27"/>
      <c r="L28" s="27"/>
      <c r="M28" s="27"/>
      <c r="O28" s="32"/>
      <c r="P28" s="32"/>
      <c r="Q28" s="32"/>
    </row>
    <row r="29" spans="1:17" x14ac:dyDescent="0.3">
      <c r="A29" s="50">
        <v>3</v>
      </c>
      <c r="B29" s="25" t="s">
        <v>29</v>
      </c>
      <c r="C29" s="26">
        <f>Szacowanie!D46</f>
        <v>1</v>
      </c>
      <c r="D29" s="26">
        <f>Szacowanie!E46</f>
        <v>1</v>
      </c>
      <c r="E29" s="26">
        <f>Szacowanie!F46</f>
        <v>2</v>
      </c>
      <c r="F29" s="44"/>
      <c r="G29" s="27"/>
      <c r="H29" s="27"/>
      <c r="I29" s="27"/>
      <c r="J29" s="28"/>
      <c r="K29" s="27"/>
      <c r="L29" s="27"/>
      <c r="M29" s="27"/>
      <c r="O29" s="32"/>
      <c r="P29" s="32"/>
      <c r="Q29" s="32"/>
    </row>
    <row r="30" spans="1:17" x14ac:dyDescent="0.3">
      <c r="A30" s="50">
        <v>4</v>
      </c>
      <c r="B30" s="25" t="s">
        <v>30</v>
      </c>
      <c r="C30" s="26">
        <f>Szacowanie!D47</f>
        <v>1</v>
      </c>
      <c r="D30" s="26">
        <f>Szacowanie!E47</f>
        <v>1</v>
      </c>
      <c r="E30" s="26">
        <f>Szacowanie!F47</f>
        <v>2</v>
      </c>
      <c r="F30" s="44"/>
      <c r="G30" s="27"/>
      <c r="H30" s="27"/>
      <c r="I30" s="27"/>
      <c r="J30" s="28"/>
      <c r="K30" s="27"/>
      <c r="L30" s="27"/>
      <c r="M30" s="27"/>
      <c r="O30" s="32"/>
      <c r="P30" s="32"/>
      <c r="Q30" s="32"/>
    </row>
    <row r="31" spans="1:17" x14ac:dyDescent="0.3">
      <c r="A31" s="50">
        <v>5</v>
      </c>
      <c r="B31" s="25" t="s">
        <v>31</v>
      </c>
      <c r="C31" s="26">
        <f>Szacowanie!D48</f>
        <v>1</v>
      </c>
      <c r="D31" s="26">
        <f>Szacowanie!E48</f>
        <v>1</v>
      </c>
      <c r="E31" s="26">
        <f>Szacowanie!F48</f>
        <v>2</v>
      </c>
      <c r="F31" s="44"/>
      <c r="G31" s="27"/>
      <c r="H31" s="27"/>
      <c r="I31" s="27"/>
      <c r="J31" s="28"/>
      <c r="K31" s="27"/>
      <c r="L31" s="27"/>
      <c r="M31" s="27"/>
      <c r="O31" s="32"/>
      <c r="P31" s="32"/>
      <c r="Q31" s="32"/>
    </row>
    <row r="32" spans="1:17" x14ac:dyDescent="0.3">
      <c r="A32" s="50">
        <v>6</v>
      </c>
      <c r="B32" s="25" t="s">
        <v>32</v>
      </c>
      <c r="C32" s="26">
        <f>Szacowanie!D49</f>
        <v>1</v>
      </c>
      <c r="D32" s="26">
        <f>Szacowanie!E49</f>
        <v>1</v>
      </c>
      <c r="E32" s="26">
        <f>Szacowanie!F49</f>
        <v>2</v>
      </c>
      <c r="F32" s="44"/>
      <c r="G32" s="27"/>
      <c r="H32" s="27"/>
      <c r="I32" s="27"/>
      <c r="J32" s="28"/>
      <c r="K32" s="27"/>
      <c r="L32" s="27"/>
      <c r="M32" s="27"/>
      <c r="O32" s="32"/>
      <c r="P32" s="32"/>
      <c r="Q32" s="32"/>
    </row>
    <row r="33" spans="1:20" x14ac:dyDescent="0.3">
      <c r="A33" s="137" t="s">
        <v>36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9"/>
      <c r="O33" s="16"/>
      <c r="P33" s="16"/>
      <c r="Q33" s="16"/>
    </row>
    <row r="34" spans="1:20" x14ac:dyDescent="0.3">
      <c r="A34" s="50">
        <v>1</v>
      </c>
      <c r="B34" s="25" t="s">
        <v>27</v>
      </c>
      <c r="C34" s="26">
        <f>Szacowanie!D51</f>
        <v>5</v>
      </c>
      <c r="D34" s="26">
        <f>Szacowanie!E51</f>
        <v>25</v>
      </c>
      <c r="E34" s="26">
        <f>Szacowanie!F51</f>
        <v>30</v>
      </c>
      <c r="F34" s="44"/>
      <c r="G34" s="27"/>
      <c r="H34" s="27"/>
      <c r="I34" s="27"/>
      <c r="J34" s="28"/>
      <c r="K34" s="27"/>
      <c r="L34" s="27"/>
      <c r="M34" s="27"/>
      <c r="O34" s="32"/>
      <c r="P34" s="32"/>
      <c r="Q34" s="32"/>
    </row>
    <row r="35" spans="1:20" x14ac:dyDescent="0.3">
      <c r="A35" s="50">
        <v>2</v>
      </c>
      <c r="B35" s="25" t="s">
        <v>28</v>
      </c>
      <c r="C35" s="26">
        <f>Szacowanie!D52</f>
        <v>1</v>
      </c>
      <c r="D35" s="26">
        <f>Szacowanie!E52</f>
        <v>1</v>
      </c>
      <c r="E35" s="26">
        <f>Szacowanie!F52</f>
        <v>2</v>
      </c>
      <c r="F35" s="44"/>
      <c r="G35" s="27"/>
      <c r="H35" s="27"/>
      <c r="I35" s="27"/>
      <c r="J35" s="28"/>
      <c r="K35" s="27"/>
      <c r="L35" s="27"/>
      <c r="M35" s="27"/>
      <c r="O35" s="32"/>
      <c r="P35" s="32"/>
      <c r="Q35" s="32"/>
    </row>
    <row r="36" spans="1:20" x14ac:dyDescent="0.3">
      <c r="A36" s="50">
        <v>3</v>
      </c>
      <c r="B36" s="25" t="s">
        <v>29</v>
      </c>
      <c r="C36" s="26">
        <f>Szacowanie!D53</f>
        <v>1</v>
      </c>
      <c r="D36" s="26">
        <f>Szacowanie!E53</f>
        <v>1</v>
      </c>
      <c r="E36" s="26">
        <f>Szacowanie!F53</f>
        <v>2</v>
      </c>
      <c r="F36" s="44"/>
      <c r="G36" s="27"/>
      <c r="H36" s="27"/>
      <c r="I36" s="27"/>
      <c r="J36" s="28"/>
      <c r="K36" s="27"/>
      <c r="L36" s="27"/>
      <c r="M36" s="27"/>
      <c r="O36" s="32"/>
      <c r="P36" s="32"/>
      <c r="Q36" s="32"/>
    </row>
    <row r="37" spans="1:20" x14ac:dyDescent="0.3">
      <c r="A37" s="50">
        <v>4</v>
      </c>
      <c r="B37" s="25" t="s">
        <v>30</v>
      </c>
      <c r="C37" s="26">
        <f>Szacowanie!D54</f>
        <v>1</v>
      </c>
      <c r="D37" s="26">
        <f>Szacowanie!E54</f>
        <v>1</v>
      </c>
      <c r="E37" s="26">
        <f>Szacowanie!F54</f>
        <v>2</v>
      </c>
      <c r="F37" s="44"/>
      <c r="G37" s="27"/>
      <c r="H37" s="27"/>
      <c r="I37" s="27"/>
      <c r="J37" s="28"/>
      <c r="K37" s="27"/>
      <c r="L37" s="27"/>
      <c r="M37" s="27"/>
      <c r="O37" s="32"/>
      <c r="P37" s="32"/>
      <c r="Q37" s="32"/>
    </row>
    <row r="38" spans="1:20" x14ac:dyDescent="0.3">
      <c r="A38" s="50">
        <v>5</v>
      </c>
      <c r="B38" s="25" t="s">
        <v>31</v>
      </c>
      <c r="C38" s="26">
        <f>Szacowanie!D55</f>
        <v>1</v>
      </c>
      <c r="D38" s="26">
        <f>Szacowanie!E55</f>
        <v>1</v>
      </c>
      <c r="E38" s="26">
        <f>Szacowanie!F55</f>
        <v>2</v>
      </c>
      <c r="F38" s="44"/>
      <c r="G38" s="27"/>
      <c r="H38" s="27"/>
      <c r="I38" s="27"/>
      <c r="J38" s="28"/>
      <c r="K38" s="27"/>
      <c r="L38" s="27"/>
      <c r="M38" s="27"/>
      <c r="O38" s="32"/>
      <c r="P38" s="32"/>
      <c r="Q38" s="32"/>
    </row>
    <row r="39" spans="1:20" x14ac:dyDescent="0.3">
      <c r="A39" s="50">
        <v>6</v>
      </c>
      <c r="B39" s="25" t="s">
        <v>32</v>
      </c>
      <c r="C39" s="26">
        <f>Szacowanie!D56</f>
        <v>1</v>
      </c>
      <c r="D39" s="26">
        <f>Szacowanie!E56</f>
        <v>1</v>
      </c>
      <c r="E39" s="26">
        <f>Szacowanie!F56</f>
        <v>2</v>
      </c>
      <c r="F39" s="44"/>
      <c r="G39" s="27"/>
      <c r="H39" s="27"/>
      <c r="I39" s="27"/>
      <c r="J39" s="28"/>
      <c r="K39" s="27"/>
      <c r="L39" s="27"/>
      <c r="M39" s="27"/>
      <c r="O39" s="32"/>
      <c r="P39" s="32"/>
      <c r="Q39" s="32"/>
    </row>
    <row r="40" spans="1:20" x14ac:dyDescent="0.3">
      <c r="A40" s="92" t="s">
        <v>37</v>
      </c>
      <c r="B40" s="93"/>
      <c r="C40" s="93"/>
      <c r="D40" s="93"/>
      <c r="E40" s="93"/>
      <c r="F40" s="49"/>
      <c r="G40" s="52"/>
      <c r="H40" s="52"/>
      <c r="I40" s="52"/>
      <c r="J40" s="52"/>
      <c r="K40" s="52"/>
      <c r="L40" s="52"/>
      <c r="M40" s="52"/>
      <c r="O40" s="9"/>
      <c r="P40" s="9"/>
      <c r="Q40" s="34"/>
    </row>
    <row r="41" spans="1:20" s="2" customFormat="1" ht="13.8" x14ac:dyDescent="0.2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R41" s="7"/>
      <c r="S41" s="7"/>
      <c r="T41" s="7"/>
    </row>
    <row r="42" spans="1:20" s="2" customFormat="1" ht="13.8" x14ac:dyDescent="0.25">
      <c r="A42" s="63"/>
      <c r="B42" s="64" t="s">
        <v>107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R42" s="7"/>
      <c r="S42" s="7"/>
      <c r="T42" s="7"/>
    </row>
    <row r="43" spans="1:20" s="2" customFormat="1" ht="13.8" x14ac:dyDescent="0.25">
      <c r="A43" s="65" t="s">
        <v>1</v>
      </c>
      <c r="B43" s="66" t="s">
        <v>108</v>
      </c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R43" s="7"/>
      <c r="S43" s="7"/>
      <c r="T43" s="7"/>
    </row>
    <row r="44" spans="1:20" s="2" customFormat="1" ht="13.8" x14ac:dyDescent="0.25">
      <c r="A44" s="65" t="s">
        <v>109</v>
      </c>
      <c r="B44" s="66" t="s">
        <v>110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R44" s="7"/>
      <c r="S44" s="7"/>
      <c r="T44" s="7"/>
    </row>
    <row r="45" spans="1:20" s="2" customFormat="1" ht="13.8" x14ac:dyDescent="0.25">
      <c r="A45" s="65" t="s">
        <v>111</v>
      </c>
      <c r="B45" s="66" t="s">
        <v>112</v>
      </c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R45" s="7"/>
      <c r="S45" s="7"/>
      <c r="T45" s="7"/>
    </row>
    <row r="46" spans="1:20" s="2" customFormat="1" ht="13.8" x14ac:dyDescent="0.25">
      <c r="A46" s="65" t="s">
        <v>113</v>
      </c>
      <c r="B46" s="66" t="s">
        <v>114</v>
      </c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R46" s="7"/>
      <c r="S46" s="7"/>
      <c r="T46" s="7"/>
    </row>
    <row r="47" spans="1:20" s="2" customFormat="1" ht="15" customHeight="1" x14ac:dyDescent="0.25">
      <c r="A47" s="65" t="s">
        <v>115</v>
      </c>
      <c r="B47" s="66" t="s">
        <v>116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1:20" s="2" customFormat="1" ht="13.8" x14ac:dyDescent="0.25">
      <c r="A48" s="65" t="s">
        <v>117</v>
      </c>
      <c r="B48" s="66" t="s">
        <v>118</v>
      </c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</row>
    <row r="50" spans="2:7" x14ac:dyDescent="0.3">
      <c r="B50" s="77" t="s">
        <v>121</v>
      </c>
      <c r="C50" s="77"/>
      <c r="D50" s="77"/>
      <c r="E50" s="77"/>
      <c r="F50" s="77"/>
      <c r="G50" s="77"/>
    </row>
    <row r="51" spans="2:7" x14ac:dyDescent="0.3">
      <c r="B51" s="77"/>
      <c r="C51" s="77"/>
      <c r="D51" s="77"/>
      <c r="E51" s="77"/>
      <c r="F51" s="77"/>
      <c r="G51" s="77"/>
    </row>
    <row r="52" spans="2:7" x14ac:dyDescent="0.3">
      <c r="B52" s="77" t="s">
        <v>122</v>
      </c>
      <c r="C52" s="77"/>
      <c r="D52" s="77"/>
      <c r="E52" s="77"/>
      <c r="F52" s="77"/>
      <c r="G52" s="77"/>
    </row>
  </sheetData>
  <mergeCells count="14">
    <mergeCell ref="A1:M1"/>
    <mergeCell ref="A2:A3"/>
    <mergeCell ref="B2:B3"/>
    <mergeCell ref="C2:E2"/>
    <mergeCell ref="G2:I2"/>
    <mergeCell ref="J2:J3"/>
    <mergeCell ref="K2:M2"/>
    <mergeCell ref="A40:E40"/>
    <mergeCell ref="O2:Q2"/>
    <mergeCell ref="A5:M5"/>
    <mergeCell ref="A12:M12"/>
    <mergeCell ref="A19:M19"/>
    <mergeCell ref="A26:M26"/>
    <mergeCell ref="A33:M33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52"/>
  <sheetViews>
    <sheetView topLeftCell="A31" workbookViewId="0">
      <selection activeCell="B55" sqref="B55"/>
    </sheetView>
  </sheetViews>
  <sheetFormatPr defaultRowHeight="14.4" x14ac:dyDescent="0.3"/>
  <cols>
    <col min="2" max="2" width="60.33203125" bestFit="1" customWidth="1"/>
    <col min="3" max="5" width="10.88671875" customWidth="1"/>
    <col min="6" max="6" width="12.33203125" customWidth="1"/>
    <col min="7" max="9" width="10.6640625" customWidth="1"/>
    <col min="11" max="13" width="10.33203125" customWidth="1"/>
  </cols>
  <sheetData>
    <row r="1" spans="1:17" ht="17.399999999999999" x14ac:dyDescent="0.3">
      <c r="A1" s="140" t="s">
        <v>38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2"/>
      <c r="O1" s="35"/>
      <c r="P1" s="35"/>
      <c r="Q1" s="35"/>
    </row>
    <row r="2" spans="1:17" ht="51" customHeight="1" x14ac:dyDescent="0.3">
      <c r="A2" s="116" t="s">
        <v>14</v>
      </c>
      <c r="B2" s="116" t="s">
        <v>15</v>
      </c>
      <c r="C2" s="118" t="s">
        <v>91</v>
      </c>
      <c r="D2" s="119"/>
      <c r="E2" s="120"/>
      <c r="F2" s="42" t="s">
        <v>66</v>
      </c>
      <c r="G2" s="126" t="s">
        <v>16</v>
      </c>
      <c r="H2" s="127"/>
      <c r="I2" s="128"/>
      <c r="J2" s="129" t="s">
        <v>17</v>
      </c>
      <c r="K2" s="126" t="s">
        <v>18</v>
      </c>
      <c r="L2" s="127"/>
      <c r="M2" s="128"/>
      <c r="O2" s="35"/>
      <c r="P2" s="35"/>
      <c r="Q2" s="35"/>
    </row>
    <row r="3" spans="1:17" ht="28.8" x14ac:dyDescent="0.3">
      <c r="A3" s="117"/>
      <c r="B3" s="117"/>
      <c r="C3" s="19" t="s">
        <v>19</v>
      </c>
      <c r="D3" s="19" t="s">
        <v>20</v>
      </c>
      <c r="E3" s="19" t="s">
        <v>21</v>
      </c>
      <c r="F3" s="20" t="s">
        <v>22</v>
      </c>
      <c r="G3" s="19" t="s">
        <v>23</v>
      </c>
      <c r="H3" s="19" t="s">
        <v>24</v>
      </c>
      <c r="I3" s="19" t="s">
        <v>25</v>
      </c>
      <c r="J3" s="130"/>
      <c r="K3" s="19" t="s">
        <v>23</v>
      </c>
      <c r="L3" s="19" t="s">
        <v>24</v>
      </c>
      <c r="M3" s="19" t="s">
        <v>25</v>
      </c>
      <c r="O3" s="35"/>
      <c r="P3" s="35"/>
      <c r="Q3" s="35"/>
    </row>
    <row r="4" spans="1:17" ht="18" customHeight="1" x14ac:dyDescent="0.3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2">
        <v>6</v>
      </c>
      <c r="G4" s="23" t="s">
        <v>101</v>
      </c>
      <c r="H4" s="23" t="s">
        <v>102</v>
      </c>
      <c r="I4" s="23" t="s">
        <v>103</v>
      </c>
      <c r="J4" s="21">
        <v>10</v>
      </c>
      <c r="K4" s="23" t="s">
        <v>104</v>
      </c>
      <c r="L4" s="23" t="s">
        <v>105</v>
      </c>
      <c r="M4" s="23" t="s">
        <v>106</v>
      </c>
      <c r="O4" s="31"/>
      <c r="P4" s="31"/>
      <c r="Q4" s="31"/>
    </row>
    <row r="5" spans="1:17" x14ac:dyDescent="0.3">
      <c r="A5" s="134" t="s">
        <v>85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6"/>
    </row>
    <row r="6" spans="1:17" x14ac:dyDescent="0.3">
      <c r="A6" s="50">
        <v>1</v>
      </c>
      <c r="B6" s="25" t="s">
        <v>27</v>
      </c>
      <c r="C6" s="26">
        <f>Szacowanie!D65</f>
        <v>100</v>
      </c>
      <c r="D6" s="26">
        <f>Szacowanie!E65</f>
        <v>620</v>
      </c>
      <c r="E6" s="26">
        <f>Szacowanie!F65</f>
        <v>720</v>
      </c>
      <c r="F6" s="44"/>
      <c r="G6" s="27"/>
      <c r="H6" s="27"/>
      <c r="I6" s="27"/>
      <c r="J6" s="28"/>
      <c r="K6" s="27"/>
      <c r="L6" s="27"/>
      <c r="M6" s="27"/>
    </row>
    <row r="7" spans="1:17" x14ac:dyDescent="0.3">
      <c r="A7" s="50">
        <v>2</v>
      </c>
      <c r="B7" s="25" t="s">
        <v>28</v>
      </c>
      <c r="C7" s="26">
        <f>Szacowanie!D66</f>
        <v>1</v>
      </c>
      <c r="D7" s="26">
        <f>Szacowanie!E66</f>
        <v>1</v>
      </c>
      <c r="E7" s="26">
        <f>Szacowanie!F66</f>
        <v>2</v>
      </c>
      <c r="F7" s="44"/>
      <c r="G7" s="27"/>
      <c r="H7" s="27"/>
      <c r="I7" s="27"/>
      <c r="J7" s="28"/>
      <c r="K7" s="27"/>
      <c r="L7" s="27"/>
      <c r="M7" s="27"/>
    </row>
    <row r="8" spans="1:17" x14ac:dyDescent="0.3">
      <c r="A8" s="50">
        <v>3</v>
      </c>
      <c r="B8" s="25" t="s">
        <v>29</v>
      </c>
      <c r="C8" s="26">
        <f>Szacowanie!D67</f>
        <v>1</v>
      </c>
      <c r="D8" s="26">
        <f>Szacowanie!E67</f>
        <v>1</v>
      </c>
      <c r="E8" s="26">
        <f>Szacowanie!F67</f>
        <v>2</v>
      </c>
      <c r="F8" s="44"/>
      <c r="G8" s="27"/>
      <c r="H8" s="27"/>
      <c r="I8" s="27"/>
      <c r="J8" s="28"/>
      <c r="K8" s="27"/>
      <c r="L8" s="27"/>
      <c r="M8" s="27"/>
    </row>
    <row r="9" spans="1:17" x14ac:dyDescent="0.3">
      <c r="A9" s="50">
        <v>4</v>
      </c>
      <c r="B9" s="25" t="s">
        <v>30</v>
      </c>
      <c r="C9" s="26">
        <f>Szacowanie!D68</f>
        <v>1</v>
      </c>
      <c r="D9" s="26">
        <f>Szacowanie!E68</f>
        <v>1</v>
      </c>
      <c r="E9" s="26">
        <f>Szacowanie!F68</f>
        <v>2</v>
      </c>
      <c r="F9" s="44"/>
      <c r="G9" s="27"/>
      <c r="H9" s="27"/>
      <c r="I9" s="27"/>
      <c r="J9" s="28"/>
      <c r="K9" s="27"/>
      <c r="L9" s="27"/>
      <c r="M9" s="27"/>
    </row>
    <row r="10" spans="1:17" x14ac:dyDescent="0.3">
      <c r="A10" s="50">
        <v>5</v>
      </c>
      <c r="B10" s="25" t="s">
        <v>31</v>
      </c>
      <c r="C10" s="26">
        <f>Szacowanie!D69</f>
        <v>1</v>
      </c>
      <c r="D10" s="26">
        <f>Szacowanie!E69</f>
        <v>1</v>
      </c>
      <c r="E10" s="26">
        <f>Szacowanie!F69</f>
        <v>2</v>
      </c>
      <c r="F10" s="44"/>
      <c r="G10" s="27"/>
      <c r="H10" s="27"/>
      <c r="I10" s="27"/>
      <c r="J10" s="28"/>
      <c r="K10" s="27"/>
      <c r="L10" s="27"/>
      <c r="M10" s="27"/>
    </row>
    <row r="11" spans="1:17" x14ac:dyDescent="0.3">
      <c r="A11" s="50">
        <v>6</v>
      </c>
      <c r="B11" s="25" t="s">
        <v>32</v>
      </c>
      <c r="C11" s="26">
        <f>Szacowanie!D70</f>
        <v>1</v>
      </c>
      <c r="D11" s="26">
        <f>Szacowanie!E70</f>
        <v>1</v>
      </c>
      <c r="E11" s="26">
        <f>Szacowanie!F70</f>
        <v>2</v>
      </c>
      <c r="F11" s="44"/>
      <c r="G11" s="27"/>
      <c r="H11" s="27"/>
      <c r="I11" s="27"/>
      <c r="J11" s="28"/>
      <c r="K11" s="27"/>
      <c r="L11" s="27"/>
      <c r="M11" s="27"/>
    </row>
    <row r="12" spans="1:17" x14ac:dyDescent="0.3">
      <c r="A12" s="134" t="s">
        <v>39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6"/>
    </row>
    <row r="13" spans="1:17" x14ac:dyDescent="0.3">
      <c r="A13" s="50">
        <v>1</v>
      </c>
      <c r="B13" s="25" t="s">
        <v>27</v>
      </c>
      <c r="C13" s="26">
        <f>Szacowanie!D72</f>
        <v>1355</v>
      </c>
      <c r="D13" s="26">
        <f>Szacowanie!E72</f>
        <v>8135</v>
      </c>
      <c r="E13" s="26">
        <f>Szacowanie!F72</f>
        <v>9490</v>
      </c>
      <c r="F13" s="44"/>
      <c r="G13" s="27"/>
      <c r="H13" s="27"/>
      <c r="I13" s="27"/>
      <c r="J13" s="28"/>
      <c r="K13" s="27"/>
      <c r="L13" s="27"/>
      <c r="M13" s="27"/>
    </row>
    <row r="14" spans="1:17" x14ac:dyDescent="0.3">
      <c r="A14" s="50">
        <v>2</v>
      </c>
      <c r="B14" s="25" t="s">
        <v>28</v>
      </c>
      <c r="C14" s="26">
        <f>Szacowanie!D73</f>
        <v>1</v>
      </c>
      <c r="D14" s="26">
        <f>Szacowanie!E73</f>
        <v>1</v>
      </c>
      <c r="E14" s="26">
        <f>Szacowanie!F73</f>
        <v>2</v>
      </c>
      <c r="F14" s="44"/>
      <c r="G14" s="27"/>
      <c r="H14" s="27"/>
      <c r="I14" s="27"/>
      <c r="J14" s="28"/>
      <c r="K14" s="27"/>
      <c r="L14" s="27"/>
      <c r="M14" s="27"/>
    </row>
    <row r="15" spans="1:17" x14ac:dyDescent="0.3">
      <c r="A15" s="50">
        <v>3</v>
      </c>
      <c r="B15" s="25" t="s">
        <v>29</v>
      </c>
      <c r="C15" s="26">
        <f>Szacowanie!D74</f>
        <v>1</v>
      </c>
      <c r="D15" s="26">
        <f>Szacowanie!E74</f>
        <v>1</v>
      </c>
      <c r="E15" s="26">
        <f>Szacowanie!F74</f>
        <v>2</v>
      </c>
      <c r="F15" s="44"/>
      <c r="G15" s="27"/>
      <c r="H15" s="27"/>
      <c r="I15" s="27"/>
      <c r="J15" s="28"/>
      <c r="K15" s="27"/>
      <c r="L15" s="27"/>
      <c r="M15" s="27"/>
    </row>
    <row r="16" spans="1:17" x14ac:dyDescent="0.3">
      <c r="A16" s="50">
        <v>4</v>
      </c>
      <c r="B16" s="25" t="s">
        <v>30</v>
      </c>
      <c r="C16" s="26">
        <f>Szacowanie!D75</f>
        <v>1</v>
      </c>
      <c r="D16" s="26">
        <f>Szacowanie!E75</f>
        <v>1</v>
      </c>
      <c r="E16" s="26">
        <f>Szacowanie!F75</f>
        <v>2</v>
      </c>
      <c r="F16" s="44"/>
      <c r="G16" s="27"/>
      <c r="H16" s="27"/>
      <c r="I16" s="27"/>
      <c r="J16" s="28"/>
      <c r="K16" s="27"/>
      <c r="L16" s="27"/>
      <c r="M16" s="27"/>
    </row>
    <row r="17" spans="1:13" x14ac:dyDescent="0.3">
      <c r="A17" s="50">
        <v>5</v>
      </c>
      <c r="B17" s="25" t="s">
        <v>31</v>
      </c>
      <c r="C17" s="26">
        <f>Szacowanie!D76</f>
        <v>1</v>
      </c>
      <c r="D17" s="26">
        <f>Szacowanie!E76</f>
        <v>1</v>
      </c>
      <c r="E17" s="26">
        <f>Szacowanie!F76</f>
        <v>2</v>
      </c>
      <c r="F17" s="44"/>
      <c r="G17" s="27"/>
      <c r="H17" s="27"/>
      <c r="I17" s="27"/>
      <c r="J17" s="28"/>
      <c r="K17" s="27"/>
      <c r="L17" s="27"/>
      <c r="M17" s="27"/>
    </row>
    <row r="18" spans="1:13" x14ac:dyDescent="0.3">
      <c r="A18" s="50">
        <v>6</v>
      </c>
      <c r="B18" s="25" t="s">
        <v>32</v>
      </c>
      <c r="C18" s="26">
        <f>Szacowanie!D77</f>
        <v>1</v>
      </c>
      <c r="D18" s="26">
        <f>Szacowanie!E77</f>
        <v>1</v>
      </c>
      <c r="E18" s="26">
        <f>Szacowanie!F77</f>
        <v>2</v>
      </c>
      <c r="F18" s="44"/>
      <c r="G18" s="27"/>
      <c r="H18" s="27"/>
      <c r="I18" s="27"/>
      <c r="J18" s="28"/>
      <c r="K18" s="27"/>
      <c r="L18" s="27"/>
      <c r="M18" s="27"/>
    </row>
    <row r="19" spans="1:13" x14ac:dyDescent="0.3">
      <c r="A19" s="134" t="s">
        <v>40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6"/>
    </row>
    <row r="20" spans="1:13" x14ac:dyDescent="0.3">
      <c r="A20" s="50">
        <v>1</v>
      </c>
      <c r="B20" s="25" t="s">
        <v>27</v>
      </c>
      <c r="C20" s="26">
        <f>Szacowanie!D79</f>
        <v>180</v>
      </c>
      <c r="D20" s="26">
        <f>Szacowanie!E79</f>
        <v>1100</v>
      </c>
      <c r="E20" s="26">
        <f>Szacowanie!F79</f>
        <v>1280</v>
      </c>
      <c r="F20" s="44"/>
      <c r="G20" s="27"/>
      <c r="H20" s="27"/>
      <c r="I20" s="27"/>
      <c r="J20" s="28"/>
      <c r="K20" s="27"/>
      <c r="L20" s="27"/>
      <c r="M20" s="27"/>
    </row>
    <row r="21" spans="1:13" x14ac:dyDescent="0.3">
      <c r="A21" s="50">
        <v>2</v>
      </c>
      <c r="B21" s="25" t="s">
        <v>28</v>
      </c>
      <c r="C21" s="26">
        <f>Szacowanie!D80</f>
        <v>1</v>
      </c>
      <c r="D21" s="26">
        <f>Szacowanie!E80</f>
        <v>1</v>
      </c>
      <c r="E21" s="26">
        <f>Szacowanie!F80</f>
        <v>2</v>
      </c>
      <c r="F21" s="44"/>
      <c r="G21" s="27"/>
      <c r="H21" s="27"/>
      <c r="I21" s="27"/>
      <c r="J21" s="28"/>
      <c r="K21" s="27"/>
      <c r="L21" s="27"/>
      <c r="M21" s="27"/>
    </row>
    <row r="22" spans="1:13" x14ac:dyDescent="0.3">
      <c r="A22" s="50">
        <v>3</v>
      </c>
      <c r="B22" s="25" t="s">
        <v>29</v>
      </c>
      <c r="C22" s="26">
        <f>Szacowanie!D81</f>
        <v>1</v>
      </c>
      <c r="D22" s="26">
        <f>Szacowanie!E81</f>
        <v>1</v>
      </c>
      <c r="E22" s="26">
        <f>Szacowanie!F81</f>
        <v>2</v>
      </c>
      <c r="F22" s="44"/>
      <c r="G22" s="27"/>
      <c r="H22" s="27"/>
      <c r="I22" s="27"/>
      <c r="J22" s="28"/>
      <c r="K22" s="27"/>
      <c r="L22" s="27"/>
      <c r="M22" s="27"/>
    </row>
    <row r="23" spans="1:13" x14ac:dyDescent="0.3">
      <c r="A23" s="50">
        <v>4</v>
      </c>
      <c r="B23" s="25" t="s">
        <v>30</v>
      </c>
      <c r="C23" s="26">
        <f>Szacowanie!D82</f>
        <v>1</v>
      </c>
      <c r="D23" s="26">
        <f>Szacowanie!E82</f>
        <v>1</v>
      </c>
      <c r="E23" s="26">
        <f>Szacowanie!F82</f>
        <v>2</v>
      </c>
      <c r="F23" s="44"/>
      <c r="G23" s="27"/>
      <c r="H23" s="27"/>
      <c r="I23" s="27"/>
      <c r="J23" s="28"/>
      <c r="K23" s="27"/>
      <c r="L23" s="27"/>
      <c r="M23" s="27"/>
    </row>
    <row r="24" spans="1:13" x14ac:dyDescent="0.3">
      <c r="A24" s="50">
        <v>5</v>
      </c>
      <c r="B24" s="25" t="s">
        <v>31</v>
      </c>
      <c r="C24" s="26">
        <f>Szacowanie!D83</f>
        <v>1</v>
      </c>
      <c r="D24" s="26">
        <f>Szacowanie!E83</f>
        <v>1</v>
      </c>
      <c r="E24" s="26">
        <f>Szacowanie!F83</f>
        <v>2</v>
      </c>
      <c r="F24" s="44"/>
      <c r="G24" s="27"/>
      <c r="H24" s="27"/>
      <c r="I24" s="27"/>
      <c r="J24" s="28"/>
      <c r="K24" s="27"/>
      <c r="L24" s="27"/>
      <c r="M24" s="27"/>
    </row>
    <row r="25" spans="1:13" x14ac:dyDescent="0.3">
      <c r="A25" s="50">
        <v>6</v>
      </c>
      <c r="B25" s="25" t="s">
        <v>32</v>
      </c>
      <c r="C25" s="26">
        <f>Szacowanie!D84</f>
        <v>1</v>
      </c>
      <c r="D25" s="26">
        <f>Szacowanie!E84</f>
        <v>1</v>
      </c>
      <c r="E25" s="26">
        <f>Szacowanie!F84</f>
        <v>2</v>
      </c>
      <c r="F25" s="44"/>
      <c r="G25" s="27"/>
      <c r="H25" s="27"/>
      <c r="I25" s="27"/>
      <c r="J25" s="28"/>
      <c r="K25" s="27"/>
      <c r="L25" s="27"/>
      <c r="M25" s="27"/>
    </row>
    <row r="26" spans="1:13" x14ac:dyDescent="0.3">
      <c r="A26" s="134" t="s">
        <v>41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6"/>
    </row>
    <row r="27" spans="1:13" x14ac:dyDescent="0.3">
      <c r="A27" s="50">
        <v>1</v>
      </c>
      <c r="B27" s="25" t="s">
        <v>27</v>
      </c>
      <c r="C27" s="26">
        <f>Szacowanie!D86</f>
        <v>2</v>
      </c>
      <c r="D27" s="26">
        <f>Szacowanie!E86</f>
        <v>13</v>
      </c>
      <c r="E27" s="26">
        <f>Szacowanie!F86</f>
        <v>15</v>
      </c>
      <c r="F27" s="44"/>
      <c r="G27" s="27"/>
      <c r="H27" s="27"/>
      <c r="I27" s="27"/>
      <c r="J27" s="28"/>
      <c r="K27" s="27"/>
      <c r="L27" s="27"/>
      <c r="M27" s="27"/>
    </row>
    <row r="28" spans="1:13" x14ac:dyDescent="0.3">
      <c r="A28" s="50">
        <v>2</v>
      </c>
      <c r="B28" s="25" t="s">
        <v>28</v>
      </c>
      <c r="C28" s="26">
        <f>Szacowanie!D87</f>
        <v>1</v>
      </c>
      <c r="D28" s="26">
        <f>Szacowanie!E87</f>
        <v>1</v>
      </c>
      <c r="E28" s="26">
        <f>Szacowanie!F87</f>
        <v>2</v>
      </c>
      <c r="F28" s="44"/>
      <c r="G28" s="27"/>
      <c r="H28" s="27"/>
      <c r="I28" s="27"/>
      <c r="J28" s="28"/>
      <c r="K28" s="27"/>
      <c r="L28" s="27"/>
      <c r="M28" s="27"/>
    </row>
    <row r="29" spans="1:13" x14ac:dyDescent="0.3">
      <c r="A29" s="50">
        <v>3</v>
      </c>
      <c r="B29" s="25" t="s">
        <v>29</v>
      </c>
      <c r="C29" s="26">
        <f>Szacowanie!D88</f>
        <v>1</v>
      </c>
      <c r="D29" s="26">
        <f>Szacowanie!E88</f>
        <v>1</v>
      </c>
      <c r="E29" s="26">
        <f>Szacowanie!F88</f>
        <v>2</v>
      </c>
      <c r="F29" s="44"/>
      <c r="G29" s="27"/>
      <c r="H29" s="27"/>
      <c r="I29" s="27"/>
      <c r="J29" s="28"/>
      <c r="K29" s="27"/>
      <c r="L29" s="27"/>
      <c r="M29" s="27"/>
    </row>
    <row r="30" spans="1:13" x14ac:dyDescent="0.3">
      <c r="A30" s="50">
        <v>4</v>
      </c>
      <c r="B30" s="25" t="s">
        <v>30</v>
      </c>
      <c r="C30" s="26">
        <f>Szacowanie!D89</f>
        <v>1</v>
      </c>
      <c r="D30" s="26">
        <f>Szacowanie!E89</f>
        <v>1</v>
      </c>
      <c r="E30" s="26">
        <f>Szacowanie!F89</f>
        <v>2</v>
      </c>
      <c r="F30" s="44"/>
      <c r="G30" s="27"/>
      <c r="H30" s="27"/>
      <c r="I30" s="27"/>
      <c r="J30" s="28"/>
      <c r="K30" s="27"/>
      <c r="L30" s="27"/>
      <c r="M30" s="27"/>
    </row>
    <row r="31" spans="1:13" x14ac:dyDescent="0.3">
      <c r="A31" s="50">
        <v>5</v>
      </c>
      <c r="B31" s="25" t="s">
        <v>31</v>
      </c>
      <c r="C31" s="26">
        <f>Szacowanie!D90</f>
        <v>1</v>
      </c>
      <c r="D31" s="26">
        <f>Szacowanie!E90</f>
        <v>1</v>
      </c>
      <c r="E31" s="26">
        <f>Szacowanie!F90</f>
        <v>2</v>
      </c>
      <c r="F31" s="44"/>
      <c r="G31" s="27"/>
      <c r="H31" s="27"/>
      <c r="I31" s="27"/>
      <c r="J31" s="28"/>
      <c r="K31" s="27"/>
      <c r="L31" s="27"/>
      <c r="M31" s="27"/>
    </row>
    <row r="32" spans="1:13" x14ac:dyDescent="0.3">
      <c r="A32" s="50">
        <v>6</v>
      </c>
      <c r="B32" s="25" t="s">
        <v>32</v>
      </c>
      <c r="C32" s="26">
        <f>Szacowanie!D91</f>
        <v>1</v>
      </c>
      <c r="D32" s="26">
        <f>Szacowanie!E91</f>
        <v>1</v>
      </c>
      <c r="E32" s="26">
        <f>Szacowanie!F91</f>
        <v>2</v>
      </c>
      <c r="F32" s="44"/>
      <c r="G32" s="27"/>
      <c r="H32" s="27"/>
      <c r="I32" s="27"/>
      <c r="J32" s="28"/>
      <c r="K32" s="27"/>
      <c r="L32" s="27"/>
      <c r="M32" s="27"/>
    </row>
    <row r="33" spans="1:20" x14ac:dyDescent="0.3">
      <c r="A33" s="134" t="s">
        <v>42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6"/>
    </row>
    <row r="34" spans="1:20" x14ac:dyDescent="0.3">
      <c r="A34" s="50">
        <v>1</v>
      </c>
      <c r="B34" s="25" t="s">
        <v>27</v>
      </c>
      <c r="C34" s="26">
        <f>Szacowanie!D93</f>
        <v>1150</v>
      </c>
      <c r="D34" s="26">
        <f>Szacowanie!E93</f>
        <v>6900</v>
      </c>
      <c r="E34" s="26">
        <f>Szacowanie!F93</f>
        <v>8050</v>
      </c>
      <c r="F34" s="44"/>
      <c r="G34" s="27"/>
      <c r="H34" s="27"/>
      <c r="I34" s="27"/>
      <c r="J34" s="28"/>
      <c r="K34" s="27"/>
      <c r="L34" s="27"/>
      <c r="M34" s="27"/>
    </row>
    <row r="35" spans="1:20" x14ac:dyDescent="0.3">
      <c r="A35" s="50">
        <v>2</v>
      </c>
      <c r="B35" s="25" t="s">
        <v>28</v>
      </c>
      <c r="C35" s="26">
        <f>Szacowanie!D94</f>
        <v>1</v>
      </c>
      <c r="D35" s="26">
        <f>Szacowanie!E94</f>
        <v>1</v>
      </c>
      <c r="E35" s="26">
        <f>Szacowanie!F94</f>
        <v>2</v>
      </c>
      <c r="F35" s="44"/>
      <c r="G35" s="27"/>
      <c r="H35" s="27"/>
      <c r="I35" s="27"/>
      <c r="J35" s="28"/>
      <c r="K35" s="27"/>
      <c r="L35" s="27"/>
      <c r="M35" s="27"/>
    </row>
    <row r="36" spans="1:20" x14ac:dyDescent="0.3">
      <c r="A36" s="50">
        <v>3</v>
      </c>
      <c r="B36" s="25" t="s">
        <v>29</v>
      </c>
      <c r="C36" s="26">
        <f>Szacowanie!D95</f>
        <v>1</v>
      </c>
      <c r="D36" s="26">
        <f>Szacowanie!E95</f>
        <v>1</v>
      </c>
      <c r="E36" s="26">
        <f>Szacowanie!F95</f>
        <v>2</v>
      </c>
      <c r="F36" s="44"/>
      <c r="G36" s="27"/>
      <c r="H36" s="27"/>
      <c r="I36" s="27"/>
      <c r="J36" s="28"/>
      <c r="K36" s="27"/>
      <c r="L36" s="27"/>
      <c r="M36" s="27"/>
    </row>
    <row r="37" spans="1:20" x14ac:dyDescent="0.3">
      <c r="A37" s="50">
        <v>4</v>
      </c>
      <c r="B37" s="25" t="s">
        <v>30</v>
      </c>
      <c r="C37" s="26">
        <f>Szacowanie!D96</f>
        <v>1</v>
      </c>
      <c r="D37" s="26">
        <f>Szacowanie!E96</f>
        <v>1</v>
      </c>
      <c r="E37" s="26">
        <f>Szacowanie!F96</f>
        <v>2</v>
      </c>
      <c r="F37" s="44"/>
      <c r="G37" s="27"/>
      <c r="H37" s="27"/>
      <c r="I37" s="27"/>
      <c r="J37" s="28"/>
      <c r="K37" s="27"/>
      <c r="L37" s="27"/>
      <c r="M37" s="27"/>
    </row>
    <row r="38" spans="1:20" x14ac:dyDescent="0.3">
      <c r="A38" s="50">
        <v>5</v>
      </c>
      <c r="B38" s="25" t="s">
        <v>31</v>
      </c>
      <c r="C38" s="26">
        <f>Szacowanie!D97</f>
        <v>1</v>
      </c>
      <c r="D38" s="26">
        <f>Szacowanie!E97</f>
        <v>1</v>
      </c>
      <c r="E38" s="26">
        <f>Szacowanie!F97</f>
        <v>2</v>
      </c>
      <c r="F38" s="44"/>
      <c r="G38" s="27"/>
      <c r="H38" s="27"/>
      <c r="I38" s="27"/>
      <c r="J38" s="28"/>
      <c r="K38" s="27"/>
      <c r="L38" s="27"/>
      <c r="M38" s="27"/>
    </row>
    <row r="39" spans="1:20" x14ac:dyDescent="0.3">
      <c r="A39" s="50">
        <v>6</v>
      </c>
      <c r="B39" s="25" t="s">
        <v>32</v>
      </c>
      <c r="C39" s="26">
        <f>Szacowanie!D98</f>
        <v>1</v>
      </c>
      <c r="D39" s="26">
        <f>Szacowanie!E98</f>
        <v>1</v>
      </c>
      <c r="E39" s="26">
        <f>Szacowanie!F98</f>
        <v>2</v>
      </c>
      <c r="F39" s="44"/>
      <c r="G39" s="27"/>
      <c r="H39" s="27"/>
      <c r="I39" s="27"/>
      <c r="J39" s="28"/>
      <c r="K39" s="27"/>
      <c r="L39" s="27"/>
      <c r="M39" s="27"/>
    </row>
    <row r="40" spans="1:20" x14ac:dyDescent="0.3">
      <c r="A40" s="92" t="s">
        <v>37</v>
      </c>
      <c r="B40" s="93"/>
      <c r="C40" s="93"/>
      <c r="D40" s="93"/>
      <c r="E40" s="93"/>
      <c r="F40" s="49"/>
      <c r="G40" s="52"/>
      <c r="H40" s="52"/>
      <c r="I40" s="52"/>
      <c r="J40" s="52"/>
      <c r="K40" s="52"/>
      <c r="L40" s="52"/>
      <c r="M40" s="52"/>
    </row>
    <row r="41" spans="1:20" s="2" customFormat="1" ht="13.8" x14ac:dyDescent="0.2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R41" s="7"/>
      <c r="S41" s="7"/>
      <c r="T41" s="7"/>
    </row>
    <row r="42" spans="1:20" s="2" customFormat="1" ht="13.8" x14ac:dyDescent="0.25">
      <c r="A42" s="63"/>
      <c r="B42" s="64" t="s">
        <v>107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R42" s="7"/>
      <c r="S42" s="7"/>
      <c r="T42" s="7"/>
    </row>
    <row r="43" spans="1:20" s="2" customFormat="1" ht="13.8" x14ac:dyDescent="0.25">
      <c r="A43" s="65" t="s">
        <v>1</v>
      </c>
      <c r="B43" s="66" t="s">
        <v>108</v>
      </c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R43" s="7"/>
      <c r="S43" s="7"/>
      <c r="T43" s="7"/>
    </row>
    <row r="44" spans="1:20" s="2" customFormat="1" ht="13.8" x14ac:dyDescent="0.25">
      <c r="A44" s="65" t="s">
        <v>109</v>
      </c>
      <c r="B44" s="66" t="s">
        <v>110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R44" s="7"/>
      <c r="S44" s="7"/>
      <c r="T44" s="7"/>
    </row>
    <row r="45" spans="1:20" s="2" customFormat="1" ht="13.8" x14ac:dyDescent="0.25">
      <c r="A45" s="65" t="s">
        <v>111</v>
      </c>
      <c r="B45" s="66" t="s">
        <v>112</v>
      </c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R45" s="7"/>
      <c r="S45" s="7"/>
      <c r="T45" s="7"/>
    </row>
    <row r="46" spans="1:20" s="2" customFormat="1" ht="13.8" x14ac:dyDescent="0.25">
      <c r="A46" s="65" t="s">
        <v>113</v>
      </c>
      <c r="B46" s="66" t="s">
        <v>114</v>
      </c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R46" s="7"/>
      <c r="S46" s="7"/>
      <c r="T46" s="7"/>
    </row>
    <row r="47" spans="1:20" s="2" customFormat="1" ht="15" customHeight="1" x14ac:dyDescent="0.25">
      <c r="A47" s="65" t="s">
        <v>115</v>
      </c>
      <c r="B47" s="66" t="s">
        <v>116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1:20" s="2" customFormat="1" ht="13.8" x14ac:dyDescent="0.25">
      <c r="A48" s="65" t="s">
        <v>117</v>
      </c>
      <c r="B48" s="66" t="s">
        <v>118</v>
      </c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</row>
    <row r="50" spans="2:7" x14ac:dyDescent="0.3">
      <c r="B50" s="77" t="s">
        <v>121</v>
      </c>
      <c r="C50" s="77"/>
      <c r="D50" s="77"/>
      <c r="E50" s="77"/>
      <c r="F50" s="77"/>
      <c r="G50" s="77"/>
    </row>
    <row r="51" spans="2:7" x14ac:dyDescent="0.3">
      <c r="B51" s="77"/>
      <c r="C51" s="77"/>
      <c r="D51" s="77"/>
      <c r="E51" s="77"/>
      <c r="F51" s="77"/>
      <c r="G51" s="77"/>
    </row>
    <row r="52" spans="2:7" x14ac:dyDescent="0.3">
      <c r="B52" s="77" t="s">
        <v>122</v>
      </c>
      <c r="C52" s="77"/>
      <c r="D52" s="77"/>
      <c r="E52" s="77"/>
      <c r="F52" s="77"/>
      <c r="G52" s="77"/>
    </row>
  </sheetData>
  <mergeCells count="13">
    <mergeCell ref="A40:E40"/>
    <mergeCell ref="A1:M1"/>
    <mergeCell ref="A2:A3"/>
    <mergeCell ref="B2:B3"/>
    <mergeCell ref="C2:E2"/>
    <mergeCell ref="G2:I2"/>
    <mergeCell ref="J2:J3"/>
    <mergeCell ref="K2:M2"/>
    <mergeCell ref="A5:M5"/>
    <mergeCell ref="A12:M12"/>
    <mergeCell ref="A19:M19"/>
    <mergeCell ref="A26:M26"/>
    <mergeCell ref="A33:M33"/>
  </mergeCells>
  <pageMargins left="0.7" right="0.7" top="0.75" bottom="0.75" header="0.3" footer="0.3"/>
  <pageSetup paperSize="9" scale="4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55"/>
  <sheetViews>
    <sheetView topLeftCell="A31" workbookViewId="0">
      <selection activeCell="I53" sqref="I53"/>
    </sheetView>
  </sheetViews>
  <sheetFormatPr defaultRowHeight="14.4" x14ac:dyDescent="0.3"/>
  <cols>
    <col min="2" max="2" width="60.33203125" bestFit="1" customWidth="1"/>
    <col min="3" max="5" width="10.88671875" customWidth="1"/>
    <col min="6" max="6" width="12.33203125" customWidth="1"/>
    <col min="7" max="9" width="10.6640625" customWidth="1"/>
    <col min="11" max="13" width="10.33203125" customWidth="1"/>
  </cols>
  <sheetData>
    <row r="1" spans="1:17" ht="17.399999999999999" x14ac:dyDescent="0.3">
      <c r="A1" s="140" t="s">
        <v>43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2"/>
    </row>
    <row r="2" spans="1:17" ht="51" customHeight="1" x14ac:dyDescent="0.3">
      <c r="A2" s="116" t="s">
        <v>14</v>
      </c>
      <c r="B2" s="116" t="s">
        <v>15</v>
      </c>
      <c r="C2" s="118" t="s">
        <v>91</v>
      </c>
      <c r="D2" s="119"/>
      <c r="E2" s="120"/>
      <c r="F2" s="42" t="s">
        <v>66</v>
      </c>
      <c r="G2" s="126" t="s">
        <v>16</v>
      </c>
      <c r="H2" s="127"/>
      <c r="I2" s="128"/>
      <c r="J2" s="129" t="s">
        <v>17</v>
      </c>
      <c r="K2" s="126" t="s">
        <v>18</v>
      </c>
      <c r="L2" s="127"/>
      <c r="M2" s="128"/>
    </row>
    <row r="3" spans="1:17" ht="28.8" x14ac:dyDescent="0.3">
      <c r="A3" s="117"/>
      <c r="B3" s="117"/>
      <c r="C3" s="19" t="s">
        <v>19</v>
      </c>
      <c r="D3" s="19" t="s">
        <v>20</v>
      </c>
      <c r="E3" s="19" t="s">
        <v>21</v>
      </c>
      <c r="F3" s="20" t="s">
        <v>22</v>
      </c>
      <c r="G3" s="19" t="s">
        <v>23</v>
      </c>
      <c r="H3" s="19" t="s">
        <v>24</v>
      </c>
      <c r="I3" s="19" t="s">
        <v>25</v>
      </c>
      <c r="J3" s="130"/>
      <c r="K3" s="19" t="s">
        <v>23</v>
      </c>
      <c r="L3" s="19" t="s">
        <v>24</v>
      </c>
      <c r="M3" s="19" t="s">
        <v>25</v>
      </c>
    </row>
    <row r="4" spans="1:17" ht="18" customHeight="1" x14ac:dyDescent="0.3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2">
        <v>6</v>
      </c>
      <c r="G4" s="23" t="s">
        <v>101</v>
      </c>
      <c r="H4" s="23" t="s">
        <v>102</v>
      </c>
      <c r="I4" s="23" t="s">
        <v>103</v>
      </c>
      <c r="J4" s="21">
        <v>10</v>
      </c>
      <c r="K4" s="23" t="s">
        <v>104</v>
      </c>
      <c r="L4" s="23" t="s">
        <v>105</v>
      </c>
      <c r="M4" s="23" t="s">
        <v>106</v>
      </c>
      <c r="O4" s="31"/>
      <c r="P4" s="31"/>
      <c r="Q4" s="31"/>
    </row>
    <row r="5" spans="1:17" x14ac:dyDescent="0.3">
      <c r="A5" s="134" t="s">
        <v>44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6"/>
    </row>
    <row r="6" spans="1:17" x14ac:dyDescent="0.3">
      <c r="A6" s="50">
        <v>1</v>
      </c>
      <c r="B6" s="25" t="s">
        <v>27</v>
      </c>
      <c r="C6" s="26">
        <f>Szacowanie!D107</f>
        <v>880</v>
      </c>
      <c r="D6" s="26">
        <f>Szacowanie!E107</f>
        <v>5280</v>
      </c>
      <c r="E6" s="26">
        <f>Szacowanie!F107</f>
        <v>6160</v>
      </c>
      <c r="F6" s="44"/>
      <c r="G6" s="27"/>
      <c r="H6" s="27"/>
      <c r="I6" s="27"/>
      <c r="J6" s="28"/>
      <c r="K6" s="27"/>
      <c r="L6" s="27"/>
      <c r="M6" s="27"/>
    </row>
    <row r="7" spans="1:17" x14ac:dyDescent="0.3">
      <c r="A7" s="50">
        <v>2</v>
      </c>
      <c r="B7" s="25" t="s">
        <v>28</v>
      </c>
      <c r="C7" s="26">
        <f>Szacowanie!D108</f>
        <v>1</v>
      </c>
      <c r="D7" s="26">
        <f>Szacowanie!E108</f>
        <v>1</v>
      </c>
      <c r="E7" s="26">
        <f>Szacowanie!F108</f>
        <v>2</v>
      </c>
      <c r="F7" s="44"/>
      <c r="G7" s="27"/>
      <c r="H7" s="27"/>
      <c r="I7" s="27"/>
      <c r="J7" s="28"/>
      <c r="K7" s="27"/>
      <c r="L7" s="27"/>
      <c r="M7" s="27"/>
    </row>
    <row r="8" spans="1:17" x14ac:dyDescent="0.3">
      <c r="A8" s="50">
        <v>3</v>
      </c>
      <c r="B8" s="25" t="s">
        <v>29</v>
      </c>
      <c r="C8" s="26">
        <f>Szacowanie!D109</f>
        <v>1</v>
      </c>
      <c r="D8" s="26">
        <f>Szacowanie!E109</f>
        <v>1</v>
      </c>
      <c r="E8" s="26">
        <f>Szacowanie!F109</f>
        <v>2</v>
      </c>
      <c r="F8" s="44"/>
      <c r="G8" s="27"/>
      <c r="H8" s="27"/>
      <c r="I8" s="27"/>
      <c r="J8" s="28"/>
      <c r="K8" s="27"/>
      <c r="L8" s="27"/>
      <c r="M8" s="27"/>
    </row>
    <row r="9" spans="1:17" x14ac:dyDescent="0.3">
      <c r="A9" s="50">
        <v>4</v>
      </c>
      <c r="B9" s="25" t="s">
        <v>30</v>
      </c>
      <c r="C9" s="26">
        <f>Szacowanie!D110</f>
        <v>1</v>
      </c>
      <c r="D9" s="26">
        <f>Szacowanie!E110</f>
        <v>1</v>
      </c>
      <c r="E9" s="26">
        <f>Szacowanie!F110</f>
        <v>2</v>
      </c>
      <c r="F9" s="44"/>
      <c r="G9" s="27"/>
      <c r="H9" s="27"/>
      <c r="I9" s="27"/>
      <c r="J9" s="28"/>
      <c r="K9" s="27"/>
      <c r="L9" s="27"/>
      <c r="M9" s="27"/>
    </row>
    <row r="10" spans="1:17" x14ac:dyDescent="0.3">
      <c r="A10" s="50">
        <v>5</v>
      </c>
      <c r="B10" s="25" t="s">
        <v>31</v>
      </c>
      <c r="C10" s="26">
        <f>Szacowanie!D111</f>
        <v>1</v>
      </c>
      <c r="D10" s="26">
        <f>Szacowanie!E111</f>
        <v>1</v>
      </c>
      <c r="E10" s="26">
        <f>Szacowanie!F111</f>
        <v>2</v>
      </c>
      <c r="F10" s="44"/>
      <c r="G10" s="27"/>
      <c r="H10" s="27"/>
      <c r="I10" s="27"/>
      <c r="J10" s="28"/>
      <c r="K10" s="27"/>
      <c r="L10" s="27"/>
      <c r="M10" s="27"/>
    </row>
    <row r="11" spans="1:17" x14ac:dyDescent="0.3">
      <c r="A11" s="50">
        <v>6</v>
      </c>
      <c r="B11" s="25" t="s">
        <v>32</v>
      </c>
      <c r="C11" s="26">
        <f>Szacowanie!D112</f>
        <v>1</v>
      </c>
      <c r="D11" s="26">
        <f>Szacowanie!E112</f>
        <v>1</v>
      </c>
      <c r="E11" s="26">
        <f>Szacowanie!F112</f>
        <v>2</v>
      </c>
      <c r="F11" s="44"/>
      <c r="G11" s="27"/>
      <c r="H11" s="27"/>
      <c r="I11" s="27"/>
      <c r="J11" s="28"/>
      <c r="K11" s="27"/>
      <c r="L11" s="27"/>
      <c r="M11" s="27"/>
    </row>
    <row r="12" spans="1:17" x14ac:dyDescent="0.3">
      <c r="A12" s="134" t="s">
        <v>45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6"/>
    </row>
    <row r="13" spans="1:17" x14ac:dyDescent="0.3">
      <c r="A13" s="50">
        <v>1</v>
      </c>
      <c r="B13" s="25" t="s">
        <v>27</v>
      </c>
      <c r="C13" s="26">
        <f>Szacowanie!D114</f>
        <v>140</v>
      </c>
      <c r="D13" s="26">
        <f>Szacowanie!E114</f>
        <v>840</v>
      </c>
      <c r="E13" s="26">
        <f>Szacowanie!F114</f>
        <v>980</v>
      </c>
      <c r="F13" s="44"/>
      <c r="G13" s="27"/>
      <c r="H13" s="27"/>
      <c r="I13" s="27"/>
      <c r="J13" s="28"/>
      <c r="K13" s="27"/>
      <c r="L13" s="27"/>
      <c r="M13" s="27"/>
    </row>
    <row r="14" spans="1:17" x14ac:dyDescent="0.3">
      <c r="A14" s="50">
        <v>2</v>
      </c>
      <c r="B14" s="25" t="s">
        <v>28</v>
      </c>
      <c r="C14" s="26">
        <f>Szacowanie!D115</f>
        <v>1</v>
      </c>
      <c r="D14" s="26">
        <f>Szacowanie!E115</f>
        <v>1</v>
      </c>
      <c r="E14" s="26">
        <f>Szacowanie!F115</f>
        <v>2</v>
      </c>
      <c r="F14" s="44"/>
      <c r="G14" s="27"/>
      <c r="H14" s="27"/>
      <c r="I14" s="27"/>
      <c r="J14" s="28"/>
      <c r="K14" s="27"/>
      <c r="L14" s="27"/>
      <c r="M14" s="27"/>
    </row>
    <row r="15" spans="1:17" x14ac:dyDescent="0.3">
      <c r="A15" s="50">
        <v>3</v>
      </c>
      <c r="B15" s="25" t="s">
        <v>29</v>
      </c>
      <c r="C15" s="26">
        <f>Szacowanie!D116</f>
        <v>1</v>
      </c>
      <c r="D15" s="26">
        <f>Szacowanie!E116</f>
        <v>1</v>
      </c>
      <c r="E15" s="26">
        <f>Szacowanie!F116</f>
        <v>2</v>
      </c>
      <c r="F15" s="44"/>
      <c r="G15" s="27"/>
      <c r="H15" s="27"/>
      <c r="I15" s="27"/>
      <c r="J15" s="28"/>
      <c r="K15" s="27"/>
      <c r="L15" s="27"/>
      <c r="M15" s="27"/>
    </row>
    <row r="16" spans="1:17" x14ac:dyDescent="0.3">
      <c r="A16" s="50">
        <v>4</v>
      </c>
      <c r="B16" s="25" t="s">
        <v>30</v>
      </c>
      <c r="C16" s="26">
        <f>Szacowanie!D117</f>
        <v>1</v>
      </c>
      <c r="D16" s="26">
        <f>Szacowanie!E117</f>
        <v>1</v>
      </c>
      <c r="E16" s="26">
        <f>Szacowanie!F117</f>
        <v>2</v>
      </c>
      <c r="F16" s="44"/>
      <c r="G16" s="27"/>
      <c r="H16" s="27"/>
      <c r="I16" s="27"/>
      <c r="J16" s="28"/>
      <c r="K16" s="27"/>
      <c r="L16" s="27"/>
      <c r="M16" s="27"/>
    </row>
    <row r="17" spans="1:13" x14ac:dyDescent="0.3">
      <c r="A17" s="50">
        <v>5</v>
      </c>
      <c r="B17" s="25" t="s">
        <v>31</v>
      </c>
      <c r="C17" s="26">
        <f>Szacowanie!D118</f>
        <v>1</v>
      </c>
      <c r="D17" s="26">
        <f>Szacowanie!E118</f>
        <v>1</v>
      </c>
      <c r="E17" s="26">
        <f>Szacowanie!F118</f>
        <v>2</v>
      </c>
      <c r="F17" s="44"/>
      <c r="G17" s="27"/>
      <c r="H17" s="27"/>
      <c r="I17" s="27"/>
      <c r="J17" s="28"/>
      <c r="K17" s="27"/>
      <c r="L17" s="27"/>
      <c r="M17" s="27"/>
    </row>
    <row r="18" spans="1:13" x14ac:dyDescent="0.3">
      <c r="A18" s="50">
        <v>6</v>
      </c>
      <c r="B18" s="25" t="s">
        <v>32</v>
      </c>
      <c r="C18" s="26">
        <f>Szacowanie!D119</f>
        <v>1</v>
      </c>
      <c r="D18" s="26">
        <f>Szacowanie!E119</f>
        <v>1</v>
      </c>
      <c r="E18" s="26">
        <f>Szacowanie!F119</f>
        <v>2</v>
      </c>
      <c r="F18" s="44"/>
      <c r="G18" s="27"/>
      <c r="H18" s="27"/>
      <c r="I18" s="27"/>
      <c r="J18" s="28"/>
      <c r="K18" s="27"/>
      <c r="L18" s="27"/>
      <c r="M18" s="27"/>
    </row>
    <row r="19" spans="1:13" x14ac:dyDescent="0.3">
      <c r="A19" s="134" t="s">
        <v>46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6"/>
    </row>
    <row r="20" spans="1:13" x14ac:dyDescent="0.3">
      <c r="A20" s="50">
        <v>1</v>
      </c>
      <c r="B20" s="25" t="s">
        <v>27</v>
      </c>
      <c r="C20" s="26">
        <f>Szacowanie!D121</f>
        <v>1275</v>
      </c>
      <c r="D20" s="26">
        <f>Szacowanie!E121</f>
        <v>7645</v>
      </c>
      <c r="E20" s="26">
        <f>Szacowanie!F121</f>
        <v>8920</v>
      </c>
      <c r="F20" s="44"/>
      <c r="G20" s="27"/>
      <c r="H20" s="27"/>
      <c r="I20" s="27"/>
      <c r="J20" s="28"/>
      <c r="K20" s="27"/>
      <c r="L20" s="27"/>
      <c r="M20" s="27"/>
    </row>
    <row r="21" spans="1:13" x14ac:dyDescent="0.3">
      <c r="A21" s="50">
        <v>2</v>
      </c>
      <c r="B21" s="25" t="s">
        <v>28</v>
      </c>
      <c r="C21" s="26">
        <f>Szacowanie!D122</f>
        <v>1</v>
      </c>
      <c r="D21" s="26">
        <f>Szacowanie!E122</f>
        <v>1</v>
      </c>
      <c r="E21" s="26">
        <f>Szacowanie!F122</f>
        <v>2</v>
      </c>
      <c r="F21" s="44"/>
      <c r="G21" s="27"/>
      <c r="H21" s="27"/>
      <c r="I21" s="27"/>
      <c r="J21" s="28"/>
      <c r="K21" s="27"/>
      <c r="L21" s="27"/>
      <c r="M21" s="27"/>
    </row>
    <row r="22" spans="1:13" x14ac:dyDescent="0.3">
      <c r="A22" s="50">
        <v>3</v>
      </c>
      <c r="B22" s="25" t="s">
        <v>29</v>
      </c>
      <c r="C22" s="26">
        <f>Szacowanie!D123</f>
        <v>1</v>
      </c>
      <c r="D22" s="26">
        <f>Szacowanie!E123</f>
        <v>1</v>
      </c>
      <c r="E22" s="26">
        <f>Szacowanie!F123</f>
        <v>2</v>
      </c>
      <c r="F22" s="44"/>
      <c r="G22" s="27"/>
      <c r="H22" s="27"/>
      <c r="I22" s="27"/>
      <c r="J22" s="28"/>
      <c r="K22" s="27"/>
      <c r="L22" s="27"/>
      <c r="M22" s="27"/>
    </row>
    <row r="23" spans="1:13" x14ac:dyDescent="0.3">
      <c r="A23" s="50">
        <v>4</v>
      </c>
      <c r="B23" s="25" t="s">
        <v>30</v>
      </c>
      <c r="C23" s="26">
        <f>Szacowanie!D124</f>
        <v>1</v>
      </c>
      <c r="D23" s="26">
        <f>Szacowanie!E124</f>
        <v>1</v>
      </c>
      <c r="E23" s="26">
        <f>Szacowanie!F124</f>
        <v>2</v>
      </c>
      <c r="F23" s="44"/>
      <c r="G23" s="27"/>
      <c r="H23" s="27"/>
      <c r="I23" s="27"/>
      <c r="J23" s="28"/>
      <c r="K23" s="27"/>
      <c r="L23" s="27"/>
      <c r="M23" s="27"/>
    </row>
    <row r="24" spans="1:13" x14ac:dyDescent="0.3">
      <c r="A24" s="50">
        <v>5</v>
      </c>
      <c r="B24" s="25" t="s">
        <v>31</v>
      </c>
      <c r="C24" s="26">
        <f>Szacowanie!D125</f>
        <v>1</v>
      </c>
      <c r="D24" s="26">
        <f>Szacowanie!E125</f>
        <v>1</v>
      </c>
      <c r="E24" s="26">
        <f>Szacowanie!F125</f>
        <v>2</v>
      </c>
      <c r="F24" s="44"/>
      <c r="G24" s="27"/>
      <c r="H24" s="27"/>
      <c r="I24" s="27"/>
      <c r="J24" s="28"/>
      <c r="K24" s="27"/>
      <c r="L24" s="27"/>
      <c r="M24" s="27"/>
    </row>
    <row r="25" spans="1:13" x14ac:dyDescent="0.3">
      <c r="A25" s="50">
        <v>6</v>
      </c>
      <c r="B25" s="25" t="s">
        <v>32</v>
      </c>
      <c r="C25" s="26">
        <f>Szacowanie!D126</f>
        <v>1</v>
      </c>
      <c r="D25" s="26">
        <f>Szacowanie!E126</f>
        <v>1</v>
      </c>
      <c r="E25" s="26">
        <f>Szacowanie!F126</f>
        <v>2</v>
      </c>
      <c r="F25" s="44"/>
      <c r="G25" s="27"/>
      <c r="H25" s="27"/>
      <c r="I25" s="27"/>
      <c r="J25" s="28"/>
      <c r="K25" s="27"/>
      <c r="L25" s="27"/>
      <c r="M25" s="27"/>
    </row>
    <row r="26" spans="1:13" x14ac:dyDescent="0.3">
      <c r="A26" s="134" t="s">
        <v>47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6"/>
    </row>
    <row r="27" spans="1:13" x14ac:dyDescent="0.3">
      <c r="A27" s="50">
        <v>1</v>
      </c>
      <c r="B27" s="25" t="s">
        <v>27</v>
      </c>
      <c r="C27" s="26">
        <f>Szacowanie!D128</f>
        <v>400</v>
      </c>
      <c r="D27" s="26">
        <f>Szacowanie!E128</f>
        <v>2410</v>
      </c>
      <c r="E27" s="26">
        <f>Szacowanie!F128</f>
        <v>2810</v>
      </c>
      <c r="F27" s="44"/>
      <c r="G27" s="27"/>
      <c r="H27" s="27"/>
      <c r="I27" s="27"/>
      <c r="J27" s="28"/>
      <c r="K27" s="27"/>
      <c r="L27" s="27"/>
      <c r="M27" s="27"/>
    </row>
    <row r="28" spans="1:13" x14ac:dyDescent="0.3">
      <c r="A28" s="50">
        <v>2</v>
      </c>
      <c r="B28" s="25" t="s">
        <v>28</v>
      </c>
      <c r="C28" s="26">
        <f>Szacowanie!D129</f>
        <v>40</v>
      </c>
      <c r="D28" s="26">
        <f>Szacowanie!E129</f>
        <v>240</v>
      </c>
      <c r="E28" s="26">
        <f>Szacowanie!F129</f>
        <v>280</v>
      </c>
      <c r="F28" s="44"/>
      <c r="G28" s="27"/>
      <c r="H28" s="27"/>
      <c r="I28" s="27"/>
      <c r="J28" s="28"/>
      <c r="K28" s="27"/>
      <c r="L28" s="27"/>
      <c r="M28" s="27"/>
    </row>
    <row r="29" spans="1:13" x14ac:dyDescent="0.3">
      <c r="A29" s="50">
        <v>3</v>
      </c>
      <c r="B29" s="25" t="s">
        <v>29</v>
      </c>
      <c r="C29" s="26">
        <f>Szacowanie!D130</f>
        <v>200</v>
      </c>
      <c r="D29" s="26">
        <f>Szacowanie!E130</f>
        <v>1200</v>
      </c>
      <c r="E29" s="26">
        <f>Szacowanie!F130</f>
        <v>1400</v>
      </c>
      <c r="F29" s="44"/>
      <c r="G29" s="27"/>
      <c r="H29" s="27"/>
      <c r="I29" s="27"/>
      <c r="J29" s="28"/>
      <c r="K29" s="27"/>
      <c r="L29" s="27"/>
      <c r="M29" s="27"/>
    </row>
    <row r="30" spans="1:13" x14ac:dyDescent="0.3">
      <c r="A30" s="50">
        <v>4</v>
      </c>
      <c r="B30" s="25" t="s">
        <v>30</v>
      </c>
      <c r="C30" s="26">
        <f>Szacowanie!D131</f>
        <v>1</v>
      </c>
      <c r="D30" s="26">
        <f>Szacowanie!E131</f>
        <v>1</v>
      </c>
      <c r="E30" s="26">
        <f>Szacowanie!F131</f>
        <v>2</v>
      </c>
      <c r="F30" s="44"/>
      <c r="G30" s="27"/>
      <c r="H30" s="27"/>
      <c r="I30" s="27"/>
      <c r="J30" s="28"/>
      <c r="K30" s="27"/>
      <c r="L30" s="27"/>
      <c r="M30" s="27"/>
    </row>
    <row r="31" spans="1:13" x14ac:dyDescent="0.3">
      <c r="A31" s="50">
        <v>5</v>
      </c>
      <c r="B31" s="25" t="s">
        <v>31</v>
      </c>
      <c r="C31" s="26">
        <f>Szacowanie!D132</f>
        <v>1</v>
      </c>
      <c r="D31" s="26">
        <f>Szacowanie!E132</f>
        <v>1</v>
      </c>
      <c r="E31" s="26">
        <f>Szacowanie!F132</f>
        <v>2</v>
      </c>
      <c r="F31" s="44"/>
      <c r="G31" s="27"/>
      <c r="H31" s="27"/>
      <c r="I31" s="27"/>
      <c r="J31" s="28"/>
      <c r="K31" s="27"/>
      <c r="L31" s="27"/>
      <c r="M31" s="27"/>
    </row>
    <row r="32" spans="1:13" x14ac:dyDescent="0.3">
      <c r="A32" s="50">
        <v>6</v>
      </c>
      <c r="B32" s="25" t="s">
        <v>32</v>
      </c>
      <c r="C32" s="26">
        <f>Szacowanie!D133</f>
        <v>1</v>
      </c>
      <c r="D32" s="26">
        <f>Szacowanie!E133</f>
        <v>1</v>
      </c>
      <c r="E32" s="26">
        <f>Szacowanie!F133</f>
        <v>2</v>
      </c>
      <c r="F32" s="44"/>
      <c r="G32" s="27"/>
      <c r="H32" s="27"/>
      <c r="I32" s="27"/>
      <c r="J32" s="28"/>
      <c r="K32" s="27"/>
      <c r="L32" s="27"/>
      <c r="M32" s="27"/>
    </row>
    <row r="33" spans="1:20" x14ac:dyDescent="0.3">
      <c r="A33" s="134" t="s">
        <v>48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6"/>
    </row>
    <row r="34" spans="1:20" x14ac:dyDescent="0.3">
      <c r="A34" s="50">
        <v>1</v>
      </c>
      <c r="B34" s="25" t="s">
        <v>27</v>
      </c>
      <c r="C34" s="26">
        <f>Szacowanie!D135</f>
        <v>6</v>
      </c>
      <c r="D34" s="26">
        <f>Szacowanie!E135</f>
        <v>36</v>
      </c>
      <c r="E34" s="26">
        <f>Szacowanie!F135</f>
        <v>42</v>
      </c>
      <c r="F34" s="44"/>
      <c r="G34" s="27"/>
      <c r="H34" s="27"/>
      <c r="I34" s="27"/>
      <c r="J34" s="28"/>
      <c r="K34" s="27"/>
      <c r="L34" s="27"/>
      <c r="M34" s="27"/>
    </row>
    <row r="35" spans="1:20" x14ac:dyDescent="0.3">
      <c r="A35" s="50">
        <v>2</v>
      </c>
      <c r="B35" s="25" t="s">
        <v>28</v>
      </c>
      <c r="C35" s="26">
        <f>Szacowanie!D136</f>
        <v>6</v>
      </c>
      <c r="D35" s="26">
        <f>Szacowanie!E136</f>
        <v>36</v>
      </c>
      <c r="E35" s="26">
        <f>Szacowanie!F136</f>
        <v>42</v>
      </c>
      <c r="F35" s="44"/>
      <c r="G35" s="27"/>
      <c r="H35" s="27"/>
      <c r="I35" s="27"/>
      <c r="J35" s="28"/>
      <c r="K35" s="27"/>
      <c r="L35" s="27"/>
      <c r="M35" s="27"/>
    </row>
    <row r="36" spans="1:20" x14ac:dyDescent="0.3">
      <c r="A36" s="50">
        <v>3</v>
      </c>
      <c r="B36" s="25" t="s">
        <v>29</v>
      </c>
      <c r="C36" s="26">
        <f>Szacowanie!D137</f>
        <v>6</v>
      </c>
      <c r="D36" s="26">
        <f>Szacowanie!E137</f>
        <v>36</v>
      </c>
      <c r="E36" s="26">
        <f>Szacowanie!F137</f>
        <v>42</v>
      </c>
      <c r="F36" s="44"/>
      <c r="G36" s="27"/>
      <c r="H36" s="27"/>
      <c r="I36" s="27"/>
      <c r="J36" s="28"/>
      <c r="K36" s="27"/>
      <c r="L36" s="27"/>
      <c r="M36" s="27"/>
    </row>
    <row r="37" spans="1:20" x14ac:dyDescent="0.3">
      <c r="A37" s="50">
        <v>4</v>
      </c>
      <c r="B37" s="25" t="s">
        <v>30</v>
      </c>
      <c r="C37" s="26">
        <f>Szacowanie!D138</f>
        <v>6</v>
      </c>
      <c r="D37" s="26">
        <f>Szacowanie!E138</f>
        <v>36</v>
      </c>
      <c r="E37" s="26">
        <f>Szacowanie!F138</f>
        <v>42</v>
      </c>
      <c r="F37" s="44"/>
      <c r="G37" s="27"/>
      <c r="H37" s="27"/>
      <c r="I37" s="27"/>
      <c r="J37" s="28"/>
      <c r="K37" s="27"/>
      <c r="L37" s="27"/>
      <c r="M37" s="27"/>
    </row>
    <row r="38" spans="1:20" x14ac:dyDescent="0.3">
      <c r="A38" s="50">
        <v>5</v>
      </c>
      <c r="B38" s="25" t="s">
        <v>31</v>
      </c>
      <c r="C38" s="26">
        <f>Szacowanie!D139</f>
        <v>1</v>
      </c>
      <c r="D38" s="26">
        <f>Szacowanie!E139</f>
        <v>1</v>
      </c>
      <c r="E38" s="26">
        <f>Szacowanie!F139</f>
        <v>2</v>
      </c>
      <c r="F38" s="44"/>
      <c r="G38" s="27"/>
      <c r="H38" s="27"/>
      <c r="I38" s="27"/>
      <c r="J38" s="28"/>
      <c r="K38" s="27"/>
      <c r="L38" s="27"/>
      <c r="M38" s="27"/>
    </row>
    <row r="39" spans="1:20" x14ac:dyDescent="0.3">
      <c r="A39" s="50">
        <v>6</v>
      </c>
      <c r="B39" s="25" t="s">
        <v>32</v>
      </c>
      <c r="C39" s="26">
        <f>Szacowanie!D140</f>
        <v>1</v>
      </c>
      <c r="D39" s="26">
        <f>Szacowanie!E140</f>
        <v>1</v>
      </c>
      <c r="E39" s="26">
        <f>Szacowanie!F140</f>
        <v>2</v>
      </c>
      <c r="F39" s="44"/>
      <c r="G39" s="27"/>
      <c r="H39" s="27"/>
      <c r="I39" s="27"/>
      <c r="J39" s="28"/>
      <c r="K39" s="27"/>
      <c r="L39" s="27"/>
      <c r="M39" s="27"/>
    </row>
    <row r="40" spans="1:20" x14ac:dyDescent="0.3">
      <c r="A40" s="92" t="s">
        <v>37</v>
      </c>
      <c r="B40" s="93"/>
      <c r="C40" s="93"/>
      <c r="D40" s="93"/>
      <c r="E40" s="93"/>
      <c r="F40" s="49"/>
      <c r="G40" s="52"/>
      <c r="H40" s="52"/>
      <c r="I40" s="52"/>
      <c r="J40" s="52"/>
      <c r="K40" s="52"/>
      <c r="L40" s="52"/>
      <c r="M40" s="52"/>
    </row>
    <row r="41" spans="1:20" s="2" customFormat="1" ht="13.8" x14ac:dyDescent="0.2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R41" s="7"/>
      <c r="S41" s="7"/>
      <c r="T41" s="7"/>
    </row>
    <row r="42" spans="1:20" s="2" customFormat="1" ht="13.8" x14ac:dyDescent="0.25">
      <c r="A42" s="63"/>
      <c r="B42" s="64" t="s">
        <v>107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R42" s="7"/>
      <c r="S42" s="7"/>
      <c r="T42" s="7"/>
    </row>
    <row r="43" spans="1:20" s="2" customFormat="1" ht="13.8" x14ac:dyDescent="0.25">
      <c r="A43" s="65" t="s">
        <v>1</v>
      </c>
      <c r="B43" s="66" t="s">
        <v>108</v>
      </c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R43" s="7"/>
      <c r="S43" s="7"/>
      <c r="T43" s="7"/>
    </row>
    <row r="44" spans="1:20" s="2" customFormat="1" ht="13.8" x14ac:dyDescent="0.25">
      <c r="A44" s="65" t="s">
        <v>109</v>
      </c>
      <c r="B44" s="66" t="s">
        <v>110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R44" s="7"/>
      <c r="S44" s="7"/>
      <c r="T44" s="7"/>
    </row>
    <row r="45" spans="1:20" s="2" customFormat="1" ht="13.8" x14ac:dyDescent="0.25">
      <c r="A45" s="65" t="s">
        <v>111</v>
      </c>
      <c r="B45" s="66" t="s">
        <v>112</v>
      </c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R45" s="7"/>
      <c r="S45" s="7"/>
      <c r="T45" s="7"/>
    </row>
    <row r="46" spans="1:20" s="2" customFormat="1" ht="13.8" x14ac:dyDescent="0.25">
      <c r="A46" s="65" t="s">
        <v>113</v>
      </c>
      <c r="B46" s="66" t="s">
        <v>114</v>
      </c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R46" s="7"/>
      <c r="S46" s="7"/>
      <c r="T46" s="7"/>
    </row>
    <row r="47" spans="1:20" s="2" customFormat="1" ht="15" customHeight="1" x14ac:dyDescent="0.25">
      <c r="A47" s="65" t="s">
        <v>115</v>
      </c>
      <c r="B47" s="66" t="s">
        <v>116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1:20" s="2" customFormat="1" ht="13.8" x14ac:dyDescent="0.25">
      <c r="A48" s="65" t="s">
        <v>117</v>
      </c>
      <c r="B48" s="66" t="s">
        <v>118</v>
      </c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</row>
    <row r="50" spans="2:7" x14ac:dyDescent="0.3">
      <c r="B50" s="66" t="s">
        <v>123</v>
      </c>
    </row>
    <row r="53" spans="2:7" x14ac:dyDescent="0.3">
      <c r="B53" s="77" t="s">
        <v>121</v>
      </c>
      <c r="C53" s="77"/>
      <c r="D53" s="77"/>
      <c r="E53" s="77"/>
      <c r="F53" s="77"/>
      <c r="G53" s="77"/>
    </row>
    <row r="54" spans="2:7" x14ac:dyDescent="0.3">
      <c r="B54" s="77"/>
      <c r="C54" s="77"/>
      <c r="D54" s="77"/>
      <c r="E54" s="77"/>
      <c r="F54" s="77"/>
      <c r="G54" s="77"/>
    </row>
    <row r="55" spans="2:7" x14ac:dyDescent="0.3">
      <c r="B55" s="77" t="s">
        <v>122</v>
      </c>
      <c r="C55" s="77"/>
      <c r="D55" s="77"/>
      <c r="E55" s="77"/>
      <c r="F55" s="77"/>
      <c r="G55" s="77"/>
    </row>
  </sheetData>
  <mergeCells count="13">
    <mergeCell ref="A40:E40"/>
    <mergeCell ref="A1:M1"/>
    <mergeCell ref="A2:A3"/>
    <mergeCell ref="B2:B3"/>
    <mergeCell ref="C2:E2"/>
    <mergeCell ref="G2:I2"/>
    <mergeCell ref="J2:J3"/>
    <mergeCell ref="K2:M2"/>
    <mergeCell ref="A5:M5"/>
    <mergeCell ref="A12:M12"/>
    <mergeCell ref="A19:M19"/>
    <mergeCell ref="A26:M26"/>
    <mergeCell ref="A33:M33"/>
  </mergeCells>
  <pageMargins left="0.7" right="0.7" top="0.75" bottom="0.75" header="0.3" footer="0.3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38"/>
  <sheetViews>
    <sheetView topLeftCell="A16" workbookViewId="0">
      <selection activeCell="B36" sqref="B36:G39"/>
    </sheetView>
  </sheetViews>
  <sheetFormatPr defaultRowHeight="14.4" x14ac:dyDescent="0.3"/>
  <cols>
    <col min="2" max="2" width="60.33203125" bestFit="1" customWidth="1"/>
    <col min="3" max="5" width="10.88671875" customWidth="1"/>
    <col min="6" max="6" width="12.33203125" customWidth="1"/>
    <col min="7" max="9" width="10.6640625" customWidth="1"/>
    <col min="11" max="13" width="10.33203125" customWidth="1"/>
  </cols>
  <sheetData>
    <row r="1" spans="1:17" ht="17.399999999999999" x14ac:dyDescent="0.3">
      <c r="A1" s="140" t="s">
        <v>49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2"/>
    </row>
    <row r="2" spans="1:17" ht="51" customHeight="1" x14ac:dyDescent="0.3">
      <c r="A2" s="116" t="s">
        <v>14</v>
      </c>
      <c r="B2" s="116" t="s">
        <v>15</v>
      </c>
      <c r="C2" s="118" t="s">
        <v>91</v>
      </c>
      <c r="D2" s="119"/>
      <c r="E2" s="120"/>
      <c r="F2" s="42" t="s">
        <v>66</v>
      </c>
      <c r="G2" s="126" t="s">
        <v>16</v>
      </c>
      <c r="H2" s="127"/>
      <c r="I2" s="128"/>
      <c r="J2" s="129" t="s">
        <v>17</v>
      </c>
      <c r="K2" s="126" t="s">
        <v>18</v>
      </c>
      <c r="L2" s="127"/>
      <c r="M2" s="128"/>
    </row>
    <row r="3" spans="1:17" ht="28.8" x14ac:dyDescent="0.3">
      <c r="A3" s="117"/>
      <c r="B3" s="117"/>
      <c r="C3" s="19" t="s">
        <v>19</v>
      </c>
      <c r="D3" s="19" t="s">
        <v>20</v>
      </c>
      <c r="E3" s="19" t="s">
        <v>21</v>
      </c>
      <c r="F3" s="20" t="s">
        <v>22</v>
      </c>
      <c r="G3" s="19" t="s">
        <v>23</v>
      </c>
      <c r="H3" s="19" t="s">
        <v>24</v>
      </c>
      <c r="I3" s="19" t="s">
        <v>25</v>
      </c>
      <c r="J3" s="130"/>
      <c r="K3" s="19" t="s">
        <v>23</v>
      </c>
      <c r="L3" s="19" t="s">
        <v>24</v>
      </c>
      <c r="M3" s="19" t="s">
        <v>25</v>
      </c>
    </row>
    <row r="4" spans="1:17" ht="18" customHeight="1" x14ac:dyDescent="0.3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2">
        <v>6</v>
      </c>
      <c r="G4" s="23" t="s">
        <v>101</v>
      </c>
      <c r="H4" s="23" t="s">
        <v>102</v>
      </c>
      <c r="I4" s="23" t="s">
        <v>103</v>
      </c>
      <c r="J4" s="21">
        <v>10</v>
      </c>
      <c r="K4" s="23" t="s">
        <v>104</v>
      </c>
      <c r="L4" s="23" t="s">
        <v>105</v>
      </c>
      <c r="M4" s="23" t="s">
        <v>106</v>
      </c>
      <c r="O4" s="31"/>
      <c r="P4" s="31"/>
      <c r="Q4" s="31"/>
    </row>
    <row r="5" spans="1:17" x14ac:dyDescent="0.3">
      <c r="A5" s="134" t="s">
        <v>86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6"/>
    </row>
    <row r="6" spans="1:17" x14ac:dyDescent="0.3">
      <c r="A6" s="50">
        <v>1</v>
      </c>
      <c r="B6" s="25" t="s">
        <v>27</v>
      </c>
      <c r="C6" s="29">
        <f>Szacowanie!D149</f>
        <v>1050</v>
      </c>
      <c r="D6" s="29">
        <f>Szacowanie!E149</f>
        <v>6300</v>
      </c>
      <c r="E6" s="29">
        <f>Szacowanie!F149</f>
        <v>7350</v>
      </c>
      <c r="F6" s="44"/>
      <c r="G6" s="27"/>
      <c r="H6" s="27"/>
      <c r="I6" s="27"/>
      <c r="J6" s="28"/>
      <c r="K6" s="27"/>
      <c r="L6" s="27"/>
      <c r="M6" s="27"/>
    </row>
    <row r="7" spans="1:17" x14ac:dyDescent="0.3">
      <c r="A7" s="50">
        <v>2</v>
      </c>
      <c r="B7" s="25" t="s">
        <v>28</v>
      </c>
      <c r="C7" s="29">
        <f>Szacowanie!D150</f>
        <v>1</v>
      </c>
      <c r="D7" s="29">
        <f>Szacowanie!E150</f>
        <v>1</v>
      </c>
      <c r="E7" s="29">
        <f>Szacowanie!F150</f>
        <v>2</v>
      </c>
      <c r="F7" s="44"/>
      <c r="G7" s="27"/>
      <c r="H7" s="27"/>
      <c r="I7" s="27"/>
      <c r="J7" s="28"/>
      <c r="K7" s="27"/>
      <c r="L7" s="27"/>
      <c r="M7" s="27"/>
    </row>
    <row r="8" spans="1:17" x14ac:dyDescent="0.3">
      <c r="A8" s="50">
        <v>3</v>
      </c>
      <c r="B8" s="25" t="s">
        <v>29</v>
      </c>
      <c r="C8" s="29">
        <f>Szacowanie!D151</f>
        <v>1</v>
      </c>
      <c r="D8" s="29">
        <f>Szacowanie!E151</f>
        <v>1</v>
      </c>
      <c r="E8" s="29">
        <f>Szacowanie!F151</f>
        <v>2</v>
      </c>
      <c r="F8" s="44"/>
      <c r="G8" s="27"/>
      <c r="H8" s="27"/>
      <c r="I8" s="27"/>
      <c r="J8" s="28"/>
      <c r="K8" s="27"/>
      <c r="L8" s="27"/>
      <c r="M8" s="27"/>
    </row>
    <row r="9" spans="1:17" x14ac:dyDescent="0.3">
      <c r="A9" s="50">
        <v>4</v>
      </c>
      <c r="B9" s="25" t="s">
        <v>30</v>
      </c>
      <c r="C9" s="29">
        <f>Szacowanie!D152</f>
        <v>1</v>
      </c>
      <c r="D9" s="29">
        <f>Szacowanie!E152</f>
        <v>1</v>
      </c>
      <c r="E9" s="29">
        <f>Szacowanie!F152</f>
        <v>2</v>
      </c>
      <c r="F9" s="44"/>
      <c r="G9" s="27"/>
      <c r="H9" s="27"/>
      <c r="I9" s="27"/>
      <c r="J9" s="28"/>
      <c r="K9" s="27"/>
      <c r="L9" s="27"/>
      <c r="M9" s="27"/>
    </row>
    <row r="10" spans="1:17" x14ac:dyDescent="0.3">
      <c r="A10" s="50">
        <v>5</v>
      </c>
      <c r="B10" s="25" t="s">
        <v>31</v>
      </c>
      <c r="C10" s="29">
        <f>Szacowanie!D153</f>
        <v>1</v>
      </c>
      <c r="D10" s="29">
        <f>Szacowanie!E153</f>
        <v>1</v>
      </c>
      <c r="E10" s="29">
        <f>Szacowanie!F153</f>
        <v>2</v>
      </c>
      <c r="F10" s="44"/>
      <c r="G10" s="27"/>
      <c r="H10" s="27"/>
      <c r="I10" s="27"/>
      <c r="J10" s="28"/>
      <c r="K10" s="27"/>
      <c r="L10" s="27"/>
      <c r="M10" s="27"/>
    </row>
    <row r="11" spans="1:17" x14ac:dyDescent="0.3">
      <c r="A11" s="50">
        <v>6</v>
      </c>
      <c r="B11" s="25" t="s">
        <v>32</v>
      </c>
      <c r="C11" s="29">
        <f>Szacowanie!D154</f>
        <v>1</v>
      </c>
      <c r="D11" s="29">
        <f>Szacowanie!E154</f>
        <v>1</v>
      </c>
      <c r="E11" s="29">
        <f>Szacowanie!F154</f>
        <v>2</v>
      </c>
      <c r="F11" s="44"/>
      <c r="G11" s="27"/>
      <c r="H11" s="27"/>
      <c r="I11" s="27"/>
      <c r="J11" s="28"/>
      <c r="K11" s="27"/>
      <c r="L11" s="27"/>
      <c r="M11" s="27"/>
    </row>
    <row r="12" spans="1:17" x14ac:dyDescent="0.3">
      <c r="A12" s="134" t="s">
        <v>50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6"/>
    </row>
    <row r="13" spans="1:17" x14ac:dyDescent="0.3">
      <c r="A13" s="50">
        <v>1</v>
      </c>
      <c r="B13" s="25" t="s">
        <v>27</v>
      </c>
      <c r="C13" s="29">
        <f>Szacowanie!D156</f>
        <v>190</v>
      </c>
      <c r="D13" s="29">
        <f>Szacowanie!E156</f>
        <v>1150</v>
      </c>
      <c r="E13" s="29">
        <f>Szacowanie!F156</f>
        <v>1340</v>
      </c>
      <c r="F13" s="44"/>
      <c r="G13" s="27"/>
      <c r="H13" s="27"/>
      <c r="I13" s="27"/>
      <c r="J13" s="28"/>
      <c r="K13" s="27"/>
      <c r="L13" s="27"/>
      <c r="M13" s="27"/>
    </row>
    <row r="14" spans="1:17" x14ac:dyDescent="0.3">
      <c r="A14" s="50">
        <v>2</v>
      </c>
      <c r="B14" s="25" t="s">
        <v>28</v>
      </c>
      <c r="C14" s="29">
        <f>Szacowanie!D157</f>
        <v>1</v>
      </c>
      <c r="D14" s="29">
        <f>Szacowanie!E157</f>
        <v>1</v>
      </c>
      <c r="E14" s="29">
        <f>Szacowanie!F157</f>
        <v>2</v>
      </c>
      <c r="F14" s="44"/>
      <c r="G14" s="27"/>
      <c r="H14" s="27"/>
      <c r="I14" s="27"/>
      <c r="J14" s="28"/>
      <c r="K14" s="27"/>
      <c r="L14" s="27"/>
      <c r="M14" s="27"/>
    </row>
    <row r="15" spans="1:17" x14ac:dyDescent="0.3">
      <c r="A15" s="50">
        <v>3</v>
      </c>
      <c r="B15" s="25" t="s">
        <v>29</v>
      </c>
      <c r="C15" s="29">
        <f>Szacowanie!D158</f>
        <v>1</v>
      </c>
      <c r="D15" s="29">
        <f>Szacowanie!E158</f>
        <v>1</v>
      </c>
      <c r="E15" s="29">
        <f>Szacowanie!F158</f>
        <v>2</v>
      </c>
      <c r="F15" s="44"/>
      <c r="G15" s="27"/>
      <c r="H15" s="27"/>
      <c r="I15" s="27"/>
      <c r="J15" s="28"/>
      <c r="K15" s="27"/>
      <c r="L15" s="27"/>
      <c r="M15" s="27"/>
    </row>
    <row r="16" spans="1:17" x14ac:dyDescent="0.3">
      <c r="A16" s="50">
        <v>4</v>
      </c>
      <c r="B16" s="25" t="s">
        <v>30</v>
      </c>
      <c r="C16" s="29">
        <f>Szacowanie!D159</f>
        <v>1</v>
      </c>
      <c r="D16" s="29">
        <f>Szacowanie!E159</f>
        <v>1</v>
      </c>
      <c r="E16" s="29">
        <f>Szacowanie!F159</f>
        <v>2</v>
      </c>
      <c r="F16" s="44"/>
      <c r="G16" s="27"/>
      <c r="H16" s="27"/>
      <c r="I16" s="27"/>
      <c r="J16" s="28"/>
      <c r="K16" s="27"/>
      <c r="L16" s="27"/>
      <c r="M16" s="27"/>
    </row>
    <row r="17" spans="1:20" x14ac:dyDescent="0.3">
      <c r="A17" s="50">
        <v>5</v>
      </c>
      <c r="B17" s="25" t="s">
        <v>31</v>
      </c>
      <c r="C17" s="29">
        <f>Szacowanie!D160</f>
        <v>1</v>
      </c>
      <c r="D17" s="29">
        <f>Szacowanie!E160</f>
        <v>1</v>
      </c>
      <c r="E17" s="29">
        <f>Szacowanie!F160</f>
        <v>2</v>
      </c>
      <c r="F17" s="44"/>
      <c r="G17" s="27"/>
      <c r="H17" s="27"/>
      <c r="I17" s="27"/>
      <c r="J17" s="28"/>
      <c r="K17" s="27"/>
      <c r="L17" s="27"/>
      <c r="M17" s="27"/>
    </row>
    <row r="18" spans="1:20" x14ac:dyDescent="0.3">
      <c r="A18" s="50">
        <v>6</v>
      </c>
      <c r="B18" s="25" t="s">
        <v>32</v>
      </c>
      <c r="C18" s="29">
        <f>Szacowanie!D161</f>
        <v>1</v>
      </c>
      <c r="D18" s="29">
        <f>Szacowanie!E161</f>
        <v>1</v>
      </c>
      <c r="E18" s="29">
        <f>Szacowanie!F161</f>
        <v>2</v>
      </c>
      <c r="F18" s="44"/>
      <c r="G18" s="27"/>
      <c r="H18" s="27"/>
      <c r="I18" s="27"/>
      <c r="J18" s="28"/>
      <c r="K18" s="27"/>
      <c r="L18" s="27"/>
      <c r="M18" s="27"/>
    </row>
    <row r="19" spans="1:20" x14ac:dyDescent="0.3">
      <c r="A19" s="134" t="s">
        <v>51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6"/>
    </row>
    <row r="20" spans="1:20" x14ac:dyDescent="0.3">
      <c r="A20" s="50" t="s">
        <v>52</v>
      </c>
      <c r="B20" s="25" t="s">
        <v>27</v>
      </c>
      <c r="C20" s="29">
        <f>Szacowanie!D163</f>
        <v>2</v>
      </c>
      <c r="D20" s="29">
        <f>Szacowanie!E163</f>
        <v>250</v>
      </c>
      <c r="E20" s="29">
        <f>Szacowanie!F163</f>
        <v>252</v>
      </c>
      <c r="F20" s="44"/>
      <c r="G20" s="27"/>
      <c r="H20" s="27"/>
      <c r="I20" s="27"/>
      <c r="J20" s="28"/>
      <c r="K20" s="27"/>
      <c r="L20" s="27"/>
      <c r="M20" s="27"/>
    </row>
    <row r="21" spans="1:20" x14ac:dyDescent="0.3">
      <c r="A21" s="50">
        <v>2</v>
      </c>
      <c r="B21" s="25" t="s">
        <v>28</v>
      </c>
      <c r="C21" s="29">
        <f>Szacowanie!D164</f>
        <v>1</v>
      </c>
      <c r="D21" s="29">
        <f>Szacowanie!E164</f>
        <v>1</v>
      </c>
      <c r="E21" s="29">
        <f>Szacowanie!F164</f>
        <v>2</v>
      </c>
      <c r="F21" s="44"/>
      <c r="G21" s="27"/>
      <c r="H21" s="27"/>
      <c r="I21" s="27"/>
      <c r="J21" s="28"/>
      <c r="K21" s="27"/>
      <c r="L21" s="27"/>
      <c r="M21" s="27"/>
    </row>
    <row r="22" spans="1:20" x14ac:dyDescent="0.3">
      <c r="A22" s="50">
        <v>3</v>
      </c>
      <c r="B22" s="25" t="s">
        <v>29</v>
      </c>
      <c r="C22" s="29">
        <f>Szacowanie!D165</f>
        <v>1</v>
      </c>
      <c r="D22" s="29">
        <f>Szacowanie!E165</f>
        <v>1</v>
      </c>
      <c r="E22" s="29">
        <f>Szacowanie!F165</f>
        <v>2</v>
      </c>
      <c r="F22" s="44"/>
      <c r="G22" s="27"/>
      <c r="H22" s="27"/>
      <c r="I22" s="27"/>
      <c r="J22" s="28"/>
      <c r="K22" s="27"/>
      <c r="L22" s="27"/>
      <c r="M22" s="27"/>
    </row>
    <row r="23" spans="1:20" x14ac:dyDescent="0.3">
      <c r="A23" s="50">
        <v>4</v>
      </c>
      <c r="B23" s="25" t="s">
        <v>30</v>
      </c>
      <c r="C23" s="29">
        <f>Szacowanie!D166</f>
        <v>1</v>
      </c>
      <c r="D23" s="29">
        <f>Szacowanie!E166</f>
        <v>1</v>
      </c>
      <c r="E23" s="29">
        <f>Szacowanie!F166</f>
        <v>2</v>
      </c>
      <c r="F23" s="44"/>
      <c r="G23" s="27"/>
      <c r="H23" s="27"/>
      <c r="I23" s="27"/>
      <c r="J23" s="28"/>
      <c r="K23" s="27"/>
      <c r="L23" s="27"/>
      <c r="M23" s="27"/>
    </row>
    <row r="24" spans="1:20" x14ac:dyDescent="0.3">
      <c r="A24" s="50">
        <v>5</v>
      </c>
      <c r="B24" s="25" t="s">
        <v>31</v>
      </c>
      <c r="C24" s="29">
        <f>Szacowanie!D167</f>
        <v>1</v>
      </c>
      <c r="D24" s="29">
        <f>Szacowanie!E167</f>
        <v>1</v>
      </c>
      <c r="E24" s="29">
        <f>Szacowanie!F167</f>
        <v>2</v>
      </c>
      <c r="F24" s="44"/>
      <c r="G24" s="27"/>
      <c r="H24" s="27"/>
      <c r="I24" s="27"/>
      <c r="J24" s="28"/>
      <c r="K24" s="27"/>
      <c r="L24" s="27"/>
      <c r="M24" s="27"/>
    </row>
    <row r="25" spans="1:20" x14ac:dyDescent="0.3">
      <c r="A25" s="50">
        <v>6</v>
      </c>
      <c r="B25" s="25" t="s">
        <v>32</v>
      </c>
      <c r="C25" s="29">
        <f>Szacowanie!D168</f>
        <v>1</v>
      </c>
      <c r="D25" s="29">
        <f>Szacowanie!E168</f>
        <v>1</v>
      </c>
      <c r="E25" s="29">
        <f>Szacowanie!F168</f>
        <v>2</v>
      </c>
      <c r="F25" s="44"/>
      <c r="G25" s="27"/>
      <c r="H25" s="27"/>
      <c r="I25" s="27"/>
      <c r="J25" s="28"/>
      <c r="K25" s="27"/>
      <c r="L25" s="27"/>
      <c r="M25" s="27"/>
    </row>
    <row r="26" spans="1:20" x14ac:dyDescent="0.3">
      <c r="A26" s="92" t="s">
        <v>37</v>
      </c>
      <c r="B26" s="93"/>
      <c r="C26" s="93"/>
      <c r="D26" s="93"/>
      <c r="E26" s="93"/>
      <c r="F26" s="49"/>
      <c r="G26" s="52"/>
      <c r="H26" s="52"/>
      <c r="I26" s="52"/>
      <c r="J26" s="52"/>
      <c r="K26" s="52"/>
      <c r="L26" s="52"/>
      <c r="M26" s="52"/>
    </row>
    <row r="27" spans="1:20" s="2" customFormat="1" ht="13.8" x14ac:dyDescent="0.2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R27" s="7"/>
      <c r="S27" s="7"/>
      <c r="T27" s="7"/>
    </row>
    <row r="28" spans="1:20" s="2" customFormat="1" ht="13.8" x14ac:dyDescent="0.25">
      <c r="A28" s="63"/>
      <c r="B28" s="64" t="s">
        <v>107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R28" s="7"/>
      <c r="S28" s="7"/>
      <c r="T28" s="7"/>
    </row>
    <row r="29" spans="1:20" s="2" customFormat="1" ht="13.8" x14ac:dyDescent="0.25">
      <c r="A29" s="65" t="s">
        <v>1</v>
      </c>
      <c r="B29" s="66" t="s">
        <v>108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R29" s="7"/>
      <c r="S29" s="7"/>
      <c r="T29" s="7"/>
    </row>
    <row r="30" spans="1:20" s="2" customFormat="1" ht="13.8" x14ac:dyDescent="0.25">
      <c r="A30" s="65" t="s">
        <v>109</v>
      </c>
      <c r="B30" s="66" t="s">
        <v>110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R30" s="7"/>
      <c r="S30" s="7"/>
      <c r="T30" s="7"/>
    </row>
    <row r="31" spans="1:20" s="2" customFormat="1" ht="13.8" x14ac:dyDescent="0.25">
      <c r="A31" s="65" t="s">
        <v>111</v>
      </c>
      <c r="B31" s="66" t="s">
        <v>112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R31" s="7"/>
      <c r="S31" s="7"/>
      <c r="T31" s="7"/>
    </row>
    <row r="32" spans="1:20" s="2" customFormat="1" ht="13.8" x14ac:dyDescent="0.25">
      <c r="A32" s="65" t="s">
        <v>113</v>
      </c>
      <c r="B32" s="66" t="s">
        <v>114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R32" s="7"/>
      <c r="S32" s="7"/>
      <c r="T32" s="7"/>
    </row>
    <row r="33" spans="1:13" s="2" customFormat="1" ht="15" customHeight="1" x14ac:dyDescent="0.25">
      <c r="A33" s="65" t="s">
        <v>115</v>
      </c>
      <c r="B33" s="66" t="s">
        <v>116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1:13" s="2" customFormat="1" ht="13.8" x14ac:dyDescent="0.25">
      <c r="A34" s="65" t="s">
        <v>117</v>
      </c>
      <c r="B34" s="66" t="s">
        <v>118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</row>
    <row r="36" spans="1:13" x14ac:dyDescent="0.3">
      <c r="B36" s="77" t="s">
        <v>121</v>
      </c>
      <c r="C36" s="77"/>
      <c r="D36" s="77"/>
      <c r="E36" s="77"/>
      <c r="F36" s="77"/>
      <c r="G36" s="77"/>
    </row>
    <row r="37" spans="1:13" x14ac:dyDescent="0.3">
      <c r="B37" s="77"/>
      <c r="C37" s="77"/>
      <c r="D37" s="77"/>
      <c r="E37" s="77"/>
      <c r="F37" s="77"/>
      <c r="G37" s="77"/>
    </row>
    <row r="38" spans="1:13" x14ac:dyDescent="0.3">
      <c r="B38" s="77" t="s">
        <v>122</v>
      </c>
      <c r="C38" s="77"/>
      <c r="D38" s="77"/>
      <c r="E38" s="77"/>
      <c r="F38" s="77"/>
      <c r="G38" s="77"/>
    </row>
  </sheetData>
  <mergeCells count="11">
    <mergeCell ref="A5:M5"/>
    <mergeCell ref="A12:M12"/>
    <mergeCell ref="A19:M19"/>
    <mergeCell ref="A26:E26"/>
    <mergeCell ref="A1:M1"/>
    <mergeCell ref="A2:A3"/>
    <mergeCell ref="B2:B3"/>
    <mergeCell ref="C2:E2"/>
    <mergeCell ref="G2:I2"/>
    <mergeCell ref="J2:J3"/>
    <mergeCell ref="K2:M2"/>
  </mergeCells>
  <pageMargins left="0.7" right="0.7" top="0.75" bottom="0.75" header="0.3" footer="0.3"/>
  <pageSetup paperSize="9" scale="4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33"/>
  <sheetViews>
    <sheetView topLeftCell="A13" workbookViewId="0">
      <selection activeCell="D38" sqref="D38"/>
    </sheetView>
  </sheetViews>
  <sheetFormatPr defaultRowHeight="14.4" x14ac:dyDescent="0.3"/>
  <cols>
    <col min="2" max="2" width="60.33203125" bestFit="1" customWidth="1"/>
    <col min="3" max="5" width="10.88671875" customWidth="1"/>
    <col min="6" max="6" width="12.33203125" customWidth="1"/>
    <col min="7" max="9" width="10.6640625" customWidth="1"/>
    <col min="11" max="13" width="10.33203125" customWidth="1"/>
  </cols>
  <sheetData>
    <row r="1" spans="1:17" ht="17.399999999999999" x14ac:dyDescent="0.3">
      <c r="A1" s="140" t="s">
        <v>53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2"/>
    </row>
    <row r="2" spans="1:17" ht="51" customHeight="1" x14ac:dyDescent="0.3">
      <c r="A2" s="116" t="s">
        <v>14</v>
      </c>
      <c r="B2" s="116" t="s">
        <v>15</v>
      </c>
      <c r="C2" s="118" t="s">
        <v>91</v>
      </c>
      <c r="D2" s="119"/>
      <c r="E2" s="120"/>
      <c r="F2" s="42" t="s">
        <v>66</v>
      </c>
      <c r="G2" s="126" t="s">
        <v>16</v>
      </c>
      <c r="H2" s="127"/>
      <c r="I2" s="128"/>
      <c r="J2" s="129" t="s">
        <v>17</v>
      </c>
      <c r="K2" s="126" t="s">
        <v>18</v>
      </c>
      <c r="L2" s="127"/>
      <c r="M2" s="128"/>
    </row>
    <row r="3" spans="1:17" ht="28.8" x14ac:dyDescent="0.3">
      <c r="A3" s="117"/>
      <c r="B3" s="117"/>
      <c r="C3" s="19" t="s">
        <v>19</v>
      </c>
      <c r="D3" s="19" t="s">
        <v>20</v>
      </c>
      <c r="E3" s="19" t="s">
        <v>21</v>
      </c>
      <c r="F3" s="20" t="s">
        <v>22</v>
      </c>
      <c r="G3" s="19" t="s">
        <v>23</v>
      </c>
      <c r="H3" s="19" t="s">
        <v>24</v>
      </c>
      <c r="I3" s="19" t="s">
        <v>25</v>
      </c>
      <c r="J3" s="130"/>
      <c r="K3" s="19" t="s">
        <v>23</v>
      </c>
      <c r="L3" s="19" t="s">
        <v>24</v>
      </c>
      <c r="M3" s="19" t="s">
        <v>25</v>
      </c>
    </row>
    <row r="4" spans="1:17" ht="18" customHeight="1" x14ac:dyDescent="0.3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2">
        <v>6</v>
      </c>
      <c r="G4" s="23" t="s">
        <v>101</v>
      </c>
      <c r="H4" s="23" t="s">
        <v>102</v>
      </c>
      <c r="I4" s="23" t="s">
        <v>103</v>
      </c>
      <c r="J4" s="21">
        <v>10</v>
      </c>
      <c r="K4" s="23" t="s">
        <v>104</v>
      </c>
      <c r="L4" s="23" t="s">
        <v>105</v>
      </c>
      <c r="M4" s="23" t="s">
        <v>106</v>
      </c>
      <c r="O4" s="31"/>
      <c r="P4" s="31"/>
      <c r="Q4" s="31"/>
    </row>
    <row r="5" spans="1:17" x14ac:dyDescent="0.3">
      <c r="A5" s="134" t="s">
        <v>54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6"/>
    </row>
    <row r="6" spans="1:17" x14ac:dyDescent="0.3">
      <c r="A6" s="50">
        <v>1</v>
      </c>
      <c r="B6" s="25" t="s">
        <v>27</v>
      </c>
      <c r="C6" s="29">
        <f>Szacowanie!D177</f>
        <v>300</v>
      </c>
      <c r="D6" s="29">
        <f>Szacowanie!E177</f>
        <v>2360</v>
      </c>
      <c r="E6" s="29">
        <f>Szacowanie!F177</f>
        <v>2660</v>
      </c>
      <c r="F6" s="44"/>
      <c r="G6" s="27"/>
      <c r="H6" s="27"/>
      <c r="I6" s="27"/>
      <c r="J6" s="28"/>
      <c r="K6" s="27"/>
      <c r="L6" s="27"/>
      <c r="M6" s="27"/>
    </row>
    <row r="7" spans="1:17" x14ac:dyDescent="0.3">
      <c r="A7" s="50">
        <v>2</v>
      </c>
      <c r="B7" s="25" t="s">
        <v>28</v>
      </c>
      <c r="C7" s="29">
        <f>Szacowanie!D178</f>
        <v>30</v>
      </c>
      <c r="D7" s="29">
        <f>Szacowanie!E178</f>
        <v>390</v>
      </c>
      <c r="E7" s="29">
        <f>Szacowanie!F178</f>
        <v>420</v>
      </c>
      <c r="F7" s="44"/>
      <c r="G7" s="27"/>
      <c r="H7" s="27"/>
      <c r="I7" s="27"/>
      <c r="J7" s="28"/>
      <c r="K7" s="27"/>
      <c r="L7" s="27"/>
      <c r="M7" s="27"/>
    </row>
    <row r="8" spans="1:17" x14ac:dyDescent="0.3">
      <c r="A8" s="50">
        <v>3</v>
      </c>
      <c r="B8" s="25" t="s">
        <v>29</v>
      </c>
      <c r="C8" s="29">
        <f>Szacowanie!D179</f>
        <v>30</v>
      </c>
      <c r="D8" s="29">
        <f>Szacowanie!E179</f>
        <v>390</v>
      </c>
      <c r="E8" s="29">
        <f>Szacowanie!F179</f>
        <v>420</v>
      </c>
      <c r="F8" s="44"/>
      <c r="G8" s="27"/>
      <c r="H8" s="27"/>
      <c r="I8" s="27"/>
      <c r="J8" s="28"/>
      <c r="K8" s="27"/>
      <c r="L8" s="27"/>
      <c r="M8" s="27"/>
    </row>
    <row r="9" spans="1:17" x14ac:dyDescent="0.3">
      <c r="A9" s="50">
        <v>4</v>
      </c>
      <c r="B9" s="25" t="s">
        <v>30</v>
      </c>
      <c r="C9" s="29">
        <f>Szacowanie!D180</f>
        <v>30</v>
      </c>
      <c r="D9" s="29">
        <f>Szacowanie!E180</f>
        <v>390</v>
      </c>
      <c r="E9" s="29">
        <f>Szacowanie!F180</f>
        <v>420</v>
      </c>
      <c r="F9" s="44"/>
      <c r="G9" s="27"/>
      <c r="H9" s="27"/>
      <c r="I9" s="27"/>
      <c r="J9" s="28"/>
      <c r="K9" s="27"/>
      <c r="L9" s="27"/>
      <c r="M9" s="27"/>
    </row>
    <row r="10" spans="1:17" x14ac:dyDescent="0.3">
      <c r="A10" s="50">
        <v>5</v>
      </c>
      <c r="B10" s="25" t="s">
        <v>31</v>
      </c>
      <c r="C10" s="29">
        <f>Szacowanie!D181</f>
        <v>1</v>
      </c>
      <c r="D10" s="29">
        <f>Szacowanie!E181</f>
        <v>1</v>
      </c>
      <c r="E10" s="29">
        <f>Szacowanie!F181</f>
        <v>2</v>
      </c>
      <c r="F10" s="44"/>
      <c r="G10" s="27"/>
      <c r="H10" s="27"/>
      <c r="I10" s="27"/>
      <c r="J10" s="28"/>
      <c r="K10" s="27"/>
      <c r="L10" s="27"/>
      <c r="M10" s="27"/>
    </row>
    <row r="11" spans="1:17" x14ac:dyDescent="0.3">
      <c r="A11" s="50">
        <v>6</v>
      </c>
      <c r="B11" s="25" t="s">
        <v>32</v>
      </c>
      <c r="C11" s="29">
        <f>Szacowanie!D182</f>
        <v>1</v>
      </c>
      <c r="D11" s="29">
        <f>Szacowanie!E182</f>
        <v>1</v>
      </c>
      <c r="E11" s="29">
        <f>Szacowanie!F182</f>
        <v>2</v>
      </c>
      <c r="F11" s="44"/>
      <c r="G11" s="27"/>
      <c r="H11" s="27"/>
      <c r="I11" s="27"/>
      <c r="J11" s="28"/>
      <c r="K11" s="27"/>
      <c r="L11" s="27"/>
      <c r="M11" s="27"/>
    </row>
    <row r="12" spans="1:17" x14ac:dyDescent="0.3">
      <c r="A12" s="134" t="s">
        <v>55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6"/>
    </row>
    <row r="13" spans="1:17" x14ac:dyDescent="0.3">
      <c r="A13" s="50">
        <v>1</v>
      </c>
      <c r="B13" s="25" t="s">
        <v>27</v>
      </c>
      <c r="C13" s="29">
        <f>Szacowanie!D184</f>
        <v>5</v>
      </c>
      <c r="D13" s="29">
        <f>Szacowanie!E184</f>
        <v>1815</v>
      </c>
      <c r="E13" s="29">
        <f>Szacowanie!F184</f>
        <v>1820</v>
      </c>
      <c r="F13" s="44"/>
      <c r="G13" s="27"/>
      <c r="H13" s="27"/>
      <c r="I13" s="27"/>
      <c r="J13" s="28"/>
      <c r="K13" s="27"/>
      <c r="L13" s="27"/>
      <c r="M13" s="27"/>
    </row>
    <row r="14" spans="1:17" x14ac:dyDescent="0.3">
      <c r="A14" s="50">
        <v>2</v>
      </c>
      <c r="B14" s="25" t="s">
        <v>28</v>
      </c>
      <c r="C14" s="29">
        <f>Szacowanie!D185</f>
        <v>2</v>
      </c>
      <c r="D14" s="29">
        <f>Szacowanie!E185</f>
        <v>10</v>
      </c>
      <c r="E14" s="29">
        <f>Szacowanie!F185</f>
        <v>12</v>
      </c>
      <c r="F14" s="44"/>
      <c r="G14" s="27"/>
      <c r="H14" s="27"/>
      <c r="I14" s="27"/>
      <c r="J14" s="28"/>
      <c r="K14" s="27"/>
      <c r="L14" s="27"/>
      <c r="M14" s="27"/>
    </row>
    <row r="15" spans="1:17" x14ac:dyDescent="0.3">
      <c r="A15" s="50">
        <v>3</v>
      </c>
      <c r="B15" s="25" t="s">
        <v>29</v>
      </c>
      <c r="C15" s="29">
        <f>Szacowanie!D186</f>
        <v>2</v>
      </c>
      <c r="D15" s="29">
        <f>Szacowanie!E186</f>
        <v>10</v>
      </c>
      <c r="E15" s="29">
        <f>Szacowanie!F186</f>
        <v>12</v>
      </c>
      <c r="F15" s="44"/>
      <c r="G15" s="27"/>
      <c r="H15" s="27"/>
      <c r="I15" s="27"/>
      <c r="J15" s="28"/>
      <c r="K15" s="27"/>
      <c r="L15" s="27"/>
      <c r="M15" s="27"/>
    </row>
    <row r="16" spans="1:17" x14ac:dyDescent="0.3">
      <c r="A16" s="50">
        <v>4</v>
      </c>
      <c r="B16" s="25" t="s">
        <v>30</v>
      </c>
      <c r="C16" s="29">
        <f>Szacowanie!D187</f>
        <v>2</v>
      </c>
      <c r="D16" s="29">
        <f>Szacowanie!E187</f>
        <v>10</v>
      </c>
      <c r="E16" s="29">
        <f>Szacowanie!F187</f>
        <v>12</v>
      </c>
      <c r="F16" s="44"/>
      <c r="G16" s="27"/>
      <c r="H16" s="27"/>
      <c r="I16" s="27"/>
      <c r="J16" s="28"/>
      <c r="K16" s="27"/>
      <c r="L16" s="27"/>
      <c r="M16" s="27"/>
    </row>
    <row r="17" spans="1:20" x14ac:dyDescent="0.3">
      <c r="A17" s="50">
        <v>5</v>
      </c>
      <c r="B17" s="25" t="s">
        <v>31</v>
      </c>
      <c r="C17" s="29">
        <f>Szacowanie!D188</f>
        <v>1</v>
      </c>
      <c r="D17" s="29">
        <f>Szacowanie!E188</f>
        <v>1</v>
      </c>
      <c r="E17" s="29">
        <f>Szacowanie!F188</f>
        <v>2</v>
      </c>
      <c r="F17" s="44"/>
      <c r="G17" s="27"/>
      <c r="H17" s="27"/>
      <c r="I17" s="27"/>
      <c r="J17" s="28"/>
      <c r="K17" s="27"/>
      <c r="L17" s="27"/>
      <c r="M17" s="27"/>
    </row>
    <row r="18" spans="1:20" x14ac:dyDescent="0.3">
      <c r="A18" s="50">
        <v>6</v>
      </c>
      <c r="B18" s="25" t="s">
        <v>32</v>
      </c>
      <c r="C18" s="29">
        <f>Szacowanie!D189</f>
        <v>1</v>
      </c>
      <c r="D18" s="29">
        <f>Szacowanie!E189</f>
        <v>1</v>
      </c>
      <c r="E18" s="29">
        <f>Szacowanie!F189</f>
        <v>2</v>
      </c>
      <c r="F18" s="44"/>
      <c r="G18" s="27"/>
      <c r="H18" s="27"/>
      <c r="I18" s="27"/>
      <c r="J18" s="28"/>
      <c r="K18" s="27"/>
      <c r="L18" s="27"/>
      <c r="M18" s="27"/>
    </row>
    <row r="19" spans="1:20" x14ac:dyDescent="0.3">
      <c r="A19" s="92" t="s">
        <v>37</v>
      </c>
      <c r="B19" s="93"/>
      <c r="C19" s="93"/>
      <c r="D19" s="93"/>
      <c r="E19" s="93"/>
      <c r="F19" s="49"/>
      <c r="G19" s="52"/>
      <c r="H19" s="52"/>
      <c r="I19" s="52"/>
      <c r="J19" s="52"/>
      <c r="K19" s="52"/>
      <c r="L19" s="52"/>
      <c r="M19" s="52"/>
    </row>
    <row r="20" spans="1:20" s="2" customFormat="1" ht="13.8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R20" s="7"/>
      <c r="S20" s="7"/>
      <c r="T20" s="7"/>
    </row>
    <row r="21" spans="1:20" s="2" customFormat="1" ht="13.8" x14ac:dyDescent="0.25">
      <c r="A21" s="63"/>
      <c r="B21" s="64" t="s">
        <v>107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R21" s="7"/>
      <c r="S21" s="7"/>
      <c r="T21" s="7"/>
    </row>
    <row r="22" spans="1:20" s="2" customFormat="1" ht="13.8" x14ac:dyDescent="0.25">
      <c r="A22" s="65" t="s">
        <v>1</v>
      </c>
      <c r="B22" s="66" t="s">
        <v>108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R22" s="7"/>
      <c r="S22" s="7"/>
      <c r="T22" s="7"/>
    </row>
    <row r="23" spans="1:20" s="2" customFormat="1" ht="13.8" x14ac:dyDescent="0.25">
      <c r="A23" s="65" t="s">
        <v>109</v>
      </c>
      <c r="B23" s="66" t="s">
        <v>110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R23" s="7"/>
      <c r="S23" s="7"/>
      <c r="T23" s="7"/>
    </row>
    <row r="24" spans="1:20" s="2" customFormat="1" ht="13.8" x14ac:dyDescent="0.25">
      <c r="A24" s="65" t="s">
        <v>111</v>
      </c>
      <c r="B24" s="66" t="s">
        <v>112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R24" s="7"/>
      <c r="S24" s="7"/>
      <c r="T24" s="7"/>
    </row>
    <row r="25" spans="1:20" s="2" customFormat="1" ht="13.8" x14ac:dyDescent="0.25">
      <c r="A25" s="65" t="s">
        <v>113</v>
      </c>
      <c r="B25" s="66" t="s">
        <v>114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R25" s="7"/>
      <c r="S25" s="7"/>
      <c r="T25" s="7"/>
    </row>
    <row r="26" spans="1:20" s="2" customFormat="1" ht="15" customHeight="1" x14ac:dyDescent="0.25">
      <c r="A26" s="65" t="s">
        <v>115</v>
      </c>
      <c r="B26" s="66" t="s">
        <v>116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</row>
    <row r="27" spans="1:20" s="2" customFormat="1" ht="13.8" x14ac:dyDescent="0.25">
      <c r="A27" s="65" t="s">
        <v>117</v>
      </c>
      <c r="B27" s="66" t="s">
        <v>118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</row>
    <row r="30" spans="1:20" x14ac:dyDescent="0.3">
      <c r="B30" s="77" t="s">
        <v>121</v>
      </c>
      <c r="C30" s="77"/>
      <c r="D30" s="77"/>
      <c r="E30" s="77"/>
      <c r="F30" s="77"/>
      <c r="G30" s="77"/>
    </row>
    <row r="31" spans="1:20" x14ac:dyDescent="0.3">
      <c r="B31" s="77"/>
      <c r="C31" s="77"/>
      <c r="D31" s="77"/>
      <c r="E31" s="77"/>
      <c r="F31" s="77"/>
      <c r="G31" s="77"/>
    </row>
    <row r="32" spans="1:20" x14ac:dyDescent="0.3">
      <c r="B32" s="77" t="s">
        <v>122</v>
      </c>
      <c r="C32" s="77"/>
      <c r="D32" s="77"/>
      <c r="E32" s="77"/>
      <c r="F32" s="77"/>
      <c r="G32" s="77"/>
    </row>
    <row r="33" spans="2:7" x14ac:dyDescent="0.3">
      <c r="B33" s="77"/>
      <c r="C33" s="77"/>
      <c r="D33" s="77"/>
      <c r="E33" s="77"/>
      <c r="F33" s="77"/>
      <c r="G33" s="77"/>
    </row>
  </sheetData>
  <mergeCells count="10">
    <mergeCell ref="K2:M2"/>
    <mergeCell ref="A5:M5"/>
    <mergeCell ref="A12:M12"/>
    <mergeCell ref="A19:E19"/>
    <mergeCell ref="A1:M1"/>
    <mergeCell ref="A2:A3"/>
    <mergeCell ref="B2:B3"/>
    <mergeCell ref="C2:E2"/>
    <mergeCell ref="G2:I2"/>
    <mergeCell ref="J2:J3"/>
  </mergeCells>
  <pageMargins left="0.7" right="0.7" top="0.75" bottom="0.75" header="0.3" footer="0.3"/>
  <pageSetup paperSize="9" scale="4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6"/>
  <sheetViews>
    <sheetView topLeftCell="A25" workbookViewId="0">
      <selection activeCell="G48" sqref="G48"/>
    </sheetView>
  </sheetViews>
  <sheetFormatPr defaultRowHeight="14.4" x14ac:dyDescent="0.3"/>
  <cols>
    <col min="2" max="2" width="60.33203125" bestFit="1" customWidth="1"/>
    <col min="3" max="5" width="10.88671875" customWidth="1"/>
    <col min="6" max="6" width="12.33203125" customWidth="1"/>
    <col min="7" max="9" width="10.6640625" customWidth="1"/>
    <col min="11" max="13" width="10.33203125" customWidth="1"/>
  </cols>
  <sheetData>
    <row r="1" spans="1:17" ht="17.399999999999999" x14ac:dyDescent="0.3">
      <c r="A1" s="140" t="s">
        <v>56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2"/>
    </row>
    <row r="2" spans="1:17" ht="51" customHeight="1" x14ac:dyDescent="0.3">
      <c r="A2" s="116" t="s">
        <v>14</v>
      </c>
      <c r="B2" s="116" t="s">
        <v>15</v>
      </c>
      <c r="C2" s="118" t="s">
        <v>91</v>
      </c>
      <c r="D2" s="119"/>
      <c r="E2" s="120"/>
      <c r="F2" s="42" t="s">
        <v>66</v>
      </c>
      <c r="G2" s="121" t="s">
        <v>16</v>
      </c>
      <c r="H2" s="122"/>
      <c r="I2" s="123"/>
      <c r="J2" s="124" t="s">
        <v>17</v>
      </c>
      <c r="K2" s="121" t="s">
        <v>18</v>
      </c>
      <c r="L2" s="122"/>
      <c r="M2" s="123"/>
    </row>
    <row r="3" spans="1:17" ht="34.5" customHeight="1" x14ac:dyDescent="0.3">
      <c r="A3" s="117"/>
      <c r="B3" s="117"/>
      <c r="C3" s="38" t="s">
        <v>57</v>
      </c>
      <c r="D3" s="38" t="s">
        <v>58</v>
      </c>
      <c r="E3" s="38" t="s">
        <v>59</v>
      </c>
      <c r="F3" s="39" t="s">
        <v>60</v>
      </c>
      <c r="G3" s="38" t="s">
        <v>23</v>
      </c>
      <c r="H3" s="38" t="s">
        <v>24</v>
      </c>
      <c r="I3" s="38" t="s">
        <v>25</v>
      </c>
      <c r="J3" s="125"/>
      <c r="K3" s="38" t="s">
        <v>23</v>
      </c>
      <c r="L3" s="38" t="s">
        <v>24</v>
      </c>
      <c r="M3" s="38" t="s">
        <v>25</v>
      </c>
    </row>
    <row r="4" spans="1:17" ht="18" customHeight="1" x14ac:dyDescent="0.3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2">
        <v>6</v>
      </c>
      <c r="G4" s="23" t="s">
        <v>101</v>
      </c>
      <c r="H4" s="23" t="s">
        <v>102</v>
      </c>
      <c r="I4" s="23" t="s">
        <v>103</v>
      </c>
      <c r="J4" s="21">
        <v>10</v>
      </c>
      <c r="K4" s="23" t="s">
        <v>104</v>
      </c>
      <c r="L4" s="23" t="s">
        <v>105</v>
      </c>
      <c r="M4" s="23" t="s">
        <v>106</v>
      </c>
      <c r="O4" s="31"/>
      <c r="P4" s="31"/>
      <c r="Q4" s="31"/>
    </row>
    <row r="5" spans="1:17" x14ac:dyDescent="0.3">
      <c r="A5" s="134" t="s">
        <v>61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6"/>
    </row>
    <row r="6" spans="1:17" x14ac:dyDescent="0.3">
      <c r="A6" s="50">
        <v>1</v>
      </c>
      <c r="B6" s="25" t="s">
        <v>27</v>
      </c>
      <c r="C6" s="29">
        <f>Szacowanie!D198</f>
        <v>1500</v>
      </c>
      <c r="D6" s="29">
        <f>Szacowanie!E198</f>
        <v>5540</v>
      </c>
      <c r="E6" s="29">
        <f>Szacowanie!F198</f>
        <v>7040</v>
      </c>
      <c r="F6" s="44"/>
      <c r="G6" s="27"/>
      <c r="H6" s="27"/>
      <c r="I6" s="27"/>
      <c r="J6" s="28"/>
      <c r="K6" s="27"/>
      <c r="L6" s="27"/>
      <c r="M6" s="27"/>
    </row>
    <row r="7" spans="1:17" x14ac:dyDescent="0.3">
      <c r="A7" s="50">
        <v>2</v>
      </c>
      <c r="B7" s="25" t="s">
        <v>28</v>
      </c>
      <c r="C7" s="29">
        <f>Szacowanie!D199</f>
        <v>30</v>
      </c>
      <c r="D7" s="29">
        <f>Szacowanie!E199</f>
        <v>200</v>
      </c>
      <c r="E7" s="29">
        <f>Szacowanie!F199</f>
        <v>230</v>
      </c>
      <c r="F7" s="44"/>
      <c r="G7" s="27"/>
      <c r="H7" s="27"/>
      <c r="I7" s="27"/>
      <c r="J7" s="28"/>
      <c r="K7" s="27"/>
      <c r="L7" s="27"/>
      <c r="M7" s="27"/>
    </row>
    <row r="8" spans="1:17" x14ac:dyDescent="0.3">
      <c r="A8" s="50">
        <v>3</v>
      </c>
      <c r="B8" s="25" t="s">
        <v>29</v>
      </c>
      <c r="C8" s="29">
        <f>Szacowanie!D200</f>
        <v>30</v>
      </c>
      <c r="D8" s="29">
        <f>Szacowanie!E200</f>
        <v>200</v>
      </c>
      <c r="E8" s="29">
        <f>Szacowanie!F200</f>
        <v>230</v>
      </c>
      <c r="F8" s="44"/>
      <c r="G8" s="27"/>
      <c r="H8" s="27"/>
      <c r="I8" s="27"/>
      <c r="J8" s="28"/>
      <c r="K8" s="27"/>
      <c r="L8" s="27"/>
      <c r="M8" s="27"/>
    </row>
    <row r="9" spans="1:17" x14ac:dyDescent="0.3">
      <c r="A9" s="50">
        <v>4</v>
      </c>
      <c r="B9" s="25" t="s">
        <v>30</v>
      </c>
      <c r="C9" s="29">
        <f>Szacowanie!D201</f>
        <v>30</v>
      </c>
      <c r="D9" s="29">
        <f>Szacowanie!E201</f>
        <v>200</v>
      </c>
      <c r="E9" s="29">
        <f>Szacowanie!F201</f>
        <v>230</v>
      </c>
      <c r="F9" s="44"/>
      <c r="G9" s="27"/>
      <c r="H9" s="27"/>
      <c r="I9" s="27"/>
      <c r="J9" s="28"/>
      <c r="K9" s="27"/>
      <c r="L9" s="27"/>
      <c r="M9" s="27"/>
    </row>
    <row r="10" spans="1:17" x14ac:dyDescent="0.3">
      <c r="A10" s="50">
        <v>5</v>
      </c>
      <c r="B10" s="25" t="s">
        <v>31</v>
      </c>
      <c r="C10" s="29">
        <f>Szacowanie!D202</f>
        <v>1</v>
      </c>
      <c r="D10" s="29">
        <f>Szacowanie!E202</f>
        <v>1</v>
      </c>
      <c r="E10" s="29">
        <f>Szacowanie!F202</f>
        <v>2</v>
      </c>
      <c r="F10" s="44"/>
      <c r="G10" s="27"/>
      <c r="H10" s="27"/>
      <c r="I10" s="27"/>
      <c r="J10" s="28"/>
      <c r="K10" s="27"/>
      <c r="L10" s="27"/>
      <c r="M10" s="27"/>
    </row>
    <row r="11" spans="1:17" x14ac:dyDescent="0.3">
      <c r="A11" s="50">
        <v>6</v>
      </c>
      <c r="B11" s="25" t="s">
        <v>32</v>
      </c>
      <c r="C11" s="29">
        <f>Szacowanie!D203</f>
        <v>1</v>
      </c>
      <c r="D11" s="29">
        <f>Szacowanie!E203</f>
        <v>1</v>
      </c>
      <c r="E11" s="29">
        <f>Szacowanie!F203</f>
        <v>2</v>
      </c>
      <c r="F11" s="44"/>
      <c r="G11" s="27"/>
      <c r="H11" s="27"/>
      <c r="I11" s="27"/>
      <c r="J11" s="28"/>
      <c r="K11" s="27"/>
      <c r="L11" s="27"/>
      <c r="M11" s="27"/>
    </row>
    <row r="12" spans="1:17" x14ac:dyDescent="0.3">
      <c r="A12" s="134" t="s">
        <v>62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6"/>
    </row>
    <row r="13" spans="1:17" x14ac:dyDescent="0.3">
      <c r="A13" s="50">
        <v>1</v>
      </c>
      <c r="B13" s="25" t="s">
        <v>27</v>
      </c>
      <c r="C13" s="29">
        <f>Szacowanie!D205</f>
        <v>200</v>
      </c>
      <c r="D13" s="29">
        <f>Szacowanie!E205</f>
        <v>5700</v>
      </c>
      <c r="E13" s="29">
        <f>Szacowanie!F205</f>
        <v>5900</v>
      </c>
      <c r="F13" s="44"/>
      <c r="G13" s="27"/>
      <c r="H13" s="27"/>
      <c r="I13" s="27"/>
      <c r="J13" s="28"/>
      <c r="K13" s="27"/>
      <c r="L13" s="27"/>
      <c r="M13" s="27"/>
    </row>
    <row r="14" spans="1:17" x14ac:dyDescent="0.3">
      <c r="A14" s="50">
        <v>2</v>
      </c>
      <c r="B14" s="25" t="s">
        <v>28</v>
      </c>
      <c r="C14" s="29">
        <f>Szacowanie!D206</f>
        <v>4</v>
      </c>
      <c r="D14" s="29">
        <f>Szacowanie!E206</f>
        <v>21</v>
      </c>
      <c r="E14" s="29">
        <f>Szacowanie!F206</f>
        <v>25</v>
      </c>
      <c r="F14" s="44"/>
      <c r="G14" s="27"/>
      <c r="H14" s="27"/>
      <c r="I14" s="27"/>
      <c r="J14" s="28"/>
      <c r="K14" s="27"/>
      <c r="L14" s="27"/>
      <c r="M14" s="27"/>
    </row>
    <row r="15" spans="1:17" x14ac:dyDescent="0.3">
      <c r="A15" s="50">
        <v>3</v>
      </c>
      <c r="B15" s="25" t="s">
        <v>29</v>
      </c>
      <c r="C15" s="29">
        <f>Szacowanie!D207</f>
        <v>4</v>
      </c>
      <c r="D15" s="29">
        <f>Szacowanie!E207</f>
        <v>21</v>
      </c>
      <c r="E15" s="29">
        <f>Szacowanie!F207</f>
        <v>25</v>
      </c>
      <c r="F15" s="44"/>
      <c r="G15" s="27"/>
      <c r="H15" s="27"/>
      <c r="I15" s="27"/>
      <c r="J15" s="28"/>
      <c r="K15" s="27"/>
      <c r="L15" s="27"/>
      <c r="M15" s="27"/>
    </row>
    <row r="16" spans="1:17" x14ac:dyDescent="0.3">
      <c r="A16" s="50">
        <v>4</v>
      </c>
      <c r="B16" s="25" t="s">
        <v>30</v>
      </c>
      <c r="C16" s="29">
        <f>Szacowanie!D208</f>
        <v>4</v>
      </c>
      <c r="D16" s="29">
        <f>Szacowanie!E208</f>
        <v>21</v>
      </c>
      <c r="E16" s="29">
        <f>Szacowanie!F208</f>
        <v>25</v>
      </c>
      <c r="F16" s="44"/>
      <c r="G16" s="27"/>
      <c r="H16" s="27"/>
      <c r="I16" s="27"/>
      <c r="J16" s="28"/>
      <c r="K16" s="27"/>
      <c r="L16" s="27"/>
      <c r="M16" s="27"/>
    </row>
    <row r="17" spans="1:13" x14ac:dyDescent="0.3">
      <c r="A17" s="50">
        <v>5</v>
      </c>
      <c r="B17" s="25" t="s">
        <v>31</v>
      </c>
      <c r="C17" s="29">
        <f>Szacowanie!D209</f>
        <v>1</v>
      </c>
      <c r="D17" s="29">
        <f>Szacowanie!E209</f>
        <v>1</v>
      </c>
      <c r="E17" s="29">
        <f>Szacowanie!F209</f>
        <v>2</v>
      </c>
      <c r="F17" s="44"/>
      <c r="G17" s="27"/>
      <c r="H17" s="27"/>
      <c r="I17" s="27"/>
      <c r="J17" s="28"/>
      <c r="K17" s="27"/>
      <c r="L17" s="27"/>
      <c r="M17" s="27"/>
    </row>
    <row r="18" spans="1:13" x14ac:dyDescent="0.3">
      <c r="A18" s="50">
        <v>6</v>
      </c>
      <c r="B18" s="25" t="s">
        <v>32</v>
      </c>
      <c r="C18" s="29">
        <f>Szacowanie!D210</f>
        <v>1</v>
      </c>
      <c r="D18" s="29">
        <f>Szacowanie!E210</f>
        <v>1</v>
      </c>
      <c r="E18" s="29">
        <f>Szacowanie!F210</f>
        <v>2</v>
      </c>
      <c r="F18" s="44"/>
      <c r="G18" s="27"/>
      <c r="H18" s="27"/>
      <c r="I18" s="27"/>
      <c r="J18" s="28"/>
      <c r="K18" s="27"/>
      <c r="L18" s="27"/>
      <c r="M18" s="27"/>
    </row>
    <row r="19" spans="1:13" x14ac:dyDescent="0.3">
      <c r="A19" s="134" t="s">
        <v>63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6"/>
    </row>
    <row r="20" spans="1:13" x14ac:dyDescent="0.3">
      <c r="A20" s="50">
        <v>1</v>
      </c>
      <c r="B20" s="25" t="s">
        <v>27</v>
      </c>
      <c r="C20" s="29">
        <f>Szacowanie!D212</f>
        <v>6</v>
      </c>
      <c r="D20" s="29">
        <f>Szacowanie!E212</f>
        <v>34</v>
      </c>
      <c r="E20" s="29">
        <f>Szacowanie!F212</f>
        <v>40</v>
      </c>
      <c r="F20" s="44"/>
      <c r="G20" s="27"/>
      <c r="H20" s="27"/>
      <c r="I20" s="27"/>
      <c r="J20" s="28"/>
      <c r="K20" s="27"/>
      <c r="L20" s="27"/>
      <c r="M20" s="27"/>
    </row>
    <row r="21" spans="1:13" x14ac:dyDescent="0.3">
      <c r="A21" s="50">
        <v>2</v>
      </c>
      <c r="B21" s="25" t="s">
        <v>28</v>
      </c>
      <c r="C21" s="29">
        <f>Szacowanie!D213</f>
        <v>6</v>
      </c>
      <c r="D21" s="29">
        <f>Szacowanie!E213</f>
        <v>34</v>
      </c>
      <c r="E21" s="29">
        <f>Szacowanie!F213</f>
        <v>40</v>
      </c>
      <c r="F21" s="44"/>
      <c r="G21" s="27"/>
      <c r="H21" s="27"/>
      <c r="I21" s="27"/>
      <c r="J21" s="28"/>
      <c r="K21" s="27"/>
      <c r="L21" s="27"/>
      <c r="M21" s="27"/>
    </row>
    <row r="22" spans="1:13" x14ac:dyDescent="0.3">
      <c r="A22" s="50">
        <v>3</v>
      </c>
      <c r="B22" s="25" t="s">
        <v>29</v>
      </c>
      <c r="C22" s="29">
        <f>Szacowanie!D214</f>
        <v>6</v>
      </c>
      <c r="D22" s="29">
        <f>Szacowanie!E214</f>
        <v>34</v>
      </c>
      <c r="E22" s="29">
        <f>Szacowanie!F214</f>
        <v>40</v>
      </c>
      <c r="F22" s="44"/>
      <c r="G22" s="27"/>
      <c r="H22" s="27"/>
      <c r="I22" s="27"/>
      <c r="J22" s="28"/>
      <c r="K22" s="27"/>
      <c r="L22" s="27"/>
      <c r="M22" s="27"/>
    </row>
    <row r="23" spans="1:13" x14ac:dyDescent="0.3">
      <c r="A23" s="50">
        <v>4</v>
      </c>
      <c r="B23" s="25" t="s">
        <v>30</v>
      </c>
      <c r="C23" s="29">
        <f>Szacowanie!D215</f>
        <v>6</v>
      </c>
      <c r="D23" s="29">
        <f>Szacowanie!E215</f>
        <v>34</v>
      </c>
      <c r="E23" s="29">
        <f>Szacowanie!F215</f>
        <v>40</v>
      </c>
      <c r="F23" s="44"/>
      <c r="G23" s="27"/>
      <c r="H23" s="27"/>
      <c r="I23" s="27"/>
      <c r="J23" s="28"/>
      <c r="K23" s="27"/>
      <c r="L23" s="27"/>
      <c r="M23" s="27"/>
    </row>
    <row r="24" spans="1:13" x14ac:dyDescent="0.3">
      <c r="A24" s="50">
        <v>5</v>
      </c>
      <c r="B24" s="25" t="s">
        <v>31</v>
      </c>
      <c r="C24" s="29">
        <f>Szacowanie!D216</f>
        <v>1</v>
      </c>
      <c r="D24" s="29">
        <f>Szacowanie!E216</f>
        <v>1</v>
      </c>
      <c r="E24" s="29">
        <f>Szacowanie!F216</f>
        <v>2</v>
      </c>
      <c r="F24" s="44"/>
      <c r="G24" s="27"/>
      <c r="H24" s="27"/>
      <c r="I24" s="27"/>
      <c r="J24" s="28"/>
      <c r="K24" s="27"/>
      <c r="L24" s="27"/>
      <c r="M24" s="27"/>
    </row>
    <row r="25" spans="1:13" x14ac:dyDescent="0.3">
      <c r="A25" s="50">
        <v>6</v>
      </c>
      <c r="B25" s="25" t="s">
        <v>32</v>
      </c>
      <c r="C25" s="29">
        <f>Szacowanie!D217</f>
        <v>1</v>
      </c>
      <c r="D25" s="29">
        <f>Szacowanie!E217</f>
        <v>1</v>
      </c>
      <c r="E25" s="29">
        <f>Szacowanie!F217</f>
        <v>2</v>
      </c>
      <c r="F25" s="44"/>
      <c r="G25" s="27"/>
      <c r="H25" s="27"/>
      <c r="I25" s="27"/>
      <c r="J25" s="28"/>
      <c r="K25" s="27"/>
      <c r="L25" s="27"/>
      <c r="M25" s="27"/>
    </row>
    <row r="26" spans="1:13" x14ac:dyDescent="0.3">
      <c r="A26" s="134" t="s">
        <v>64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6"/>
    </row>
    <row r="27" spans="1:13" x14ac:dyDescent="0.3">
      <c r="A27" s="50">
        <v>1</v>
      </c>
      <c r="B27" s="25" t="s">
        <v>27</v>
      </c>
      <c r="C27" s="29">
        <f>Szacowanie!D219</f>
        <v>10</v>
      </c>
      <c r="D27" s="29">
        <f>Szacowanie!E219</f>
        <v>130</v>
      </c>
      <c r="E27" s="29">
        <f>Szacowanie!F219</f>
        <v>140</v>
      </c>
      <c r="F27" s="44"/>
      <c r="G27" s="27"/>
      <c r="H27" s="27"/>
      <c r="I27" s="27"/>
      <c r="J27" s="28"/>
      <c r="K27" s="27"/>
      <c r="L27" s="27"/>
      <c r="M27" s="27"/>
    </row>
    <row r="28" spans="1:13" x14ac:dyDescent="0.3">
      <c r="A28" s="50">
        <v>2</v>
      </c>
      <c r="B28" s="25" t="s">
        <v>28</v>
      </c>
      <c r="C28" s="29">
        <f>Szacowanie!D220</f>
        <v>10</v>
      </c>
      <c r="D28" s="29">
        <f>Szacowanie!E220</f>
        <v>110</v>
      </c>
      <c r="E28" s="29">
        <f>Szacowanie!F220</f>
        <v>120</v>
      </c>
      <c r="F28" s="44"/>
      <c r="G28" s="27"/>
      <c r="H28" s="27"/>
      <c r="I28" s="27"/>
      <c r="J28" s="28"/>
      <c r="K28" s="27"/>
      <c r="L28" s="27"/>
      <c r="M28" s="27"/>
    </row>
    <row r="29" spans="1:13" x14ac:dyDescent="0.3">
      <c r="A29" s="50">
        <v>3</v>
      </c>
      <c r="B29" s="25" t="s">
        <v>29</v>
      </c>
      <c r="C29" s="29">
        <f>Szacowanie!D221</f>
        <v>10</v>
      </c>
      <c r="D29" s="29">
        <f>Szacowanie!E221</f>
        <v>20</v>
      </c>
      <c r="E29" s="29">
        <f>Szacowanie!F221</f>
        <v>30</v>
      </c>
      <c r="F29" s="44"/>
      <c r="G29" s="27"/>
      <c r="H29" s="27"/>
      <c r="I29" s="27"/>
      <c r="J29" s="28"/>
      <c r="K29" s="27"/>
      <c r="L29" s="27"/>
      <c r="M29" s="27"/>
    </row>
    <row r="30" spans="1:13" x14ac:dyDescent="0.3">
      <c r="A30" s="50">
        <v>4</v>
      </c>
      <c r="B30" s="25" t="s">
        <v>30</v>
      </c>
      <c r="C30" s="29">
        <f>Szacowanie!D222</f>
        <v>10</v>
      </c>
      <c r="D30" s="29">
        <f>Szacowanie!E222</f>
        <v>20</v>
      </c>
      <c r="E30" s="29">
        <f>Szacowanie!F222</f>
        <v>30</v>
      </c>
      <c r="F30" s="44"/>
      <c r="G30" s="27"/>
      <c r="H30" s="27"/>
      <c r="I30" s="27"/>
      <c r="J30" s="28"/>
      <c r="K30" s="27"/>
      <c r="L30" s="27"/>
      <c r="M30" s="27"/>
    </row>
    <row r="31" spans="1:13" x14ac:dyDescent="0.3">
      <c r="A31" s="50">
        <v>5</v>
      </c>
      <c r="B31" s="25" t="s">
        <v>31</v>
      </c>
      <c r="C31" s="29">
        <f>Szacowanie!D223</f>
        <v>1</v>
      </c>
      <c r="D31" s="29">
        <f>Szacowanie!E223</f>
        <v>1</v>
      </c>
      <c r="E31" s="29">
        <f>Szacowanie!F223</f>
        <v>2</v>
      </c>
      <c r="F31" s="44"/>
      <c r="G31" s="27"/>
      <c r="H31" s="27"/>
      <c r="I31" s="27"/>
      <c r="J31" s="28"/>
      <c r="K31" s="27"/>
      <c r="L31" s="27"/>
      <c r="M31" s="27"/>
    </row>
    <row r="32" spans="1:13" x14ac:dyDescent="0.3">
      <c r="A32" s="50">
        <v>6</v>
      </c>
      <c r="B32" s="25" t="s">
        <v>32</v>
      </c>
      <c r="C32" s="29">
        <f>Szacowanie!D224</f>
        <v>1</v>
      </c>
      <c r="D32" s="29">
        <f>Szacowanie!E224</f>
        <v>1</v>
      </c>
      <c r="E32" s="29">
        <f>Szacowanie!F224</f>
        <v>2</v>
      </c>
      <c r="F32" s="44"/>
      <c r="G32" s="27"/>
      <c r="H32" s="27"/>
      <c r="I32" s="27"/>
      <c r="J32" s="28"/>
      <c r="K32" s="27"/>
      <c r="L32" s="27"/>
      <c r="M32" s="27"/>
    </row>
    <row r="33" spans="1:20" x14ac:dyDescent="0.3">
      <c r="A33" s="92" t="s">
        <v>37</v>
      </c>
      <c r="B33" s="93"/>
      <c r="C33" s="93"/>
      <c r="D33" s="93"/>
      <c r="E33" s="93"/>
      <c r="F33" s="47"/>
      <c r="G33" s="52"/>
      <c r="H33" s="52"/>
      <c r="I33" s="52"/>
      <c r="J33" s="52"/>
      <c r="K33" s="52"/>
      <c r="L33" s="52"/>
      <c r="M33" s="52"/>
    </row>
    <row r="34" spans="1:20" s="2" customFormat="1" ht="13.8" x14ac:dyDescent="0.25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R34" s="7"/>
      <c r="S34" s="7"/>
      <c r="T34" s="7"/>
    </row>
    <row r="35" spans="1:20" s="2" customFormat="1" ht="13.8" x14ac:dyDescent="0.25">
      <c r="A35" s="63"/>
      <c r="B35" s="64" t="s">
        <v>107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R35" s="7"/>
      <c r="S35" s="7"/>
      <c r="T35" s="7"/>
    </row>
    <row r="36" spans="1:20" s="2" customFormat="1" ht="13.8" x14ac:dyDescent="0.25">
      <c r="A36" s="65" t="s">
        <v>1</v>
      </c>
      <c r="B36" s="66" t="s">
        <v>108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R36" s="7"/>
      <c r="S36" s="7"/>
      <c r="T36" s="7"/>
    </row>
    <row r="37" spans="1:20" s="2" customFormat="1" ht="13.8" x14ac:dyDescent="0.25">
      <c r="A37" s="65" t="s">
        <v>109</v>
      </c>
      <c r="B37" s="66" t="s">
        <v>110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R37" s="7"/>
      <c r="S37" s="7"/>
      <c r="T37" s="7"/>
    </row>
    <row r="38" spans="1:20" s="2" customFormat="1" ht="13.8" x14ac:dyDescent="0.25">
      <c r="A38" s="65" t="s">
        <v>111</v>
      </c>
      <c r="B38" s="66" t="s">
        <v>112</v>
      </c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R38" s="7"/>
      <c r="S38" s="7"/>
      <c r="T38" s="7"/>
    </row>
    <row r="39" spans="1:20" s="2" customFormat="1" ht="13.8" x14ac:dyDescent="0.25">
      <c r="A39" s="65" t="s">
        <v>113</v>
      </c>
      <c r="B39" s="66" t="s">
        <v>114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R39" s="7"/>
      <c r="S39" s="7"/>
      <c r="T39" s="7"/>
    </row>
    <row r="40" spans="1:20" s="2" customFormat="1" ht="15" customHeight="1" x14ac:dyDescent="0.25">
      <c r="A40" s="65" t="s">
        <v>115</v>
      </c>
      <c r="B40" s="66" t="s">
        <v>116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</row>
    <row r="41" spans="1:20" s="2" customFormat="1" ht="13.8" x14ac:dyDescent="0.25">
      <c r="A41" s="65" t="s">
        <v>117</v>
      </c>
      <c r="B41" s="66" t="s">
        <v>118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</row>
    <row r="44" spans="1:20" x14ac:dyDescent="0.3">
      <c r="B44" s="77" t="s">
        <v>121</v>
      </c>
    </row>
    <row r="46" spans="1:20" x14ac:dyDescent="0.3">
      <c r="B46" s="77" t="s">
        <v>122</v>
      </c>
      <c r="C46" s="77"/>
      <c r="D46" s="77"/>
      <c r="E46" s="77"/>
    </row>
  </sheetData>
  <mergeCells count="12">
    <mergeCell ref="A33:E33"/>
    <mergeCell ref="A1:M1"/>
    <mergeCell ref="A2:A3"/>
    <mergeCell ref="B2:B3"/>
    <mergeCell ref="C2:E2"/>
    <mergeCell ref="G2:I2"/>
    <mergeCell ref="J2:J3"/>
    <mergeCell ref="K2:M2"/>
    <mergeCell ref="A5:M5"/>
    <mergeCell ref="A12:M12"/>
    <mergeCell ref="A19:M19"/>
    <mergeCell ref="A26:M26"/>
  </mergeCells>
  <pageMargins left="0.7" right="0.7" top="0.75" bottom="0.75" header="0.3" footer="0.3"/>
  <pageSetup paperSize="9" scale="4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4025736-4B54-44A2-94D6-01944DAB4A4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2</vt:i4>
      </vt:variant>
    </vt:vector>
  </HeadingPairs>
  <TitlesOfParts>
    <vt:vector size="9" baseType="lpstr">
      <vt:lpstr>Szacowanie</vt:lpstr>
      <vt:lpstr>Formularz zad 1</vt:lpstr>
      <vt:lpstr>Formularz zad 2</vt:lpstr>
      <vt:lpstr>Formularz zad 3</vt:lpstr>
      <vt:lpstr>Formularz zad 4</vt:lpstr>
      <vt:lpstr>Formularz zad 5</vt:lpstr>
      <vt:lpstr>Formularz zad 6</vt:lpstr>
      <vt:lpstr>'Formularz zad 1'!Obszar_wydruku</vt:lpstr>
      <vt:lpstr>Szacowanie!Obszar_wydruku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Pełszyńska Marta</dc:creator>
  <cp:lastModifiedBy>Piekutowska Magdalena</cp:lastModifiedBy>
  <cp:lastPrinted>2024-10-25T08:00:42Z</cp:lastPrinted>
  <dcterms:created xsi:type="dcterms:W3CDTF">2024-04-23T09:26:58Z</dcterms:created>
  <dcterms:modified xsi:type="dcterms:W3CDTF">2024-10-25T08:00:47Z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83af512d-7816-4392-b434-3d45fd74dbf5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Pełszyńska Marta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10.100.117.148</vt:lpwstr>
  </property>
  <property fmtid="{D5CDD505-2E9C-101B-9397-08002B2CF9AE}" pid="10" name="bjSaver">
    <vt:lpwstr>EqaYA1jkmCofNv7LZxHBlOh0/cv0EJJP</vt:lpwstr>
  </property>
  <property fmtid="{D5CDD505-2E9C-101B-9397-08002B2CF9AE}" pid="11" name="bjClsUserRVM">
    <vt:lpwstr>[]</vt:lpwstr>
  </property>
</Properties>
</file>