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\Desktop\Kruszwica SWZ 2023\"/>
    </mc:Choice>
  </mc:AlternateContent>
  <xr:revisionPtr revIDLastSave="0" documentId="8_{AD1424DA-BE95-4CDA-A072-C0939BD9BEF8}" xr6:coauthVersionLast="47" xr6:coauthVersionMax="47" xr10:uidLastSave="{00000000-0000-0000-0000-000000000000}"/>
  <bookViews>
    <workbookView xWindow="390" yWindow="390" windowWidth="17385" windowHeight="13755" activeTab="3" xr2:uid="{00000000-000D-0000-FFFF-FFFF00000000}"/>
  </bookViews>
  <sheets>
    <sheet name="Budynki" sheetId="1" r:id="rId1"/>
    <sheet name="Lokale gminne" sheetId="16" r:id="rId2"/>
    <sheet name="Arkusz3" sheetId="6" state="hidden" r:id="rId3"/>
    <sheet name="Budowle" sheetId="7" r:id="rId4"/>
    <sheet name="Wyposażenie" sheetId="8" r:id="rId5"/>
    <sheet name="Wykaz elektroniki" sheetId="11" state="hidden" r:id="rId6"/>
    <sheet name="Elektronika" sheetId="15" r:id="rId7"/>
    <sheet name="pojazdy " sheetId="10" state="hidden" r:id="rId8"/>
    <sheet name="Arkusz1" sheetId="12" state="hidden" r:id="rId9"/>
    <sheet name="Arkusz2" sheetId="13" state="hidden" r:id="rId10"/>
    <sheet name="Arkusz4" sheetId="14" state="hidden" r:id="rId11"/>
  </sheets>
  <definedNames>
    <definedName name="_xlnm.Print_Area" localSheetId="3">Budowle!$A$1:$G$19</definedName>
    <definedName name="_xlnm.Print_Area" localSheetId="0">Budynki!$A$1:$L$76</definedName>
    <definedName name="_xlnm.Print_Area" localSheetId="7">'pojazdy '!$A$1:$R$46</definedName>
    <definedName name="_xlnm.Print_Area" localSheetId="4">Wyposażenie!$A$1:$E$22</definedName>
  </definedNames>
  <calcPr calcId="191029"/>
</workbook>
</file>

<file path=xl/calcChain.xml><?xml version="1.0" encoding="utf-8"?>
<calcChain xmlns="http://schemas.openxmlformats.org/spreadsheetml/2006/main">
  <c r="G25" i="16" l="1"/>
  <c r="L53" i="1" l="1"/>
  <c r="L46" i="1"/>
  <c r="L44" i="1"/>
  <c r="L42" i="1"/>
  <c r="L41" i="1"/>
  <c r="L40" i="1"/>
  <c r="L59" i="1"/>
  <c r="L56" i="1"/>
  <c r="L54" i="1"/>
  <c r="L52" i="1"/>
  <c r="L51" i="1"/>
  <c r="L47" i="1"/>
  <c r="L45" i="1"/>
  <c r="L43" i="1"/>
  <c r="L39" i="1"/>
  <c r="L38" i="1"/>
  <c r="L36" i="1"/>
  <c r="L30" i="1"/>
  <c r="L34" i="1"/>
  <c r="L33" i="1"/>
  <c r="L35" i="1"/>
  <c r="L32" i="1"/>
  <c r="L29" i="1"/>
  <c r="L28" i="1"/>
  <c r="L27" i="1"/>
  <c r="L26" i="1"/>
  <c r="L25" i="1"/>
  <c r="L24" i="1"/>
  <c r="L23" i="1"/>
  <c r="L22" i="1"/>
  <c r="L21" i="1"/>
  <c r="L20" i="1"/>
  <c r="L19" i="1"/>
  <c r="L17" i="1"/>
  <c r="L16" i="1"/>
  <c r="L15" i="1"/>
  <c r="L14" i="1"/>
  <c r="L13" i="1"/>
  <c r="L12" i="1"/>
  <c r="L10" i="1"/>
  <c r="L11" i="1"/>
  <c r="L9" i="1"/>
  <c r="L8" i="1"/>
  <c r="L7" i="1"/>
  <c r="L6" i="1"/>
  <c r="D37" i="15"/>
  <c r="F11" i="7"/>
  <c r="D54" i="15"/>
  <c r="D44" i="15"/>
  <c r="E55" i="15" l="1"/>
  <c r="D57" i="11"/>
  <c r="K62" i="1"/>
  <c r="C72" i="1"/>
  <c r="C71" i="1"/>
  <c r="C70" i="1"/>
  <c r="C69" i="1"/>
  <c r="C68" i="1"/>
  <c r="C67" i="1"/>
  <c r="C74" i="1"/>
  <c r="C73" i="1"/>
  <c r="D36" i="11"/>
  <c r="D48" i="11"/>
  <c r="E12" i="8"/>
  <c r="E19" i="8"/>
  <c r="C75" i="1" l="1"/>
  <c r="E22" i="8"/>
  <c r="E48" i="14"/>
  <c r="B2" i="14"/>
  <c r="B3" i="14"/>
  <c r="B4" i="14"/>
  <c r="B5" i="14"/>
  <c r="B6" i="14"/>
  <c r="B7" i="14"/>
  <c r="B8" i="14"/>
  <c r="B9" i="14"/>
  <c r="B10" i="14"/>
  <c r="B11" i="14"/>
  <c r="B12" i="14"/>
  <c r="B13" i="14"/>
  <c r="B14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E58" i="11"/>
  <c r="B53" i="14" l="1"/>
  <c r="E49" i="14" s="1"/>
  <c r="E50" i="14" s="1"/>
</calcChain>
</file>

<file path=xl/sharedStrings.xml><?xml version="1.0" encoding="utf-8"?>
<sst xmlns="http://schemas.openxmlformats.org/spreadsheetml/2006/main" count="937" uniqueCount="535">
  <si>
    <t>Lokalizacja</t>
  </si>
  <si>
    <t>Przedmiot ubezpieczenia</t>
  </si>
  <si>
    <t>Budynek</t>
  </si>
  <si>
    <t>Lp.</t>
  </si>
  <si>
    <t>Remiza OSP Rusinowo</t>
  </si>
  <si>
    <t>Remiza OSP Sławsk Wielki</t>
  </si>
  <si>
    <t>Remiza OSP Witowice</t>
  </si>
  <si>
    <t>Garaże OSP Witowice</t>
  </si>
  <si>
    <t>Remiza OSP Chełmce</t>
  </si>
  <si>
    <t>Remiza OSP Kruszwica</t>
  </si>
  <si>
    <t>Remiza OSP Wróble</t>
  </si>
  <si>
    <t>Budynek Urzędu Miejskiego, ul. Nadgoplańska 4</t>
  </si>
  <si>
    <t>Budynki</t>
  </si>
  <si>
    <t>Magazyn OC</t>
  </si>
  <si>
    <t>rok budowy</t>
  </si>
  <si>
    <t>powierzchnia</t>
  </si>
  <si>
    <t>ilość kondygnacji</t>
  </si>
  <si>
    <t>matriał ścian</t>
  </si>
  <si>
    <t xml:space="preserve">pokrycie dachu </t>
  </si>
  <si>
    <t>zabezpieczenia p.poz</t>
  </si>
  <si>
    <t>dachówka</t>
  </si>
  <si>
    <t xml:space="preserve">beton </t>
  </si>
  <si>
    <t>papa</t>
  </si>
  <si>
    <t>cegła</t>
  </si>
  <si>
    <t>cegła pustak</t>
  </si>
  <si>
    <t>eternit</t>
  </si>
  <si>
    <t xml:space="preserve">cegła </t>
  </si>
  <si>
    <t>pustak</t>
  </si>
  <si>
    <t>pustak gazob.</t>
  </si>
  <si>
    <t>blacha</t>
  </si>
  <si>
    <t xml:space="preserve">blacha </t>
  </si>
  <si>
    <t xml:space="preserve">gasnice, </t>
  </si>
  <si>
    <t>Racice</t>
  </si>
  <si>
    <t>Chełmce</t>
  </si>
  <si>
    <t>1.</t>
  </si>
  <si>
    <t>Kolegiata Kruszwicka -  iluminacja</t>
  </si>
  <si>
    <t>Kruszwica</t>
  </si>
  <si>
    <t>Gr VII</t>
  </si>
  <si>
    <t>Gr III</t>
  </si>
  <si>
    <t>Gr IV</t>
  </si>
  <si>
    <t>Gr V</t>
  </si>
  <si>
    <t>Gr VI</t>
  </si>
  <si>
    <t>Gr VIII</t>
  </si>
  <si>
    <t>Nr rejestr.</t>
  </si>
  <si>
    <t>Marka</t>
  </si>
  <si>
    <t>Typ, model</t>
  </si>
  <si>
    <t>Rodzaj pojazdu</t>
  </si>
  <si>
    <t>Rok produkcji</t>
  </si>
  <si>
    <t>Pojemn. silnika</t>
  </si>
  <si>
    <t>Moc silnika</t>
  </si>
  <si>
    <t xml:space="preserve">Nr nadwozia </t>
  </si>
  <si>
    <t>Ładown./ ilość miejsc</t>
  </si>
  <si>
    <t>DMC</t>
  </si>
  <si>
    <t>Przebieg (około)</t>
  </si>
  <si>
    <t>Data pierw. rejestracji</t>
  </si>
  <si>
    <t>Wartość pojazdu</t>
  </si>
  <si>
    <t>OSP</t>
  </si>
  <si>
    <t>ŻUK</t>
  </si>
  <si>
    <t>01.01.1995</t>
  </si>
  <si>
    <t>-</t>
  </si>
  <si>
    <t>STAR</t>
  </si>
  <si>
    <t>Witowice</t>
  </si>
  <si>
    <t>CIN50050</t>
  </si>
  <si>
    <t>NISSAN</t>
  </si>
  <si>
    <t>Pathfinder 10-</t>
  </si>
  <si>
    <t>140 kW</t>
  </si>
  <si>
    <t>VSKJVWR51U0503592</t>
  </si>
  <si>
    <t>11.12.2012</t>
  </si>
  <si>
    <t>OSP KRUSZWICA, ul. Niepodległości 47A, 88-150 Kruszwica, REGON: 093040984</t>
  </si>
  <si>
    <t>CIN 07498</t>
  </si>
  <si>
    <t>MERCEDES</t>
  </si>
  <si>
    <t>ATEGO 1529 AF</t>
  </si>
  <si>
    <t>WDB976341L250144</t>
  </si>
  <si>
    <t>07.01.2008</t>
  </si>
  <si>
    <t>CIN33919</t>
  </si>
  <si>
    <t>MAN</t>
  </si>
  <si>
    <t>TGM 13.290</t>
  </si>
  <si>
    <t>290 KM</t>
  </si>
  <si>
    <t>WMAN36ZZ2BY254625</t>
  </si>
  <si>
    <t>26.11.2010</t>
  </si>
  <si>
    <t>OSP WITOWICE, 88-121 Chełmce, Witowice 27, REGON: 091642220</t>
  </si>
  <si>
    <t>KIA</t>
  </si>
  <si>
    <t xml:space="preserve">SPORTAGE </t>
  </si>
  <si>
    <t>KNEJA5535Y5450152</t>
  </si>
  <si>
    <t>31.01.2000</t>
  </si>
  <si>
    <t>Tarnowo</t>
  </si>
  <si>
    <t>Gmina Kruszwica</t>
  </si>
  <si>
    <t>Pojazdy OSP</t>
  </si>
  <si>
    <t>JEDNOSTKA</t>
  </si>
  <si>
    <t>CIN 10036</t>
  </si>
  <si>
    <t>OPEL</t>
  </si>
  <si>
    <t>COMBO DI TOUR</t>
  </si>
  <si>
    <t>Dostawczy</t>
  </si>
  <si>
    <t>65 KM</t>
  </si>
  <si>
    <t>W0L0XCF0643059387</t>
  </si>
  <si>
    <t>19.08.04</t>
  </si>
  <si>
    <t>Miejsko-Gminny Ośrodek Pomocy Społecznej, ul. Rybacka 20, 88-150 Kruszwica, REGON: 092554132, NIP 5562360574</t>
  </si>
  <si>
    <t>Urząd Miejski w Kruszwicy, ul. Nadgoplańska 4, 88-150 Kruszwica, 000530117</t>
  </si>
  <si>
    <t>FIAT</t>
  </si>
  <si>
    <t>DUCATO MAXI 35MJ</t>
  </si>
  <si>
    <t>157 KM</t>
  </si>
  <si>
    <t>ZFA25000001227532</t>
  </si>
  <si>
    <t>11.07.07</t>
  </si>
  <si>
    <t>TYM</t>
  </si>
  <si>
    <t>T603SM</t>
  </si>
  <si>
    <t>Ciągnik rolniczy</t>
  </si>
  <si>
    <t>60STG00784</t>
  </si>
  <si>
    <t>14.11.13</t>
  </si>
  <si>
    <t>Gmina Kruszwica, ul. Nadgoplańska 4, 88-150 Kruszwica, 000530117</t>
  </si>
  <si>
    <t>Pojazdy Urzędu Miasta</t>
  </si>
  <si>
    <t>Właściciel wg dowodu rejestracyjnego</t>
  </si>
  <si>
    <t>lp.</t>
  </si>
  <si>
    <t>wartość początkowa (księgowa brutto, odtworzeniowa) w złotych</t>
  </si>
  <si>
    <r>
      <t xml:space="preserve">Rodzaj sprzętu </t>
    </r>
    <r>
      <rPr>
        <sz val="10"/>
        <color indexed="10"/>
        <rFont val="Arial"/>
        <family val="2"/>
        <charset val="238"/>
      </rPr>
      <t>(laptopy/notebooki; netbooki/subnotebooki; palmtopy; smartfony; telefony komórkowe służbowe; wideoprojektory, nawigacje GPS, radia CB, aparaty fotograficzne, kamery przenośne)</t>
    </r>
  </si>
  <si>
    <t>Rodzaj sprzętu</t>
  </si>
  <si>
    <t>Minitoring na Półwyspie Rzępowskim</t>
  </si>
  <si>
    <t>System monitoringu toru regatowego</t>
  </si>
  <si>
    <t>WYKAZ SPRZETU ELEKTRONICZNEGO</t>
  </si>
  <si>
    <t>informacja dodatkowa</t>
  </si>
  <si>
    <t>x</t>
  </si>
  <si>
    <t>początek nowego okresu ubezpieczenia OC i NW od:</t>
  </si>
  <si>
    <t>początek nowego okresu ubezpieczenia AC, KR, Ass od:</t>
  </si>
  <si>
    <t xml:space="preserve">Razem </t>
  </si>
  <si>
    <t xml:space="preserve">Gmina Kruszwica </t>
  </si>
  <si>
    <t>sprzęt ratowniczy</t>
  </si>
  <si>
    <t>CIN 64998</t>
  </si>
  <si>
    <t>Scania</t>
  </si>
  <si>
    <t>P400</t>
  </si>
  <si>
    <t>YS2P4X40002091219</t>
  </si>
  <si>
    <t>02.10.2014</t>
  </si>
  <si>
    <t>CIN 69J4</t>
  </si>
  <si>
    <t xml:space="preserve">do łodzi </t>
  </si>
  <si>
    <t>SUB07JS00EK006093</t>
  </si>
  <si>
    <t>17.11.14</t>
  </si>
  <si>
    <t>Nr inwen-tarzowy</t>
  </si>
  <si>
    <t>Kserokopiarka Konika Minolta BIZHUB C364</t>
  </si>
  <si>
    <t>UM-491/149</t>
  </si>
  <si>
    <t>UM-491/128</t>
  </si>
  <si>
    <t xml:space="preserve">Szafa CPD z Serwerami </t>
  </si>
  <si>
    <t>UM-803/27</t>
  </si>
  <si>
    <t>UM-491/151</t>
  </si>
  <si>
    <t>UM-491/150</t>
  </si>
  <si>
    <t>UM-491/127</t>
  </si>
  <si>
    <t xml:space="preserve">Gmina Kruszwica - Urząd Miejski </t>
  </si>
  <si>
    <t xml:space="preserve">Jednostka płacąca za polisę </t>
  </si>
  <si>
    <t xml:space="preserve">Świetlica Sławsk Wielki </t>
  </si>
  <si>
    <t xml:space="preserve">Budynek </t>
  </si>
  <si>
    <t>gaśnice,</t>
  </si>
  <si>
    <t>Specjalny</t>
  </si>
  <si>
    <t xml:space="preserve">Specjalny </t>
  </si>
  <si>
    <t>Świetlica z remizą OSP Ostrowo</t>
  </si>
  <si>
    <t xml:space="preserve">Świetlica z remizą OSP Rusinowo </t>
  </si>
  <si>
    <t>Świetlica z remizą OSP Racice</t>
  </si>
  <si>
    <t xml:space="preserve">Świetlica we Wróblach </t>
  </si>
  <si>
    <t xml:space="preserve">Świetlica w Gocanówku </t>
  </si>
  <si>
    <t xml:space="preserve">Świetlica w Bachorcach </t>
  </si>
  <si>
    <t xml:space="preserve">Świetlica w Rzepowie </t>
  </si>
  <si>
    <t xml:space="preserve">Świetlica w Janowicach </t>
  </si>
  <si>
    <t xml:space="preserve">Świetlica w Żernikach </t>
  </si>
  <si>
    <t xml:space="preserve">Świetlica w Chrośnie </t>
  </si>
  <si>
    <t xml:space="preserve">Świetlica w Skotnikach </t>
  </si>
  <si>
    <t xml:space="preserve">Świetlica z remizą OSP Wola Wapowska </t>
  </si>
  <si>
    <t xml:space="preserve">cegła, pustak </t>
  </si>
  <si>
    <t xml:space="preserve">Świetlica z remizą OSP Ostrówek </t>
  </si>
  <si>
    <t xml:space="preserve">gaśnice, </t>
  </si>
  <si>
    <t xml:space="preserve">Remiza OSP Wróble </t>
  </si>
  <si>
    <t xml:space="preserve">gaśnice </t>
  </si>
  <si>
    <t>gaśnice</t>
  </si>
  <si>
    <t>Świetlica z częścią mieszkalną Sukowy 93</t>
  </si>
  <si>
    <t>Szkoła Niepubliczna Racice 16</t>
  </si>
  <si>
    <t xml:space="preserve">Świetlica w Gocanowie </t>
  </si>
  <si>
    <t>43 KW</t>
  </si>
  <si>
    <t>_</t>
  </si>
  <si>
    <t>CIN V527</t>
  </si>
  <si>
    <t xml:space="preserve">AUTOSAN </t>
  </si>
  <si>
    <t>D-44A</t>
  </si>
  <si>
    <t>06.10.1972</t>
  </si>
  <si>
    <t>MIKROCIĄGNIK  VEGA</t>
  </si>
  <si>
    <t>36HP</t>
  </si>
  <si>
    <t>MIKROCIĄGNIK</t>
  </si>
  <si>
    <t>20658</t>
  </si>
  <si>
    <t>03.12.2007</t>
  </si>
  <si>
    <t>Budynek gospodarczy-Weterynaria  w Chełmcach</t>
  </si>
  <si>
    <t xml:space="preserve">Garaże ul. Rybacka Kruszwica </t>
  </si>
  <si>
    <t xml:space="preserve">Garaż Rusinowo 20 </t>
  </si>
  <si>
    <t xml:space="preserve">Budynek magazynowo-garażowy Rusinowo 20 </t>
  </si>
  <si>
    <t>przyczepka</t>
  </si>
  <si>
    <t>Budynek handlowy Tarnowo 19</t>
  </si>
  <si>
    <t>Budynek Fregaty ul. Sportowa 1 Łagiewniki</t>
  </si>
  <si>
    <t xml:space="preserve">Szatnia w Polanowicach </t>
  </si>
  <si>
    <t>BY0300002</t>
  </si>
  <si>
    <t xml:space="preserve">VOLKSWAGEN </t>
  </si>
  <si>
    <t>TRANSPORTER  T5</t>
  </si>
  <si>
    <t>102 KM</t>
  </si>
  <si>
    <t>WV1ZZZ7J29X004089</t>
  </si>
  <si>
    <t>633 KG/6</t>
  </si>
  <si>
    <t>11.09.2008</t>
  </si>
  <si>
    <t>Gmina Kruszwica, ul. Nadgoplańska 4, 88-150 Kruszwica, regon 092350777 Nip 5562751234</t>
  </si>
  <si>
    <t xml:space="preserve">Nr środka trwałego </t>
  </si>
  <si>
    <t xml:space="preserve">Amfiteatr wraz z budynkiem pomocniczym </t>
  </si>
  <si>
    <t>Tabela Nr 2</t>
  </si>
  <si>
    <t xml:space="preserve">wg. Grupy III-VIII wartości księgowej brutto </t>
  </si>
  <si>
    <t xml:space="preserve">Gmina Kruszwica - Urząd Miejski  </t>
  </si>
  <si>
    <t xml:space="preserve">Łańcuch Burmistrza </t>
  </si>
  <si>
    <t xml:space="preserve">Gmina Kruszwica  </t>
  </si>
  <si>
    <t xml:space="preserve">blachodachówka </t>
  </si>
  <si>
    <t xml:space="preserve">dachówka </t>
  </si>
  <si>
    <t>Świetlica i przychodnia Polanowice 23</t>
  </si>
  <si>
    <t xml:space="preserve">papa </t>
  </si>
  <si>
    <t xml:space="preserve">Mysia Wieża w Kruszwicy </t>
  </si>
  <si>
    <t>Świetlica Lachmirowice 11</t>
  </si>
  <si>
    <t xml:space="preserve">płyta </t>
  </si>
  <si>
    <t>Budynek gospodarczy ul. Nadgoplańska Kruszwica</t>
  </si>
  <si>
    <t xml:space="preserve">Świetlica w  Pieckach </t>
  </si>
  <si>
    <t xml:space="preserve">Lokal </t>
  </si>
  <si>
    <t>UM-290/03</t>
  </si>
  <si>
    <t>UM-109/29/UE</t>
  </si>
  <si>
    <t>UM-109/37/UE</t>
  </si>
  <si>
    <t>Kosiarka spalinowa samojezdna - UM-743/22</t>
  </si>
  <si>
    <t>Kosiarka samojezdna  MTD MASTERCUT UM-743/25</t>
  </si>
  <si>
    <t xml:space="preserve">Świetlica w Kobylnikach z placem zabaw </t>
  </si>
  <si>
    <t>Świetlica w Chełmcach z biblioteką</t>
  </si>
  <si>
    <t xml:space="preserve">Budynki i garaże Urzędu Miejskiego ul. Nadgoplańska 9 w Kruszwicy </t>
  </si>
  <si>
    <t xml:space="preserve">Świetlica w Brześciu </t>
  </si>
  <si>
    <t>drewniana, pokryta dachówką  ceramiczną</t>
  </si>
  <si>
    <t xml:space="preserve">gaśnica </t>
  </si>
  <si>
    <t>Stanica WOPR w Kruszwicy</t>
  </si>
  <si>
    <t xml:space="preserve">drewno </t>
  </si>
  <si>
    <t xml:space="preserve">drewniana pokryta płytą onduline </t>
  </si>
  <si>
    <t xml:space="preserve">Hala sportowo-rekreacyjna  w Woli Wapowskiej </t>
  </si>
  <si>
    <t xml:space="preserve">konstrukcja stalowa pokryta powłoką poliestrową powlekana PVC  </t>
  </si>
  <si>
    <t xml:space="preserve">powłoka poliestrowa powlekana PVC </t>
  </si>
  <si>
    <t>Wartość KB</t>
  </si>
  <si>
    <t>Szacunkowa wartość  odtworzeniowa</t>
  </si>
  <si>
    <t>o wartości KB pow 500 zł</t>
  </si>
  <si>
    <t>razem</t>
  </si>
  <si>
    <t>Urząd Miejski w Kruszwicy</t>
  </si>
  <si>
    <t>Aktualna wartość pojazdu</t>
  </si>
  <si>
    <t>Tramp - Trial 750</t>
  </si>
  <si>
    <t>Gmina Kruszwica (Urząd Miejski w Kruszwicy)</t>
  </si>
  <si>
    <t>ciężarowo - osob.</t>
  </si>
  <si>
    <t>Szalet ul. Podzamcze</t>
  </si>
  <si>
    <t>Dom socjalno-kulturalny, ul. Nadgoplańska 6-świetlica</t>
  </si>
  <si>
    <t>Pomieszczenia sanitarne WOPR</t>
  </si>
  <si>
    <t>Budynek poszkolny w Chełmcach z kotłownią</t>
  </si>
  <si>
    <t>Biblioteka ul.Rybacka 22</t>
  </si>
  <si>
    <t>Budynek ŚDS ul.Rynek</t>
  </si>
  <si>
    <t>gaśnice, instal</t>
  </si>
  <si>
    <t>Budynek ul.Rybacka 20</t>
  </si>
  <si>
    <t>Buidynek</t>
  </si>
  <si>
    <t>gaśnica</t>
  </si>
  <si>
    <t>Razem UM</t>
  </si>
  <si>
    <t>UM-808/2</t>
  </si>
  <si>
    <t>UM-491/182</t>
  </si>
  <si>
    <t>UTM Fortigate</t>
  </si>
  <si>
    <t>UM-803/28</t>
  </si>
  <si>
    <t>Urządzenie wielofunkcyjne Konica Minolta (RM)</t>
  </si>
  <si>
    <t>UM-803/29</t>
  </si>
  <si>
    <t xml:space="preserve">Urządzenie wielofunkcyjne Konica Minolta </t>
  </si>
  <si>
    <t>UM491/173</t>
  </si>
  <si>
    <t>Stacja graficzna HP Z230</t>
  </si>
  <si>
    <t>UM-491/193</t>
  </si>
  <si>
    <t>Serwer del power Edge T710</t>
  </si>
  <si>
    <t>UM-803/30</t>
  </si>
  <si>
    <t>Urządzenie wielofunkcyjne Konica Minolta</t>
  </si>
  <si>
    <t>RM-III-19/20</t>
  </si>
  <si>
    <t>Tablety z oprogramowaniem MIX-300 2GB szt 16</t>
  </si>
  <si>
    <t>UM-109/35</t>
  </si>
  <si>
    <t>RAZEM Elekrtonika</t>
  </si>
  <si>
    <t>Bezprzewodowa sieć internetowa na Pół. Rzępowskim</t>
  </si>
  <si>
    <t>Nr ŚT</t>
  </si>
  <si>
    <t>UM-109/10</t>
  </si>
  <si>
    <t>UM-109/11       UM-104/01</t>
  </si>
  <si>
    <t>UM-109/12</t>
  </si>
  <si>
    <t>UM-109/17       UM-107/02</t>
  </si>
  <si>
    <t>UM-109/09</t>
  </si>
  <si>
    <t>UM-109/15</t>
  </si>
  <si>
    <t>UM-109/13       UM-104/02</t>
  </si>
  <si>
    <t>UM-109/16</t>
  </si>
  <si>
    <t>UM-109/08</t>
  </si>
  <si>
    <t>UM-109/25</t>
  </si>
  <si>
    <t>UM-109/18</t>
  </si>
  <si>
    <t>UM-102/04</t>
  </si>
  <si>
    <t>UM-105/02/UE</t>
  </si>
  <si>
    <t>UM-102/01</t>
  </si>
  <si>
    <t>UM-106/03</t>
  </si>
  <si>
    <t xml:space="preserve">UM-108/13   </t>
  </si>
  <si>
    <t>UM-107/14</t>
  </si>
  <si>
    <t>UM-110/56</t>
  </si>
  <si>
    <t>UM-102/05</t>
  </si>
  <si>
    <t>UM-102/02     UM-102/6       UM-108/13</t>
  </si>
  <si>
    <t>UM-107/10</t>
  </si>
  <si>
    <t>UM-104/04</t>
  </si>
  <si>
    <t>UM-107/09</t>
  </si>
  <si>
    <t>UM-109/36/UE</t>
  </si>
  <si>
    <t>UM-107/23</t>
  </si>
  <si>
    <t>UM-107/08</t>
  </si>
  <si>
    <t>UM-107/17</t>
  </si>
  <si>
    <t>UM-107/12</t>
  </si>
  <si>
    <t>UM-107/11</t>
  </si>
  <si>
    <t>UM-107/13</t>
  </si>
  <si>
    <t>UM-107/15/UE</t>
  </si>
  <si>
    <t>UM-107/06</t>
  </si>
  <si>
    <t>UM-110/91</t>
  </si>
  <si>
    <t>UM-110/42</t>
  </si>
  <si>
    <t>UM-110/28</t>
  </si>
  <si>
    <t>UM-110/64</t>
  </si>
  <si>
    <t>UM-107/19</t>
  </si>
  <si>
    <t>UM-110/71</t>
  </si>
  <si>
    <t>UM-110/68</t>
  </si>
  <si>
    <t>UM-110/63</t>
  </si>
  <si>
    <t>UM-107/21/UE</t>
  </si>
  <si>
    <t>UM-107/20/UE</t>
  </si>
  <si>
    <t>UM-107/22/UE</t>
  </si>
  <si>
    <t>UM-109/62</t>
  </si>
  <si>
    <t>UM-107/24         UM-310/12</t>
  </si>
  <si>
    <t xml:space="preserve">UM-107/01        </t>
  </si>
  <si>
    <t>UM-107/18</t>
  </si>
  <si>
    <t>1110  1332</t>
  </si>
  <si>
    <t>Przyczepa rolnicza dwuosiowa UM-747/1</t>
  </si>
  <si>
    <t>MTD 76</t>
  </si>
  <si>
    <t>Kosiarka samojezdna UM-743/26</t>
  </si>
  <si>
    <t xml:space="preserve"> Budowle od ognia i innych zdarzeń  </t>
  </si>
  <si>
    <t xml:space="preserve">UM-105/01       UM-108/14 </t>
  </si>
  <si>
    <t xml:space="preserve">Minitoring wizyjny miasta, centrala </t>
  </si>
  <si>
    <t>Nr inwentarzowy</t>
  </si>
  <si>
    <t>UM-624/3</t>
  </si>
  <si>
    <t>System alarmowy UM</t>
  </si>
  <si>
    <t>CIN 40916 UM-743/24</t>
  </si>
  <si>
    <t>CIN 44L6 UM-746/02</t>
  </si>
  <si>
    <t>UM-746/01</t>
  </si>
  <si>
    <t>CIN 65100 UM-742/02</t>
  </si>
  <si>
    <t xml:space="preserve"> Wyposażenie od ognia i innych zdarzeń losowych </t>
  </si>
  <si>
    <t>UM-106/02</t>
  </si>
  <si>
    <t>UM-623/03</t>
  </si>
  <si>
    <t>Zestaw do głosowania</t>
  </si>
  <si>
    <t>ATEGO</t>
  </si>
  <si>
    <t>220 kw</t>
  </si>
  <si>
    <t>967637  10001629</t>
  </si>
  <si>
    <t>18.11.2015</t>
  </si>
  <si>
    <t>679 968</t>
  </si>
  <si>
    <t>CIN 33822</t>
  </si>
  <si>
    <t>Renault</t>
  </si>
  <si>
    <t>M210</t>
  </si>
  <si>
    <t>209 kw</t>
  </si>
  <si>
    <t>40ACA000010728</t>
  </si>
  <si>
    <t>16.10.1998</t>
  </si>
  <si>
    <t>Rusinowo</t>
  </si>
  <si>
    <t>CIN 79441</t>
  </si>
  <si>
    <t>FS-Lublin</t>
  </si>
  <si>
    <t>3322 II</t>
  </si>
  <si>
    <t>Ciężarowy</t>
  </si>
  <si>
    <t>52 kw</t>
  </si>
  <si>
    <t>L332212X00361</t>
  </si>
  <si>
    <t>18.05.2016</t>
  </si>
  <si>
    <t>OSP Rusinowo</t>
  </si>
  <si>
    <t>OSP Chełmce</t>
  </si>
  <si>
    <t>OSP Slawsk Wielki</t>
  </si>
  <si>
    <t>Sławsk Wielki</t>
  </si>
  <si>
    <t>Przyczepa</t>
  </si>
  <si>
    <t>Polewaczka GKR.K-20/3</t>
  </si>
  <si>
    <t>Przyczepa CIN 30J5 GKR.K-20/4</t>
  </si>
  <si>
    <t>NEPTUN</t>
  </si>
  <si>
    <t>REMAR-QUE/1</t>
  </si>
  <si>
    <t>Przyczepa lekka</t>
  </si>
  <si>
    <t>SXE1P263NES000669</t>
  </si>
  <si>
    <t>02.01.2015</t>
  </si>
  <si>
    <t>Stiga</t>
  </si>
  <si>
    <t>Kosiarka</t>
  </si>
  <si>
    <t>L-50</t>
  </si>
  <si>
    <t>Ksiarka samojezdna UM-592/1</t>
  </si>
  <si>
    <t>Traktorek</t>
  </si>
  <si>
    <t xml:space="preserve"> CUB Cadet </t>
  </si>
  <si>
    <t>17AICACP603</t>
  </si>
  <si>
    <t>2084</t>
  </si>
  <si>
    <t>Cub Cadet</t>
  </si>
  <si>
    <t>LR1 NR 76</t>
  </si>
  <si>
    <t>8,2 kW</t>
  </si>
  <si>
    <t>7,1 kW</t>
  </si>
  <si>
    <t>Kosiarka samijezdna z koszem UM-592/4</t>
  </si>
  <si>
    <t>PRONAR</t>
  </si>
  <si>
    <t>T- 653</t>
  </si>
  <si>
    <t>Estate 2084</t>
  </si>
  <si>
    <t>Kosiarka samojezdna  UM-592/3</t>
  </si>
  <si>
    <t>BYB 048E  UM-743/04</t>
  </si>
  <si>
    <t>BYC 079V  UM-743/02</t>
  </si>
  <si>
    <t>CIN 74998  UM-743/23</t>
  </si>
  <si>
    <t>CIN 03298  UM-741/02</t>
  </si>
  <si>
    <t>Ostrówek</t>
  </si>
  <si>
    <t>BYW 569 V</t>
  </si>
  <si>
    <t>11.01.2020</t>
  </si>
  <si>
    <t>Wg ewidencji środków trwałych</t>
  </si>
  <si>
    <t>1950  2018</t>
  </si>
  <si>
    <t>Remiza OSP Ostrówek</t>
  </si>
  <si>
    <t>Świetlica z remizą OSP Tarnowo</t>
  </si>
  <si>
    <t>UM-107/05</t>
  </si>
  <si>
    <t>Hala widowiskowo-sportowa ul.Kujawska</t>
  </si>
  <si>
    <t>gasnica</t>
  </si>
  <si>
    <t xml:space="preserve">Urząd Miejski </t>
  </si>
  <si>
    <t>UM-107/25</t>
  </si>
  <si>
    <t>Hala Sportowo-rekreacyjna  w Racicach z bud.stanowiące zapleczem</t>
  </si>
  <si>
    <t>Hala</t>
  </si>
  <si>
    <t xml:space="preserve">PCV </t>
  </si>
  <si>
    <t>PCV</t>
  </si>
  <si>
    <t>UM-109/76</t>
  </si>
  <si>
    <t>Zaplecze gospodarcze na dz.150/8 w K-cy</t>
  </si>
  <si>
    <t>blaszak</t>
  </si>
  <si>
    <t>Urząd Miejski</t>
  </si>
  <si>
    <t>Wyposażenie łącznie:</t>
  </si>
  <si>
    <t>obowiązuje stan na 31.12.2019 r.</t>
  </si>
  <si>
    <t>K-ca</t>
  </si>
  <si>
    <t>01.01.2020</t>
  </si>
  <si>
    <t>12.12.2020</t>
  </si>
  <si>
    <t>10.01.2020</t>
  </si>
  <si>
    <t>26.11.2020</t>
  </si>
  <si>
    <t>20.08.2020</t>
  </si>
  <si>
    <t>02.10.2020</t>
  </si>
  <si>
    <t>17.11.2020</t>
  </si>
  <si>
    <t>07.01.2020</t>
  </si>
  <si>
    <t>23.05.2020</t>
  </si>
  <si>
    <t>12.01.2020</t>
  </si>
  <si>
    <t>18.11.2020</t>
  </si>
  <si>
    <t>07.11.2020</t>
  </si>
  <si>
    <t>03.01.2020</t>
  </si>
  <si>
    <t>17.03.2020</t>
  </si>
  <si>
    <t>08.02.2020</t>
  </si>
  <si>
    <t>04.04.2020</t>
  </si>
  <si>
    <t>14.11.2020</t>
  </si>
  <si>
    <t>21.12.2020</t>
  </si>
  <si>
    <t>01.10.2020</t>
  </si>
  <si>
    <t>20.12.2020</t>
  </si>
  <si>
    <t>02.02.2020</t>
  </si>
  <si>
    <t>05.03.2020</t>
  </si>
  <si>
    <t>20.05.2020</t>
  </si>
  <si>
    <r>
      <t xml:space="preserve">Rodzaj sprzętu </t>
    </r>
    <r>
      <rPr>
        <sz val="10"/>
        <color indexed="10"/>
        <rFont val="Calibri"/>
        <family val="2"/>
        <charset val="238"/>
        <scheme val="minor"/>
      </rPr>
      <t>(min. komputery stacjonarne, monitory, telewizory i pozostały sprzęt RTV oraz AudioVideo, drukarki, kserokopiarki, skanery, telefony stacjonarne, telefaxy, urządzenia wielofunkcyjne, rzutniki, wizualizery, tablice interaktywne, serwery, centrale telefoniczne, sieci komputerowe i telefoniczne, elektroniczne instrumenty muzyczne, wzmacniacze, sprzęt nagłaśniający, kioski multimedialne, klimatyzatory, ekspresy)</t>
    </r>
  </si>
  <si>
    <t>Rfter standard</t>
  </si>
  <si>
    <t>Peugeot</t>
  </si>
  <si>
    <t>UM-741/04</t>
  </si>
  <si>
    <t>UM-487/219</t>
  </si>
  <si>
    <t>Serwer B 200P System do zdalnej pracy</t>
  </si>
  <si>
    <t>Serwer HPE Simplivity 380 Gen 10</t>
  </si>
  <si>
    <t>UM-487/205</t>
  </si>
  <si>
    <t>Urzadzenie do ochrony danych PAA-820</t>
  </si>
  <si>
    <t>UM-487/220</t>
  </si>
  <si>
    <t>UM-487/221</t>
  </si>
  <si>
    <t>UM-487/222</t>
  </si>
  <si>
    <t>UM-487/223</t>
  </si>
  <si>
    <t>UM-487/206</t>
  </si>
  <si>
    <t>Zestaw komputerowy Dell OptiPlex 5480</t>
  </si>
  <si>
    <t>UM-487/208</t>
  </si>
  <si>
    <t>UM-487/210</t>
  </si>
  <si>
    <t>UM-487/211</t>
  </si>
  <si>
    <t>UM-487/212</t>
  </si>
  <si>
    <t>UM-487/213</t>
  </si>
  <si>
    <t>UM-487/214</t>
  </si>
  <si>
    <t>UM-487/215</t>
  </si>
  <si>
    <t>UM-487/216</t>
  </si>
  <si>
    <t>UM-487/217</t>
  </si>
  <si>
    <t>UM-487/218</t>
  </si>
  <si>
    <t>UM-487/207</t>
  </si>
  <si>
    <t>Zestaw komputerowy Lenovo E 14 Laptop</t>
  </si>
  <si>
    <t>UM-803/31</t>
  </si>
  <si>
    <t>Urzadzenie wielofunkcyjne Konica Minolta C450i</t>
  </si>
  <si>
    <t>UM-803/32</t>
  </si>
  <si>
    <t>UM-107/26</t>
  </si>
  <si>
    <t>Budynek świetlicy w Sokolnikach</t>
  </si>
  <si>
    <t>UM-109/83</t>
  </si>
  <si>
    <t>Wiatrak Chrosno</t>
  </si>
  <si>
    <t>cegła-pustak</t>
  </si>
  <si>
    <t>Laptop Dell Vostro</t>
  </si>
  <si>
    <t>UM-487/225</t>
  </si>
  <si>
    <t>Laptop Lenovo PF1VJZ66</t>
  </si>
  <si>
    <t>UM-487/224</t>
  </si>
  <si>
    <t>Laptop Lenovo PF1WWN54</t>
  </si>
  <si>
    <t>Laptop Lenovo PF1WX4M9</t>
  </si>
  <si>
    <t>Laptop Lenovo PF1WX07R</t>
  </si>
  <si>
    <t>stan na 31.12.2021r.</t>
  </si>
  <si>
    <r>
      <t xml:space="preserve">1. Wykaz sprzętu elektronicznego </t>
    </r>
    <r>
      <rPr>
        <b/>
        <i/>
        <u/>
        <sz val="14"/>
        <rFont val="Arial"/>
        <family val="2"/>
        <charset val="238"/>
      </rPr>
      <t>stacjonarnego</t>
    </r>
    <r>
      <rPr>
        <b/>
        <i/>
        <sz val="12"/>
        <rFont val="Arial"/>
        <family val="2"/>
        <charset val="238"/>
      </rPr>
      <t xml:space="preserve"> - rok 2017-2021</t>
    </r>
  </si>
  <si>
    <t>Budynek gospodarczy w Sokolnikach</t>
  </si>
  <si>
    <t>UM-110/40</t>
  </si>
  <si>
    <t>UM-803/33</t>
  </si>
  <si>
    <t>UM-487/209</t>
  </si>
  <si>
    <t>Zestaw komputerowy Dell OptiPlex 5481</t>
  </si>
  <si>
    <t>UM-662/2</t>
  </si>
  <si>
    <t>Ekspozycja multimedialna Mysiej Wieży</t>
  </si>
  <si>
    <r>
      <t xml:space="preserve">2. Wykaz sprzętu elektronicznego </t>
    </r>
    <r>
      <rPr>
        <b/>
        <i/>
        <u/>
        <sz val="14"/>
        <rFont val="Arial"/>
        <family val="2"/>
        <charset val="238"/>
      </rPr>
      <t>przenośnego</t>
    </r>
    <r>
      <rPr>
        <b/>
        <i/>
        <sz val="14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- rok 2017-2021</t>
    </r>
  </si>
  <si>
    <t>3. Wykaz monitoringu wizyjnego/systemy alarmowe-system kamer, telewizja przemysłowa (zewnętrzny i wewnętrzny) itp.. Rok 2009-2021</t>
  </si>
  <si>
    <t>UM-669/7</t>
  </si>
  <si>
    <t>System pobierania opłat parkingowych</t>
  </si>
  <si>
    <t>Kosiarka samojezdna  UM-592/6</t>
  </si>
  <si>
    <t>Kosiarka samobieżna  UM-743/16</t>
  </si>
  <si>
    <t>CIN 1940E UM-743/27</t>
  </si>
  <si>
    <t>caravelle</t>
  </si>
  <si>
    <t>Środowiskowy Dom Samopomocy w Kruszwicy</t>
  </si>
  <si>
    <t>ewidencja gr.VII</t>
  </si>
  <si>
    <t>Centralny obiektowy magazyn danych Hitachi</t>
  </si>
  <si>
    <t>budynki administracji i szkoły</t>
  </si>
  <si>
    <t>budynki gospodarcze, zaplecza, remizy warsztaty</t>
  </si>
  <si>
    <t>Serwer Dell T 110</t>
  </si>
  <si>
    <r>
      <t xml:space="preserve">2. Wykaz sprzętu elektronicznego </t>
    </r>
    <r>
      <rPr>
        <b/>
        <i/>
        <u/>
        <sz val="14"/>
        <rFont val="Arial"/>
        <family val="2"/>
        <charset val="238"/>
      </rPr>
      <t>przenośnego</t>
    </r>
    <r>
      <rPr>
        <b/>
        <i/>
        <sz val="14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- rok 2019-2023</t>
    </r>
  </si>
  <si>
    <r>
      <t xml:space="preserve">1. Wykaz sprzętu elektronicznego </t>
    </r>
    <r>
      <rPr>
        <b/>
        <i/>
        <u/>
        <sz val="14"/>
        <rFont val="Arial"/>
        <family val="2"/>
        <charset val="238"/>
      </rPr>
      <t>stacjonarnego</t>
    </r>
    <r>
      <rPr>
        <b/>
        <i/>
        <sz val="12"/>
        <rFont val="Arial"/>
        <family val="2"/>
        <charset val="238"/>
      </rPr>
      <t xml:space="preserve"> - rok 2019-2023</t>
    </r>
  </si>
  <si>
    <t>3. Wykaz monitoringu wizyjnego/systemy alarmowe-system kamer, telewizja przemysłowa (zewnętrzny i wewnętrzny) itp.. Rok 2009-2023</t>
  </si>
  <si>
    <t>Urząd Miejski - zestawienie i opis budynków</t>
  </si>
  <si>
    <t>Załącznik nr 1</t>
  </si>
  <si>
    <t xml:space="preserve">WYKAZ GMINNYCH LOKALI MIESZKALNYCH </t>
  </si>
  <si>
    <t>Adres</t>
  </si>
  <si>
    <t>Powierzchnia lokalu</t>
  </si>
  <si>
    <t>Piętro</t>
  </si>
  <si>
    <t>Wartość za 1m2</t>
  </si>
  <si>
    <t>Wartość odtworzeniowa</t>
  </si>
  <si>
    <t xml:space="preserve">Kujawska 25/49                </t>
  </si>
  <si>
    <t>2,0 tys</t>
  </si>
  <si>
    <t xml:space="preserve">Kujawska 25/24                </t>
  </si>
  <si>
    <t>Kujawska 2/ 30</t>
  </si>
  <si>
    <t xml:space="preserve">Kujawska 33/46                </t>
  </si>
  <si>
    <t xml:space="preserve">Kujawska 35/9                 </t>
  </si>
  <si>
    <t xml:space="preserve">Wiejska 37/48                 </t>
  </si>
  <si>
    <t>T. Kościuszki 2/ 3</t>
  </si>
  <si>
    <t>1,5 tys.</t>
  </si>
  <si>
    <t>Poznańska 51/ 3</t>
  </si>
  <si>
    <t xml:space="preserve">Kujawska 37/40                </t>
  </si>
  <si>
    <t xml:space="preserve">Kujawska 37/34                </t>
  </si>
  <si>
    <t>1,8 tys</t>
  </si>
  <si>
    <t xml:space="preserve">Kujawska 7/41                 </t>
  </si>
  <si>
    <t xml:space="preserve">Aleja Dworcowa 1/45           </t>
  </si>
  <si>
    <t xml:space="preserve">Aleja Dworcowa 3/18           </t>
  </si>
  <si>
    <t xml:space="preserve">Kujawska 3/9                  </t>
  </si>
  <si>
    <t xml:space="preserve">Kujawska 16/58                </t>
  </si>
  <si>
    <t xml:space="preserve">Chełmce 104/1                 </t>
  </si>
  <si>
    <t>parter</t>
  </si>
  <si>
    <t>1,2 tys.</t>
  </si>
  <si>
    <t>Rzepiszyn 9/ 2</t>
  </si>
  <si>
    <t>1,0 tys</t>
  </si>
  <si>
    <t xml:space="preserve">Szarlej 12/1                  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</si>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</sst>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zł&quot;;[Red]\-#,##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68"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9"/>
      <name val="Czcionka tekstu podstawowego"/>
      <family val="2"/>
      <charset val="238"/>
    </font>
    <font>
      <b/>
      <sz val="10"/>
      <name val="Czcionka tekstu podstawowego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b/>
      <sz val="11"/>
      <name val="Czcionka tekstu podstawowego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u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14"/>
      <name val="Arial"/>
      <family val="2"/>
      <charset val="238"/>
    </font>
    <font>
      <sz val="11"/>
      <name val="Czcionka tekstu podstawowego"/>
      <charset val="238"/>
    </font>
    <font>
      <b/>
      <sz val="8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i/>
      <sz val="10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  <font>
      <sz val="9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8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zcionka tekstu podstawowego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2"/>
      <name val="Czcionka tekstu podstawowego"/>
      <charset val="238"/>
    </font>
    <font>
      <b/>
      <sz val="12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sz val="12"/>
      <color indexed="8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9" fillId="0" borderId="0"/>
    <xf numFmtId="44" fontId="20" fillId="0" borderId="0" applyFont="0" applyFill="0" applyBorder="0" applyAlignment="0" applyProtection="0"/>
  </cellStyleXfs>
  <cellXfs count="312">
    <xf numFmtId="0" fontId="0" fillId="0" borderId="0" xfId="0"/>
    <xf numFmtId="0" fontId="22" fillId="0" borderId="1" xfId="0" applyFont="1" applyBorder="1"/>
    <xf numFmtId="44" fontId="22" fillId="0" borderId="1" xfId="2" applyFont="1" applyBorder="1"/>
    <xf numFmtId="44" fontId="20" fillId="0" borderId="0" xfId="2" applyFont="1" applyBorder="1"/>
    <xf numFmtId="0" fontId="23" fillId="0" borderId="0" xfId="0" applyFont="1"/>
    <xf numFmtId="44" fontId="0" fillId="2" borderId="1" xfId="0" applyNumberFormat="1" applyFill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22" fillId="0" borderId="0" xfId="0" applyFont="1"/>
    <xf numFmtId="0" fontId="28" fillId="0" borderId="0" xfId="0" applyFont="1" applyAlignment="1">
      <alignment wrapText="1"/>
    </xf>
    <xf numFmtId="0" fontId="10" fillId="0" borderId="0" xfId="1" applyFont="1" applyAlignment="1">
      <alignment wrapText="1"/>
    </xf>
    <xf numFmtId="0" fontId="29" fillId="2" borderId="6" xfId="1" applyFont="1" applyFill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0" fillId="3" borderId="8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1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8" xfId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32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31" fillId="2" borderId="1" xfId="0" applyFont="1" applyFill="1" applyBorder="1" applyAlignment="1">
      <alignment horizontal="center" wrapText="1"/>
    </xf>
    <xf numFmtId="0" fontId="33" fillId="0" borderId="1" xfId="0" applyFont="1" applyBorder="1" applyAlignment="1">
      <alignment wrapText="1"/>
    </xf>
    <xf numFmtId="44" fontId="31" fillId="0" borderId="1" xfId="0" applyNumberFormat="1" applyFont="1" applyBorder="1" applyAlignment="1">
      <alignment wrapText="1"/>
    </xf>
    <xf numFmtId="0" fontId="34" fillId="0" borderId="1" xfId="0" applyFont="1" applyBorder="1" applyAlignment="1">
      <alignment horizontal="center" wrapText="1"/>
    </xf>
    <xf numFmtId="44" fontId="3" fillId="0" borderId="1" xfId="0" applyNumberFormat="1" applyFont="1" applyBorder="1" applyAlignment="1">
      <alignment horizontal="right" wrapText="1"/>
    </xf>
    <xf numFmtId="0" fontId="1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4" fontId="3" fillId="0" borderId="1" xfId="2" applyFont="1" applyBorder="1" applyAlignment="1">
      <alignment wrapText="1"/>
    </xf>
    <xf numFmtId="44" fontId="3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4" fontId="3" fillId="2" borderId="1" xfId="0" applyNumberFormat="1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2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right" wrapText="1"/>
    </xf>
    <xf numFmtId="44" fontId="1" fillId="0" borderId="1" xfId="2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8" fontId="0" fillId="0" borderId="1" xfId="0" applyNumberFormat="1" applyBorder="1" applyAlignment="1">
      <alignment wrapText="1"/>
    </xf>
    <xf numFmtId="44" fontId="19" fillId="0" borderId="1" xfId="0" applyNumberFormat="1" applyFont="1" applyBorder="1" applyAlignment="1">
      <alignment wrapText="1"/>
    </xf>
    <xf numFmtId="0" fontId="0" fillId="0" borderId="15" xfId="0" applyBorder="1"/>
    <xf numFmtId="0" fontId="1" fillId="0" borderId="16" xfId="0" applyFont="1" applyBorder="1"/>
    <xf numFmtId="0" fontId="8" fillId="2" borderId="17" xfId="0" applyFont="1" applyFill="1" applyBorder="1" applyAlignment="1">
      <alignment horizontal="center"/>
    </xf>
    <xf numFmtId="0" fontId="0" fillId="0" borderId="18" xfId="0" applyBorder="1"/>
    <xf numFmtId="0" fontId="1" fillId="0" borderId="6" xfId="0" applyFont="1" applyBorder="1"/>
    <xf numFmtId="0" fontId="1" fillId="0" borderId="19" xfId="0" applyFont="1" applyBorder="1"/>
    <xf numFmtId="0" fontId="2" fillId="0" borderId="12" xfId="0" applyFont="1" applyBorder="1" applyAlignment="1">
      <alignment horizontal="center" wrapText="1"/>
    </xf>
    <xf numFmtId="44" fontId="1" fillId="2" borderId="12" xfId="0" applyNumberFormat="1" applyFont="1" applyFill="1" applyBorder="1" applyAlignment="1">
      <alignment horizontal="right" wrapText="1"/>
    </xf>
    <xf numFmtId="0" fontId="1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4" fontId="0" fillId="2" borderId="1" xfId="0" applyNumberFormat="1" applyFill="1" applyBorder="1" applyAlignment="1">
      <alignment horizontal="left"/>
    </xf>
    <xf numFmtId="6" fontId="0" fillId="0" borderId="0" xfId="0" applyNumberFormat="1"/>
    <xf numFmtId="44" fontId="3" fillId="4" borderId="1" xfId="2" applyFont="1" applyFill="1" applyBorder="1" applyAlignment="1">
      <alignment wrapText="1"/>
    </xf>
    <xf numFmtId="44" fontId="3" fillId="4" borderId="1" xfId="0" applyNumberFormat="1" applyFont="1" applyFill="1" applyBorder="1" applyAlignment="1">
      <alignment wrapText="1"/>
    </xf>
    <xf numFmtId="44" fontId="3" fillId="4" borderId="1" xfId="0" applyNumberFormat="1" applyFont="1" applyFill="1" applyBorder="1" applyAlignment="1">
      <alignment vertical="center" wrapText="1"/>
    </xf>
    <xf numFmtId="8" fontId="31" fillId="4" borderId="1" xfId="0" applyNumberFormat="1" applyFont="1" applyFill="1" applyBorder="1" applyAlignment="1">
      <alignment wrapText="1"/>
    </xf>
    <xf numFmtId="0" fontId="11" fillId="0" borderId="24" xfId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 wrapText="1"/>
    </xf>
    <xf numFmtId="0" fontId="14" fillId="0" borderId="27" xfId="1" applyFont="1" applyBorder="1" applyAlignment="1">
      <alignment horizontal="center" vertical="center" wrapText="1"/>
    </xf>
    <xf numFmtId="0" fontId="14" fillId="0" borderId="28" xfId="1" applyFont="1" applyBorder="1" applyAlignment="1">
      <alignment horizontal="center" vertical="center" wrapText="1"/>
    </xf>
    <xf numFmtId="164" fontId="11" fillId="0" borderId="8" xfId="1" applyNumberFormat="1" applyFont="1" applyBorder="1" applyAlignment="1">
      <alignment vertical="center" wrapText="1"/>
    </xf>
    <xf numFmtId="44" fontId="0" fillId="0" borderId="0" xfId="0" applyNumberFormat="1"/>
    <xf numFmtId="3" fontId="5" fillId="2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wrapText="1"/>
    </xf>
    <xf numFmtId="0" fontId="40" fillId="0" borderId="1" xfId="0" applyFont="1" applyBorder="1" applyAlignment="1">
      <alignment horizontal="center" wrapText="1"/>
    </xf>
    <xf numFmtId="0" fontId="22" fillId="2" borderId="12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0" fillId="2" borderId="1" xfId="0" applyFont="1" applyFill="1" applyBorder="1" applyAlignment="1">
      <alignment horizontal="center" wrapText="1"/>
    </xf>
    <xf numFmtId="0" fontId="33" fillId="2" borderId="1" xfId="0" applyFont="1" applyFill="1" applyBorder="1" applyAlignment="1">
      <alignment wrapText="1"/>
    </xf>
    <xf numFmtId="44" fontId="37" fillId="0" borderId="0" xfId="0" applyNumberFormat="1" applyFont="1"/>
    <xf numFmtId="8" fontId="0" fillId="0" borderId="0" xfId="0" applyNumberFormat="1"/>
    <xf numFmtId="0" fontId="41" fillId="0" borderId="1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43" fillId="0" borderId="1" xfId="0" applyFont="1" applyBorder="1"/>
    <xf numFmtId="164" fontId="0" fillId="0" borderId="0" xfId="0" applyNumberFormat="1"/>
    <xf numFmtId="3" fontId="2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44" fontId="0" fillId="2" borderId="12" xfId="0" applyNumberFormat="1" applyFill="1" applyBorder="1" applyAlignment="1">
      <alignment horizontal="right"/>
    </xf>
    <xf numFmtId="0" fontId="0" fillId="0" borderId="34" xfId="0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0" fillId="0" borderId="1" xfId="0" applyBorder="1"/>
    <xf numFmtId="44" fontId="0" fillId="2" borderId="1" xfId="0" applyNumberFormat="1" applyFill="1" applyBorder="1" applyAlignment="1">
      <alignment horizontal="center"/>
    </xf>
    <xf numFmtId="44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0" fillId="0" borderId="12" xfId="0" applyBorder="1"/>
    <xf numFmtId="8" fontId="45" fillId="2" borderId="1" xfId="0" applyNumberFormat="1" applyFont="1" applyFill="1" applyBorder="1" applyAlignment="1">
      <alignment horizontal="right"/>
    </xf>
    <xf numFmtId="8" fontId="46" fillId="2" borderId="1" xfId="0" applyNumberFormat="1" applyFont="1" applyFill="1" applyBorder="1" applyAlignment="1">
      <alignment horizontal="right"/>
    </xf>
    <xf numFmtId="44" fontId="46" fillId="2" borderId="1" xfId="0" applyNumberFormat="1" applyFont="1" applyFill="1" applyBorder="1" applyAlignment="1">
      <alignment horizontal="right"/>
    </xf>
    <xf numFmtId="8" fontId="46" fillId="0" borderId="3" xfId="0" applyNumberFormat="1" applyFont="1" applyBorder="1" applyAlignment="1">
      <alignment horizontal="right"/>
    </xf>
    <xf numFmtId="44" fontId="47" fillId="0" borderId="4" xfId="0" applyNumberFormat="1" applyFont="1" applyBorder="1"/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48" fillId="0" borderId="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30" fillId="0" borderId="3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50" fillId="2" borderId="8" xfId="1" applyFont="1" applyFill="1" applyBorder="1" applyAlignment="1">
      <alignment vertical="center" wrapText="1"/>
    </xf>
    <xf numFmtId="0" fontId="54" fillId="0" borderId="8" xfId="1" applyFont="1" applyBorder="1" applyAlignment="1">
      <alignment vertical="center" wrapText="1"/>
    </xf>
    <xf numFmtId="0" fontId="54" fillId="0" borderId="1" xfId="1" applyFont="1" applyBorder="1" applyAlignment="1">
      <alignment vertical="center" wrapText="1"/>
    </xf>
    <xf numFmtId="0" fontId="54" fillId="2" borderId="1" xfId="1" applyFont="1" applyFill="1" applyBorder="1" applyAlignment="1">
      <alignment vertical="center" wrapText="1"/>
    </xf>
    <xf numFmtId="0" fontId="49" fillId="2" borderId="8" xfId="1" applyFont="1" applyFill="1" applyBorder="1" applyAlignment="1">
      <alignment horizontal="center" vertical="center" wrapText="1"/>
    </xf>
    <xf numFmtId="0" fontId="55" fillId="0" borderId="8" xfId="1" applyFont="1" applyBorder="1" applyAlignment="1">
      <alignment horizontal="center" vertical="center" wrapText="1"/>
    </xf>
    <xf numFmtId="0" fontId="55" fillId="0" borderId="1" xfId="1" applyFont="1" applyBorder="1" applyAlignment="1">
      <alignment horizontal="center" vertical="center" wrapText="1"/>
    </xf>
    <xf numFmtId="0" fontId="55" fillId="2" borderId="1" xfId="1" applyFont="1" applyFill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0" fontId="56" fillId="0" borderId="0" xfId="1" applyFont="1" applyAlignment="1">
      <alignment wrapText="1"/>
    </xf>
    <xf numFmtId="0" fontId="57" fillId="0" borderId="8" xfId="1" applyFont="1" applyBorder="1" applyAlignment="1">
      <alignment horizontal="center" vertical="center" wrapText="1"/>
    </xf>
    <xf numFmtId="0" fontId="56" fillId="2" borderId="8" xfId="1" applyFont="1" applyFill="1" applyBorder="1" applyAlignment="1">
      <alignment vertical="center" wrapText="1"/>
    </xf>
    <xf numFmtId="0" fontId="56" fillId="0" borderId="8" xfId="1" applyFont="1" applyBorder="1" applyAlignment="1">
      <alignment vertical="center" wrapText="1"/>
    </xf>
    <xf numFmtId="0" fontId="58" fillId="0" borderId="9" xfId="1" applyFont="1" applyBorder="1" applyAlignment="1">
      <alignment horizontal="center" vertical="center" wrapText="1"/>
    </xf>
    <xf numFmtId="0" fontId="53" fillId="0" borderId="22" xfId="1" applyFont="1" applyBorder="1" applyAlignment="1">
      <alignment horizontal="center" vertical="center" wrapText="1"/>
    </xf>
    <xf numFmtId="0" fontId="58" fillId="0" borderId="20" xfId="1" applyFont="1" applyBorder="1" applyAlignment="1">
      <alignment horizontal="center" vertical="center" wrapText="1"/>
    </xf>
    <xf numFmtId="0" fontId="58" fillId="0" borderId="23" xfId="1" applyFont="1" applyBorder="1" applyAlignment="1">
      <alignment horizontal="center" vertical="center" wrapText="1"/>
    </xf>
    <xf numFmtId="0" fontId="53" fillId="0" borderId="0" xfId="1" applyFont="1" applyAlignment="1">
      <alignment horizontal="center" vertical="center" wrapText="1"/>
    </xf>
    <xf numFmtId="0" fontId="51" fillId="2" borderId="8" xfId="1" applyFont="1" applyFill="1" applyBorder="1" applyAlignment="1">
      <alignment vertical="center" wrapText="1"/>
    </xf>
    <xf numFmtId="164" fontId="51" fillId="2" borderId="8" xfId="1" applyNumberFormat="1" applyFont="1" applyFill="1" applyBorder="1" applyAlignment="1">
      <alignment vertical="center" wrapText="1"/>
    </xf>
    <xf numFmtId="164" fontId="56" fillId="0" borderId="8" xfId="1" applyNumberFormat="1" applyFont="1" applyBorder="1" applyAlignment="1">
      <alignment vertical="center" wrapText="1"/>
    </xf>
    <xf numFmtId="0" fontId="56" fillId="0" borderId="1" xfId="1" applyFont="1" applyBorder="1" applyAlignment="1">
      <alignment vertical="center" wrapText="1"/>
    </xf>
    <xf numFmtId="164" fontId="56" fillId="0" borderId="1" xfId="1" applyNumberFormat="1" applyFont="1" applyBorder="1" applyAlignment="1">
      <alignment vertical="center" wrapText="1"/>
    </xf>
    <xf numFmtId="0" fontId="56" fillId="2" borderId="1" xfId="1" applyFont="1" applyFill="1" applyBorder="1" applyAlignment="1">
      <alignment vertical="center" wrapText="1"/>
    </xf>
    <xf numFmtId="164" fontId="56" fillId="2" borderId="1" xfId="1" applyNumberFormat="1" applyFont="1" applyFill="1" applyBorder="1" applyAlignment="1">
      <alignment vertical="center" wrapText="1"/>
    </xf>
    <xf numFmtId="0" fontId="56" fillId="0" borderId="8" xfId="1" applyFont="1" applyBorder="1" applyAlignment="1">
      <alignment horizontal="center" vertical="center" wrapText="1"/>
    </xf>
    <xf numFmtId="0" fontId="56" fillId="0" borderId="1" xfId="1" applyFont="1" applyBorder="1" applyAlignment="1">
      <alignment horizontal="center" vertical="center" wrapText="1"/>
    </xf>
    <xf numFmtId="0" fontId="56" fillId="2" borderId="1" xfId="1" applyFont="1" applyFill="1" applyBorder="1" applyAlignment="1">
      <alignment horizontal="center" vertical="center" wrapText="1"/>
    </xf>
    <xf numFmtId="0" fontId="56" fillId="0" borderId="8" xfId="1" applyFont="1" applyBorder="1" applyAlignment="1">
      <alignment horizontal="right" vertical="center" wrapText="1"/>
    </xf>
    <xf numFmtId="164" fontId="56" fillId="2" borderId="8" xfId="1" applyNumberFormat="1" applyFont="1" applyFill="1" applyBorder="1" applyAlignment="1">
      <alignment vertical="center" wrapText="1"/>
    </xf>
    <xf numFmtId="164" fontId="56" fillId="0" borderId="9" xfId="1" applyNumberFormat="1" applyFont="1" applyBorder="1" applyAlignment="1">
      <alignment vertical="center" wrapText="1"/>
    </xf>
    <xf numFmtId="0" fontId="56" fillId="0" borderId="10" xfId="1" applyFont="1" applyBorder="1" applyAlignment="1">
      <alignment vertical="center" wrapText="1"/>
    </xf>
    <xf numFmtId="0" fontId="0" fillId="0" borderId="39" xfId="0" applyBorder="1"/>
    <xf numFmtId="164" fontId="53" fillId="0" borderId="1" xfId="1" applyNumberFormat="1" applyFont="1" applyBorder="1" applyAlignment="1">
      <alignment vertical="center" wrapText="1"/>
    </xf>
    <xf numFmtId="0" fontId="56" fillId="0" borderId="1" xfId="1" applyFont="1" applyBorder="1" applyAlignment="1">
      <alignment horizontal="right" vertical="center" wrapText="1"/>
    </xf>
    <xf numFmtId="0" fontId="52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left" vertical="center" wrapText="1"/>
    </xf>
    <xf numFmtId="44" fontId="0" fillId="0" borderId="0" xfId="0" applyNumberFormat="1" applyAlignment="1">
      <alignment wrapText="1"/>
    </xf>
    <xf numFmtId="0" fontId="32" fillId="0" borderId="0" xfId="0" applyFont="1"/>
    <xf numFmtId="44" fontId="32" fillId="0" borderId="0" xfId="0" applyNumberFormat="1" applyFont="1"/>
    <xf numFmtId="44" fontId="61" fillId="0" borderId="0" xfId="0" applyNumberFormat="1" applyFont="1"/>
    <xf numFmtId="0" fontId="39" fillId="0" borderId="0" xfId="0" applyFont="1"/>
    <xf numFmtId="0" fontId="39" fillId="0" borderId="0" xfId="0" applyFont="1" applyAlignment="1">
      <alignment wrapText="1"/>
    </xf>
    <xf numFmtId="44" fontId="39" fillId="0" borderId="0" xfId="0" applyNumberFormat="1" applyFont="1" applyAlignment="1">
      <alignment wrapText="1"/>
    </xf>
    <xf numFmtId="8" fontId="0" fillId="0" borderId="0" xfId="0" applyNumberFormat="1" applyAlignment="1">
      <alignment wrapText="1"/>
    </xf>
    <xf numFmtId="44" fontId="22" fillId="0" borderId="0" xfId="0" applyNumberFormat="1" applyFont="1"/>
    <xf numFmtId="0" fontId="0" fillId="2" borderId="1" xfId="0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44" fillId="2" borderId="1" xfId="0" applyFont="1" applyFill="1" applyBorder="1" applyAlignment="1">
      <alignment horizontal="left" vertical="center" wrapText="1"/>
    </xf>
    <xf numFmtId="0" fontId="17" fillId="2" borderId="21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center" wrapText="1"/>
    </xf>
    <xf numFmtId="0" fontId="40" fillId="2" borderId="30" xfId="0" applyFont="1" applyFill="1" applyBorder="1" applyAlignment="1">
      <alignment horizontal="center" wrapText="1"/>
    </xf>
    <xf numFmtId="0" fontId="33" fillId="2" borderId="5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/>
    <xf numFmtId="0" fontId="0" fillId="4" borderId="0" xfId="0" applyFill="1" applyAlignment="1">
      <alignment wrapText="1"/>
    </xf>
    <xf numFmtId="0" fontId="2" fillId="0" borderId="1" xfId="0" applyFont="1" applyBorder="1" applyAlignment="1">
      <alignment horizontal="center" wrapText="1"/>
    </xf>
    <xf numFmtId="164" fontId="56" fillId="2" borderId="28" xfId="1" applyNumberFormat="1" applyFont="1" applyFill="1" applyBorder="1" applyAlignment="1">
      <alignment vertical="center" wrapText="1"/>
    </xf>
    <xf numFmtId="0" fontId="55" fillId="4" borderId="1" xfId="1" applyFont="1" applyFill="1" applyBorder="1" applyAlignment="1">
      <alignment horizontal="center" vertical="center" wrapText="1"/>
    </xf>
    <xf numFmtId="0" fontId="54" fillId="4" borderId="1" xfId="1" applyFont="1" applyFill="1" applyBorder="1" applyAlignment="1">
      <alignment vertical="center" wrapText="1"/>
    </xf>
    <xf numFmtId="0" fontId="56" fillId="4" borderId="1" xfId="1" applyFont="1" applyFill="1" applyBorder="1" applyAlignment="1">
      <alignment vertical="center" wrapText="1"/>
    </xf>
    <xf numFmtId="164" fontId="56" fillId="4" borderId="1" xfId="1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56" fillId="2" borderId="40" xfId="1" applyFont="1" applyFill="1" applyBorder="1" applyAlignment="1">
      <alignment vertical="center" wrapText="1"/>
    </xf>
    <xf numFmtId="0" fontId="10" fillId="0" borderId="9" xfId="1" applyFont="1" applyBorder="1" applyAlignment="1">
      <alignment horizontal="center" vertical="center" wrapText="1"/>
    </xf>
    <xf numFmtId="0" fontId="55" fillId="2" borderId="3" xfId="1" applyFont="1" applyFill="1" applyBorder="1" applyAlignment="1">
      <alignment horizontal="center" vertical="center" wrapText="1"/>
    </xf>
    <xf numFmtId="0" fontId="54" fillId="2" borderId="3" xfId="1" applyFont="1" applyFill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center" vertical="center" wrapText="1"/>
    </xf>
    <xf numFmtId="0" fontId="56" fillId="0" borderId="33" xfId="1" applyFont="1" applyBorder="1" applyAlignment="1">
      <alignment horizontal="right" vertical="center" wrapText="1"/>
    </xf>
    <xf numFmtId="0" fontId="9" fillId="0" borderId="1" xfId="1" applyBorder="1" applyAlignment="1">
      <alignment horizontal="center" vertical="center" wrapText="1"/>
    </xf>
    <xf numFmtId="8" fontId="32" fillId="0" borderId="0" xfId="0" applyNumberFormat="1" applyFont="1"/>
    <xf numFmtId="4" fontId="31" fillId="0" borderId="1" xfId="0" applyNumberFormat="1" applyFont="1" applyBorder="1" applyAlignment="1">
      <alignment wrapText="1"/>
    </xf>
    <xf numFmtId="4" fontId="31" fillId="2" borderId="1" xfId="0" applyNumberFormat="1" applyFont="1" applyFill="1" applyBorder="1" applyAlignment="1">
      <alignment wrapText="1"/>
    </xf>
    <xf numFmtId="4" fontId="3" fillId="2" borderId="1" xfId="2" applyNumberFormat="1" applyFont="1" applyFill="1" applyBorder="1" applyAlignment="1">
      <alignment wrapText="1"/>
    </xf>
    <xf numFmtId="4" fontId="3" fillId="0" borderId="1" xfId="2" applyNumberFormat="1" applyFont="1" applyBorder="1" applyAlignment="1">
      <alignment wrapText="1"/>
    </xf>
    <xf numFmtId="164" fontId="11" fillId="0" borderId="10" xfId="1" applyNumberFormat="1" applyFont="1" applyBorder="1" applyAlignment="1">
      <alignment vertical="center" wrapText="1"/>
    </xf>
    <xf numFmtId="0" fontId="56" fillId="0" borderId="8" xfId="1" applyFont="1" applyBorder="1" applyAlignment="1">
      <alignment horizontal="left" vertical="center" wrapText="1"/>
    </xf>
    <xf numFmtId="164" fontId="11" fillId="0" borderId="37" xfId="1" applyNumberFormat="1" applyFont="1" applyBorder="1" applyAlignment="1">
      <alignment vertical="center" wrapText="1"/>
    </xf>
    <xf numFmtId="0" fontId="54" fillId="0" borderId="10" xfId="1" applyFont="1" applyBorder="1" applyAlignment="1">
      <alignment vertical="center" wrapText="1"/>
    </xf>
    <xf numFmtId="0" fontId="62" fillId="0" borderId="8" xfId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/>
    <xf numFmtId="0" fontId="25" fillId="4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0" fillId="4" borderId="0" xfId="0" applyFill="1"/>
    <xf numFmtId="8" fontId="45" fillId="0" borderId="1" xfId="0" applyNumberFormat="1" applyFont="1" applyBorder="1" applyAlignment="1">
      <alignment horizontal="right"/>
    </xf>
    <xf numFmtId="44" fontId="45" fillId="0" borderId="1" xfId="0" applyNumberFormat="1" applyFont="1" applyBorder="1" applyAlignment="1">
      <alignment horizontal="right"/>
    </xf>
    <xf numFmtId="0" fontId="14" fillId="0" borderId="41" xfId="1" applyFont="1" applyBorder="1" applyAlignment="1">
      <alignment horizontal="center" vertical="center" wrapText="1"/>
    </xf>
    <xf numFmtId="164" fontId="56" fillId="2" borderId="43" xfId="1" applyNumberFormat="1" applyFont="1" applyFill="1" applyBorder="1" applyAlignment="1">
      <alignment vertical="center" wrapText="1"/>
    </xf>
    <xf numFmtId="0" fontId="0" fillId="0" borderId="42" xfId="0" applyBorder="1"/>
    <xf numFmtId="0" fontId="22" fillId="0" borderId="12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wrapText="1"/>
    </xf>
    <xf numFmtId="0" fontId="40" fillId="0" borderId="30" xfId="0" applyFont="1" applyBorder="1" applyAlignment="1">
      <alignment horizontal="center" wrapText="1"/>
    </xf>
    <xf numFmtId="0" fontId="33" fillId="0" borderId="5" xfId="0" applyFont="1" applyBorder="1" applyAlignment="1">
      <alignment wrapText="1"/>
    </xf>
    <xf numFmtId="4" fontId="3" fillId="0" borderId="1" xfId="2" applyNumberFormat="1" applyFont="1" applyFill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9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44" fontId="19" fillId="0" borderId="0" xfId="0" applyNumberFormat="1" applyFont="1" applyAlignment="1">
      <alignment wrapText="1"/>
    </xf>
    <xf numFmtId="0" fontId="0" fillId="0" borderId="0" xfId="0" applyAlignment="1">
      <alignment horizontal="left"/>
    </xf>
    <xf numFmtId="0" fontId="41" fillId="0" borderId="8" xfId="1" applyFont="1" applyBorder="1" applyAlignment="1">
      <alignment horizontal="center" vertical="center" wrapText="1"/>
    </xf>
    <xf numFmtId="0" fontId="41" fillId="0" borderId="9" xfId="1" applyFont="1" applyBorder="1" applyAlignment="1">
      <alignment horizontal="center" vertical="center" wrapText="1"/>
    </xf>
    <xf numFmtId="0" fontId="41" fillId="2" borderId="1" xfId="1" applyFont="1" applyFill="1" applyBorder="1" applyAlignment="1">
      <alignment horizontal="center" vertical="center" wrapText="1"/>
    </xf>
    <xf numFmtId="0" fontId="60" fillId="0" borderId="8" xfId="1" applyFont="1" applyBorder="1" applyAlignment="1">
      <alignment horizontal="center" vertical="center" wrapText="1"/>
    </xf>
    <xf numFmtId="0" fontId="56" fillId="2" borderId="44" xfId="1" applyFont="1" applyFill="1" applyBorder="1" applyAlignment="1">
      <alignment vertical="center" wrapText="1"/>
    </xf>
    <xf numFmtId="0" fontId="63" fillId="0" borderId="20" xfId="1" applyFont="1" applyBorder="1" applyAlignment="1">
      <alignment horizontal="center" vertical="center" wrapText="1"/>
    </xf>
    <xf numFmtId="0" fontId="63" fillId="0" borderId="9" xfId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8" fontId="45" fillId="0" borderId="12" xfId="0" applyNumberFormat="1" applyFont="1" applyBorder="1" applyAlignment="1">
      <alignment horizontal="right"/>
    </xf>
    <xf numFmtId="0" fontId="64" fillId="0" borderId="16" xfId="0" applyFont="1" applyBorder="1" applyAlignment="1">
      <alignment horizontal="center" vertical="center"/>
    </xf>
    <xf numFmtId="0" fontId="65" fillId="0" borderId="1" xfId="0" applyFont="1" applyBorder="1" applyAlignment="1">
      <alignment horizontal="center" vertical="center" wrapText="1"/>
    </xf>
    <xf numFmtId="2" fontId="65" fillId="0" borderId="1" xfId="0" applyNumberFormat="1" applyFont="1" applyBorder="1" applyAlignment="1">
      <alignment horizontal="center" vertical="center" wrapText="1"/>
    </xf>
    <xf numFmtId="0" fontId="65" fillId="0" borderId="1" xfId="0" applyFont="1" applyBorder="1" applyAlignment="1">
      <alignment vertical="center" wrapText="1"/>
    </xf>
    <xf numFmtId="0" fontId="66" fillId="0" borderId="1" xfId="0" applyFont="1" applyBorder="1" applyAlignment="1">
      <alignment horizontal="center" vertical="center" wrapText="1"/>
    </xf>
    <xf numFmtId="0" fontId="67" fillId="0" borderId="1" xfId="0" applyFont="1" applyBorder="1" applyAlignment="1">
      <alignment horizontal="center"/>
    </xf>
    <xf numFmtId="49" fontId="67" fillId="0" borderId="1" xfId="0" applyNumberFormat="1" applyFont="1" applyBorder="1"/>
    <xf numFmtId="2" fontId="67" fillId="0" borderId="1" xfId="0" applyNumberFormat="1" applyFont="1" applyBorder="1" applyAlignment="1">
      <alignment horizontal="center"/>
    </xf>
    <xf numFmtId="0" fontId="67" fillId="0" borderId="1" xfId="0" applyFont="1" applyBorder="1" applyAlignment="1">
      <alignment horizontal="right"/>
    </xf>
    <xf numFmtId="6" fontId="67" fillId="0" borderId="1" xfId="0" applyNumberFormat="1" applyFont="1" applyBorder="1"/>
    <xf numFmtId="0" fontId="65" fillId="0" borderId="1" xfId="0" applyFont="1" applyBorder="1"/>
    <xf numFmtId="2" fontId="65" fillId="0" borderId="1" xfId="0" applyNumberFormat="1" applyFont="1" applyBorder="1" applyAlignment="1">
      <alignment horizontal="center"/>
    </xf>
    <xf numFmtId="0" fontId="65" fillId="0" borderId="1" xfId="0" applyFont="1" applyBorder="1" applyAlignment="1">
      <alignment horizontal="right"/>
    </xf>
    <xf numFmtId="6" fontId="65" fillId="0" borderId="1" xfId="0" applyNumberFormat="1" applyFont="1" applyBorder="1"/>
    <xf numFmtId="0" fontId="30" fillId="0" borderId="0" xfId="0" applyFont="1" applyAlignment="1">
      <alignment horizontal="center" vertical="center" wrapText="1"/>
    </xf>
    <xf numFmtId="0" fontId="36" fillId="0" borderId="0" xfId="0" applyFont="1"/>
    <xf numFmtId="49" fontId="36" fillId="0" borderId="0" xfId="0" applyNumberFormat="1" applyFont="1"/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left" vertical="top" wrapText="1"/>
    </xf>
    <xf numFmtId="44" fontId="30" fillId="0" borderId="0" xfId="0" applyNumberFormat="1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2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/>
    </xf>
    <xf numFmtId="0" fontId="30" fillId="0" borderId="38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45" fillId="0" borderId="36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6" xfId="1" applyFont="1" applyBorder="1" applyAlignment="1">
      <alignment horizontal="center" vertical="center" wrapText="1"/>
    </xf>
    <xf numFmtId="0" fontId="12" fillId="0" borderId="29" xfId="1" applyFont="1" applyBorder="1" applyAlignment="1">
      <alignment horizontal="center" vertical="center" wrapText="1"/>
    </xf>
    <xf numFmtId="0" fontId="12" fillId="0" borderId="31" xfId="1" applyFont="1" applyBorder="1" applyAlignment="1">
      <alignment horizontal="center" vertical="center" wrapText="1"/>
    </xf>
    <xf numFmtId="0" fontId="12" fillId="0" borderId="32" xfId="1" applyFont="1" applyBorder="1" applyAlignment="1">
      <alignment horizontal="center" vertical="center" wrapText="1"/>
    </xf>
    <xf numFmtId="0" fontId="12" fillId="0" borderId="33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3" fontId="26" fillId="0" borderId="21" xfId="0" applyNumberFormat="1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</cellXfs>
  <cellStyles count="3">
    <cellStyle name="Normalny" xfId="0" builtinId="0"/>
    <cellStyle name="Normalny 3" xfId="1" xr:uid="{00000000-0005-0000-0000-000001000000}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5"/>
  <sheetViews>
    <sheetView view="pageBreakPreview" topLeftCell="B58" zoomScaleSheetLayoutView="100" workbookViewId="0">
      <selection activeCell="F14" sqref="F14"/>
    </sheetView>
  </sheetViews>
  <sheetFormatPr defaultRowHeight="14.25"/>
  <cols>
    <col min="1" max="1" width="2.75" customWidth="1"/>
    <col min="2" max="2" width="12.375" customWidth="1"/>
    <col min="3" max="3" width="13" customWidth="1"/>
    <col min="4" max="4" width="40" customWidth="1"/>
    <col min="5" max="5" width="8.625" customWidth="1"/>
    <col min="6" max="6" width="5.25" customWidth="1"/>
    <col min="7" max="7" width="6.625" customWidth="1"/>
    <col min="8" max="8" width="4.625" customWidth="1"/>
    <col min="9" max="9" width="8.375" customWidth="1"/>
    <col min="10" max="10" width="9.875" customWidth="1"/>
    <col min="11" max="11" width="6" customWidth="1"/>
    <col min="12" max="12" width="16.5" customWidth="1"/>
    <col min="13" max="13" width="15.5" customWidth="1"/>
  </cols>
  <sheetData>
    <row r="1" spans="1:13" ht="15">
      <c r="B1" s="278" t="s">
        <v>503</v>
      </c>
      <c r="C1" s="278"/>
      <c r="E1" s="272"/>
      <c r="F1" s="272"/>
      <c r="G1" s="272"/>
      <c r="H1" s="272"/>
      <c r="I1" s="272"/>
      <c r="J1" s="272"/>
    </row>
    <row r="2" spans="1:13" ht="15">
      <c r="B2" s="278"/>
      <c r="C2" s="278"/>
      <c r="E2" s="128"/>
      <c r="F2" s="128"/>
      <c r="G2" s="128"/>
      <c r="H2" s="128"/>
      <c r="I2" s="128"/>
      <c r="J2" s="128"/>
    </row>
    <row r="3" spans="1:13" ht="15">
      <c r="B3" s="279"/>
      <c r="C3" s="279"/>
      <c r="D3" s="250" t="s">
        <v>502</v>
      </c>
      <c r="E3" s="128"/>
      <c r="F3" s="128"/>
      <c r="G3" s="128"/>
      <c r="H3" s="128"/>
      <c r="I3" s="128"/>
      <c r="J3" s="128"/>
    </row>
    <row r="5" spans="1:13" s="52" customFormat="1" ht="47.25" customHeight="1">
      <c r="A5" s="168" t="s">
        <v>3</v>
      </c>
      <c r="B5" s="167" t="s">
        <v>144</v>
      </c>
      <c r="C5" s="50" t="s">
        <v>270</v>
      </c>
      <c r="D5" s="50" t="s">
        <v>0</v>
      </c>
      <c r="E5" s="51" t="s">
        <v>1</v>
      </c>
      <c r="F5" s="51" t="s">
        <v>14</v>
      </c>
      <c r="G5" s="51" t="s">
        <v>15</v>
      </c>
      <c r="H5" s="51" t="s">
        <v>16</v>
      </c>
      <c r="I5" s="51" t="s">
        <v>17</v>
      </c>
      <c r="J5" s="51" t="s">
        <v>18</v>
      </c>
      <c r="K5" s="51" t="s">
        <v>19</v>
      </c>
      <c r="L5" s="51" t="s">
        <v>233</v>
      </c>
    </row>
    <row r="6" spans="1:13" s="34" customFormat="1" ht="18.75" customHeight="1">
      <c r="A6" s="269" t="s">
        <v>34</v>
      </c>
      <c r="B6" s="273" t="s">
        <v>204</v>
      </c>
      <c r="C6" s="97" t="s">
        <v>271</v>
      </c>
      <c r="D6" s="121" t="s">
        <v>150</v>
      </c>
      <c r="E6" s="36" t="s">
        <v>2</v>
      </c>
      <c r="F6" s="37">
        <v>1983</v>
      </c>
      <c r="G6" s="38">
        <v>181</v>
      </c>
      <c r="H6" s="37">
        <v>1</v>
      </c>
      <c r="I6" s="84" t="s">
        <v>23</v>
      </c>
      <c r="J6" s="84" t="s">
        <v>22</v>
      </c>
      <c r="K6" s="39" t="s">
        <v>31</v>
      </c>
      <c r="L6" s="205">
        <f>SUM(G6*E69)</f>
        <v>271500</v>
      </c>
    </row>
    <row r="7" spans="1:13" s="34" customFormat="1" ht="23.25" customHeight="1">
      <c r="A7" s="270"/>
      <c r="B7" s="274"/>
      <c r="C7" s="97" t="s">
        <v>272</v>
      </c>
      <c r="D7" s="179" t="s">
        <v>152</v>
      </c>
      <c r="E7" s="87" t="s">
        <v>2</v>
      </c>
      <c r="F7" s="37">
        <v>1969</v>
      </c>
      <c r="G7" s="38">
        <v>225</v>
      </c>
      <c r="H7" s="37">
        <v>1</v>
      </c>
      <c r="I7" s="84" t="s">
        <v>23</v>
      </c>
      <c r="J7" s="84" t="s">
        <v>22</v>
      </c>
      <c r="K7" s="91" t="s">
        <v>31</v>
      </c>
      <c r="L7" s="206">
        <f>SUM(G7*E69)</f>
        <v>337500</v>
      </c>
      <c r="M7" s="180"/>
    </row>
    <row r="8" spans="1:13" s="34" customFormat="1" ht="18" customHeight="1">
      <c r="A8" s="270"/>
      <c r="B8" s="274"/>
      <c r="C8" s="97" t="s">
        <v>273</v>
      </c>
      <c r="D8" s="179" t="s">
        <v>151</v>
      </c>
      <c r="E8" s="87" t="s">
        <v>2</v>
      </c>
      <c r="F8" s="37">
        <v>1965</v>
      </c>
      <c r="G8" s="38">
        <v>260</v>
      </c>
      <c r="H8" s="37">
        <v>1</v>
      </c>
      <c r="I8" s="84" t="s">
        <v>23</v>
      </c>
      <c r="J8" s="84" t="s">
        <v>22</v>
      </c>
      <c r="K8" s="91" t="s">
        <v>31</v>
      </c>
      <c r="L8" s="206">
        <f>SUM(G8*E69)</f>
        <v>390000</v>
      </c>
      <c r="M8" s="180"/>
    </row>
    <row r="9" spans="1:13" s="34" customFormat="1" ht="26.25" customHeight="1">
      <c r="A9" s="270"/>
      <c r="B9" s="274"/>
      <c r="C9" s="97" t="s">
        <v>274</v>
      </c>
      <c r="D9" s="179" t="s">
        <v>161</v>
      </c>
      <c r="E9" s="87" t="s">
        <v>2</v>
      </c>
      <c r="F9" s="37">
        <v>1969</v>
      </c>
      <c r="G9" s="38">
        <v>421.43</v>
      </c>
      <c r="H9" s="37">
        <v>1</v>
      </c>
      <c r="I9" s="84" t="s">
        <v>162</v>
      </c>
      <c r="J9" s="84" t="s">
        <v>22</v>
      </c>
      <c r="K9" s="91" t="s">
        <v>31</v>
      </c>
      <c r="L9" s="206">
        <f>SUM(G9*E69)</f>
        <v>632145</v>
      </c>
      <c r="M9" s="180"/>
    </row>
    <row r="10" spans="1:13" s="34" customFormat="1" ht="18" customHeight="1">
      <c r="A10" s="270"/>
      <c r="B10" s="274"/>
      <c r="C10" s="97" t="s">
        <v>275</v>
      </c>
      <c r="D10" s="179" t="s">
        <v>163</v>
      </c>
      <c r="E10" s="87" t="s">
        <v>2</v>
      </c>
      <c r="F10" s="37">
        <v>1973</v>
      </c>
      <c r="G10" s="38">
        <v>182</v>
      </c>
      <c r="H10" s="37">
        <v>1</v>
      </c>
      <c r="I10" s="84" t="s">
        <v>27</v>
      </c>
      <c r="J10" s="84" t="s">
        <v>22</v>
      </c>
      <c r="K10" s="91" t="s">
        <v>147</v>
      </c>
      <c r="L10" s="206">
        <f>SUM(G10*E69)</f>
        <v>273000</v>
      </c>
      <c r="M10" s="180"/>
    </row>
    <row r="11" spans="1:13" s="34" customFormat="1" ht="17.25" customHeight="1">
      <c r="A11" s="270"/>
      <c r="B11" s="274"/>
      <c r="C11" s="97" t="s">
        <v>276</v>
      </c>
      <c r="D11" s="179" t="s">
        <v>394</v>
      </c>
      <c r="E11" s="87" t="s">
        <v>146</v>
      </c>
      <c r="F11" s="37">
        <v>1965</v>
      </c>
      <c r="G11" s="38">
        <v>188</v>
      </c>
      <c r="H11" s="37">
        <v>1</v>
      </c>
      <c r="I11" s="84" t="s">
        <v>23</v>
      </c>
      <c r="J11" s="84" t="s">
        <v>22</v>
      </c>
      <c r="K11" s="91" t="s">
        <v>164</v>
      </c>
      <c r="L11" s="206">
        <f>SUM(G11*E69)</f>
        <v>282000</v>
      </c>
      <c r="M11" s="180"/>
    </row>
    <row r="12" spans="1:13" s="34" customFormat="1" ht="24" customHeight="1">
      <c r="A12" s="270"/>
      <c r="B12" s="274"/>
      <c r="C12" s="97" t="s">
        <v>277</v>
      </c>
      <c r="D12" s="179" t="s">
        <v>5</v>
      </c>
      <c r="E12" s="87" t="s">
        <v>2</v>
      </c>
      <c r="F12" s="37">
        <v>1968</v>
      </c>
      <c r="G12" s="38">
        <v>58</v>
      </c>
      <c r="H12" s="37">
        <v>1</v>
      </c>
      <c r="I12" s="84" t="s">
        <v>23</v>
      </c>
      <c r="J12" s="84" t="s">
        <v>22</v>
      </c>
      <c r="K12" s="91" t="s">
        <v>31</v>
      </c>
      <c r="L12" s="206">
        <f>SUM(G12*E69)</f>
        <v>87000</v>
      </c>
      <c r="M12" s="180"/>
    </row>
    <row r="13" spans="1:13" s="34" customFormat="1" ht="18" customHeight="1">
      <c r="A13" s="270"/>
      <c r="B13" s="274"/>
      <c r="C13" s="97" t="s">
        <v>278</v>
      </c>
      <c r="D13" s="179" t="s">
        <v>6</v>
      </c>
      <c r="E13" s="87" t="s">
        <v>2</v>
      </c>
      <c r="F13" s="37">
        <v>2007</v>
      </c>
      <c r="G13" s="38">
        <v>240</v>
      </c>
      <c r="H13" s="37">
        <v>1</v>
      </c>
      <c r="I13" s="84" t="s">
        <v>23</v>
      </c>
      <c r="J13" s="84" t="s">
        <v>22</v>
      </c>
      <c r="K13" s="91" t="s">
        <v>31</v>
      </c>
      <c r="L13" s="206">
        <f>SUM(G13*E69)</f>
        <v>360000</v>
      </c>
      <c r="M13" s="180"/>
    </row>
    <row r="14" spans="1:13" s="34" customFormat="1" ht="21" customHeight="1">
      <c r="A14" s="270"/>
      <c r="B14" s="274"/>
      <c r="C14" s="97" t="s">
        <v>279</v>
      </c>
      <c r="D14" s="179" t="s">
        <v>8</v>
      </c>
      <c r="E14" s="87" t="s">
        <v>2</v>
      </c>
      <c r="F14" s="37">
        <v>1964</v>
      </c>
      <c r="G14" s="38">
        <v>128</v>
      </c>
      <c r="H14" s="37">
        <v>2</v>
      </c>
      <c r="I14" s="84" t="s">
        <v>24</v>
      </c>
      <c r="J14" s="84" t="s">
        <v>25</v>
      </c>
      <c r="K14" s="91" t="s">
        <v>31</v>
      </c>
      <c r="L14" s="206">
        <f>SUM(G14*E69)</f>
        <v>192000</v>
      </c>
      <c r="M14" s="180"/>
    </row>
    <row r="15" spans="1:13" s="34" customFormat="1" ht="21" customHeight="1">
      <c r="A15" s="270"/>
      <c r="B15" s="274"/>
      <c r="C15" s="97" t="s">
        <v>280</v>
      </c>
      <c r="D15" s="179" t="s">
        <v>9</v>
      </c>
      <c r="E15" s="87" t="s">
        <v>2</v>
      </c>
      <c r="F15" s="37">
        <v>1976</v>
      </c>
      <c r="G15" s="38">
        <v>350</v>
      </c>
      <c r="H15" s="37">
        <v>2</v>
      </c>
      <c r="I15" s="84" t="s">
        <v>26</v>
      </c>
      <c r="J15" s="84" t="s">
        <v>22</v>
      </c>
      <c r="K15" s="91" t="s">
        <v>31</v>
      </c>
      <c r="L15" s="206">
        <f>SUM(G15*E69)</f>
        <v>525000</v>
      </c>
      <c r="M15" s="180"/>
    </row>
    <row r="16" spans="1:13" s="34" customFormat="1" ht="19.5" customHeight="1">
      <c r="A16" s="270"/>
      <c r="B16" s="274"/>
      <c r="C16" s="97" t="s">
        <v>281</v>
      </c>
      <c r="D16" s="181" t="s">
        <v>165</v>
      </c>
      <c r="E16" s="87" t="s">
        <v>146</v>
      </c>
      <c r="F16" s="37">
        <v>1969</v>
      </c>
      <c r="G16" s="38">
        <v>72</v>
      </c>
      <c r="H16" s="37">
        <v>1</v>
      </c>
      <c r="I16" s="84" t="s">
        <v>23</v>
      </c>
      <c r="J16" s="84" t="s">
        <v>22</v>
      </c>
      <c r="K16" s="91" t="s">
        <v>167</v>
      </c>
      <c r="L16" s="206">
        <f>SUM(G16*E69)</f>
        <v>108000</v>
      </c>
      <c r="M16" s="180"/>
    </row>
    <row r="17" spans="1:14" s="34" customFormat="1" ht="19.5" customHeight="1">
      <c r="A17" s="270"/>
      <c r="B17" s="274"/>
      <c r="C17" s="97" t="s">
        <v>282</v>
      </c>
      <c r="D17" s="121" t="s">
        <v>7</v>
      </c>
      <c r="E17" s="36" t="s">
        <v>146</v>
      </c>
      <c r="F17" s="37">
        <v>2007</v>
      </c>
      <c r="G17" s="38">
        <v>300</v>
      </c>
      <c r="H17" s="37">
        <v>2</v>
      </c>
      <c r="I17" s="84" t="s">
        <v>23</v>
      </c>
      <c r="J17" s="84" t="s">
        <v>22</v>
      </c>
      <c r="K17" s="39" t="s">
        <v>166</v>
      </c>
      <c r="L17" s="205">
        <f>SUM(G17*E69)</f>
        <v>450000</v>
      </c>
      <c r="M17" s="170"/>
    </row>
    <row r="18" spans="1:14" s="34" customFormat="1" ht="27.75" customHeight="1">
      <c r="A18" s="270"/>
      <c r="B18" s="274"/>
      <c r="C18" s="97" t="s">
        <v>283</v>
      </c>
      <c r="D18" s="121" t="s">
        <v>11</v>
      </c>
      <c r="E18" s="36" t="s">
        <v>2</v>
      </c>
      <c r="F18" s="37" t="s">
        <v>392</v>
      </c>
      <c r="G18" s="38" t="s">
        <v>318</v>
      </c>
      <c r="H18" s="37">
        <v>3</v>
      </c>
      <c r="I18" s="84" t="s">
        <v>23</v>
      </c>
      <c r="J18" s="84" t="s">
        <v>20</v>
      </c>
      <c r="K18" s="39" t="s">
        <v>31</v>
      </c>
      <c r="L18" s="206">
        <v>5693340.0999999996</v>
      </c>
    </row>
    <row r="19" spans="1:14" s="34" customFormat="1" ht="30" customHeight="1">
      <c r="A19" s="270"/>
      <c r="B19" s="274"/>
      <c r="C19" s="97" t="s">
        <v>284</v>
      </c>
      <c r="D19" s="121" t="s">
        <v>222</v>
      </c>
      <c r="E19" s="36" t="s">
        <v>12</v>
      </c>
      <c r="F19" s="37">
        <v>1990</v>
      </c>
      <c r="G19" s="38">
        <v>72</v>
      </c>
      <c r="H19" s="37">
        <v>1</v>
      </c>
      <c r="I19" s="84" t="s">
        <v>23</v>
      </c>
      <c r="J19" s="84" t="s">
        <v>22</v>
      </c>
      <c r="K19" s="39" t="s">
        <v>31</v>
      </c>
      <c r="L19" s="205">
        <f>SUM(G19*E69)</f>
        <v>108000</v>
      </c>
      <c r="M19" s="170"/>
    </row>
    <row r="20" spans="1:14" s="34" customFormat="1" ht="27.75" customHeight="1">
      <c r="A20" s="270"/>
      <c r="B20" s="274"/>
      <c r="C20" s="97" t="s">
        <v>285</v>
      </c>
      <c r="D20" s="121" t="s">
        <v>182</v>
      </c>
      <c r="E20" s="36" t="s">
        <v>2</v>
      </c>
      <c r="F20" s="37">
        <v>1980</v>
      </c>
      <c r="G20" s="38">
        <v>120</v>
      </c>
      <c r="H20" s="37">
        <v>1</v>
      </c>
      <c r="I20" s="84" t="s">
        <v>23</v>
      </c>
      <c r="J20" s="84" t="s">
        <v>22</v>
      </c>
      <c r="K20" s="39" t="s">
        <v>31</v>
      </c>
      <c r="L20" s="205">
        <f>SUM(G20*E69)</f>
        <v>180000</v>
      </c>
    </row>
    <row r="21" spans="1:14" s="34" customFormat="1" ht="17.25" customHeight="1">
      <c r="A21" s="270"/>
      <c r="B21" s="274"/>
      <c r="C21" s="97" t="s">
        <v>286</v>
      </c>
      <c r="D21" s="121" t="s">
        <v>185</v>
      </c>
      <c r="E21" s="36" t="s">
        <v>146</v>
      </c>
      <c r="F21" s="37">
        <v>1960</v>
      </c>
      <c r="G21" s="38">
        <v>200</v>
      </c>
      <c r="H21" s="37">
        <v>1</v>
      </c>
      <c r="I21" s="84" t="s">
        <v>21</v>
      </c>
      <c r="J21" s="84" t="s">
        <v>25</v>
      </c>
      <c r="K21" s="39" t="s">
        <v>31</v>
      </c>
      <c r="L21" s="205">
        <f>SUM(G21*E69)</f>
        <v>300000</v>
      </c>
      <c r="M21" s="170"/>
    </row>
    <row r="22" spans="1:14" s="34" customFormat="1" ht="18.75" customHeight="1">
      <c r="A22" s="270"/>
      <c r="B22" s="274"/>
      <c r="C22" s="97" t="s">
        <v>287</v>
      </c>
      <c r="D22" s="121" t="s">
        <v>188</v>
      </c>
      <c r="E22" s="36" t="s">
        <v>146</v>
      </c>
      <c r="F22" s="37">
        <v>1970</v>
      </c>
      <c r="G22" s="38">
        <v>300</v>
      </c>
      <c r="H22" s="37">
        <v>1</v>
      </c>
      <c r="I22" s="84" t="s">
        <v>23</v>
      </c>
      <c r="J22" s="84" t="s">
        <v>208</v>
      </c>
      <c r="K22" s="39" t="s">
        <v>31</v>
      </c>
      <c r="L22" s="205">
        <f>SUM(G22*E69)</f>
        <v>450000</v>
      </c>
      <c r="N22" s="188"/>
    </row>
    <row r="23" spans="1:14" s="34" customFormat="1" ht="18" customHeight="1">
      <c r="A23" s="270"/>
      <c r="B23" s="274"/>
      <c r="C23" s="97" t="s">
        <v>288</v>
      </c>
      <c r="D23" s="121" t="s">
        <v>187</v>
      </c>
      <c r="E23" s="36" t="s">
        <v>146</v>
      </c>
      <c r="F23" s="37">
        <v>1930</v>
      </c>
      <c r="G23" s="38">
        <v>50</v>
      </c>
      <c r="H23" s="37">
        <v>1</v>
      </c>
      <c r="I23" s="84" t="s">
        <v>23</v>
      </c>
      <c r="J23" s="84" t="s">
        <v>22</v>
      </c>
      <c r="K23" s="39" t="s">
        <v>31</v>
      </c>
      <c r="L23" s="205">
        <f>SUM(G23*E69)</f>
        <v>75000</v>
      </c>
    </row>
    <row r="24" spans="1:14" s="34" customFormat="1" ht="28.5" customHeight="1">
      <c r="A24" s="270"/>
      <c r="B24" s="274"/>
      <c r="C24" s="97" t="s">
        <v>323</v>
      </c>
      <c r="D24" s="121" t="s">
        <v>212</v>
      </c>
      <c r="E24" s="41" t="s">
        <v>146</v>
      </c>
      <c r="F24" s="37">
        <v>1920</v>
      </c>
      <c r="G24" s="38">
        <v>300</v>
      </c>
      <c r="H24" s="37">
        <v>1</v>
      </c>
      <c r="I24" s="84" t="s">
        <v>23</v>
      </c>
      <c r="J24" s="84" t="s">
        <v>206</v>
      </c>
      <c r="K24" s="39" t="s">
        <v>31</v>
      </c>
      <c r="L24" s="205">
        <f>SUM(G24*E69)</f>
        <v>450000</v>
      </c>
    </row>
    <row r="25" spans="1:14" s="34" customFormat="1" ht="18.75" customHeight="1">
      <c r="A25" s="270"/>
      <c r="B25" s="274"/>
      <c r="C25" s="97" t="s">
        <v>289</v>
      </c>
      <c r="D25" s="121" t="s">
        <v>183</v>
      </c>
      <c r="E25" s="36" t="s">
        <v>146</v>
      </c>
      <c r="F25" s="37">
        <v>1980</v>
      </c>
      <c r="G25" s="38">
        <v>60</v>
      </c>
      <c r="H25" s="37">
        <v>1</v>
      </c>
      <c r="I25" s="84" t="s">
        <v>27</v>
      </c>
      <c r="J25" s="84" t="s">
        <v>22</v>
      </c>
      <c r="K25" s="39" t="s">
        <v>31</v>
      </c>
      <c r="L25" s="205">
        <f>SUM(G25*E69)</f>
        <v>90000</v>
      </c>
    </row>
    <row r="26" spans="1:14" s="34" customFormat="1" ht="24" customHeight="1">
      <c r="A26" s="270"/>
      <c r="B26" s="274"/>
      <c r="C26" s="97" t="s">
        <v>290</v>
      </c>
      <c r="D26" s="121" t="s">
        <v>184</v>
      </c>
      <c r="E26" s="36" t="s">
        <v>146</v>
      </c>
      <c r="F26" s="37">
        <v>1960</v>
      </c>
      <c r="G26" s="38">
        <v>18</v>
      </c>
      <c r="H26" s="37">
        <v>1</v>
      </c>
      <c r="I26" s="84" t="s">
        <v>21</v>
      </c>
      <c r="J26" s="84" t="s">
        <v>22</v>
      </c>
      <c r="K26" s="39" t="s">
        <v>31</v>
      </c>
      <c r="L26" s="205">
        <f>SUM(G26*E69)</f>
        <v>27000</v>
      </c>
    </row>
    <row r="27" spans="1:14" s="34" customFormat="1" ht="16.5" customHeight="1">
      <c r="A27" s="270"/>
      <c r="B27" s="274"/>
      <c r="C27" s="97" t="s">
        <v>291</v>
      </c>
      <c r="D27" s="121" t="s">
        <v>189</v>
      </c>
      <c r="E27" s="36" t="s">
        <v>146</v>
      </c>
      <c r="F27" s="37">
        <v>2005</v>
      </c>
      <c r="G27" s="38">
        <v>60</v>
      </c>
      <c r="H27" s="37">
        <v>1</v>
      </c>
      <c r="I27" s="84" t="s">
        <v>23</v>
      </c>
      <c r="J27" s="84" t="s">
        <v>22</v>
      </c>
      <c r="K27" s="39" t="s">
        <v>31</v>
      </c>
      <c r="L27" s="205">
        <f>SUM(G27*E69)</f>
        <v>90000</v>
      </c>
    </row>
    <row r="28" spans="1:14" s="34" customFormat="1" ht="17.25" customHeight="1">
      <c r="A28" s="270"/>
      <c r="B28" s="274"/>
      <c r="C28" s="97" t="s">
        <v>292</v>
      </c>
      <c r="D28" s="121" t="s">
        <v>13</v>
      </c>
      <c r="E28" s="36" t="s">
        <v>2</v>
      </c>
      <c r="F28" s="37">
        <v>1970</v>
      </c>
      <c r="G28" s="38">
        <v>181</v>
      </c>
      <c r="H28" s="37">
        <v>1</v>
      </c>
      <c r="I28" s="84" t="s">
        <v>23</v>
      </c>
      <c r="J28" s="84" t="s">
        <v>22</v>
      </c>
      <c r="K28" s="39" t="s">
        <v>31</v>
      </c>
      <c r="L28" s="205">
        <f>SUM(G28*E69)</f>
        <v>271500</v>
      </c>
    </row>
    <row r="29" spans="1:14" s="34" customFormat="1" ht="18" customHeight="1">
      <c r="A29" s="270"/>
      <c r="B29" s="274"/>
      <c r="C29" s="97" t="s">
        <v>293</v>
      </c>
      <c r="D29" s="121" t="s">
        <v>169</v>
      </c>
      <c r="E29" s="36" t="s">
        <v>2</v>
      </c>
      <c r="F29" s="37">
        <v>1960</v>
      </c>
      <c r="G29" s="38">
        <v>650</v>
      </c>
      <c r="H29" s="37">
        <v>3</v>
      </c>
      <c r="I29" s="84" t="s">
        <v>23</v>
      </c>
      <c r="J29" s="84" t="s">
        <v>22</v>
      </c>
      <c r="K29" s="91" t="s">
        <v>31</v>
      </c>
      <c r="L29" s="205">
        <f>SUM(G29*E68)</f>
        <v>1625000</v>
      </c>
    </row>
    <row r="30" spans="1:14" s="34" customFormat="1" ht="17.25" customHeight="1">
      <c r="A30" s="270"/>
      <c r="B30" s="274"/>
      <c r="C30" s="97" t="s">
        <v>294</v>
      </c>
      <c r="D30" s="121" t="s">
        <v>241</v>
      </c>
      <c r="E30" s="36" t="s">
        <v>2</v>
      </c>
      <c r="F30" s="37">
        <v>2010</v>
      </c>
      <c r="G30" s="38">
        <v>100</v>
      </c>
      <c r="H30" s="37">
        <v>1</v>
      </c>
      <c r="I30" s="84" t="s">
        <v>28</v>
      </c>
      <c r="J30" s="84" t="s">
        <v>29</v>
      </c>
      <c r="K30" s="91" t="s">
        <v>31</v>
      </c>
      <c r="L30" s="232">
        <f>SUM(G30*E69)</f>
        <v>150000</v>
      </c>
    </row>
    <row r="31" spans="1:14" s="34" customFormat="1" ht="30" customHeight="1">
      <c r="A31" s="270"/>
      <c r="B31" s="274"/>
      <c r="C31" s="97" t="s">
        <v>295</v>
      </c>
      <c r="D31" s="121" t="s">
        <v>242</v>
      </c>
      <c r="E31" s="36" t="s">
        <v>146</v>
      </c>
      <c r="F31" s="37">
        <v>1980</v>
      </c>
      <c r="G31" s="38">
        <v>517.75</v>
      </c>
      <c r="H31" s="37">
        <v>2</v>
      </c>
      <c r="I31" s="84" t="s">
        <v>23</v>
      </c>
      <c r="J31" s="84" t="s">
        <v>22</v>
      </c>
      <c r="K31" s="91" t="s">
        <v>31</v>
      </c>
      <c r="L31" s="232">
        <v>1283987.83</v>
      </c>
    </row>
    <row r="32" spans="1:14" s="34" customFormat="1" ht="18.75" customHeight="1">
      <c r="A32" s="270"/>
      <c r="B32" s="274"/>
      <c r="C32" s="97" t="s">
        <v>296</v>
      </c>
      <c r="D32" s="121" t="s">
        <v>168</v>
      </c>
      <c r="E32" s="36" t="s">
        <v>146</v>
      </c>
      <c r="F32" s="37">
        <v>1960</v>
      </c>
      <c r="G32" s="38">
        <v>271</v>
      </c>
      <c r="H32" s="37">
        <v>2</v>
      </c>
      <c r="I32" s="84" t="s">
        <v>23</v>
      </c>
      <c r="J32" s="84" t="s">
        <v>206</v>
      </c>
      <c r="K32" s="91" t="s">
        <v>147</v>
      </c>
      <c r="L32" s="232">
        <f>SUM(G32*E69)</f>
        <v>406500</v>
      </c>
    </row>
    <row r="33" spans="1:13" s="34" customFormat="1" ht="18" customHeight="1">
      <c r="A33" s="270"/>
      <c r="B33" s="274"/>
      <c r="C33" s="97" t="s">
        <v>297</v>
      </c>
      <c r="D33" s="122" t="s">
        <v>213</v>
      </c>
      <c r="E33" s="36" t="s">
        <v>214</v>
      </c>
      <c r="F33" s="88">
        <v>1960</v>
      </c>
      <c r="G33" s="89">
        <v>100</v>
      </c>
      <c r="H33" s="88">
        <v>2</v>
      </c>
      <c r="I33" s="90" t="s">
        <v>23</v>
      </c>
      <c r="J33" s="90" t="s">
        <v>206</v>
      </c>
      <c r="K33" s="91" t="s">
        <v>31</v>
      </c>
      <c r="L33" s="231">
        <f>SUM(G33*E69)</f>
        <v>150000</v>
      </c>
    </row>
    <row r="34" spans="1:13" s="34" customFormat="1" ht="18.75" customHeight="1">
      <c r="A34" s="270"/>
      <c r="B34" s="274"/>
      <c r="C34" s="97" t="s">
        <v>298</v>
      </c>
      <c r="D34" s="169" t="s">
        <v>210</v>
      </c>
      <c r="E34" s="36" t="s">
        <v>2</v>
      </c>
      <c r="F34" s="88">
        <v>1970</v>
      </c>
      <c r="G34" s="89">
        <v>60</v>
      </c>
      <c r="H34" s="88">
        <v>1</v>
      </c>
      <c r="I34" s="90" t="s">
        <v>23</v>
      </c>
      <c r="J34" s="90" t="s">
        <v>22</v>
      </c>
      <c r="K34" s="91" t="s">
        <v>31</v>
      </c>
      <c r="L34" s="231">
        <f>SUM(G34*E69)</f>
        <v>90000</v>
      </c>
    </row>
    <row r="35" spans="1:13" s="34" customFormat="1" ht="20.25" customHeight="1">
      <c r="A35" s="270"/>
      <c r="B35" s="274"/>
      <c r="C35" s="97" t="s">
        <v>299</v>
      </c>
      <c r="D35" s="122" t="s">
        <v>207</v>
      </c>
      <c r="E35" s="36" t="s">
        <v>2</v>
      </c>
      <c r="F35" s="43">
        <v>1980</v>
      </c>
      <c r="G35" s="44">
        <v>100</v>
      </c>
      <c r="H35" s="43">
        <v>1</v>
      </c>
      <c r="I35" s="85" t="s">
        <v>23</v>
      </c>
      <c r="J35" s="85" t="s">
        <v>30</v>
      </c>
      <c r="K35" s="39" t="s">
        <v>31</v>
      </c>
      <c r="L35" s="231">
        <f>SUM(G35*E69)</f>
        <v>150000</v>
      </c>
    </row>
    <row r="36" spans="1:13" s="34" customFormat="1" ht="18" customHeight="1">
      <c r="A36" s="270"/>
      <c r="B36" s="274"/>
      <c r="C36" s="97" t="s">
        <v>300</v>
      </c>
      <c r="D36" s="122" t="s">
        <v>160</v>
      </c>
      <c r="E36" s="36" t="s">
        <v>2</v>
      </c>
      <c r="F36" s="43">
        <v>1970</v>
      </c>
      <c r="G36" s="44">
        <v>120</v>
      </c>
      <c r="H36" s="43">
        <v>2</v>
      </c>
      <c r="I36" s="85" t="s">
        <v>26</v>
      </c>
      <c r="J36" s="85" t="s">
        <v>22</v>
      </c>
      <c r="K36" s="39" t="s">
        <v>31</v>
      </c>
      <c r="L36" s="231">
        <f>SUM(G36*E69)</f>
        <v>180000</v>
      </c>
    </row>
    <row r="37" spans="1:13" s="34" customFormat="1" ht="19.5" customHeight="1">
      <c r="A37" s="270"/>
      <c r="B37" s="274"/>
      <c r="C37" s="97" t="s">
        <v>301</v>
      </c>
      <c r="D37" s="122" t="s">
        <v>220</v>
      </c>
      <c r="E37" s="36" t="s">
        <v>146</v>
      </c>
      <c r="F37" s="43">
        <v>2010</v>
      </c>
      <c r="G37" s="44">
        <v>172</v>
      </c>
      <c r="H37" s="43">
        <v>1</v>
      </c>
      <c r="I37" s="85" t="s">
        <v>28</v>
      </c>
      <c r="J37" s="85" t="s">
        <v>30</v>
      </c>
      <c r="K37" s="39" t="s">
        <v>147</v>
      </c>
      <c r="L37" s="231">
        <v>568672.26</v>
      </c>
    </row>
    <row r="38" spans="1:13" s="34" customFormat="1" ht="18.75" customHeight="1">
      <c r="A38" s="270"/>
      <c r="B38" s="274"/>
      <c r="C38" s="97" t="s">
        <v>479</v>
      </c>
      <c r="D38" s="122" t="s">
        <v>221</v>
      </c>
      <c r="E38" s="36" t="s">
        <v>146</v>
      </c>
      <c r="F38" s="43">
        <v>1960</v>
      </c>
      <c r="G38" s="44">
        <v>275</v>
      </c>
      <c r="H38" s="43">
        <v>1</v>
      </c>
      <c r="I38" s="85" t="s">
        <v>23</v>
      </c>
      <c r="J38" s="85" t="s">
        <v>22</v>
      </c>
      <c r="K38" s="39" t="s">
        <v>147</v>
      </c>
      <c r="L38" s="231">
        <f>SUM(G38*E69)</f>
        <v>412500</v>
      </c>
    </row>
    <row r="39" spans="1:13" s="34" customFormat="1" ht="19.5" customHeight="1">
      <c r="A39" s="270"/>
      <c r="B39" s="274"/>
      <c r="C39" s="97" t="s">
        <v>302</v>
      </c>
      <c r="D39" s="122" t="s">
        <v>145</v>
      </c>
      <c r="E39" s="36" t="s">
        <v>146</v>
      </c>
      <c r="F39" s="43">
        <v>2006</v>
      </c>
      <c r="G39" s="44">
        <v>200</v>
      </c>
      <c r="H39" s="43">
        <v>1</v>
      </c>
      <c r="I39" s="85" t="s">
        <v>23</v>
      </c>
      <c r="J39" s="85" t="s">
        <v>22</v>
      </c>
      <c r="K39" s="39" t="s">
        <v>147</v>
      </c>
      <c r="L39" s="231">
        <f>SUM(G39*E69)</f>
        <v>300000</v>
      </c>
    </row>
    <row r="40" spans="1:13" s="34" customFormat="1" ht="19.5" customHeight="1">
      <c r="A40" s="270"/>
      <c r="B40" s="274"/>
      <c r="C40" s="97" t="s">
        <v>303</v>
      </c>
      <c r="D40" s="122" t="s">
        <v>153</v>
      </c>
      <c r="E40" s="36" t="s">
        <v>146</v>
      </c>
      <c r="F40" s="43">
        <v>1950</v>
      </c>
      <c r="G40" s="44">
        <v>187</v>
      </c>
      <c r="H40" s="43">
        <v>2</v>
      </c>
      <c r="I40" s="85" t="s">
        <v>23</v>
      </c>
      <c r="J40" s="85" t="s">
        <v>25</v>
      </c>
      <c r="K40" s="39" t="s">
        <v>31</v>
      </c>
      <c r="L40" s="208">
        <f>SUM(G40*E69)</f>
        <v>280500</v>
      </c>
    </row>
    <row r="41" spans="1:13" s="34" customFormat="1" ht="21" customHeight="1">
      <c r="A41" s="270"/>
      <c r="B41" s="274"/>
      <c r="C41" s="97" t="s">
        <v>304</v>
      </c>
      <c r="D41" s="122" t="s">
        <v>154</v>
      </c>
      <c r="E41" s="36" t="s">
        <v>146</v>
      </c>
      <c r="F41" s="43">
        <v>1960</v>
      </c>
      <c r="G41" s="44">
        <v>300</v>
      </c>
      <c r="H41" s="43">
        <v>2</v>
      </c>
      <c r="I41" s="85" t="s">
        <v>23</v>
      </c>
      <c r="J41" s="85" t="s">
        <v>206</v>
      </c>
      <c r="K41" s="39" t="s">
        <v>31</v>
      </c>
      <c r="L41" s="208">
        <f>SUM(G41*E69)</f>
        <v>450000</v>
      </c>
    </row>
    <row r="42" spans="1:13" s="34" customFormat="1" ht="18" customHeight="1">
      <c r="A42" s="270"/>
      <c r="B42" s="274"/>
      <c r="C42" s="97" t="s">
        <v>305</v>
      </c>
      <c r="D42" s="122" t="s">
        <v>155</v>
      </c>
      <c r="E42" s="36" t="s">
        <v>146</v>
      </c>
      <c r="F42" s="43">
        <v>1970</v>
      </c>
      <c r="G42" s="44">
        <v>200</v>
      </c>
      <c r="H42" s="43">
        <v>1</v>
      </c>
      <c r="I42" s="85" t="s">
        <v>27</v>
      </c>
      <c r="J42" s="85" t="s">
        <v>22</v>
      </c>
      <c r="K42" s="39" t="s">
        <v>31</v>
      </c>
      <c r="L42" s="208">
        <f>SUM(G42*E69)</f>
        <v>300000</v>
      </c>
    </row>
    <row r="43" spans="1:13" s="34" customFormat="1" ht="21.75" customHeight="1">
      <c r="A43" s="270"/>
      <c r="B43" s="274"/>
      <c r="C43" s="97" t="s">
        <v>306</v>
      </c>
      <c r="D43" s="122" t="s">
        <v>156</v>
      </c>
      <c r="E43" s="36" t="s">
        <v>146</v>
      </c>
      <c r="F43" s="43">
        <v>1950</v>
      </c>
      <c r="G43" s="44">
        <v>150</v>
      </c>
      <c r="H43" s="43">
        <v>2</v>
      </c>
      <c r="I43" s="85" t="s">
        <v>26</v>
      </c>
      <c r="J43" s="85" t="s">
        <v>206</v>
      </c>
      <c r="K43" s="39" t="s">
        <v>31</v>
      </c>
      <c r="L43" s="208">
        <f>SUM(G43*E69)</f>
        <v>225000</v>
      </c>
    </row>
    <row r="44" spans="1:13" s="34" customFormat="1" ht="21" customHeight="1">
      <c r="A44" s="270"/>
      <c r="B44" s="274"/>
      <c r="C44" s="97" t="s">
        <v>307</v>
      </c>
      <c r="D44" s="122" t="s">
        <v>170</v>
      </c>
      <c r="E44" s="36" t="s">
        <v>146</v>
      </c>
      <c r="F44" s="43">
        <v>1970</v>
      </c>
      <c r="G44" s="44">
        <v>100</v>
      </c>
      <c r="H44" s="43">
        <v>1</v>
      </c>
      <c r="I44" s="85" t="s">
        <v>23</v>
      </c>
      <c r="J44" s="85" t="s">
        <v>22</v>
      </c>
      <c r="K44" s="39" t="s">
        <v>31</v>
      </c>
      <c r="L44" s="208">
        <f>SUM(G44*E69)</f>
        <v>150000</v>
      </c>
    </row>
    <row r="45" spans="1:13" s="34" customFormat="1" ht="19.5" customHeight="1">
      <c r="A45" s="270"/>
      <c r="B45" s="274"/>
      <c r="C45" s="97" t="s">
        <v>308</v>
      </c>
      <c r="D45" s="122" t="s">
        <v>157</v>
      </c>
      <c r="E45" s="36" t="s">
        <v>146</v>
      </c>
      <c r="F45" s="43">
        <v>1990</v>
      </c>
      <c r="G45" s="44">
        <v>50</v>
      </c>
      <c r="H45" s="43">
        <v>1</v>
      </c>
      <c r="I45" s="85" t="s">
        <v>211</v>
      </c>
      <c r="J45" s="85" t="s">
        <v>22</v>
      </c>
      <c r="K45" s="39" t="s">
        <v>31</v>
      </c>
      <c r="L45" s="208">
        <f>SUM(G45*E69)</f>
        <v>75000</v>
      </c>
    </row>
    <row r="46" spans="1:13" s="34" customFormat="1" ht="19.5" customHeight="1">
      <c r="A46" s="270"/>
      <c r="B46" s="274"/>
      <c r="C46" s="97" t="s">
        <v>309</v>
      </c>
      <c r="D46" s="122" t="s">
        <v>158</v>
      </c>
      <c r="E46" s="36" t="s">
        <v>146</v>
      </c>
      <c r="F46" s="43">
        <v>1950</v>
      </c>
      <c r="G46" s="44">
        <v>300</v>
      </c>
      <c r="H46" s="43">
        <v>2</v>
      </c>
      <c r="I46" s="85" t="s">
        <v>23</v>
      </c>
      <c r="J46" s="85" t="s">
        <v>206</v>
      </c>
      <c r="K46" s="39" t="s">
        <v>31</v>
      </c>
      <c r="L46" s="208">
        <f>SUM(G46*E69)</f>
        <v>450000</v>
      </c>
    </row>
    <row r="47" spans="1:13" s="34" customFormat="1" ht="24.75" customHeight="1">
      <c r="A47" s="270"/>
      <c r="B47" s="274"/>
      <c r="C47" s="97" t="s">
        <v>310</v>
      </c>
      <c r="D47" s="122" t="s">
        <v>159</v>
      </c>
      <c r="E47" s="36" t="s">
        <v>146</v>
      </c>
      <c r="F47" s="43">
        <v>1960</v>
      </c>
      <c r="G47" s="44">
        <v>250</v>
      </c>
      <c r="H47" s="43">
        <v>2</v>
      </c>
      <c r="I47" s="85" t="s">
        <v>23</v>
      </c>
      <c r="J47" s="85" t="s">
        <v>205</v>
      </c>
      <c r="K47" s="39" t="s">
        <v>31</v>
      </c>
      <c r="L47" s="208">
        <f>SUM(G47*E69)</f>
        <v>375000</v>
      </c>
    </row>
    <row r="48" spans="1:13" s="34" customFormat="1" ht="21.75" customHeight="1">
      <c r="A48" s="270"/>
      <c r="B48" s="274"/>
      <c r="C48" s="97" t="s">
        <v>311</v>
      </c>
      <c r="D48" s="122" t="s">
        <v>223</v>
      </c>
      <c r="E48" s="36" t="s">
        <v>2</v>
      </c>
      <c r="F48" s="43">
        <v>2014</v>
      </c>
      <c r="G48" s="44">
        <v>201.49</v>
      </c>
      <c r="H48" s="43">
        <v>1</v>
      </c>
      <c r="I48" s="85" t="s">
        <v>27</v>
      </c>
      <c r="J48" s="85" t="s">
        <v>224</v>
      </c>
      <c r="K48" s="39" t="s">
        <v>225</v>
      </c>
      <c r="L48" s="207">
        <v>576440</v>
      </c>
      <c r="M48" s="170"/>
    </row>
    <row r="49" spans="1:13" s="34" customFormat="1" ht="22.5" customHeight="1">
      <c r="A49" s="270"/>
      <c r="B49" s="274"/>
      <c r="C49" s="97" t="s">
        <v>312</v>
      </c>
      <c r="D49" s="122" t="s">
        <v>226</v>
      </c>
      <c r="E49" s="36" t="s">
        <v>146</v>
      </c>
      <c r="F49" s="43">
        <v>2014</v>
      </c>
      <c r="G49" s="44">
        <v>20.6</v>
      </c>
      <c r="H49" s="43">
        <v>1</v>
      </c>
      <c r="I49" s="85" t="s">
        <v>227</v>
      </c>
      <c r="J49" s="85" t="s">
        <v>228</v>
      </c>
      <c r="K49" s="39" t="s">
        <v>225</v>
      </c>
      <c r="L49" s="207">
        <v>57974.76</v>
      </c>
    </row>
    <row r="50" spans="1:13" s="34" customFormat="1" ht="36" customHeight="1">
      <c r="A50" s="270"/>
      <c r="B50" s="274"/>
      <c r="C50" s="97" t="s">
        <v>313</v>
      </c>
      <c r="D50" s="122" t="s">
        <v>229</v>
      </c>
      <c r="E50" s="36" t="s">
        <v>146</v>
      </c>
      <c r="F50" s="43">
        <v>2014</v>
      </c>
      <c r="G50" s="44">
        <v>629.5</v>
      </c>
      <c r="H50" s="43">
        <v>1</v>
      </c>
      <c r="I50" s="124" t="s">
        <v>230</v>
      </c>
      <c r="J50" s="124" t="s">
        <v>231</v>
      </c>
      <c r="K50" s="39" t="s">
        <v>225</v>
      </c>
      <c r="L50" s="207">
        <v>667124</v>
      </c>
    </row>
    <row r="51" spans="1:13" s="34" customFormat="1" ht="16.5" customHeight="1">
      <c r="A51" s="270"/>
      <c r="B51" s="274"/>
      <c r="C51" s="97" t="s">
        <v>395</v>
      </c>
      <c r="D51" s="122" t="s">
        <v>396</v>
      </c>
      <c r="E51" s="36" t="s">
        <v>2</v>
      </c>
      <c r="F51" s="43">
        <v>2006</v>
      </c>
      <c r="G51" s="44">
        <v>814.45</v>
      </c>
      <c r="H51" s="43">
        <v>1</v>
      </c>
      <c r="I51" s="124" t="s">
        <v>27</v>
      </c>
      <c r="J51" s="124" t="s">
        <v>29</v>
      </c>
      <c r="K51" s="39" t="s">
        <v>397</v>
      </c>
      <c r="L51" s="207">
        <f>SUM(G51*E69)</f>
        <v>1221675</v>
      </c>
    </row>
    <row r="52" spans="1:13" s="34" customFormat="1" ht="18" customHeight="1">
      <c r="A52" s="270"/>
      <c r="B52" s="274"/>
      <c r="C52" s="98" t="s">
        <v>314</v>
      </c>
      <c r="D52" s="122" t="s">
        <v>243</v>
      </c>
      <c r="E52" s="36" t="s">
        <v>2</v>
      </c>
      <c r="F52" s="43">
        <v>2015</v>
      </c>
      <c r="G52" s="44">
        <v>20</v>
      </c>
      <c r="H52" s="43">
        <v>1</v>
      </c>
      <c r="I52" s="85" t="s">
        <v>27</v>
      </c>
      <c r="J52" s="85" t="s">
        <v>22</v>
      </c>
      <c r="K52" s="39"/>
      <c r="L52" s="207">
        <f>SUM(G52*E69)</f>
        <v>30000</v>
      </c>
    </row>
    <row r="53" spans="1:13" s="34" customFormat="1" ht="29.25" customHeight="1">
      <c r="A53" s="270"/>
      <c r="B53" s="274"/>
      <c r="C53" s="98" t="s">
        <v>315</v>
      </c>
      <c r="D53" s="122" t="s">
        <v>244</v>
      </c>
      <c r="E53" s="36" t="s">
        <v>2</v>
      </c>
      <c r="F53" s="43"/>
      <c r="G53" s="44">
        <v>287.64</v>
      </c>
      <c r="H53" s="43">
        <v>2</v>
      </c>
      <c r="I53" s="85" t="s">
        <v>27</v>
      </c>
      <c r="J53" s="85" t="s">
        <v>22</v>
      </c>
      <c r="K53" s="39"/>
      <c r="L53" s="207">
        <f>SUM(G53*E68)</f>
        <v>719100</v>
      </c>
    </row>
    <row r="54" spans="1:13" s="34" customFormat="1" ht="19.5" customHeight="1">
      <c r="A54" s="270"/>
      <c r="B54" s="274"/>
      <c r="C54" s="98" t="s">
        <v>316</v>
      </c>
      <c r="D54" s="122" t="s">
        <v>245</v>
      </c>
      <c r="E54" s="36" t="s">
        <v>2</v>
      </c>
      <c r="F54" s="43"/>
      <c r="G54" s="44">
        <v>252.2</v>
      </c>
      <c r="H54" s="43">
        <v>1</v>
      </c>
      <c r="I54" s="85" t="s">
        <v>23</v>
      </c>
      <c r="J54" s="85" t="s">
        <v>22</v>
      </c>
      <c r="K54" s="39" t="s">
        <v>225</v>
      </c>
      <c r="L54" s="207">
        <f>SUM(G54*E68)</f>
        <v>630500</v>
      </c>
    </row>
    <row r="55" spans="1:13" s="34" customFormat="1" ht="21" customHeight="1">
      <c r="A55" s="270"/>
      <c r="B55" s="275"/>
      <c r="C55" s="98" t="s">
        <v>317</v>
      </c>
      <c r="D55" s="122" t="s">
        <v>246</v>
      </c>
      <c r="E55" s="36" t="s">
        <v>2</v>
      </c>
      <c r="F55" s="43">
        <v>1909</v>
      </c>
      <c r="G55" s="44">
        <v>730</v>
      </c>
      <c r="H55" s="43">
        <v>4</v>
      </c>
      <c r="I55" s="85" t="s">
        <v>23</v>
      </c>
      <c r="J55" s="85" t="s">
        <v>22</v>
      </c>
      <c r="K55" s="39" t="s">
        <v>247</v>
      </c>
      <c r="L55" s="207">
        <v>1651539.83</v>
      </c>
    </row>
    <row r="56" spans="1:13" s="34" customFormat="1" ht="19.5" customHeight="1">
      <c r="A56" s="271"/>
      <c r="B56" s="86"/>
      <c r="C56" s="98" t="s">
        <v>333</v>
      </c>
      <c r="D56" s="123" t="s">
        <v>248</v>
      </c>
      <c r="E56" s="87" t="s">
        <v>249</v>
      </c>
      <c r="F56" s="88">
        <v>1972</v>
      </c>
      <c r="G56" s="89">
        <v>1668</v>
      </c>
      <c r="H56" s="88">
        <v>4</v>
      </c>
      <c r="I56" s="90" t="s">
        <v>23</v>
      </c>
      <c r="J56" s="90" t="s">
        <v>22</v>
      </c>
      <c r="K56" s="91" t="s">
        <v>250</v>
      </c>
      <c r="L56" s="207">
        <f>SUM(G56*E68)</f>
        <v>4170000</v>
      </c>
      <c r="M56" s="170"/>
    </row>
    <row r="57" spans="1:13" s="34" customFormat="1" ht="33.75" customHeight="1">
      <c r="A57" s="125"/>
      <c r="B57" s="86"/>
      <c r="C57" s="98" t="s">
        <v>399</v>
      </c>
      <c r="D57" s="182" t="s">
        <v>400</v>
      </c>
      <c r="E57" s="87" t="s">
        <v>401</v>
      </c>
      <c r="F57" s="88">
        <v>2019</v>
      </c>
      <c r="G57" s="183">
        <v>676.8</v>
      </c>
      <c r="H57" s="88">
        <v>1</v>
      </c>
      <c r="I57" s="184" t="s">
        <v>402</v>
      </c>
      <c r="J57" s="90" t="s">
        <v>403</v>
      </c>
      <c r="K57" s="185" t="s">
        <v>250</v>
      </c>
      <c r="L57" s="207">
        <v>1024454.63</v>
      </c>
    </row>
    <row r="58" spans="1:13" s="34" customFormat="1" ht="19.5" customHeight="1">
      <c r="A58" s="125"/>
      <c r="B58" s="86"/>
      <c r="C58" s="98" t="s">
        <v>404</v>
      </c>
      <c r="D58" s="182" t="s">
        <v>405</v>
      </c>
      <c r="E58" s="87" t="s">
        <v>406</v>
      </c>
      <c r="F58" s="88">
        <v>2019</v>
      </c>
      <c r="G58" s="183">
        <v>72</v>
      </c>
      <c r="H58" s="88"/>
      <c r="I58" s="184" t="s">
        <v>29</v>
      </c>
      <c r="J58" s="90" t="s">
        <v>29</v>
      </c>
      <c r="K58" s="185"/>
      <c r="L58" s="207">
        <v>17460</v>
      </c>
    </row>
    <row r="59" spans="1:13" s="34" customFormat="1" ht="27" customHeight="1">
      <c r="A59" s="125"/>
      <c r="B59" s="226"/>
      <c r="C59" s="97" t="s">
        <v>464</v>
      </c>
      <c r="D59" s="227" t="s">
        <v>465</v>
      </c>
      <c r="E59" s="36" t="s">
        <v>2</v>
      </c>
      <c r="F59" s="43">
        <v>1990</v>
      </c>
      <c r="G59" s="228">
        <v>240</v>
      </c>
      <c r="H59" s="43">
        <v>1</v>
      </c>
      <c r="I59" s="229" t="s">
        <v>468</v>
      </c>
      <c r="J59" s="85" t="s">
        <v>23</v>
      </c>
      <c r="K59" s="230"/>
      <c r="L59" s="231">
        <f>SUM(G59*E69)</f>
        <v>360000</v>
      </c>
    </row>
    <row r="60" spans="1:13" s="34" customFormat="1" ht="26.25" customHeight="1">
      <c r="A60" s="125"/>
      <c r="B60" s="226"/>
      <c r="C60" s="97" t="s">
        <v>466</v>
      </c>
      <c r="D60" s="227" t="s">
        <v>478</v>
      </c>
      <c r="E60" s="36" t="s">
        <v>2</v>
      </c>
      <c r="F60" s="43">
        <v>1960</v>
      </c>
      <c r="G60" s="228">
        <v>90</v>
      </c>
      <c r="H60" s="43">
        <v>2</v>
      </c>
      <c r="I60" s="229" t="s">
        <v>468</v>
      </c>
      <c r="J60" s="85"/>
      <c r="K60" s="230"/>
      <c r="L60" s="231">
        <v>135000</v>
      </c>
    </row>
    <row r="61" spans="1:13" s="34" customFormat="1" ht="19.5" customHeight="1">
      <c r="A61" s="195"/>
      <c r="B61" s="50"/>
      <c r="C61" s="97" t="s">
        <v>267</v>
      </c>
      <c r="D61" s="122" t="s">
        <v>467</v>
      </c>
      <c r="E61" s="36"/>
      <c r="F61" s="43"/>
      <c r="G61" s="44"/>
      <c r="H61" s="43"/>
      <c r="I61" s="85"/>
      <c r="J61" s="85"/>
      <c r="K61" s="39"/>
      <c r="L61" s="231">
        <v>422221.4</v>
      </c>
    </row>
    <row r="62" spans="1:13" ht="15.75">
      <c r="K62" s="277">
        <f>SUM(L6:L61)</f>
        <v>30948634.809999999</v>
      </c>
      <c r="L62" s="277"/>
    </row>
    <row r="63" spans="1:13" ht="15">
      <c r="K63" s="3"/>
      <c r="L63" s="178"/>
    </row>
    <row r="64" spans="1:13">
      <c r="D64" s="276"/>
      <c r="E64" s="276"/>
      <c r="F64" s="276"/>
      <c r="G64" s="276"/>
      <c r="H64" s="276"/>
      <c r="I64" s="276"/>
      <c r="J64" s="276"/>
      <c r="K64" s="4"/>
    </row>
    <row r="65" spans="2:12">
      <c r="D65" s="276"/>
      <c r="E65" s="276"/>
      <c r="F65" s="276"/>
      <c r="G65" s="276"/>
      <c r="H65" s="276"/>
      <c r="I65" s="276"/>
      <c r="J65" s="276"/>
      <c r="K65" s="4"/>
    </row>
    <row r="66" spans="2:12">
      <c r="D66" s="276"/>
      <c r="E66" s="276"/>
      <c r="F66" s="276"/>
      <c r="G66" s="276"/>
      <c r="H66" s="276"/>
      <c r="I66" s="276"/>
      <c r="J66" s="276"/>
      <c r="K66" s="4"/>
    </row>
    <row r="67" spans="2:12">
      <c r="B67" s="171">
        <v>92109</v>
      </c>
      <c r="C67" s="172">
        <f>SUM(L31+L32+L33+L34+L35+L36+L37+L38+L39+L40+L41+L42+L43+L44+L45+L46+L47+L48+L58+L59)</f>
        <v>6801060.0899999999</v>
      </c>
      <c r="D67" s="82"/>
      <c r="K67" s="4"/>
    </row>
    <row r="68" spans="2:12">
      <c r="B68" s="171">
        <v>75412</v>
      </c>
      <c r="C68" s="172">
        <f>SUM(L6+L7+L8+L9+L10+L11+L12+L13+L14+L15+L16+L17+L26)</f>
        <v>3935145</v>
      </c>
      <c r="E68" s="242">
        <v>2500</v>
      </c>
      <c r="F68" s="268" t="s">
        <v>496</v>
      </c>
      <c r="G68" s="268"/>
      <c r="H68" s="268"/>
      <c r="I68" s="268"/>
      <c r="J68" s="268"/>
      <c r="K68" s="268"/>
      <c r="L68" s="268"/>
    </row>
    <row r="69" spans="2:12">
      <c r="B69" s="171">
        <v>75023</v>
      </c>
      <c r="C69" s="172">
        <f>SUM(L18+L19+L24+L28+L29+L53+L54+L55)</f>
        <v>11148979.93</v>
      </c>
      <c r="E69" s="242">
        <v>1500</v>
      </c>
      <c r="F69" s="267" t="s">
        <v>497</v>
      </c>
      <c r="G69" s="267"/>
      <c r="H69" s="267"/>
      <c r="I69" s="267"/>
      <c r="J69" s="267"/>
      <c r="K69" s="267"/>
      <c r="L69" s="267"/>
    </row>
    <row r="70" spans="2:12" ht="14.25" customHeight="1">
      <c r="B70" s="171">
        <v>70005</v>
      </c>
      <c r="C70" s="172">
        <f>SUM(L20+L21+L23+L25+L56+L60)</f>
        <v>4950000</v>
      </c>
    </row>
    <row r="71" spans="2:12" ht="14.25" customHeight="1">
      <c r="B71" s="171">
        <v>92601</v>
      </c>
      <c r="C71" s="172">
        <f>SUM(L22+L27+L50+L51+L57)</f>
        <v>3453253.63</v>
      </c>
      <c r="D71" s="172"/>
      <c r="L71" s="71"/>
    </row>
    <row r="72" spans="2:12" ht="14.25" customHeight="1">
      <c r="B72" s="171">
        <v>75415</v>
      </c>
      <c r="C72" s="172">
        <f>SUM(L49+L52)</f>
        <v>87974.760000000009</v>
      </c>
      <c r="D72" s="172"/>
      <c r="L72" s="4"/>
    </row>
    <row r="73" spans="2:12" ht="14.25" customHeight="1">
      <c r="B73" s="171">
        <v>90095</v>
      </c>
      <c r="C73" s="172">
        <f>SUM(L30)</f>
        <v>150000</v>
      </c>
      <c r="D73" s="172"/>
      <c r="L73" s="4"/>
    </row>
    <row r="74" spans="2:12" ht="14.25" customHeight="1">
      <c r="B74" s="171">
        <v>63003</v>
      </c>
      <c r="C74" s="204">
        <f>SUM(L61)</f>
        <v>422221.4</v>
      </c>
      <c r="D74" s="172"/>
      <c r="L74" s="4"/>
    </row>
    <row r="75" spans="2:12" ht="14.25" customHeight="1">
      <c r="C75" s="173">
        <f>SUM(C67:C74)</f>
        <v>30948634.809999999</v>
      </c>
      <c r="D75" s="171"/>
    </row>
  </sheetData>
  <mergeCells count="9">
    <mergeCell ref="F69:L69"/>
    <mergeCell ref="F68:L68"/>
    <mergeCell ref="A6:A56"/>
    <mergeCell ref="E1:J1"/>
    <mergeCell ref="B6:B55"/>
    <mergeCell ref="D64:J66"/>
    <mergeCell ref="K62:L62"/>
    <mergeCell ref="B1:C2"/>
    <mergeCell ref="B3:C3"/>
  </mergeCells>
  <pageMargins left="0.23622047244094491" right="0.23622047244094491" top="0.74803149606299213" bottom="0.74803149606299213" header="0.31496062992125984" footer="0.31496062992125984"/>
  <pageSetup paperSize="9" scale="86" orientation="landscape" horizontalDpi="4294967294" r:id="rId1"/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E53"/>
  <sheetViews>
    <sheetView topLeftCell="A26" workbookViewId="0">
      <selection activeCell="E48" sqref="E48:E50"/>
    </sheetView>
  </sheetViews>
  <sheetFormatPr defaultRowHeight="14.25"/>
  <cols>
    <col min="1" max="1" width="19.875" customWidth="1"/>
    <col min="2" max="2" width="17.875" customWidth="1"/>
    <col min="5" max="5" width="21.25" customWidth="1"/>
  </cols>
  <sheetData>
    <row r="2" spans="1:2">
      <c r="A2" s="40">
        <v>217200</v>
      </c>
      <c r="B2" s="82">
        <f t="shared" ref="B2:B14" si="0">SUM(A2)</f>
        <v>217200</v>
      </c>
    </row>
    <row r="3" spans="1:2">
      <c r="A3" s="40">
        <v>270000</v>
      </c>
      <c r="B3" s="82">
        <f t="shared" si="0"/>
        <v>270000</v>
      </c>
    </row>
    <row r="4" spans="1:2">
      <c r="A4" s="40">
        <v>147600</v>
      </c>
      <c r="B4" s="82">
        <f t="shared" si="0"/>
        <v>147600</v>
      </c>
    </row>
    <row r="5" spans="1:2">
      <c r="A5" s="40">
        <v>73200</v>
      </c>
      <c r="B5" s="82">
        <f t="shared" si="0"/>
        <v>73200</v>
      </c>
    </row>
    <row r="6" spans="1:2">
      <c r="A6" s="40">
        <v>218400</v>
      </c>
      <c r="B6" s="82">
        <f t="shared" si="0"/>
        <v>218400</v>
      </c>
    </row>
    <row r="7" spans="1:2">
      <c r="A7" s="40">
        <v>225600</v>
      </c>
      <c r="B7" s="82">
        <f t="shared" si="0"/>
        <v>225600</v>
      </c>
    </row>
    <row r="8" spans="1:2">
      <c r="A8" s="40">
        <v>288000</v>
      </c>
      <c r="B8" s="82">
        <f t="shared" si="0"/>
        <v>288000</v>
      </c>
    </row>
    <row r="9" spans="1:2">
      <c r="A9" s="40">
        <v>69600</v>
      </c>
      <c r="B9" s="82">
        <f t="shared" si="0"/>
        <v>69600</v>
      </c>
    </row>
    <row r="10" spans="1:2">
      <c r="A10" s="40">
        <v>288000</v>
      </c>
      <c r="B10" s="82">
        <f t="shared" si="0"/>
        <v>288000</v>
      </c>
    </row>
    <row r="11" spans="1:2">
      <c r="A11" s="40">
        <v>153600</v>
      </c>
      <c r="B11" s="82">
        <f t="shared" si="0"/>
        <v>153600</v>
      </c>
    </row>
    <row r="12" spans="1:2">
      <c r="A12" s="40">
        <v>420000</v>
      </c>
      <c r="B12" s="82">
        <f t="shared" si="0"/>
        <v>420000</v>
      </c>
    </row>
    <row r="13" spans="1:2">
      <c r="A13" s="40">
        <v>86400</v>
      </c>
      <c r="B13" s="82">
        <f t="shared" si="0"/>
        <v>86400</v>
      </c>
    </row>
    <row r="14" spans="1:2">
      <c r="A14" s="40">
        <v>360000</v>
      </c>
      <c r="B14" s="82">
        <f t="shared" si="0"/>
        <v>360000</v>
      </c>
    </row>
    <row r="15" spans="1:2">
      <c r="A15" s="35"/>
    </row>
    <row r="16" spans="1:2">
      <c r="A16" s="40">
        <v>1998000</v>
      </c>
      <c r="B16" s="82">
        <f t="shared" ref="B16:B52" si="1">SUM(A16)</f>
        <v>1998000</v>
      </c>
    </row>
    <row r="17" spans="1:5">
      <c r="A17" s="40">
        <v>86400</v>
      </c>
      <c r="B17" s="82">
        <f t="shared" si="1"/>
        <v>86400</v>
      </c>
    </row>
    <row r="18" spans="1:5">
      <c r="A18" s="40">
        <v>1132200</v>
      </c>
      <c r="B18" s="82">
        <f t="shared" si="1"/>
        <v>1132200</v>
      </c>
    </row>
    <row r="19" spans="1:5">
      <c r="A19" s="40">
        <v>748800</v>
      </c>
      <c r="B19" s="82">
        <f t="shared" si="1"/>
        <v>748800</v>
      </c>
    </row>
    <row r="20" spans="1:5">
      <c r="A20" s="40">
        <v>144000</v>
      </c>
      <c r="B20" s="82">
        <f t="shared" si="1"/>
        <v>144000</v>
      </c>
    </row>
    <row r="21" spans="1:5">
      <c r="A21" s="40">
        <v>240000</v>
      </c>
      <c r="B21" s="82">
        <f t="shared" si="1"/>
        <v>240000</v>
      </c>
    </row>
    <row r="22" spans="1:5">
      <c r="A22" s="40">
        <v>360000</v>
      </c>
      <c r="B22" s="82">
        <f t="shared" si="1"/>
        <v>360000</v>
      </c>
    </row>
    <row r="23" spans="1:5">
      <c r="A23" s="40">
        <v>60000</v>
      </c>
      <c r="B23" s="82">
        <f t="shared" si="1"/>
        <v>60000</v>
      </c>
    </row>
    <row r="24" spans="1:5">
      <c r="A24" s="40">
        <v>360000</v>
      </c>
      <c r="B24" s="82">
        <f t="shared" si="1"/>
        <v>360000</v>
      </c>
    </row>
    <row r="25" spans="1:5">
      <c r="A25" s="40">
        <v>285600</v>
      </c>
      <c r="B25" s="82">
        <f t="shared" si="1"/>
        <v>285600</v>
      </c>
    </row>
    <row r="26" spans="1:5">
      <c r="A26" s="40">
        <v>72000</v>
      </c>
      <c r="B26" s="82">
        <f t="shared" si="1"/>
        <v>72000</v>
      </c>
    </row>
    <row r="27" spans="1:5">
      <c r="A27" s="40">
        <v>21600</v>
      </c>
      <c r="B27" s="82">
        <f t="shared" si="1"/>
        <v>21600</v>
      </c>
      <c r="E27" s="40">
        <v>3002400</v>
      </c>
    </row>
    <row r="28" spans="1:5">
      <c r="A28" s="40">
        <v>72000</v>
      </c>
      <c r="B28" s="82">
        <f t="shared" si="1"/>
        <v>72000</v>
      </c>
      <c r="E28" s="46">
        <v>5697000</v>
      </c>
    </row>
    <row r="29" spans="1:5">
      <c r="A29" s="40">
        <v>217200</v>
      </c>
      <c r="B29" s="82">
        <f t="shared" si="1"/>
        <v>217200</v>
      </c>
      <c r="E29" s="40">
        <v>5306400</v>
      </c>
    </row>
    <row r="30" spans="1:5">
      <c r="A30" s="40">
        <v>1170000</v>
      </c>
      <c r="B30" s="82">
        <f t="shared" si="1"/>
        <v>1170000</v>
      </c>
      <c r="E30" s="40">
        <v>1495800</v>
      </c>
    </row>
    <row r="31" spans="1:5">
      <c r="A31" s="42">
        <v>120000</v>
      </c>
      <c r="B31" s="82">
        <f t="shared" si="1"/>
        <v>120000</v>
      </c>
      <c r="E31" s="40">
        <v>3439800</v>
      </c>
    </row>
    <row r="32" spans="1:5">
      <c r="A32" s="42">
        <v>612000</v>
      </c>
      <c r="B32" s="82">
        <f t="shared" si="1"/>
        <v>612000</v>
      </c>
      <c r="E32" s="75">
        <v>191592</v>
      </c>
    </row>
    <row r="33" spans="1:5">
      <c r="A33" s="42">
        <v>1140000</v>
      </c>
      <c r="B33" s="82">
        <f t="shared" si="1"/>
        <v>1140000</v>
      </c>
      <c r="E33" s="40">
        <v>2169000</v>
      </c>
    </row>
    <row r="34" spans="1:5">
      <c r="A34" s="42">
        <v>325200</v>
      </c>
      <c r="B34" s="82">
        <f t="shared" si="1"/>
        <v>325200</v>
      </c>
      <c r="E34" s="40">
        <v>2687400</v>
      </c>
    </row>
    <row r="35" spans="1:5">
      <c r="A35" s="45">
        <v>120000</v>
      </c>
      <c r="B35" s="82">
        <f t="shared" si="1"/>
        <v>120000</v>
      </c>
      <c r="E35" s="40">
        <v>1839600</v>
      </c>
    </row>
    <row r="36" spans="1:5">
      <c r="A36" s="45">
        <v>72000</v>
      </c>
      <c r="B36" s="82">
        <f t="shared" si="1"/>
        <v>72000</v>
      </c>
      <c r="E36" s="40">
        <v>3240000</v>
      </c>
    </row>
    <row r="37" spans="1:5">
      <c r="A37" s="45">
        <v>120000</v>
      </c>
      <c r="B37" s="82">
        <f t="shared" si="1"/>
        <v>120000</v>
      </c>
      <c r="E37" s="73">
        <v>328161.31</v>
      </c>
    </row>
    <row r="38" spans="1:5">
      <c r="A38" s="45">
        <v>144000</v>
      </c>
      <c r="B38" s="82">
        <f t="shared" si="1"/>
        <v>144000</v>
      </c>
      <c r="E38" s="40">
        <v>4035600</v>
      </c>
    </row>
    <row r="39" spans="1:5">
      <c r="A39" s="72">
        <v>558672.26</v>
      </c>
      <c r="B39" s="82">
        <f t="shared" si="1"/>
        <v>558672.26</v>
      </c>
      <c r="E39" s="40">
        <v>1090800</v>
      </c>
    </row>
    <row r="40" spans="1:5">
      <c r="A40" s="45">
        <v>330000</v>
      </c>
      <c r="B40" s="82">
        <f t="shared" si="1"/>
        <v>330000</v>
      </c>
      <c r="E40" s="40">
        <v>1326600</v>
      </c>
    </row>
    <row r="41" spans="1:5">
      <c r="A41" s="45">
        <v>240000</v>
      </c>
      <c r="B41" s="82">
        <f t="shared" si="1"/>
        <v>240000</v>
      </c>
      <c r="E41" s="40">
        <v>4843800</v>
      </c>
    </row>
    <row r="42" spans="1:5">
      <c r="A42" s="45">
        <v>224400</v>
      </c>
      <c r="B42" s="82">
        <f t="shared" si="1"/>
        <v>224400</v>
      </c>
      <c r="E42" s="40">
        <v>484400</v>
      </c>
    </row>
    <row r="43" spans="1:5">
      <c r="A43" s="45">
        <v>360000</v>
      </c>
      <c r="B43" s="82">
        <f t="shared" si="1"/>
        <v>360000</v>
      </c>
      <c r="E43" s="40">
        <v>3081600</v>
      </c>
    </row>
    <row r="44" spans="1:5">
      <c r="A44" s="45">
        <v>240000</v>
      </c>
      <c r="B44" s="82">
        <f t="shared" si="1"/>
        <v>240000</v>
      </c>
      <c r="E44" s="48">
        <v>453960</v>
      </c>
    </row>
    <row r="45" spans="1:5">
      <c r="A45" s="45">
        <v>180000</v>
      </c>
      <c r="B45" s="82">
        <f t="shared" si="1"/>
        <v>180000</v>
      </c>
      <c r="E45" s="74">
        <v>1048295.18</v>
      </c>
    </row>
    <row r="46" spans="1:5">
      <c r="A46" s="45">
        <v>120000</v>
      </c>
      <c r="B46" s="82">
        <f t="shared" si="1"/>
        <v>120000</v>
      </c>
    </row>
    <row r="47" spans="1:5">
      <c r="A47" s="45">
        <v>60000</v>
      </c>
      <c r="B47" s="82">
        <f t="shared" si="1"/>
        <v>60000</v>
      </c>
    </row>
    <row r="48" spans="1:5">
      <c r="A48" s="45">
        <v>360000</v>
      </c>
      <c r="B48" s="82">
        <f t="shared" si="1"/>
        <v>360000</v>
      </c>
      <c r="E48" s="82">
        <f>SUM(E27:E47)</f>
        <v>45762208.490000002</v>
      </c>
    </row>
    <row r="49" spans="1:5">
      <c r="A49" s="45">
        <v>300000</v>
      </c>
      <c r="B49" s="82">
        <f t="shared" si="1"/>
        <v>300000</v>
      </c>
      <c r="E49" s="82">
        <f>$B$53</f>
        <v>16579533.02</v>
      </c>
    </row>
    <row r="50" spans="1:5">
      <c r="A50" s="72">
        <v>576932</v>
      </c>
      <c r="B50" s="82">
        <f t="shared" si="1"/>
        <v>576932</v>
      </c>
      <c r="E50" s="82">
        <f>SUM(E48:E49)</f>
        <v>62341741.510000005</v>
      </c>
    </row>
    <row r="51" spans="1:5">
      <c r="A51" s="72">
        <v>57974.76</v>
      </c>
      <c r="B51" s="82">
        <f t="shared" si="1"/>
        <v>57974.76</v>
      </c>
    </row>
    <row r="52" spans="1:5">
      <c r="A52" s="72">
        <v>532954</v>
      </c>
      <c r="B52" s="82">
        <f t="shared" si="1"/>
        <v>532954</v>
      </c>
    </row>
    <row r="53" spans="1:5">
      <c r="B53" s="82">
        <f>SUM(B2:B52)</f>
        <v>16579533.02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85C56-9CD3-47D8-AF1B-D4F02C6C7F0E}">
  <dimension ref="B2:H27"/>
  <sheetViews>
    <sheetView workbookViewId="0">
      <selection activeCell="F6" sqref="F6"/>
    </sheetView>
  </sheetViews>
  <sheetFormatPr defaultRowHeight="14.25"/>
  <cols>
    <col min="3" max="3" width="22.875" customWidth="1"/>
    <col min="4" max="4" width="19.75" customWidth="1"/>
    <col min="6" max="6" width="13.125" customWidth="1"/>
    <col min="7" max="7" width="25.375" customWidth="1"/>
  </cols>
  <sheetData>
    <row r="2" spans="2:8">
      <c r="C2" s="173"/>
      <c r="D2" s="171"/>
    </row>
    <row r="3" spans="2:8">
      <c r="C3" s="173"/>
      <c r="D3" s="171"/>
    </row>
    <row r="4" spans="2:8" ht="18">
      <c r="B4" s="280" t="s">
        <v>504</v>
      </c>
      <c r="C4" s="280"/>
      <c r="D4" s="280"/>
      <c r="E4" s="280"/>
      <c r="F4" s="280"/>
      <c r="G4" s="280"/>
      <c r="H4" s="266"/>
    </row>
    <row r="5" spans="2:8">
      <c r="C5" s="173"/>
      <c r="D5" s="171"/>
    </row>
    <row r="6" spans="2:8" ht="31.5">
      <c r="B6" s="253" t="s">
        <v>3</v>
      </c>
      <c r="C6" s="253" t="s">
        <v>505</v>
      </c>
      <c r="D6" s="254" t="s">
        <v>506</v>
      </c>
      <c r="E6" s="253" t="s">
        <v>507</v>
      </c>
      <c r="F6" s="255" t="s">
        <v>508</v>
      </c>
      <c r="G6" s="256" t="s">
        <v>509</v>
      </c>
    </row>
    <row r="7" spans="2:8" ht="15.75">
      <c r="B7" s="257">
        <v>1</v>
      </c>
      <c r="C7" s="258" t="s">
        <v>510</v>
      </c>
      <c r="D7" s="259">
        <v>60.83</v>
      </c>
      <c r="E7" s="257">
        <v>4</v>
      </c>
      <c r="F7" s="260" t="s">
        <v>511</v>
      </c>
      <c r="G7" s="261">
        <v>121700</v>
      </c>
    </row>
    <row r="8" spans="2:8" ht="15.75">
      <c r="B8" s="257">
        <v>2</v>
      </c>
      <c r="C8" s="258" t="s">
        <v>512</v>
      </c>
      <c r="D8" s="259">
        <v>60.83</v>
      </c>
      <c r="E8" s="257">
        <v>4</v>
      </c>
      <c r="F8" s="260" t="s">
        <v>511</v>
      </c>
      <c r="G8" s="261">
        <v>121700</v>
      </c>
    </row>
    <row r="9" spans="2:8" ht="15.75">
      <c r="B9" s="257">
        <v>3</v>
      </c>
      <c r="C9" s="258" t="s">
        <v>513</v>
      </c>
      <c r="D9" s="259">
        <v>55.73</v>
      </c>
      <c r="E9" s="257">
        <v>4</v>
      </c>
      <c r="F9" s="260" t="s">
        <v>511</v>
      </c>
      <c r="G9" s="261">
        <v>111460</v>
      </c>
    </row>
    <row r="10" spans="2:8" ht="15.75">
      <c r="B10" s="257">
        <v>4</v>
      </c>
      <c r="C10" s="258" t="s">
        <v>514</v>
      </c>
      <c r="D10" s="259">
        <v>60.83</v>
      </c>
      <c r="E10" s="257">
        <v>3</v>
      </c>
      <c r="F10" s="260" t="s">
        <v>511</v>
      </c>
      <c r="G10" s="261">
        <v>121700</v>
      </c>
    </row>
    <row r="11" spans="2:8" ht="15.75">
      <c r="B11" s="257">
        <v>5</v>
      </c>
      <c r="C11" s="258" t="s">
        <v>515</v>
      </c>
      <c r="D11" s="259">
        <v>60.69</v>
      </c>
      <c r="E11" s="257">
        <v>4</v>
      </c>
      <c r="F11" s="260" t="s">
        <v>511</v>
      </c>
      <c r="G11" s="261">
        <v>121400</v>
      </c>
    </row>
    <row r="12" spans="2:8" ht="15.75">
      <c r="B12" s="257">
        <v>6</v>
      </c>
      <c r="C12" s="258" t="s">
        <v>516</v>
      </c>
      <c r="D12" s="259">
        <v>48.45</v>
      </c>
      <c r="E12" s="257">
        <v>3</v>
      </c>
      <c r="F12" s="260" t="s">
        <v>511</v>
      </c>
      <c r="G12" s="261">
        <v>96900</v>
      </c>
    </row>
    <row r="13" spans="2:8" ht="15.75">
      <c r="B13" s="257">
        <v>7</v>
      </c>
      <c r="C13" s="258" t="s">
        <v>517</v>
      </c>
      <c r="D13" s="259">
        <v>29.41</v>
      </c>
      <c r="E13" s="257">
        <v>1</v>
      </c>
      <c r="F13" s="260" t="s">
        <v>518</v>
      </c>
      <c r="G13" s="261">
        <v>44115</v>
      </c>
    </row>
    <row r="14" spans="2:8" ht="15.75">
      <c r="B14" s="257">
        <v>8</v>
      </c>
      <c r="C14" s="258" t="s">
        <v>519</v>
      </c>
      <c r="D14" s="259">
        <v>39.4</v>
      </c>
      <c r="E14" s="257">
        <v>1</v>
      </c>
      <c r="F14" s="260" t="s">
        <v>518</v>
      </c>
      <c r="G14" s="261">
        <v>59100</v>
      </c>
    </row>
    <row r="15" spans="2:8" ht="15.75">
      <c r="B15" s="257">
        <v>9</v>
      </c>
      <c r="C15" s="258" t="s">
        <v>520</v>
      </c>
      <c r="D15" s="259">
        <v>60.5</v>
      </c>
      <c r="E15" s="257">
        <v>3</v>
      </c>
      <c r="F15" s="260" t="s">
        <v>511</v>
      </c>
      <c r="G15" s="261">
        <v>121000</v>
      </c>
    </row>
    <row r="16" spans="2:8" ht="15.75">
      <c r="B16" s="257">
        <v>10</v>
      </c>
      <c r="C16" s="258" t="s">
        <v>521</v>
      </c>
      <c r="D16" s="259">
        <v>60.5</v>
      </c>
      <c r="E16" s="257">
        <v>1</v>
      </c>
      <c r="F16" s="260" t="s">
        <v>522</v>
      </c>
      <c r="G16" s="261">
        <v>108900</v>
      </c>
    </row>
    <row r="17" spans="2:7" ht="15.75">
      <c r="B17" s="257">
        <v>11</v>
      </c>
      <c r="C17" s="258" t="s">
        <v>523</v>
      </c>
      <c r="D17" s="259">
        <v>28.79</v>
      </c>
      <c r="E17" s="257">
        <v>1</v>
      </c>
      <c r="F17" s="260" t="s">
        <v>511</v>
      </c>
      <c r="G17" s="261">
        <v>57600</v>
      </c>
    </row>
    <row r="18" spans="2:7" ht="15.75">
      <c r="B18" s="257">
        <v>12</v>
      </c>
      <c r="C18" s="258" t="s">
        <v>524</v>
      </c>
      <c r="D18" s="259">
        <v>28.72</v>
      </c>
      <c r="E18" s="257">
        <v>3</v>
      </c>
      <c r="F18" s="260" t="s">
        <v>522</v>
      </c>
      <c r="G18" s="261">
        <v>51700</v>
      </c>
    </row>
    <row r="19" spans="2:7" ht="15.75">
      <c r="B19" s="257">
        <v>13</v>
      </c>
      <c r="C19" s="258" t="s">
        <v>525</v>
      </c>
      <c r="D19" s="259">
        <v>35.74</v>
      </c>
      <c r="E19" s="257">
        <v>3</v>
      </c>
      <c r="F19" s="260" t="s">
        <v>522</v>
      </c>
      <c r="G19" s="261">
        <v>64300</v>
      </c>
    </row>
    <row r="20" spans="2:7" ht="15.75">
      <c r="B20" s="257">
        <v>14</v>
      </c>
      <c r="C20" s="258" t="s">
        <v>526</v>
      </c>
      <c r="D20" s="259">
        <v>47.52</v>
      </c>
      <c r="E20" s="257">
        <v>3</v>
      </c>
      <c r="F20" s="260" t="s">
        <v>511</v>
      </c>
      <c r="G20" s="261">
        <v>95000</v>
      </c>
    </row>
    <row r="21" spans="2:7" ht="15.75">
      <c r="B21" s="257">
        <v>15</v>
      </c>
      <c r="C21" s="258" t="s">
        <v>527</v>
      </c>
      <c r="D21" s="259">
        <v>47.65</v>
      </c>
      <c r="E21" s="257">
        <v>4</v>
      </c>
      <c r="F21" s="260" t="s">
        <v>511</v>
      </c>
      <c r="G21" s="261">
        <v>95300</v>
      </c>
    </row>
    <row r="22" spans="2:7" ht="15.75">
      <c r="B22" s="257">
        <v>16</v>
      </c>
      <c r="C22" s="258" t="s">
        <v>528</v>
      </c>
      <c r="D22" s="259">
        <v>43.61</v>
      </c>
      <c r="E22" s="257" t="s">
        <v>529</v>
      </c>
      <c r="F22" s="260" t="s">
        <v>530</v>
      </c>
      <c r="G22" s="261">
        <v>52300</v>
      </c>
    </row>
    <row r="23" spans="2:7" ht="15.75">
      <c r="B23" s="257">
        <v>17</v>
      </c>
      <c r="C23" s="258" t="s">
        <v>531</v>
      </c>
      <c r="D23" s="259">
        <v>38.6</v>
      </c>
      <c r="E23" s="257">
        <v>1</v>
      </c>
      <c r="F23" s="260" t="s">
        <v>532</v>
      </c>
      <c r="G23" s="261">
        <v>38600</v>
      </c>
    </row>
    <row r="24" spans="2:7" ht="15.75">
      <c r="B24" s="257">
        <v>18</v>
      </c>
      <c r="C24" s="258" t="s">
        <v>533</v>
      </c>
      <c r="D24" s="259">
        <v>35.9</v>
      </c>
      <c r="E24" s="257" t="s">
        <v>529</v>
      </c>
      <c r="F24" s="260" t="s">
        <v>532</v>
      </c>
      <c r="G24" s="261">
        <v>35900</v>
      </c>
    </row>
    <row r="25" spans="2:7" ht="15.75">
      <c r="B25" s="257">
        <v>19</v>
      </c>
      <c r="C25" s="262" t="s">
        <v>534</v>
      </c>
      <c r="D25" s="263"/>
      <c r="E25" s="262"/>
      <c r="F25" s="264"/>
      <c r="G25" s="265">
        <f>SUM(G7:G24)</f>
        <v>1518675</v>
      </c>
    </row>
    <row r="26" spans="2:7">
      <c r="C26" s="173"/>
      <c r="D26" s="171"/>
    </row>
    <row r="27" spans="2:7">
      <c r="C27" s="173"/>
      <c r="D27" s="171"/>
    </row>
  </sheetData>
  <mergeCells count="1">
    <mergeCell ref="B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workbookViewId="0"/>
  </sheetViews>
  <sheetFormatPr defaultRowHeight="14.25"/>
  <cols>
    <col min="2" max="2" width="18.75" customWidth="1"/>
  </cols>
  <sheetData>
    <row r="1" spans="1:2" ht="15">
      <c r="A1" s="1"/>
      <c r="B1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6"/>
  <sheetViews>
    <sheetView tabSelected="1" view="pageBreakPreview" zoomScale="90" zoomScaleSheetLayoutView="90" workbookViewId="0">
      <selection activeCell="D17" sqref="D16:D17"/>
    </sheetView>
  </sheetViews>
  <sheetFormatPr defaultRowHeight="14.25"/>
  <cols>
    <col min="1" max="1" width="3.125" customWidth="1"/>
    <col min="2" max="2" width="11.5" customWidth="1"/>
    <col min="3" max="3" width="18.125" customWidth="1"/>
    <col min="4" max="4" width="52.5" customWidth="1"/>
    <col min="5" max="5" width="11.125" customWidth="1"/>
    <col min="6" max="6" width="16.125" customWidth="1"/>
    <col min="7" max="7" width="14.625" bestFit="1" customWidth="1"/>
    <col min="8" max="8" width="19.25" customWidth="1"/>
  </cols>
  <sheetData>
    <row r="1" spans="1:7" ht="15">
      <c r="B1" s="272" t="s">
        <v>407</v>
      </c>
      <c r="C1" s="272"/>
    </row>
    <row r="2" spans="1:7">
      <c r="B2" s="281"/>
      <c r="C2" s="281"/>
    </row>
    <row r="4" spans="1:7" ht="15.75">
      <c r="A4" s="59"/>
      <c r="B4" s="60"/>
      <c r="C4" s="60"/>
      <c r="D4" s="252" t="s">
        <v>322</v>
      </c>
      <c r="E4" s="60"/>
      <c r="F4" s="61"/>
    </row>
    <row r="5" spans="1:7">
      <c r="A5" s="62"/>
      <c r="B5" s="63" t="s">
        <v>200</v>
      </c>
      <c r="C5" s="63"/>
      <c r="D5" s="63"/>
      <c r="E5" s="63"/>
      <c r="F5" s="64"/>
      <c r="G5" s="174"/>
    </row>
    <row r="6" spans="1:7" s="34" customFormat="1" ht="45">
      <c r="A6" s="49" t="s">
        <v>3</v>
      </c>
      <c r="B6" s="68" t="s">
        <v>144</v>
      </c>
      <c r="C6" s="68" t="s">
        <v>198</v>
      </c>
      <c r="D6" s="68" t="s">
        <v>0</v>
      </c>
      <c r="E6" s="67" t="s">
        <v>118</v>
      </c>
      <c r="F6" s="67" t="s">
        <v>232</v>
      </c>
      <c r="G6" s="175"/>
    </row>
    <row r="7" spans="1:7" s="34" customFormat="1">
      <c r="A7" s="270">
        <v>1</v>
      </c>
      <c r="B7" s="284" t="s">
        <v>143</v>
      </c>
      <c r="C7" s="69" t="s">
        <v>215</v>
      </c>
      <c r="D7" s="55" t="s">
        <v>199</v>
      </c>
      <c r="E7" s="65"/>
      <c r="F7" s="66">
        <v>1911235.56</v>
      </c>
      <c r="G7" s="175"/>
    </row>
    <row r="8" spans="1:7" s="34" customFormat="1">
      <c r="A8" s="270"/>
      <c r="B8" s="285"/>
      <c r="C8" s="69" t="s">
        <v>216</v>
      </c>
      <c r="D8" s="47" t="s">
        <v>209</v>
      </c>
      <c r="E8" s="127"/>
      <c r="F8" s="53">
        <v>2063464.84</v>
      </c>
      <c r="G8" s="175"/>
    </row>
    <row r="9" spans="1:7" s="34" customFormat="1" ht="15.75" customHeight="1">
      <c r="A9" s="270"/>
      <c r="B9" s="285"/>
      <c r="C9" s="69" t="s">
        <v>217</v>
      </c>
      <c r="D9" s="120" t="s">
        <v>35</v>
      </c>
      <c r="E9" s="127"/>
      <c r="F9" s="54">
        <v>195008.94</v>
      </c>
      <c r="G9" s="176"/>
    </row>
    <row r="10" spans="1:7" s="34" customFormat="1" ht="23.25" customHeight="1">
      <c r="A10" s="52"/>
      <c r="B10" s="236"/>
      <c r="C10" s="56"/>
      <c r="D10" s="237"/>
      <c r="E10" s="189"/>
      <c r="F10" s="57"/>
      <c r="G10" s="177"/>
    </row>
    <row r="11" spans="1:7" ht="15">
      <c r="B11" s="114"/>
      <c r="C11" s="69"/>
      <c r="D11" s="282" t="s">
        <v>251</v>
      </c>
      <c r="E11" s="283"/>
      <c r="F11" s="58">
        <f>SUM(F7:F9)</f>
        <v>4169709.3400000003</v>
      </c>
    </row>
    <row r="12" spans="1:7" ht="15">
      <c r="C12" s="238"/>
      <c r="D12" s="239"/>
      <c r="E12" s="240"/>
      <c r="F12" s="241"/>
    </row>
    <row r="13" spans="1:7" ht="15.75">
      <c r="C13" s="93"/>
      <c r="E13" s="104"/>
      <c r="F13" s="92"/>
    </row>
    <row r="14" spans="1:7">
      <c r="B14" s="235"/>
      <c r="C14" s="234"/>
    </row>
    <row r="15" spans="1:7">
      <c r="B15" s="233"/>
      <c r="C15" s="234"/>
    </row>
    <row r="16" spans="1:7">
      <c r="C16" s="234"/>
    </row>
  </sheetData>
  <mergeCells count="5">
    <mergeCell ref="B1:C1"/>
    <mergeCell ref="B2:C2"/>
    <mergeCell ref="D11:E11"/>
    <mergeCell ref="A7:A9"/>
    <mergeCell ref="B7:B9"/>
  </mergeCells>
  <phoneticPr fontId="48" type="noConversion"/>
  <pageMargins left="0.70866141732283472" right="0.70866141732283472" top="0.74803149606299213" bottom="0.74803149606299213" header="0.31496062992125984" footer="0.31496062992125984"/>
  <pageSetup paperSize="9" scale="95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2"/>
  <sheetViews>
    <sheetView view="pageBreakPreview" zoomScale="90" zoomScaleSheetLayoutView="90" workbookViewId="0">
      <selection activeCell="C8" sqref="C8"/>
    </sheetView>
  </sheetViews>
  <sheetFormatPr defaultRowHeight="14.25"/>
  <cols>
    <col min="1" max="1" width="7.75" customWidth="1"/>
    <col min="2" max="2" width="35.875" customWidth="1"/>
    <col min="3" max="3" width="34.125" customWidth="1"/>
    <col min="4" max="4" width="17.25" customWidth="1"/>
    <col min="5" max="5" width="19.125" customWidth="1"/>
    <col min="6" max="6" width="14.375" customWidth="1"/>
  </cols>
  <sheetData>
    <row r="1" spans="1:5" ht="22.5" customHeight="1">
      <c r="A1" s="296" t="s">
        <v>398</v>
      </c>
      <c r="B1" s="296"/>
      <c r="C1" s="126"/>
      <c r="D1" s="293"/>
      <c r="E1" s="293"/>
    </row>
    <row r="2" spans="1:5" ht="21" customHeight="1">
      <c r="A2" s="297"/>
      <c r="B2" s="297"/>
      <c r="C2" s="129"/>
      <c r="D2" s="293"/>
      <c r="E2" s="293"/>
    </row>
    <row r="3" spans="1:5" ht="28.5" customHeight="1">
      <c r="B3" s="292" t="s">
        <v>332</v>
      </c>
      <c r="C3" s="292"/>
      <c r="D3" s="293"/>
      <c r="E3" s="293"/>
    </row>
    <row r="4" spans="1:5" ht="31.5" customHeight="1" thickBot="1">
      <c r="B4" s="295" t="s">
        <v>201</v>
      </c>
      <c r="C4" s="295"/>
      <c r="D4" s="294"/>
      <c r="E4" s="294"/>
    </row>
    <row r="5" spans="1:5" ht="23.25" customHeight="1" thickBot="1">
      <c r="A5" s="106" t="s">
        <v>3</v>
      </c>
      <c r="B5" s="107" t="s">
        <v>144</v>
      </c>
      <c r="C5" s="108" t="s">
        <v>0</v>
      </c>
      <c r="D5" s="130" t="s">
        <v>124</v>
      </c>
      <c r="E5" s="131" t="s">
        <v>232</v>
      </c>
    </row>
    <row r="6" spans="1:5" ht="15">
      <c r="A6" s="288">
        <v>1</v>
      </c>
      <c r="B6" s="290" t="s">
        <v>202</v>
      </c>
      <c r="C6" s="114" t="s">
        <v>4</v>
      </c>
      <c r="D6" s="105"/>
      <c r="E6" s="251">
        <v>290699</v>
      </c>
    </row>
    <row r="7" spans="1:5" ht="15">
      <c r="A7" s="289"/>
      <c r="B7" s="291"/>
      <c r="C7" s="109" t="s">
        <v>7</v>
      </c>
      <c r="D7" s="5"/>
      <c r="E7" s="221">
        <v>64237</v>
      </c>
    </row>
    <row r="8" spans="1:5" ht="15">
      <c r="A8" s="289"/>
      <c r="B8" s="291"/>
      <c r="C8" s="109" t="s">
        <v>8</v>
      </c>
      <c r="D8" s="5"/>
      <c r="E8" s="221">
        <v>104000</v>
      </c>
    </row>
    <row r="9" spans="1:5" ht="15">
      <c r="A9" s="289"/>
      <c r="B9" s="291"/>
      <c r="C9" s="109" t="s">
        <v>9</v>
      </c>
      <c r="D9" s="5"/>
      <c r="E9" s="221">
        <v>363924</v>
      </c>
    </row>
    <row r="10" spans="1:5" ht="15">
      <c r="A10" s="289"/>
      <c r="B10" s="291"/>
      <c r="C10" s="109" t="s">
        <v>10</v>
      </c>
      <c r="D10" s="5"/>
      <c r="E10" s="221">
        <v>18500</v>
      </c>
    </row>
    <row r="11" spans="1:5" ht="15">
      <c r="A11" s="289"/>
      <c r="B11" s="291"/>
      <c r="C11" s="109" t="s">
        <v>393</v>
      </c>
      <c r="D11" s="5"/>
      <c r="E11" s="221">
        <v>15500</v>
      </c>
    </row>
    <row r="12" spans="1:5" ht="21.75" customHeight="1">
      <c r="A12" s="289"/>
      <c r="B12" s="291"/>
      <c r="C12" s="109"/>
      <c r="D12" s="110" t="s">
        <v>122</v>
      </c>
      <c r="E12" s="116">
        <f>SUM(E6:E11)</f>
        <v>856860</v>
      </c>
    </row>
    <row r="13" spans="1:5" ht="15">
      <c r="A13" s="289">
        <v>2</v>
      </c>
      <c r="B13" s="291" t="s">
        <v>202</v>
      </c>
      <c r="C13" s="289" t="s">
        <v>391</v>
      </c>
      <c r="D13" s="70" t="s">
        <v>38</v>
      </c>
      <c r="E13" s="115">
        <v>248670.57</v>
      </c>
    </row>
    <row r="14" spans="1:5" ht="15">
      <c r="A14" s="289"/>
      <c r="B14" s="291"/>
      <c r="C14" s="289"/>
      <c r="D14" s="70" t="s">
        <v>39</v>
      </c>
      <c r="E14" s="115">
        <v>663297.6</v>
      </c>
    </row>
    <row r="15" spans="1:5" ht="15">
      <c r="A15" s="289"/>
      <c r="B15" s="291"/>
      <c r="C15" s="289"/>
      <c r="D15" s="70" t="s">
        <v>40</v>
      </c>
      <c r="E15" s="115">
        <v>56355.5</v>
      </c>
    </row>
    <row r="16" spans="1:5" ht="15">
      <c r="A16" s="289"/>
      <c r="B16" s="291"/>
      <c r="C16" s="289"/>
      <c r="D16" s="70" t="s">
        <v>41</v>
      </c>
      <c r="E16" s="115">
        <v>420749.23</v>
      </c>
    </row>
    <row r="17" spans="1:6" ht="15">
      <c r="A17" s="289"/>
      <c r="B17" s="291"/>
      <c r="C17" s="289"/>
      <c r="D17" s="70" t="s">
        <v>37</v>
      </c>
      <c r="E17" s="221">
        <v>214672.3</v>
      </c>
    </row>
    <row r="18" spans="1:6" ht="15">
      <c r="A18" s="289"/>
      <c r="B18" s="291"/>
      <c r="C18" s="289"/>
      <c r="D18" s="70" t="s">
        <v>42</v>
      </c>
      <c r="E18" s="222">
        <v>385938.7</v>
      </c>
    </row>
    <row r="19" spans="1:6" ht="27" customHeight="1">
      <c r="A19" s="289"/>
      <c r="B19" s="291"/>
      <c r="C19" s="289"/>
      <c r="D19" s="111" t="s">
        <v>122</v>
      </c>
      <c r="E19" s="116">
        <f>SUM(E13:E18)</f>
        <v>1989683.9</v>
      </c>
      <c r="F19" s="93"/>
    </row>
    <row r="20" spans="1:6" ht="21.75" customHeight="1">
      <c r="A20" s="112">
        <v>3</v>
      </c>
      <c r="B20" s="113" t="s">
        <v>143</v>
      </c>
      <c r="C20" s="112" t="s">
        <v>203</v>
      </c>
      <c r="D20" s="111" t="s">
        <v>252</v>
      </c>
      <c r="E20" s="117">
        <v>12835</v>
      </c>
    </row>
    <row r="21" spans="1:6" ht="21" customHeight="1" thickBot="1">
      <c r="A21" s="109"/>
      <c r="B21" s="109"/>
      <c r="C21" s="109"/>
      <c r="D21" s="112" t="s">
        <v>122</v>
      </c>
      <c r="E21" s="118"/>
    </row>
    <row r="22" spans="1:6" ht="33" customHeight="1" thickBot="1">
      <c r="C22" s="286" t="s">
        <v>408</v>
      </c>
      <c r="D22" s="287"/>
      <c r="E22" s="119">
        <f>SUM(E12+E19+E20)</f>
        <v>2859378.9</v>
      </c>
    </row>
  </sheetData>
  <mergeCells count="11">
    <mergeCell ref="B3:C3"/>
    <mergeCell ref="D1:E4"/>
    <mergeCell ref="B4:C4"/>
    <mergeCell ref="C13:C19"/>
    <mergeCell ref="A1:B1"/>
    <mergeCell ref="A2:B2"/>
    <mergeCell ref="C22:D22"/>
    <mergeCell ref="A6:A12"/>
    <mergeCell ref="B6:B12"/>
    <mergeCell ref="A13:A19"/>
    <mergeCell ref="B13:B19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8"/>
  <sheetViews>
    <sheetView view="pageBreakPreview" topLeftCell="A40" zoomScaleSheetLayoutView="100" workbookViewId="0">
      <selection activeCell="I62" sqref="I62"/>
    </sheetView>
  </sheetViews>
  <sheetFormatPr defaultRowHeight="14.25"/>
  <cols>
    <col min="1" max="1" width="5.75" customWidth="1"/>
    <col min="2" max="2" width="20.375" customWidth="1"/>
    <col min="3" max="3" width="47.75" customWidth="1"/>
    <col min="4" max="4" width="14.625" customWidth="1"/>
    <col min="5" max="5" width="17.125" customWidth="1"/>
    <col min="6" max="6" width="10.875" bestFit="1" customWidth="1"/>
  </cols>
  <sheetData>
    <row r="1" spans="1:5" ht="15.75">
      <c r="A1" s="304" t="s">
        <v>407</v>
      </c>
      <c r="B1" s="304"/>
      <c r="C1" s="140"/>
      <c r="D1" s="18"/>
      <c r="E1" s="18"/>
    </row>
    <row r="2" spans="1:5" ht="15.75">
      <c r="A2" s="305" t="s">
        <v>476</v>
      </c>
      <c r="B2" s="305"/>
      <c r="C2" s="140"/>
      <c r="D2" s="18"/>
      <c r="E2" s="18"/>
    </row>
    <row r="3" spans="1:5" ht="34.5" customHeight="1">
      <c r="A3" s="141"/>
      <c r="B3" s="141"/>
      <c r="C3" s="149" t="s">
        <v>117</v>
      </c>
      <c r="D3" s="141" t="s">
        <v>234</v>
      </c>
      <c r="E3" s="19"/>
    </row>
    <row r="4" spans="1:5" ht="15" customHeight="1">
      <c r="A4" s="298"/>
      <c r="B4" s="298"/>
      <c r="C4" s="298"/>
      <c r="D4" s="298"/>
      <c r="E4" s="20"/>
    </row>
    <row r="5" spans="1:5" ht="24.75" customHeight="1">
      <c r="A5" s="299" t="s">
        <v>477</v>
      </c>
      <c r="B5" s="299"/>
      <c r="C5" s="299"/>
      <c r="D5" s="299"/>
      <c r="E5" s="299"/>
    </row>
    <row r="6" spans="1:5" ht="117.75" customHeight="1" thickBot="1">
      <c r="A6" s="146" t="s">
        <v>111</v>
      </c>
      <c r="B6" s="147" t="s">
        <v>325</v>
      </c>
      <c r="C6" s="145" t="s">
        <v>434</v>
      </c>
      <c r="D6" s="145" t="s">
        <v>47</v>
      </c>
      <c r="E6" s="148" t="s">
        <v>112</v>
      </c>
    </row>
    <row r="7" spans="1:5" ht="18" customHeight="1" thickBot="1">
      <c r="A7" s="76"/>
      <c r="B7" s="77"/>
      <c r="C7" s="78" t="s">
        <v>86</v>
      </c>
      <c r="D7" s="78"/>
      <c r="E7" s="79"/>
    </row>
    <row r="8" spans="1:5" ht="20.25" customHeight="1">
      <c r="A8" s="157">
        <v>1</v>
      </c>
      <c r="B8" s="136" t="s">
        <v>136</v>
      </c>
      <c r="C8" s="132" t="s">
        <v>269</v>
      </c>
      <c r="D8" s="150">
        <v>2010</v>
      </c>
      <c r="E8" s="151">
        <v>5000</v>
      </c>
    </row>
    <row r="9" spans="1:5" ht="15.75">
      <c r="A9" s="157">
        <v>2</v>
      </c>
      <c r="B9" s="137" t="s">
        <v>137</v>
      </c>
      <c r="C9" s="133" t="s">
        <v>138</v>
      </c>
      <c r="D9" s="144">
        <v>2009</v>
      </c>
      <c r="E9" s="152">
        <v>177803.06</v>
      </c>
    </row>
    <row r="10" spans="1:5" ht="15.75">
      <c r="A10" s="158">
        <v>3</v>
      </c>
      <c r="B10" s="138" t="s">
        <v>139</v>
      </c>
      <c r="C10" s="134" t="s">
        <v>135</v>
      </c>
      <c r="D10" s="153">
        <v>2013</v>
      </c>
      <c r="E10" s="154">
        <v>21217.5</v>
      </c>
    </row>
    <row r="11" spans="1:5" ht="15.75">
      <c r="A11" s="159">
        <v>4</v>
      </c>
      <c r="B11" s="139" t="s">
        <v>253</v>
      </c>
      <c r="C11" s="135" t="s">
        <v>254</v>
      </c>
      <c r="D11" s="155">
        <v>2015</v>
      </c>
      <c r="E11" s="156">
        <v>9557.1</v>
      </c>
    </row>
    <row r="12" spans="1:5" ht="15.75">
      <c r="A12" s="159">
        <v>5</v>
      </c>
      <c r="B12" s="139" t="s">
        <v>255</v>
      </c>
      <c r="C12" s="135" t="s">
        <v>256</v>
      </c>
      <c r="D12" s="155">
        <v>2014</v>
      </c>
      <c r="E12" s="156">
        <v>15977.7</v>
      </c>
    </row>
    <row r="13" spans="1:5" ht="15.75">
      <c r="A13" s="159">
        <v>6</v>
      </c>
      <c r="B13" s="139" t="s">
        <v>257</v>
      </c>
      <c r="C13" s="135" t="s">
        <v>258</v>
      </c>
      <c r="D13" s="155">
        <v>2014</v>
      </c>
      <c r="E13" s="156">
        <v>21119.1</v>
      </c>
    </row>
    <row r="14" spans="1:5" ht="15.75">
      <c r="A14" s="159">
        <v>7</v>
      </c>
      <c r="B14" s="139" t="s">
        <v>259</v>
      </c>
      <c r="C14" s="135" t="s">
        <v>260</v>
      </c>
      <c r="D14" s="155">
        <v>2014</v>
      </c>
      <c r="E14" s="156">
        <v>6487.02</v>
      </c>
    </row>
    <row r="15" spans="1:5" ht="15.75">
      <c r="A15" s="159">
        <v>8</v>
      </c>
      <c r="B15" s="139" t="s">
        <v>261</v>
      </c>
      <c r="C15" s="135" t="s">
        <v>262</v>
      </c>
      <c r="D15" s="155">
        <v>2016</v>
      </c>
      <c r="E15" s="156">
        <v>18910</v>
      </c>
    </row>
    <row r="16" spans="1:5" ht="15.75">
      <c r="A16" s="159">
        <v>9</v>
      </c>
      <c r="B16" s="139" t="s">
        <v>263</v>
      </c>
      <c r="C16" s="135" t="s">
        <v>264</v>
      </c>
      <c r="D16" s="155">
        <v>2016</v>
      </c>
      <c r="E16" s="156">
        <v>12546</v>
      </c>
    </row>
    <row r="17" spans="1:5" ht="15.75">
      <c r="A17" s="159">
        <v>10</v>
      </c>
      <c r="B17" s="139" t="s">
        <v>334</v>
      </c>
      <c r="C17" s="135" t="s">
        <v>335</v>
      </c>
      <c r="D17" s="155">
        <v>2018</v>
      </c>
      <c r="E17" s="156">
        <v>13980</v>
      </c>
    </row>
    <row r="18" spans="1:5" ht="15.75">
      <c r="A18" s="159">
        <v>11</v>
      </c>
      <c r="B18" s="191" t="s">
        <v>438</v>
      </c>
      <c r="C18" s="192" t="s">
        <v>439</v>
      </c>
      <c r="D18" s="193">
        <v>2020</v>
      </c>
      <c r="E18" s="194">
        <v>49999.5</v>
      </c>
    </row>
    <row r="19" spans="1:5" ht="15.75">
      <c r="A19" s="159">
        <v>12</v>
      </c>
      <c r="B19" s="191" t="s">
        <v>441</v>
      </c>
      <c r="C19" s="192" t="s">
        <v>440</v>
      </c>
      <c r="D19" s="193">
        <v>2020</v>
      </c>
      <c r="E19" s="194">
        <v>520847.19</v>
      </c>
    </row>
    <row r="20" spans="1:5" ht="15.75">
      <c r="A20" s="159">
        <v>13</v>
      </c>
      <c r="B20" s="191" t="s">
        <v>443</v>
      </c>
      <c r="C20" s="192" t="s">
        <v>442</v>
      </c>
      <c r="D20" s="193">
        <v>2020</v>
      </c>
      <c r="E20" s="194">
        <v>49446</v>
      </c>
    </row>
    <row r="21" spans="1:5" ht="15.75">
      <c r="A21" s="159">
        <v>14</v>
      </c>
      <c r="B21" s="191" t="s">
        <v>447</v>
      </c>
      <c r="C21" s="192" t="s">
        <v>448</v>
      </c>
      <c r="D21" s="193">
        <v>2020</v>
      </c>
      <c r="E21" s="194">
        <v>7011</v>
      </c>
    </row>
    <row r="22" spans="1:5" ht="15.75">
      <c r="A22" s="159">
        <v>15</v>
      </c>
      <c r="B22" s="191" t="s">
        <v>449</v>
      </c>
      <c r="C22" s="192" t="s">
        <v>448</v>
      </c>
      <c r="D22" s="193">
        <v>2020</v>
      </c>
      <c r="E22" s="194">
        <v>6765</v>
      </c>
    </row>
    <row r="23" spans="1:5" ht="15.75">
      <c r="A23" s="159">
        <v>16</v>
      </c>
      <c r="B23" s="191" t="s">
        <v>481</v>
      </c>
      <c r="C23" s="192" t="s">
        <v>482</v>
      </c>
      <c r="D23" s="193">
        <v>2020</v>
      </c>
      <c r="E23" s="194">
        <v>6765</v>
      </c>
    </row>
    <row r="24" spans="1:5" ht="15.75">
      <c r="A24" s="159">
        <v>17</v>
      </c>
      <c r="B24" s="191" t="s">
        <v>450</v>
      </c>
      <c r="C24" s="192" t="s">
        <v>448</v>
      </c>
      <c r="D24" s="193">
        <v>2020</v>
      </c>
      <c r="E24" s="194">
        <v>6765</v>
      </c>
    </row>
    <row r="25" spans="1:5" ht="15.75">
      <c r="A25" s="159">
        <v>18</v>
      </c>
      <c r="B25" s="191" t="s">
        <v>451</v>
      </c>
      <c r="C25" s="192" t="s">
        <v>448</v>
      </c>
      <c r="D25" s="193">
        <v>2020</v>
      </c>
      <c r="E25" s="194">
        <v>6765</v>
      </c>
    </row>
    <row r="26" spans="1:5" ht="15.75">
      <c r="A26" s="159">
        <v>19</v>
      </c>
      <c r="B26" s="191" t="s">
        <v>452</v>
      </c>
      <c r="C26" s="192" t="s">
        <v>448</v>
      </c>
      <c r="D26" s="193">
        <v>2020</v>
      </c>
      <c r="E26" s="194">
        <v>6765</v>
      </c>
    </row>
    <row r="27" spans="1:5" ht="15.75">
      <c r="A27" s="159">
        <v>20</v>
      </c>
      <c r="B27" s="191" t="s">
        <v>453</v>
      </c>
      <c r="C27" s="192" t="s">
        <v>448</v>
      </c>
      <c r="D27" s="193">
        <v>2020</v>
      </c>
      <c r="E27" s="194">
        <v>6765</v>
      </c>
    </row>
    <row r="28" spans="1:5" ht="15.75">
      <c r="A28" s="159">
        <v>21</v>
      </c>
      <c r="B28" s="191" t="s">
        <v>454</v>
      </c>
      <c r="C28" s="192" t="s">
        <v>448</v>
      </c>
      <c r="D28" s="193">
        <v>2020</v>
      </c>
      <c r="E28" s="194">
        <v>6765</v>
      </c>
    </row>
    <row r="29" spans="1:5" ht="15.75">
      <c r="A29" s="159">
        <v>22</v>
      </c>
      <c r="B29" s="191" t="s">
        <v>455</v>
      </c>
      <c r="C29" s="192" t="s">
        <v>448</v>
      </c>
      <c r="D29" s="193">
        <v>2020</v>
      </c>
      <c r="E29" s="194">
        <v>6765</v>
      </c>
    </row>
    <row r="30" spans="1:5" ht="15.75">
      <c r="A30" s="159">
        <v>23</v>
      </c>
      <c r="B30" s="191" t="s">
        <v>456</v>
      </c>
      <c r="C30" s="192" t="s">
        <v>448</v>
      </c>
      <c r="D30" s="193">
        <v>2020</v>
      </c>
      <c r="E30" s="194">
        <v>6765</v>
      </c>
    </row>
    <row r="31" spans="1:5" ht="15.75">
      <c r="A31" s="159">
        <v>24</v>
      </c>
      <c r="B31" s="191" t="s">
        <v>457</v>
      </c>
      <c r="C31" s="192" t="s">
        <v>448</v>
      </c>
      <c r="D31" s="193">
        <v>2020</v>
      </c>
      <c r="E31" s="194">
        <v>6765</v>
      </c>
    </row>
    <row r="32" spans="1:5" ht="15.75">
      <c r="A32" s="159">
        <v>25</v>
      </c>
      <c r="B32" s="191" t="s">
        <v>458</v>
      </c>
      <c r="C32" s="192" t="s">
        <v>448</v>
      </c>
      <c r="D32" s="193">
        <v>2020</v>
      </c>
      <c r="E32" s="194">
        <v>6765</v>
      </c>
    </row>
    <row r="33" spans="1:6" ht="15.75">
      <c r="A33" s="159">
        <v>26</v>
      </c>
      <c r="B33" s="191" t="s">
        <v>461</v>
      </c>
      <c r="C33" s="192" t="s">
        <v>462</v>
      </c>
      <c r="D33" s="193">
        <v>2020</v>
      </c>
      <c r="E33" s="194">
        <v>24639.360000000001</v>
      </c>
    </row>
    <row r="34" spans="1:6" ht="15.75">
      <c r="A34" s="159">
        <v>27</v>
      </c>
      <c r="B34" s="191" t="s">
        <v>463</v>
      </c>
      <c r="C34" s="192" t="s">
        <v>462</v>
      </c>
      <c r="D34" s="193">
        <v>2020</v>
      </c>
      <c r="E34" s="194">
        <v>7798.2</v>
      </c>
    </row>
    <row r="35" spans="1:6" ht="15.75">
      <c r="A35" s="159">
        <v>28</v>
      </c>
      <c r="B35" s="191" t="s">
        <v>480</v>
      </c>
      <c r="C35" s="192" t="s">
        <v>462</v>
      </c>
      <c r="D35" s="193">
        <v>2021</v>
      </c>
      <c r="E35" s="194">
        <v>20436.45</v>
      </c>
    </row>
    <row r="36" spans="1:6" ht="15.75">
      <c r="A36" s="94"/>
      <c r="B36" s="95"/>
      <c r="C36" s="166" t="s">
        <v>235</v>
      </c>
      <c r="D36" s="165">
        <f>SUM(E8:E35)</f>
        <v>1057190.18</v>
      </c>
      <c r="E36" s="99"/>
      <c r="F36" s="100"/>
    </row>
    <row r="37" spans="1:6" ht="24" customHeight="1">
      <c r="A37" s="300" t="s">
        <v>485</v>
      </c>
      <c r="B37" s="301"/>
      <c r="C37" s="301"/>
      <c r="D37" s="301"/>
      <c r="E37" s="302"/>
    </row>
    <row r="38" spans="1:6" ht="64.5" thickBot="1">
      <c r="A38" s="23" t="s">
        <v>111</v>
      </c>
      <c r="B38" s="24" t="s">
        <v>134</v>
      </c>
      <c r="C38" s="24" t="s">
        <v>113</v>
      </c>
      <c r="D38" s="24" t="s">
        <v>47</v>
      </c>
      <c r="E38" s="21" t="s">
        <v>112</v>
      </c>
    </row>
    <row r="39" spans="1:6" ht="15.75">
      <c r="A39" s="23"/>
      <c r="B39" s="24"/>
      <c r="C39" s="24" t="s">
        <v>239</v>
      </c>
      <c r="D39" s="24"/>
      <c r="E39" s="80"/>
    </row>
    <row r="40" spans="1:6" ht="15.75">
      <c r="A40" s="22">
        <v>1</v>
      </c>
      <c r="B40" s="142" t="s">
        <v>265</v>
      </c>
      <c r="C40" s="143" t="s">
        <v>266</v>
      </c>
      <c r="D40" s="143">
        <v>2015</v>
      </c>
      <c r="E40" s="161">
        <v>15183.84</v>
      </c>
    </row>
    <row r="41" spans="1:6" ht="15.75">
      <c r="A41" s="197">
        <v>2</v>
      </c>
      <c r="B41" s="198" t="s">
        <v>459</v>
      </c>
      <c r="C41" s="199" t="s">
        <v>460</v>
      </c>
      <c r="D41" s="143">
        <v>2020</v>
      </c>
      <c r="E41" s="190">
        <v>7257</v>
      </c>
    </row>
    <row r="42" spans="1:6" ht="15.75">
      <c r="A42" s="200">
        <v>3</v>
      </c>
      <c r="B42" s="198" t="s">
        <v>444</v>
      </c>
      <c r="C42" s="199" t="s">
        <v>469</v>
      </c>
      <c r="D42" s="196">
        <v>2021</v>
      </c>
      <c r="E42" s="190">
        <v>5000</v>
      </c>
    </row>
    <row r="43" spans="1:6" ht="15.75">
      <c r="A43" s="200">
        <v>4</v>
      </c>
      <c r="B43" s="198" t="s">
        <v>470</v>
      </c>
      <c r="C43" s="199" t="s">
        <v>471</v>
      </c>
      <c r="D43" s="196">
        <v>2021</v>
      </c>
      <c r="E43" s="190">
        <v>5448</v>
      </c>
    </row>
    <row r="44" spans="1:6" ht="15.75">
      <c r="A44" s="200">
        <v>5</v>
      </c>
      <c r="B44" s="198" t="s">
        <v>472</v>
      </c>
      <c r="C44" s="199" t="s">
        <v>473</v>
      </c>
      <c r="D44" s="196">
        <v>2021</v>
      </c>
      <c r="E44" s="190">
        <v>5448</v>
      </c>
    </row>
    <row r="45" spans="1:6" ht="15.75">
      <c r="A45" s="200">
        <v>6</v>
      </c>
      <c r="B45" s="198" t="s">
        <v>446</v>
      </c>
      <c r="C45" s="199" t="s">
        <v>474</v>
      </c>
      <c r="D45" s="196">
        <v>2021</v>
      </c>
      <c r="E45" s="190">
        <v>5448</v>
      </c>
    </row>
    <row r="46" spans="1:6" ht="15.75">
      <c r="A46" s="200">
        <v>7</v>
      </c>
      <c r="B46" s="198" t="s">
        <v>445</v>
      </c>
      <c r="C46" s="199" t="s">
        <v>475</v>
      </c>
      <c r="D46" s="196">
        <v>2021</v>
      </c>
      <c r="E46" s="190">
        <v>5448</v>
      </c>
    </row>
    <row r="47" spans="1:6" ht="15.75">
      <c r="A47" s="200">
        <v>8</v>
      </c>
      <c r="B47" s="198" t="s">
        <v>483</v>
      </c>
      <c r="C47" s="135" t="s">
        <v>484</v>
      </c>
      <c r="D47" s="196">
        <v>2021</v>
      </c>
      <c r="E47" s="190">
        <v>1032081.3</v>
      </c>
    </row>
    <row r="48" spans="1:6" ht="15.75">
      <c r="A48" s="201"/>
      <c r="B48" s="203"/>
      <c r="C48" s="202" t="s">
        <v>235</v>
      </c>
      <c r="D48" s="81">
        <f>SUM(E40:E47)</f>
        <v>1081314.1400000001</v>
      </c>
      <c r="E48" s="164"/>
    </row>
    <row r="49" spans="1:5" ht="59.25" customHeight="1">
      <c r="A49" s="303" t="s">
        <v>486</v>
      </c>
      <c r="B49" s="303"/>
      <c r="C49" s="303"/>
      <c r="D49" s="303"/>
      <c r="E49" s="303"/>
    </row>
    <row r="50" spans="1:5" ht="64.5" thickBot="1">
      <c r="A50" s="24" t="s">
        <v>111</v>
      </c>
      <c r="B50" s="24" t="s">
        <v>134</v>
      </c>
      <c r="C50" s="24" t="s">
        <v>114</v>
      </c>
      <c r="D50" s="24" t="s">
        <v>47</v>
      </c>
      <c r="E50" s="21" t="s">
        <v>112</v>
      </c>
    </row>
    <row r="51" spans="1:5" ht="15.75">
      <c r="A51" s="24"/>
      <c r="B51" s="24"/>
      <c r="C51" s="23" t="s">
        <v>236</v>
      </c>
      <c r="D51" s="24"/>
      <c r="E51" s="80"/>
    </row>
    <row r="52" spans="1:5" ht="15.75">
      <c r="A52" s="157">
        <v>1</v>
      </c>
      <c r="B52" s="142" t="s">
        <v>140</v>
      </c>
      <c r="C52" s="144" t="s">
        <v>324</v>
      </c>
      <c r="D52" s="144">
        <v>2012</v>
      </c>
      <c r="E52" s="161">
        <v>280469.64</v>
      </c>
    </row>
    <row r="53" spans="1:5" ht="15.75">
      <c r="A53" s="157">
        <v>2</v>
      </c>
      <c r="B53" s="142" t="s">
        <v>141</v>
      </c>
      <c r="C53" s="144" t="s">
        <v>115</v>
      </c>
      <c r="D53" s="144">
        <v>2010</v>
      </c>
      <c r="E53" s="152">
        <v>9900</v>
      </c>
    </row>
    <row r="54" spans="1:5" ht="15.75">
      <c r="A54" s="157">
        <v>3</v>
      </c>
      <c r="B54" s="142" t="s">
        <v>142</v>
      </c>
      <c r="C54" s="144" t="s">
        <v>116</v>
      </c>
      <c r="D54" s="144">
        <v>2009</v>
      </c>
      <c r="E54" s="162">
        <v>71634.740000000005</v>
      </c>
    </row>
    <row r="55" spans="1:5" ht="15.75">
      <c r="A55" s="157">
        <v>4</v>
      </c>
      <c r="B55" s="142" t="s">
        <v>326</v>
      </c>
      <c r="C55" s="144" t="s">
        <v>327</v>
      </c>
      <c r="D55" s="163">
        <v>2018</v>
      </c>
      <c r="E55" s="154">
        <v>13960.5</v>
      </c>
    </row>
    <row r="56" spans="1:5" ht="15.75">
      <c r="A56" s="22">
        <v>5</v>
      </c>
      <c r="B56" s="213" t="s">
        <v>487</v>
      </c>
      <c r="C56" s="210" t="s">
        <v>488</v>
      </c>
      <c r="D56" s="212">
        <v>2021</v>
      </c>
      <c r="E56" s="154">
        <v>139138.70000000001</v>
      </c>
    </row>
    <row r="57" spans="1:5" ht="15.75">
      <c r="A57" s="22"/>
      <c r="B57" s="33"/>
      <c r="C57" s="160"/>
      <c r="D57" s="209">
        <f>SUM(E52:E56)</f>
        <v>515103.58</v>
      </c>
      <c r="E57" s="109"/>
    </row>
    <row r="58" spans="1:5" ht="16.5" thickBot="1">
      <c r="A58" s="25"/>
      <c r="B58" s="25"/>
      <c r="C58" s="27" t="s">
        <v>268</v>
      </c>
      <c r="D58" s="26"/>
      <c r="E58" s="211">
        <f>SUM(D36+D48+D56)</f>
        <v>2140525.3200000003</v>
      </c>
    </row>
  </sheetData>
  <mergeCells count="6">
    <mergeCell ref="A4:D4"/>
    <mergeCell ref="A5:E5"/>
    <mergeCell ref="A37:E37"/>
    <mergeCell ref="A49:E49"/>
    <mergeCell ref="A1:B1"/>
    <mergeCell ref="A2:B2"/>
  </mergeCells>
  <phoneticPr fontId="48" type="noConversion"/>
  <pageMargins left="0.70866141732283472" right="0.11811023622047245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CDAD9-A734-4A37-9A85-4C410D63700F}">
  <dimension ref="A1:E55"/>
  <sheetViews>
    <sheetView workbookViewId="0">
      <selection activeCell="C6" sqref="C6"/>
    </sheetView>
  </sheetViews>
  <sheetFormatPr defaultRowHeight="14.25"/>
  <cols>
    <col min="1" max="1" width="5.625" customWidth="1"/>
    <col min="2" max="2" width="17" customWidth="1"/>
    <col min="3" max="3" width="40.625" customWidth="1"/>
    <col min="4" max="4" width="14.75" customWidth="1"/>
    <col min="5" max="5" width="17.125" customWidth="1"/>
  </cols>
  <sheetData>
    <row r="1" spans="1:5" ht="15.75">
      <c r="A1" s="304" t="s">
        <v>407</v>
      </c>
      <c r="B1" s="304"/>
      <c r="C1" s="140"/>
      <c r="D1" s="18"/>
      <c r="E1" s="18"/>
    </row>
    <row r="2" spans="1:5" ht="15.75">
      <c r="A2" s="305"/>
      <c r="B2" s="305"/>
      <c r="C2" s="140"/>
      <c r="D2" s="18"/>
      <c r="E2" s="18"/>
    </row>
    <row r="3" spans="1:5" ht="37.5" customHeight="1">
      <c r="A3" s="141"/>
      <c r="B3" s="141"/>
      <c r="C3" s="149" t="s">
        <v>117</v>
      </c>
      <c r="D3" s="141" t="s">
        <v>234</v>
      </c>
      <c r="E3" s="19"/>
    </row>
    <row r="4" spans="1:5" ht="15.75">
      <c r="A4" s="298"/>
      <c r="B4" s="298"/>
      <c r="C4" s="298"/>
      <c r="D4" s="298"/>
      <c r="E4" s="20"/>
    </row>
    <row r="5" spans="1:5" ht="33.75" customHeight="1">
      <c r="A5" s="299" t="s">
        <v>500</v>
      </c>
      <c r="B5" s="299"/>
      <c r="C5" s="299"/>
      <c r="D5" s="299"/>
      <c r="E5" s="299"/>
    </row>
    <row r="6" spans="1:5" ht="113.25" customHeight="1" thickBot="1">
      <c r="A6" s="146" t="s">
        <v>111</v>
      </c>
      <c r="B6" s="248" t="s">
        <v>325</v>
      </c>
      <c r="C6" s="145" t="s">
        <v>434</v>
      </c>
      <c r="D6" s="249" t="s">
        <v>47</v>
      </c>
      <c r="E6" s="148" t="s">
        <v>112</v>
      </c>
    </row>
    <row r="7" spans="1:5" ht="16.5" thickBot="1">
      <c r="A7" s="76"/>
      <c r="B7" s="77"/>
      <c r="C7" s="78" t="s">
        <v>86</v>
      </c>
      <c r="D7" s="78"/>
      <c r="E7" s="79"/>
    </row>
    <row r="8" spans="1:5" ht="32.25" customHeight="1">
      <c r="A8" s="243">
        <v>1</v>
      </c>
      <c r="B8" s="136" t="s">
        <v>136</v>
      </c>
      <c r="C8" s="132" t="s">
        <v>269</v>
      </c>
      <c r="D8" s="150">
        <v>2010</v>
      </c>
      <c r="E8" s="151">
        <v>5000</v>
      </c>
    </row>
    <row r="9" spans="1:5" ht="16.5" customHeight="1">
      <c r="A9" s="243">
        <v>2</v>
      </c>
      <c r="B9" s="137" t="s">
        <v>137</v>
      </c>
      <c r="C9" s="133" t="s">
        <v>138</v>
      </c>
      <c r="D9" s="144">
        <v>2009</v>
      </c>
      <c r="E9" s="152">
        <v>177803.06</v>
      </c>
    </row>
    <row r="10" spans="1:5" ht="16.5" customHeight="1">
      <c r="A10" s="94">
        <v>3</v>
      </c>
      <c r="B10" s="138" t="s">
        <v>139</v>
      </c>
      <c r="C10" s="134" t="s">
        <v>135</v>
      </c>
      <c r="D10" s="153">
        <v>2013</v>
      </c>
      <c r="E10" s="154">
        <v>21217.5</v>
      </c>
    </row>
    <row r="11" spans="1:5" ht="17.25" customHeight="1">
      <c r="A11" s="245">
        <v>4</v>
      </c>
      <c r="B11" s="139" t="s">
        <v>253</v>
      </c>
      <c r="C11" s="135" t="s">
        <v>254</v>
      </c>
      <c r="D11" s="155">
        <v>2015</v>
      </c>
      <c r="E11" s="156">
        <v>9557.1</v>
      </c>
    </row>
    <row r="12" spans="1:5" ht="21.75" customHeight="1">
      <c r="A12" s="245">
        <v>5</v>
      </c>
      <c r="B12" s="139" t="s">
        <v>255</v>
      </c>
      <c r="C12" s="135" t="s">
        <v>256</v>
      </c>
      <c r="D12" s="155">
        <v>2014</v>
      </c>
      <c r="E12" s="156">
        <v>15977.7</v>
      </c>
    </row>
    <row r="13" spans="1:5" ht="19.5" customHeight="1">
      <c r="A13" s="245">
        <v>6</v>
      </c>
      <c r="B13" s="139" t="s">
        <v>259</v>
      </c>
      <c r="C13" s="135" t="s">
        <v>260</v>
      </c>
      <c r="D13" s="155">
        <v>2014</v>
      </c>
      <c r="E13" s="156">
        <v>6487.02</v>
      </c>
    </row>
    <row r="14" spans="1:5" ht="21.75" customHeight="1">
      <c r="A14" s="245">
        <v>7</v>
      </c>
      <c r="B14" s="139" t="s">
        <v>261</v>
      </c>
      <c r="C14" s="135" t="s">
        <v>262</v>
      </c>
      <c r="D14" s="155">
        <v>2016</v>
      </c>
      <c r="E14" s="156">
        <v>18910</v>
      </c>
    </row>
    <row r="15" spans="1:5" ht="19.5" customHeight="1">
      <c r="A15" s="245">
        <v>8</v>
      </c>
      <c r="B15" s="139" t="s">
        <v>263</v>
      </c>
      <c r="C15" s="135" t="s">
        <v>264</v>
      </c>
      <c r="D15" s="155">
        <v>2016</v>
      </c>
      <c r="E15" s="156">
        <v>12546</v>
      </c>
    </row>
    <row r="16" spans="1:5" ht="18" customHeight="1">
      <c r="A16" s="245">
        <v>9</v>
      </c>
      <c r="B16" s="139" t="s">
        <v>334</v>
      </c>
      <c r="C16" s="135" t="s">
        <v>335</v>
      </c>
      <c r="D16" s="155">
        <v>2018</v>
      </c>
      <c r="E16" s="156">
        <v>13980</v>
      </c>
    </row>
    <row r="17" spans="1:5" ht="24" customHeight="1">
      <c r="A17" s="245">
        <v>10</v>
      </c>
      <c r="B17" s="138" t="s">
        <v>438</v>
      </c>
      <c r="C17" s="134" t="s">
        <v>439</v>
      </c>
      <c r="D17" s="153">
        <v>2020</v>
      </c>
      <c r="E17" s="154">
        <v>49999.5</v>
      </c>
    </row>
    <row r="18" spans="1:5" ht="20.25" customHeight="1">
      <c r="A18" s="245">
        <v>11</v>
      </c>
      <c r="B18" s="138" t="s">
        <v>441</v>
      </c>
      <c r="C18" s="134" t="s">
        <v>440</v>
      </c>
      <c r="D18" s="153">
        <v>2020</v>
      </c>
      <c r="E18" s="154">
        <v>520847.19</v>
      </c>
    </row>
    <row r="19" spans="1:5" ht="21.75" customHeight="1">
      <c r="A19" s="245">
        <v>12</v>
      </c>
      <c r="B19" s="138" t="s">
        <v>443</v>
      </c>
      <c r="C19" s="134" t="s">
        <v>442</v>
      </c>
      <c r="D19" s="153">
        <v>2020</v>
      </c>
      <c r="E19" s="154">
        <v>49446</v>
      </c>
    </row>
    <row r="20" spans="1:5" ht="20.25" customHeight="1">
      <c r="A20" s="245">
        <v>13</v>
      </c>
      <c r="B20" s="138" t="s">
        <v>447</v>
      </c>
      <c r="C20" s="134" t="s">
        <v>448</v>
      </c>
      <c r="D20" s="153">
        <v>2020</v>
      </c>
      <c r="E20" s="154">
        <v>7011</v>
      </c>
    </row>
    <row r="21" spans="1:5" ht="18.75" customHeight="1">
      <c r="A21" s="245">
        <v>14</v>
      </c>
      <c r="B21" s="138" t="s">
        <v>449</v>
      </c>
      <c r="C21" s="134" t="s">
        <v>448</v>
      </c>
      <c r="D21" s="153">
        <v>2020</v>
      </c>
      <c r="E21" s="154">
        <v>6765</v>
      </c>
    </row>
    <row r="22" spans="1:5" ht="18" customHeight="1">
      <c r="A22" s="245">
        <v>15</v>
      </c>
      <c r="B22" s="138" t="s">
        <v>481</v>
      </c>
      <c r="C22" s="134" t="s">
        <v>482</v>
      </c>
      <c r="D22" s="153">
        <v>2020</v>
      </c>
      <c r="E22" s="154">
        <v>6765</v>
      </c>
    </row>
    <row r="23" spans="1:5" ht="19.5" customHeight="1">
      <c r="A23" s="245">
        <v>16</v>
      </c>
      <c r="B23" s="138" t="s">
        <v>450</v>
      </c>
      <c r="C23" s="134" t="s">
        <v>448</v>
      </c>
      <c r="D23" s="153">
        <v>2020</v>
      </c>
      <c r="E23" s="154">
        <v>6765</v>
      </c>
    </row>
    <row r="24" spans="1:5" ht="18.75" customHeight="1">
      <c r="A24" s="245">
        <v>17</v>
      </c>
      <c r="B24" s="138" t="s">
        <v>451</v>
      </c>
      <c r="C24" s="134" t="s">
        <v>448</v>
      </c>
      <c r="D24" s="153">
        <v>2020</v>
      </c>
      <c r="E24" s="154">
        <v>6765</v>
      </c>
    </row>
    <row r="25" spans="1:5" ht="21" customHeight="1">
      <c r="A25" s="245">
        <v>18</v>
      </c>
      <c r="B25" s="138" t="s">
        <v>452</v>
      </c>
      <c r="C25" s="134" t="s">
        <v>448</v>
      </c>
      <c r="D25" s="153">
        <v>2020</v>
      </c>
      <c r="E25" s="154">
        <v>6765</v>
      </c>
    </row>
    <row r="26" spans="1:5" ht="20.25" customHeight="1">
      <c r="A26" s="245">
        <v>19</v>
      </c>
      <c r="B26" s="138" t="s">
        <v>453</v>
      </c>
      <c r="C26" s="134" t="s">
        <v>448</v>
      </c>
      <c r="D26" s="153">
        <v>2020</v>
      </c>
      <c r="E26" s="154">
        <v>6765</v>
      </c>
    </row>
    <row r="27" spans="1:5" ht="21" customHeight="1">
      <c r="A27" s="245">
        <v>20</v>
      </c>
      <c r="B27" s="138" t="s">
        <v>454</v>
      </c>
      <c r="C27" s="134" t="s">
        <v>448</v>
      </c>
      <c r="D27" s="153">
        <v>2020</v>
      </c>
      <c r="E27" s="154">
        <v>6765</v>
      </c>
    </row>
    <row r="28" spans="1:5" ht="21" customHeight="1">
      <c r="A28" s="245">
        <v>21</v>
      </c>
      <c r="B28" s="138" t="s">
        <v>455</v>
      </c>
      <c r="C28" s="134" t="s">
        <v>448</v>
      </c>
      <c r="D28" s="153">
        <v>2020</v>
      </c>
      <c r="E28" s="154">
        <v>6765</v>
      </c>
    </row>
    <row r="29" spans="1:5" ht="21" customHeight="1">
      <c r="A29" s="245">
        <v>22</v>
      </c>
      <c r="B29" s="138" t="s">
        <v>456</v>
      </c>
      <c r="C29" s="134" t="s">
        <v>448</v>
      </c>
      <c r="D29" s="153">
        <v>2020</v>
      </c>
      <c r="E29" s="154">
        <v>6765</v>
      </c>
    </row>
    <row r="30" spans="1:5" ht="18.75" customHeight="1">
      <c r="A30" s="245">
        <v>23</v>
      </c>
      <c r="B30" s="138" t="s">
        <v>457</v>
      </c>
      <c r="C30" s="134" t="s">
        <v>448</v>
      </c>
      <c r="D30" s="153">
        <v>2020</v>
      </c>
      <c r="E30" s="154">
        <v>6765</v>
      </c>
    </row>
    <row r="31" spans="1:5" ht="19.5" customHeight="1">
      <c r="A31" s="245">
        <v>24</v>
      </c>
      <c r="B31" s="138" t="s">
        <v>458</v>
      </c>
      <c r="C31" s="134" t="s">
        <v>448</v>
      </c>
      <c r="D31" s="153">
        <v>2020</v>
      </c>
      <c r="E31" s="154">
        <v>6765</v>
      </c>
    </row>
    <row r="32" spans="1:5" ht="18" customHeight="1">
      <c r="A32" s="245">
        <v>25</v>
      </c>
      <c r="B32" s="138" t="s">
        <v>461</v>
      </c>
      <c r="C32" s="134" t="s">
        <v>462</v>
      </c>
      <c r="D32" s="153">
        <v>2020</v>
      </c>
      <c r="E32" s="154">
        <v>24639.360000000001</v>
      </c>
    </row>
    <row r="33" spans="1:5" ht="18" customHeight="1">
      <c r="A33" s="245">
        <v>26</v>
      </c>
      <c r="B33" s="138" t="s">
        <v>463</v>
      </c>
      <c r="C33" s="134" t="s">
        <v>462</v>
      </c>
      <c r="D33" s="153">
        <v>2020</v>
      </c>
      <c r="E33" s="154">
        <v>7798.2</v>
      </c>
    </row>
    <row r="34" spans="1:5" ht="18" customHeight="1">
      <c r="A34" s="245">
        <v>27</v>
      </c>
      <c r="B34" s="138" t="s">
        <v>480</v>
      </c>
      <c r="C34" s="134" t="s">
        <v>462</v>
      </c>
      <c r="D34" s="153">
        <v>2021</v>
      </c>
      <c r="E34" s="154">
        <v>20436.45</v>
      </c>
    </row>
    <row r="35" spans="1:5" ht="18" customHeight="1">
      <c r="A35" s="245">
        <v>28</v>
      </c>
      <c r="B35" s="138" t="s">
        <v>472</v>
      </c>
      <c r="C35" s="134" t="s">
        <v>498</v>
      </c>
      <c r="D35" s="153">
        <v>2022</v>
      </c>
      <c r="E35" s="154">
        <v>4798.2299999999996</v>
      </c>
    </row>
    <row r="36" spans="1:5" ht="18" customHeight="1">
      <c r="A36" s="245">
        <v>29</v>
      </c>
      <c r="B36" s="138" t="s">
        <v>470</v>
      </c>
      <c r="C36" s="134" t="s">
        <v>495</v>
      </c>
      <c r="D36" s="153">
        <v>2023</v>
      </c>
      <c r="E36" s="154">
        <v>430498.77</v>
      </c>
    </row>
    <row r="37" spans="1:5" ht="21.75" customHeight="1">
      <c r="A37" s="94"/>
      <c r="B37" s="95"/>
      <c r="C37" s="166" t="s">
        <v>235</v>
      </c>
      <c r="D37" s="165">
        <f>SUM(E8:E36)</f>
        <v>1471368.08</v>
      </c>
      <c r="E37" s="99"/>
    </row>
    <row r="38" spans="1:5" ht="30" customHeight="1">
      <c r="A38" s="300" t="s">
        <v>499</v>
      </c>
      <c r="B38" s="301"/>
      <c r="C38" s="301"/>
      <c r="D38" s="301"/>
      <c r="E38" s="302"/>
    </row>
    <row r="39" spans="1:5" ht="82.5" customHeight="1" thickBot="1">
      <c r="A39" s="23" t="s">
        <v>111</v>
      </c>
      <c r="B39" s="24" t="s">
        <v>134</v>
      </c>
      <c r="C39" s="24" t="s">
        <v>113</v>
      </c>
      <c r="D39" s="24" t="s">
        <v>47</v>
      </c>
      <c r="E39" s="21" t="s">
        <v>112</v>
      </c>
    </row>
    <row r="40" spans="1:5" ht="24.75" customHeight="1">
      <c r="A40" s="23"/>
      <c r="B40" s="24"/>
      <c r="C40" s="24" t="s">
        <v>239</v>
      </c>
      <c r="D40" s="24"/>
      <c r="E40" s="223"/>
    </row>
    <row r="41" spans="1:5" ht="23.25" customHeight="1">
      <c r="A41" s="243">
        <v>1</v>
      </c>
      <c r="B41" s="246" t="s">
        <v>265</v>
      </c>
      <c r="C41" s="143" t="s">
        <v>266</v>
      </c>
      <c r="D41" s="143">
        <v>2015</v>
      </c>
      <c r="E41" s="161">
        <v>15183.84</v>
      </c>
    </row>
    <row r="42" spans="1:5" ht="21" customHeight="1">
      <c r="A42" s="244">
        <v>2</v>
      </c>
      <c r="B42" s="198" t="s">
        <v>459</v>
      </c>
      <c r="C42" s="199" t="s">
        <v>460</v>
      </c>
      <c r="D42" s="143">
        <v>2020</v>
      </c>
      <c r="E42" s="224">
        <v>7257</v>
      </c>
    </row>
    <row r="43" spans="1:5" ht="21" customHeight="1">
      <c r="A43" s="94">
        <v>3</v>
      </c>
      <c r="B43" s="198" t="s">
        <v>444</v>
      </c>
      <c r="C43" s="135" t="s">
        <v>469</v>
      </c>
      <c r="D43" s="196">
        <v>2021</v>
      </c>
      <c r="E43" s="224">
        <v>5000</v>
      </c>
    </row>
    <row r="44" spans="1:5" ht="20.25" customHeight="1">
      <c r="A44" s="201"/>
      <c r="B44" s="203"/>
      <c r="C44" s="202" t="s">
        <v>235</v>
      </c>
      <c r="D44" s="81">
        <f>SUM(E41:E43)</f>
        <v>27440.84</v>
      </c>
      <c r="E44" s="225"/>
    </row>
    <row r="45" spans="1:5" ht="36.75" customHeight="1">
      <c r="A45" s="303" t="s">
        <v>501</v>
      </c>
      <c r="B45" s="303"/>
      <c r="C45" s="303"/>
      <c r="D45" s="303"/>
      <c r="E45" s="303"/>
    </row>
    <row r="46" spans="1:5" ht="36.75" customHeight="1" thickBot="1">
      <c r="A46" s="24" t="s">
        <v>111</v>
      </c>
      <c r="B46" s="24" t="s">
        <v>134</v>
      </c>
      <c r="C46" s="24" t="s">
        <v>114</v>
      </c>
      <c r="D46" s="24" t="s">
        <v>47</v>
      </c>
      <c r="E46" s="21" t="s">
        <v>112</v>
      </c>
    </row>
    <row r="47" spans="1:5" ht="27" customHeight="1">
      <c r="A47" s="24"/>
      <c r="B47" s="24"/>
      <c r="C47" s="23" t="s">
        <v>236</v>
      </c>
      <c r="D47" s="24"/>
      <c r="E47" s="223"/>
    </row>
    <row r="48" spans="1:5" ht="24" customHeight="1">
      <c r="A48" s="243">
        <v>1</v>
      </c>
      <c r="B48" s="142" t="s">
        <v>140</v>
      </c>
      <c r="C48" s="144" t="s">
        <v>324</v>
      </c>
      <c r="D48" s="144">
        <v>2012</v>
      </c>
      <c r="E48" s="161">
        <v>280469.64</v>
      </c>
    </row>
    <row r="49" spans="1:5" ht="25.5" customHeight="1">
      <c r="A49" s="243">
        <v>2</v>
      </c>
      <c r="B49" s="142" t="s">
        <v>141</v>
      </c>
      <c r="C49" s="144" t="s">
        <v>115</v>
      </c>
      <c r="D49" s="144">
        <v>2010</v>
      </c>
      <c r="E49" s="152">
        <v>9900</v>
      </c>
    </row>
    <row r="50" spans="1:5" ht="25.5" customHeight="1">
      <c r="A50" s="243">
        <v>3</v>
      </c>
      <c r="B50" s="142" t="s">
        <v>142</v>
      </c>
      <c r="C50" s="144" t="s">
        <v>116</v>
      </c>
      <c r="D50" s="144">
        <v>2009</v>
      </c>
      <c r="E50" s="162">
        <v>71634.740000000005</v>
      </c>
    </row>
    <row r="51" spans="1:5" ht="23.25" customHeight="1">
      <c r="A51" s="243">
        <v>4</v>
      </c>
      <c r="B51" s="142" t="s">
        <v>326</v>
      </c>
      <c r="C51" s="144" t="s">
        <v>327</v>
      </c>
      <c r="D51" s="163">
        <v>2018</v>
      </c>
      <c r="E51" s="154">
        <v>13960.5</v>
      </c>
    </row>
    <row r="52" spans="1:5" ht="22.5" customHeight="1">
      <c r="A52" s="243">
        <v>5</v>
      </c>
      <c r="B52" s="213" t="s">
        <v>487</v>
      </c>
      <c r="C52" s="210" t="s">
        <v>488</v>
      </c>
      <c r="D52" s="212">
        <v>2021</v>
      </c>
      <c r="E52" s="154">
        <v>139138.70000000001</v>
      </c>
    </row>
    <row r="53" spans="1:5" ht="20.25" customHeight="1">
      <c r="A53" s="94">
        <v>6</v>
      </c>
      <c r="B53" s="198" t="s">
        <v>483</v>
      </c>
      <c r="C53" s="135" t="s">
        <v>484</v>
      </c>
      <c r="D53" s="247">
        <v>2021</v>
      </c>
      <c r="E53" s="156">
        <v>1057911.3</v>
      </c>
    </row>
    <row r="54" spans="1:5" ht="27" customHeight="1">
      <c r="A54" s="22"/>
      <c r="B54" s="33"/>
      <c r="C54" s="160"/>
      <c r="D54" s="209">
        <f>SUM(E48:E53)</f>
        <v>1573014.8800000001</v>
      </c>
      <c r="E54" s="109"/>
    </row>
    <row r="55" spans="1:5" ht="29.25" customHeight="1" thickBot="1">
      <c r="A55" s="25"/>
      <c r="B55" s="25"/>
      <c r="C55" s="27" t="s">
        <v>268</v>
      </c>
      <c r="D55" s="26"/>
      <c r="E55" s="211">
        <f>SUM(D37+D44+D54)</f>
        <v>3071823.8000000003</v>
      </c>
    </row>
  </sheetData>
  <mergeCells count="6">
    <mergeCell ref="A45:E45"/>
    <mergeCell ref="A1:B1"/>
    <mergeCell ref="A2:B2"/>
    <mergeCell ref="A4:D4"/>
    <mergeCell ref="A5:E5"/>
    <mergeCell ref="A38:E38"/>
  </mergeCells>
  <pageMargins left="0.7" right="0.7" top="0.75" bottom="0.75" header="0.3" footer="0.3"/>
  <pageSetup paperSize="9" orientation="landscape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42"/>
  <sheetViews>
    <sheetView view="pageBreakPreview" topLeftCell="A25" zoomScale="90" zoomScaleNormal="110" zoomScaleSheetLayoutView="90" workbookViewId="0">
      <selection activeCell="B39" sqref="B39"/>
    </sheetView>
  </sheetViews>
  <sheetFormatPr defaultRowHeight="14.25"/>
  <cols>
    <col min="1" max="1" width="2.75" customWidth="1"/>
    <col min="2" max="2" width="9.375" customWidth="1"/>
    <col min="3" max="3" width="9.25" customWidth="1"/>
    <col min="4" max="4" width="8.625" customWidth="1"/>
    <col min="5" max="5" width="8.25" customWidth="1"/>
    <col min="6" max="6" width="5" customWidth="1"/>
    <col min="7" max="7" width="5.125" customWidth="1"/>
    <col min="8" max="8" width="5.5" customWidth="1"/>
    <col min="9" max="9" width="8.375" customWidth="1"/>
    <col min="10" max="10" width="4.875" customWidth="1"/>
    <col min="11" max="11" width="5" customWidth="1"/>
    <col min="12" max="12" width="6.25" customWidth="1"/>
    <col min="13" max="13" width="8.5" customWidth="1"/>
    <col min="14" max="14" width="8.5" bestFit="1" customWidth="1"/>
    <col min="15" max="15" width="8.875" customWidth="1"/>
    <col min="16" max="16" width="8.75" customWidth="1"/>
    <col min="17" max="17" width="13.125" customWidth="1"/>
    <col min="18" max="18" width="6.625" customWidth="1"/>
    <col min="19" max="19" width="1" customWidth="1"/>
  </cols>
  <sheetData>
    <row r="1" spans="1:23" ht="13.5" customHeight="1">
      <c r="B1" s="17"/>
    </row>
    <row r="2" spans="1:23">
      <c r="G2" s="281" t="s">
        <v>123</v>
      </c>
      <c r="H2" s="281"/>
      <c r="I2" s="281"/>
      <c r="J2" s="281"/>
      <c r="K2" s="281"/>
      <c r="L2" s="281"/>
      <c r="M2" s="281"/>
      <c r="N2" s="281" t="s">
        <v>409</v>
      </c>
      <c r="O2" s="281"/>
      <c r="P2" s="281"/>
      <c r="Q2" s="281"/>
    </row>
    <row r="3" spans="1:23" ht="15">
      <c r="B3" s="17" t="s">
        <v>86</v>
      </c>
    </row>
    <row r="5" spans="1:23">
      <c r="B5" s="307" t="s">
        <v>87</v>
      </c>
      <c r="C5" s="307"/>
      <c r="D5" s="307"/>
      <c r="E5" s="307"/>
    </row>
    <row r="6" spans="1:23" ht="59.25" customHeight="1">
      <c r="A6" s="6" t="s">
        <v>3</v>
      </c>
      <c r="B6" s="6" t="s">
        <v>43</v>
      </c>
      <c r="C6" s="6" t="s">
        <v>44</v>
      </c>
      <c r="D6" s="6" t="s">
        <v>45</v>
      </c>
      <c r="E6" s="6" t="s">
        <v>46</v>
      </c>
      <c r="F6" s="6" t="s">
        <v>47</v>
      </c>
      <c r="G6" s="6" t="s">
        <v>48</v>
      </c>
      <c r="H6" s="6" t="s">
        <v>49</v>
      </c>
      <c r="I6" s="6" t="s">
        <v>50</v>
      </c>
      <c r="J6" s="6" t="s">
        <v>51</v>
      </c>
      <c r="K6" s="6" t="s">
        <v>52</v>
      </c>
      <c r="L6" s="6" t="s">
        <v>53</v>
      </c>
      <c r="M6" s="6" t="s">
        <v>54</v>
      </c>
      <c r="N6" s="6" t="s">
        <v>237</v>
      </c>
      <c r="O6" s="7" t="s">
        <v>120</v>
      </c>
      <c r="P6" s="7" t="s">
        <v>121</v>
      </c>
      <c r="Q6" s="8" t="s">
        <v>110</v>
      </c>
      <c r="R6" s="9" t="s">
        <v>56</v>
      </c>
    </row>
    <row r="7" spans="1:23" ht="27" customHeight="1">
      <c r="A7" s="12">
        <v>1</v>
      </c>
      <c r="B7" s="186" t="s">
        <v>384</v>
      </c>
      <c r="C7" s="28" t="s">
        <v>57</v>
      </c>
      <c r="D7" s="10"/>
      <c r="E7" s="10" t="s">
        <v>148</v>
      </c>
      <c r="F7" s="10">
        <v>1995</v>
      </c>
      <c r="G7" s="10">
        <v>2120</v>
      </c>
      <c r="H7" s="10"/>
      <c r="I7" s="10">
        <v>148711</v>
      </c>
      <c r="J7" s="10">
        <v>2</v>
      </c>
      <c r="K7" s="10"/>
      <c r="L7" s="10"/>
      <c r="M7" s="10" t="s">
        <v>58</v>
      </c>
      <c r="N7" s="10"/>
      <c r="O7" s="28" t="s">
        <v>411</v>
      </c>
      <c r="P7" s="10" t="s">
        <v>59</v>
      </c>
      <c r="Q7" s="13" t="s">
        <v>97</v>
      </c>
      <c r="R7" s="15" t="s">
        <v>32</v>
      </c>
    </row>
    <row r="8" spans="1:23" ht="27" customHeight="1">
      <c r="A8" s="12">
        <v>2</v>
      </c>
      <c r="B8" s="186" t="s">
        <v>385</v>
      </c>
      <c r="C8" s="28" t="s">
        <v>60</v>
      </c>
      <c r="D8" s="10"/>
      <c r="E8" s="10" t="s">
        <v>149</v>
      </c>
      <c r="F8" s="10">
        <v>1995</v>
      </c>
      <c r="G8" s="10">
        <v>6540</v>
      </c>
      <c r="H8" s="10"/>
      <c r="I8" s="10">
        <v>12219</v>
      </c>
      <c r="J8" s="10">
        <v>5</v>
      </c>
      <c r="K8" s="10"/>
      <c r="L8" s="10"/>
      <c r="M8" s="10" t="s">
        <v>58</v>
      </c>
      <c r="N8" s="10"/>
      <c r="O8" s="32" t="s">
        <v>411</v>
      </c>
      <c r="P8" s="10" t="s">
        <v>59</v>
      </c>
      <c r="Q8" s="13" t="s">
        <v>97</v>
      </c>
      <c r="R8" s="15" t="s">
        <v>388</v>
      </c>
    </row>
    <row r="9" spans="1:23" ht="24.75" customHeight="1">
      <c r="A9" s="12">
        <v>3</v>
      </c>
      <c r="B9" s="28" t="s">
        <v>62</v>
      </c>
      <c r="C9" s="28" t="s">
        <v>63</v>
      </c>
      <c r="D9" s="10" t="s">
        <v>64</v>
      </c>
      <c r="E9" s="10" t="s">
        <v>148</v>
      </c>
      <c r="F9" s="10">
        <v>2012</v>
      </c>
      <c r="G9" s="10">
        <v>2488</v>
      </c>
      <c r="H9" s="10" t="s">
        <v>65</v>
      </c>
      <c r="I9" s="10" t="s">
        <v>66</v>
      </c>
      <c r="J9" s="10">
        <v>5</v>
      </c>
      <c r="K9" s="10">
        <v>5880</v>
      </c>
      <c r="L9" s="10">
        <v>10200</v>
      </c>
      <c r="M9" s="10" t="s">
        <v>67</v>
      </c>
      <c r="N9" s="217">
        <v>136700</v>
      </c>
      <c r="O9" s="32" t="s">
        <v>412</v>
      </c>
      <c r="P9" s="28" t="s">
        <v>423</v>
      </c>
      <c r="Q9" s="13" t="s">
        <v>68</v>
      </c>
      <c r="R9" s="16" t="s">
        <v>36</v>
      </c>
    </row>
    <row r="10" spans="1:23" ht="32.25" customHeight="1">
      <c r="A10" s="12">
        <v>4</v>
      </c>
      <c r="B10" s="186" t="s">
        <v>386</v>
      </c>
      <c r="C10" s="28" t="s">
        <v>70</v>
      </c>
      <c r="D10" s="10" t="s">
        <v>71</v>
      </c>
      <c r="E10" s="10" t="s">
        <v>148</v>
      </c>
      <c r="F10" s="10">
        <v>2007</v>
      </c>
      <c r="G10" s="10">
        <v>6374</v>
      </c>
      <c r="H10" s="10"/>
      <c r="I10" s="10" t="s">
        <v>72</v>
      </c>
      <c r="J10" s="10">
        <v>5</v>
      </c>
      <c r="K10" s="10"/>
      <c r="L10" s="10"/>
      <c r="M10" s="10" t="s">
        <v>73</v>
      </c>
      <c r="N10" s="217">
        <v>525000</v>
      </c>
      <c r="O10" s="32" t="s">
        <v>413</v>
      </c>
      <c r="P10" s="28" t="s">
        <v>424</v>
      </c>
      <c r="Q10" s="13" t="s">
        <v>68</v>
      </c>
      <c r="R10" s="16" t="s">
        <v>410</v>
      </c>
    </row>
    <row r="11" spans="1:23" ht="28.5" customHeight="1">
      <c r="A11" s="12">
        <v>5</v>
      </c>
      <c r="B11" s="28" t="s">
        <v>74</v>
      </c>
      <c r="C11" s="28" t="s">
        <v>75</v>
      </c>
      <c r="D11" s="10" t="s">
        <v>76</v>
      </c>
      <c r="E11" s="10" t="s">
        <v>148</v>
      </c>
      <c r="F11" s="10">
        <v>2010</v>
      </c>
      <c r="G11" s="10">
        <v>6871</v>
      </c>
      <c r="H11" s="10" t="s">
        <v>77</v>
      </c>
      <c r="I11" s="10" t="s">
        <v>78</v>
      </c>
      <c r="J11" s="10">
        <v>6</v>
      </c>
      <c r="K11" s="10">
        <v>15000</v>
      </c>
      <c r="L11" s="10">
        <v>7009</v>
      </c>
      <c r="M11" s="10" t="s">
        <v>79</v>
      </c>
      <c r="N11" s="217">
        <v>494978</v>
      </c>
      <c r="O11" s="32" t="s">
        <v>414</v>
      </c>
      <c r="P11" s="28" t="s">
        <v>425</v>
      </c>
      <c r="Q11" s="13" t="s">
        <v>80</v>
      </c>
      <c r="R11" s="16" t="s">
        <v>61</v>
      </c>
      <c r="W11" s="34"/>
    </row>
    <row r="12" spans="1:23" ht="27.75" customHeight="1">
      <c r="A12" s="12">
        <v>6</v>
      </c>
      <c r="B12" s="216" t="s">
        <v>387</v>
      </c>
      <c r="C12" s="29" t="s">
        <v>81</v>
      </c>
      <c r="D12" s="11" t="s">
        <v>82</v>
      </c>
      <c r="E12" s="11" t="s">
        <v>148</v>
      </c>
      <c r="F12" s="11">
        <v>2000</v>
      </c>
      <c r="G12" s="11">
        <v>1998</v>
      </c>
      <c r="H12" s="11"/>
      <c r="I12" s="11" t="s">
        <v>83</v>
      </c>
      <c r="J12" s="11">
        <v>5</v>
      </c>
      <c r="K12" s="11"/>
      <c r="L12" s="11"/>
      <c r="M12" s="11" t="s">
        <v>84</v>
      </c>
      <c r="N12" s="101">
        <v>63600</v>
      </c>
      <c r="O12" s="29" t="s">
        <v>415</v>
      </c>
      <c r="P12" s="29" t="s">
        <v>415</v>
      </c>
      <c r="Q12" s="13" t="s">
        <v>97</v>
      </c>
      <c r="R12" s="16" t="s">
        <v>85</v>
      </c>
    </row>
    <row r="13" spans="1:23" ht="27.75" customHeight="1">
      <c r="A13" s="12">
        <v>7</v>
      </c>
      <c r="B13" s="29" t="s">
        <v>125</v>
      </c>
      <c r="C13" s="29" t="s">
        <v>126</v>
      </c>
      <c r="D13" s="11" t="s">
        <v>127</v>
      </c>
      <c r="E13" s="11" t="s">
        <v>148</v>
      </c>
      <c r="F13" s="11">
        <v>2014</v>
      </c>
      <c r="G13" s="11">
        <v>12742</v>
      </c>
      <c r="H13" s="11"/>
      <c r="I13" s="11" t="s">
        <v>128</v>
      </c>
      <c r="J13" s="11">
        <v>6</v>
      </c>
      <c r="K13" s="11"/>
      <c r="L13" s="11">
        <v>701</v>
      </c>
      <c r="M13" s="11" t="s">
        <v>129</v>
      </c>
      <c r="N13" s="101">
        <v>866160</v>
      </c>
      <c r="O13" s="29" t="s">
        <v>416</v>
      </c>
      <c r="P13" s="28" t="s">
        <v>422</v>
      </c>
      <c r="Q13" s="13" t="s">
        <v>68</v>
      </c>
      <c r="R13" s="14" t="s">
        <v>36</v>
      </c>
    </row>
    <row r="14" spans="1:23" ht="27.75" customHeight="1">
      <c r="A14" s="12">
        <v>8</v>
      </c>
      <c r="B14" s="29" t="s">
        <v>130</v>
      </c>
      <c r="C14" s="8" t="s">
        <v>238</v>
      </c>
      <c r="D14" s="11" t="s">
        <v>186</v>
      </c>
      <c r="E14" s="11" t="s">
        <v>131</v>
      </c>
      <c r="F14" s="11">
        <v>2014</v>
      </c>
      <c r="G14" s="11"/>
      <c r="H14" s="11"/>
      <c r="I14" s="11" t="s">
        <v>132</v>
      </c>
      <c r="J14" s="11" t="s">
        <v>119</v>
      </c>
      <c r="K14" s="11"/>
      <c r="L14" s="11"/>
      <c r="M14" s="11" t="s">
        <v>133</v>
      </c>
      <c r="N14" s="11"/>
      <c r="O14" s="29" t="s">
        <v>417</v>
      </c>
      <c r="P14" s="10" t="s">
        <v>59</v>
      </c>
      <c r="Q14" s="13" t="s">
        <v>68</v>
      </c>
      <c r="R14" s="14" t="s">
        <v>36</v>
      </c>
    </row>
    <row r="15" spans="1:23" ht="27.75" customHeight="1">
      <c r="A15" s="12">
        <v>9</v>
      </c>
      <c r="B15" s="29" t="s">
        <v>69</v>
      </c>
      <c r="C15" s="8" t="s">
        <v>70</v>
      </c>
      <c r="D15" s="8" t="s">
        <v>336</v>
      </c>
      <c r="E15" s="11" t="s">
        <v>148</v>
      </c>
      <c r="F15" s="11">
        <v>2015</v>
      </c>
      <c r="G15" s="11">
        <v>6374</v>
      </c>
      <c r="H15" s="11" t="s">
        <v>337</v>
      </c>
      <c r="I15" s="310" t="s">
        <v>338</v>
      </c>
      <c r="J15" s="311"/>
      <c r="K15" s="11">
        <v>16000</v>
      </c>
      <c r="L15" s="11">
        <v>629</v>
      </c>
      <c r="M15" s="11" t="s">
        <v>339</v>
      </c>
      <c r="N15" s="29" t="s">
        <v>340</v>
      </c>
      <c r="O15" s="29" t="s">
        <v>417</v>
      </c>
      <c r="P15" s="28" t="s">
        <v>421</v>
      </c>
      <c r="Q15" s="13" t="s">
        <v>356</v>
      </c>
      <c r="R15" s="14" t="s">
        <v>33</v>
      </c>
    </row>
    <row r="16" spans="1:23" ht="27.75" customHeight="1">
      <c r="A16" s="12">
        <v>10</v>
      </c>
      <c r="B16" s="29" t="s">
        <v>341</v>
      </c>
      <c r="C16" s="29" t="s">
        <v>342</v>
      </c>
      <c r="D16" s="11" t="s">
        <v>343</v>
      </c>
      <c r="E16" s="11" t="s">
        <v>148</v>
      </c>
      <c r="F16" s="11">
        <v>1998</v>
      </c>
      <c r="G16" s="11">
        <v>6179</v>
      </c>
      <c r="H16" s="11" t="s">
        <v>344</v>
      </c>
      <c r="I16" s="308" t="s">
        <v>345</v>
      </c>
      <c r="J16" s="309"/>
      <c r="K16" s="11">
        <v>12500</v>
      </c>
      <c r="L16" s="11">
        <v>94485</v>
      </c>
      <c r="M16" s="11" t="s">
        <v>346</v>
      </c>
      <c r="N16" s="101">
        <v>65000</v>
      </c>
      <c r="O16" s="29" t="s">
        <v>418</v>
      </c>
      <c r="P16" s="28" t="s">
        <v>418</v>
      </c>
      <c r="Q16" s="13" t="s">
        <v>355</v>
      </c>
      <c r="R16" s="14" t="s">
        <v>347</v>
      </c>
    </row>
    <row r="17" spans="1:18" ht="27.75" customHeight="1">
      <c r="A17" s="12">
        <v>11</v>
      </c>
      <c r="B17" s="29" t="s">
        <v>348</v>
      </c>
      <c r="C17" s="29" t="s">
        <v>349</v>
      </c>
      <c r="D17" s="11" t="s">
        <v>350</v>
      </c>
      <c r="E17" s="11" t="s">
        <v>351</v>
      </c>
      <c r="F17" s="11">
        <v>1999</v>
      </c>
      <c r="G17" s="11">
        <v>2417</v>
      </c>
      <c r="H17" s="11" t="s">
        <v>352</v>
      </c>
      <c r="I17" s="308" t="s">
        <v>353</v>
      </c>
      <c r="J17" s="309"/>
      <c r="K17" s="11">
        <v>4900</v>
      </c>
      <c r="L17" s="11">
        <v>82817</v>
      </c>
      <c r="M17" s="11" t="s">
        <v>354</v>
      </c>
      <c r="N17" s="101">
        <v>12000</v>
      </c>
      <c r="O17" s="29" t="s">
        <v>419</v>
      </c>
      <c r="P17" s="10"/>
      <c r="Q17" s="13" t="s">
        <v>357</v>
      </c>
      <c r="R17" s="14" t="s">
        <v>358</v>
      </c>
    </row>
    <row r="18" spans="1:18" ht="27.75" customHeight="1">
      <c r="A18" s="12">
        <v>12</v>
      </c>
      <c r="B18" s="29" t="s">
        <v>389</v>
      </c>
      <c r="C18" s="29" t="s">
        <v>60</v>
      </c>
      <c r="D18" s="11"/>
      <c r="E18" s="11" t="s">
        <v>359</v>
      </c>
      <c r="F18" s="11">
        <v>1985</v>
      </c>
      <c r="G18" s="11"/>
      <c r="H18" s="11"/>
      <c r="I18" s="11">
        <v>15094</v>
      </c>
      <c r="J18" s="11"/>
      <c r="K18" s="11"/>
      <c r="L18" s="11"/>
      <c r="M18" s="11"/>
      <c r="N18" s="101"/>
      <c r="O18" s="29" t="s">
        <v>420</v>
      </c>
      <c r="P18" s="28" t="s">
        <v>390</v>
      </c>
      <c r="Q18" s="13" t="s">
        <v>68</v>
      </c>
      <c r="R18" s="14" t="s">
        <v>36</v>
      </c>
    </row>
    <row r="19" spans="1:18" ht="27.75" customHeight="1">
      <c r="O19" s="30"/>
      <c r="P19" s="30"/>
    </row>
    <row r="20" spans="1:18" ht="33.75" customHeight="1">
      <c r="B20" s="306" t="s">
        <v>109</v>
      </c>
      <c r="C20" s="306"/>
      <c r="D20" s="306"/>
      <c r="E20" s="306"/>
      <c r="F20" s="306"/>
      <c r="G20" s="306"/>
      <c r="O20" s="30"/>
      <c r="P20" s="30"/>
    </row>
    <row r="21" spans="1:18" ht="67.5">
      <c r="A21" s="6" t="s">
        <v>3</v>
      </c>
      <c r="B21" s="6" t="s">
        <v>43</v>
      </c>
      <c r="C21" s="6" t="s">
        <v>44</v>
      </c>
      <c r="D21" s="6" t="s">
        <v>45</v>
      </c>
      <c r="E21" s="6" t="s">
        <v>46</v>
      </c>
      <c r="F21" s="6" t="s">
        <v>47</v>
      </c>
      <c r="G21" s="6" t="s">
        <v>48</v>
      </c>
      <c r="H21" s="6" t="s">
        <v>49</v>
      </c>
      <c r="I21" s="6" t="s">
        <v>50</v>
      </c>
      <c r="J21" s="6" t="s">
        <v>51</v>
      </c>
      <c r="K21" s="6" t="s">
        <v>52</v>
      </c>
      <c r="L21" s="6" t="s">
        <v>53</v>
      </c>
      <c r="M21" s="6" t="s">
        <v>54</v>
      </c>
      <c r="N21" s="6" t="s">
        <v>55</v>
      </c>
      <c r="O21" s="7" t="s">
        <v>120</v>
      </c>
      <c r="P21" s="7" t="s">
        <v>121</v>
      </c>
      <c r="Q21" s="8" t="s">
        <v>88</v>
      </c>
    </row>
    <row r="22" spans="1:18" ht="49.5" customHeight="1">
      <c r="A22" s="12" t="s">
        <v>34</v>
      </c>
      <c r="B22" s="28" t="s">
        <v>89</v>
      </c>
      <c r="C22" s="28" t="s">
        <v>90</v>
      </c>
      <c r="D22" s="10" t="s">
        <v>91</v>
      </c>
      <c r="E22" s="10" t="s">
        <v>92</v>
      </c>
      <c r="F22" s="10">
        <v>2004</v>
      </c>
      <c r="G22" s="10">
        <v>1686</v>
      </c>
      <c r="H22" s="10" t="s">
        <v>93</v>
      </c>
      <c r="I22" s="10" t="s">
        <v>94</v>
      </c>
      <c r="J22" s="10">
        <v>697</v>
      </c>
      <c r="K22" s="10">
        <v>1900</v>
      </c>
      <c r="L22" s="10">
        <v>215015</v>
      </c>
      <c r="M22" s="10" t="s">
        <v>95</v>
      </c>
      <c r="N22" s="217">
        <v>8950</v>
      </c>
      <c r="O22" s="28" t="s">
        <v>426</v>
      </c>
      <c r="P22" s="28" t="s">
        <v>426</v>
      </c>
      <c r="Q22" s="13" t="s">
        <v>96</v>
      </c>
    </row>
    <row r="23" spans="1:18" ht="37.5" customHeight="1">
      <c r="A23" s="12">
        <v>2</v>
      </c>
      <c r="B23" s="186" t="s">
        <v>328</v>
      </c>
      <c r="C23" s="28" t="s">
        <v>98</v>
      </c>
      <c r="D23" s="10" t="s">
        <v>99</v>
      </c>
      <c r="E23" s="10" t="s">
        <v>240</v>
      </c>
      <c r="F23" s="10">
        <v>2007</v>
      </c>
      <c r="G23" s="10">
        <v>2999</v>
      </c>
      <c r="H23" s="10" t="s">
        <v>100</v>
      </c>
      <c r="I23" s="10" t="s">
        <v>101</v>
      </c>
      <c r="J23" s="10">
        <v>1525</v>
      </c>
      <c r="K23" s="10">
        <v>3500</v>
      </c>
      <c r="L23" s="10">
        <v>279029</v>
      </c>
      <c r="M23" s="10" t="s">
        <v>102</v>
      </c>
      <c r="N23" s="217">
        <v>46200</v>
      </c>
      <c r="O23" s="28" t="s">
        <v>427</v>
      </c>
      <c r="P23" s="28" t="s">
        <v>427</v>
      </c>
      <c r="Q23" s="13" t="s">
        <v>97</v>
      </c>
    </row>
    <row r="24" spans="1:18" ht="32.25" customHeight="1">
      <c r="A24" s="12">
        <v>3</v>
      </c>
      <c r="B24" s="186" t="s">
        <v>329</v>
      </c>
      <c r="C24" s="28" t="s">
        <v>103</v>
      </c>
      <c r="D24" s="10" t="s">
        <v>104</v>
      </c>
      <c r="E24" s="10" t="s">
        <v>105</v>
      </c>
      <c r="F24" s="10">
        <v>2013</v>
      </c>
      <c r="G24" s="10">
        <v>2216</v>
      </c>
      <c r="H24" s="10" t="s">
        <v>171</v>
      </c>
      <c r="I24" s="10" t="s">
        <v>106</v>
      </c>
      <c r="J24" s="10">
        <v>1</v>
      </c>
      <c r="K24" s="10">
        <v>5700</v>
      </c>
      <c r="L24" s="10">
        <v>972</v>
      </c>
      <c r="M24" s="10" t="s">
        <v>107</v>
      </c>
      <c r="N24" s="217">
        <v>119521.5</v>
      </c>
      <c r="O24" s="28" t="s">
        <v>427</v>
      </c>
      <c r="P24" s="28" t="s">
        <v>427</v>
      </c>
      <c r="Q24" s="13" t="s">
        <v>108</v>
      </c>
    </row>
    <row r="25" spans="1:18" ht="32.25" customHeight="1">
      <c r="A25" s="12">
        <v>4</v>
      </c>
      <c r="B25" s="186" t="s">
        <v>491</v>
      </c>
      <c r="C25" s="28" t="s">
        <v>191</v>
      </c>
      <c r="D25" s="10" t="s">
        <v>492</v>
      </c>
      <c r="E25" s="10"/>
      <c r="F25" s="10"/>
      <c r="G25" s="10"/>
      <c r="H25" s="10"/>
      <c r="I25" s="10"/>
      <c r="J25" s="10"/>
      <c r="K25" s="10"/>
      <c r="L25" s="10"/>
      <c r="M25" s="10"/>
      <c r="N25" s="217"/>
      <c r="O25" s="28"/>
      <c r="P25" s="28"/>
      <c r="Q25" s="13" t="s">
        <v>493</v>
      </c>
    </row>
    <row r="26" spans="1:18" ht="32.25" customHeight="1">
      <c r="A26" s="12">
        <v>5</v>
      </c>
      <c r="B26" s="32" t="s">
        <v>173</v>
      </c>
      <c r="C26" s="28" t="s">
        <v>174</v>
      </c>
      <c r="D26" s="10" t="s">
        <v>175</v>
      </c>
      <c r="E26" s="10" t="s">
        <v>359</v>
      </c>
      <c r="F26" s="10" t="s">
        <v>176</v>
      </c>
      <c r="G26" s="10"/>
      <c r="H26" s="10"/>
      <c r="I26" s="218" t="s">
        <v>190</v>
      </c>
      <c r="J26" s="10">
        <v>3</v>
      </c>
      <c r="K26" s="10"/>
      <c r="L26" s="10"/>
      <c r="M26" s="10" t="s">
        <v>176</v>
      </c>
      <c r="N26" s="28"/>
      <c r="O26" s="28" t="s">
        <v>428</v>
      </c>
      <c r="P26" s="28" t="s">
        <v>172</v>
      </c>
      <c r="Q26" s="13" t="s">
        <v>108</v>
      </c>
    </row>
    <row r="27" spans="1:18" ht="37.5" customHeight="1">
      <c r="A27" s="12">
        <v>6</v>
      </c>
      <c r="B27" s="186" t="s">
        <v>330</v>
      </c>
      <c r="C27" s="28" t="s">
        <v>177</v>
      </c>
      <c r="D27" s="10" t="s">
        <v>178</v>
      </c>
      <c r="E27" s="10" t="s">
        <v>179</v>
      </c>
      <c r="F27" s="10"/>
      <c r="G27" s="10">
        <v>1650</v>
      </c>
      <c r="H27" s="10">
        <v>36</v>
      </c>
      <c r="I27" s="218" t="s">
        <v>180</v>
      </c>
      <c r="J27" s="10">
        <v>1</v>
      </c>
      <c r="K27" s="10"/>
      <c r="L27" s="10"/>
      <c r="M27" s="10" t="s">
        <v>181</v>
      </c>
      <c r="N27" s="28">
        <v>50000</v>
      </c>
      <c r="O27" s="28" t="s">
        <v>430</v>
      </c>
      <c r="P27" s="28" t="s">
        <v>172</v>
      </c>
      <c r="Q27" s="13" t="s">
        <v>108</v>
      </c>
    </row>
    <row r="28" spans="1:18" ht="39.75" customHeight="1">
      <c r="A28" s="12">
        <v>7</v>
      </c>
      <c r="B28" s="186" t="s">
        <v>437</v>
      </c>
      <c r="C28" s="28" t="s">
        <v>436</v>
      </c>
      <c r="D28" s="214" t="s">
        <v>435</v>
      </c>
      <c r="E28" s="11"/>
      <c r="F28" s="11">
        <v>2020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3" t="s">
        <v>97</v>
      </c>
    </row>
    <row r="29" spans="1:18" ht="39.75" customHeight="1">
      <c r="A29" s="12">
        <v>8</v>
      </c>
      <c r="B29" s="186" t="s">
        <v>331</v>
      </c>
      <c r="C29" s="28" t="s">
        <v>191</v>
      </c>
      <c r="D29" s="10" t="s">
        <v>192</v>
      </c>
      <c r="E29" s="10" t="s">
        <v>92</v>
      </c>
      <c r="F29" s="10">
        <v>2008</v>
      </c>
      <c r="G29" s="10">
        <v>1896</v>
      </c>
      <c r="H29" s="10" t="s">
        <v>193</v>
      </c>
      <c r="I29" s="218" t="s">
        <v>194</v>
      </c>
      <c r="J29" s="10" t="s">
        <v>195</v>
      </c>
      <c r="K29" s="10">
        <v>2800</v>
      </c>
      <c r="L29" s="10">
        <v>231800</v>
      </c>
      <c r="M29" s="10" t="s">
        <v>196</v>
      </c>
      <c r="N29" s="217">
        <v>47256</v>
      </c>
      <c r="O29" s="28" t="s">
        <v>429</v>
      </c>
      <c r="P29" s="28" t="s">
        <v>429</v>
      </c>
      <c r="Q29" s="13" t="s">
        <v>197</v>
      </c>
    </row>
    <row r="30" spans="1:18" ht="39.75" customHeight="1">
      <c r="A30" s="12">
        <v>9</v>
      </c>
      <c r="B30" s="28" t="s">
        <v>360</v>
      </c>
      <c r="C30" s="28"/>
      <c r="D30" s="10"/>
      <c r="E30" s="10"/>
      <c r="F30" s="10"/>
      <c r="G30" s="10"/>
      <c r="H30" s="10"/>
      <c r="I30" s="218"/>
      <c r="J30" s="10"/>
      <c r="K30" s="10"/>
      <c r="L30" s="10"/>
      <c r="M30" s="10"/>
      <c r="N30" s="219">
        <v>1594.08</v>
      </c>
      <c r="O30" s="28" t="s">
        <v>411</v>
      </c>
      <c r="P30" s="28" t="s">
        <v>172</v>
      </c>
      <c r="Q30" s="13" t="s">
        <v>197</v>
      </c>
    </row>
    <row r="31" spans="1:18" ht="46.5" customHeight="1">
      <c r="A31" s="12">
        <v>10</v>
      </c>
      <c r="B31" s="186" t="s">
        <v>218</v>
      </c>
      <c r="C31" s="28"/>
      <c r="D31" s="10"/>
      <c r="E31" s="10"/>
      <c r="F31" s="10"/>
      <c r="G31" s="10"/>
      <c r="H31" s="10"/>
      <c r="I31" s="218"/>
      <c r="J31" s="10">
        <v>1</v>
      </c>
      <c r="K31" s="10"/>
      <c r="L31" s="10"/>
      <c r="M31" s="10"/>
      <c r="N31" s="28"/>
      <c r="O31" s="28" t="s">
        <v>411</v>
      </c>
      <c r="P31" s="28" t="s">
        <v>172</v>
      </c>
      <c r="Q31" s="13" t="s">
        <v>197</v>
      </c>
    </row>
    <row r="32" spans="1:18" ht="60.75" customHeight="1">
      <c r="A32" s="12">
        <v>11</v>
      </c>
      <c r="B32" s="186" t="s">
        <v>219</v>
      </c>
      <c r="C32" s="28"/>
      <c r="D32" s="10"/>
      <c r="E32" s="10"/>
      <c r="F32" s="10"/>
      <c r="G32" s="10"/>
      <c r="H32" s="10"/>
      <c r="I32" s="218"/>
      <c r="J32" s="10">
        <v>1</v>
      </c>
      <c r="K32" s="10"/>
      <c r="L32" s="10"/>
      <c r="M32" s="10"/>
      <c r="N32" s="28"/>
      <c r="O32" s="28" t="s">
        <v>411</v>
      </c>
      <c r="P32" s="28" t="s">
        <v>172</v>
      </c>
      <c r="Q32" s="13" t="s">
        <v>197</v>
      </c>
    </row>
    <row r="33" spans="1:17" ht="39.75" customHeight="1">
      <c r="A33" s="12">
        <v>12</v>
      </c>
      <c r="B33" s="28" t="s">
        <v>361</v>
      </c>
      <c r="C33" s="28" t="s">
        <v>362</v>
      </c>
      <c r="D33" s="10" t="s">
        <v>363</v>
      </c>
      <c r="E33" s="10" t="s">
        <v>364</v>
      </c>
      <c r="F33" s="10">
        <v>2014</v>
      </c>
      <c r="G33" s="10"/>
      <c r="H33" s="10"/>
      <c r="I33" s="218" t="s">
        <v>365</v>
      </c>
      <c r="J33" s="10"/>
      <c r="K33" s="10">
        <v>750</v>
      </c>
      <c r="L33" s="10"/>
      <c r="M33" s="10" t="s">
        <v>366</v>
      </c>
      <c r="N33" s="217">
        <v>2699</v>
      </c>
      <c r="O33" s="28" t="s">
        <v>431</v>
      </c>
      <c r="P33" s="28"/>
      <c r="Q33" s="13" t="s">
        <v>97</v>
      </c>
    </row>
    <row r="34" spans="1:17" ht="44.25" customHeight="1">
      <c r="A34" s="102">
        <v>13</v>
      </c>
      <c r="B34" s="32" t="s">
        <v>383</v>
      </c>
      <c r="C34" s="32" t="s">
        <v>367</v>
      </c>
      <c r="D34" s="31" t="s">
        <v>382</v>
      </c>
      <c r="E34" s="31" t="s">
        <v>368</v>
      </c>
      <c r="F34" s="31">
        <v>2015</v>
      </c>
      <c r="G34" s="31"/>
      <c r="H34" s="31">
        <v>8.57</v>
      </c>
      <c r="I34" s="96" t="s">
        <v>374</v>
      </c>
      <c r="J34" s="31">
        <v>1</v>
      </c>
      <c r="K34" s="31"/>
      <c r="L34" s="31"/>
      <c r="M34" s="31"/>
      <c r="N34" s="83">
        <v>6499</v>
      </c>
      <c r="O34" s="32" t="s">
        <v>432</v>
      </c>
      <c r="P34" s="32" t="s">
        <v>432</v>
      </c>
      <c r="Q34" s="13" t="s">
        <v>97</v>
      </c>
    </row>
    <row r="35" spans="1:17" ht="39" customHeight="1">
      <c r="A35" s="102">
        <v>14</v>
      </c>
      <c r="B35" s="32" t="s">
        <v>370</v>
      </c>
      <c r="C35" s="32" t="s">
        <v>372</v>
      </c>
      <c r="D35" s="31" t="s">
        <v>369</v>
      </c>
      <c r="E35" s="31" t="s">
        <v>371</v>
      </c>
      <c r="F35" s="31">
        <v>2015</v>
      </c>
      <c r="G35" s="31"/>
      <c r="H35" s="31"/>
      <c r="I35" s="96" t="s">
        <v>373</v>
      </c>
      <c r="J35" s="31">
        <v>1</v>
      </c>
      <c r="K35" s="31"/>
      <c r="L35" s="31"/>
      <c r="M35" s="31"/>
      <c r="N35" s="103">
        <v>17218.77</v>
      </c>
      <c r="O35" s="32" t="s">
        <v>433</v>
      </c>
      <c r="P35" s="32" t="s">
        <v>433</v>
      </c>
      <c r="Q35" s="13" t="s">
        <v>97</v>
      </c>
    </row>
    <row r="36" spans="1:17" ht="51" customHeight="1">
      <c r="A36" s="102">
        <v>15</v>
      </c>
      <c r="B36" s="32" t="s">
        <v>379</v>
      </c>
      <c r="C36" s="28" t="s">
        <v>375</v>
      </c>
      <c r="D36" s="28" t="s">
        <v>376</v>
      </c>
      <c r="E36" s="10" t="s">
        <v>371</v>
      </c>
      <c r="F36" s="10">
        <v>2018</v>
      </c>
      <c r="G36" s="10">
        <v>420</v>
      </c>
      <c r="H36" s="10" t="s">
        <v>377</v>
      </c>
      <c r="I36" s="218"/>
      <c r="J36" s="10"/>
      <c r="K36" s="10"/>
      <c r="L36" s="10"/>
      <c r="M36" s="10">
        <v>2018</v>
      </c>
      <c r="N36" s="217">
        <v>6599</v>
      </c>
      <c r="O36" s="28"/>
      <c r="P36" s="28"/>
      <c r="Q36" s="13" t="s">
        <v>97</v>
      </c>
    </row>
    <row r="37" spans="1:17" ht="45.75" customHeight="1">
      <c r="A37" s="102">
        <v>16</v>
      </c>
      <c r="B37" s="186" t="s">
        <v>319</v>
      </c>
      <c r="C37" s="28" t="s">
        <v>380</v>
      </c>
      <c r="D37" s="28" t="s">
        <v>381</v>
      </c>
      <c r="E37" s="10" t="s">
        <v>359</v>
      </c>
      <c r="F37" s="10">
        <v>2018</v>
      </c>
      <c r="G37" s="10"/>
      <c r="H37" s="10"/>
      <c r="I37" s="218"/>
      <c r="J37" s="10"/>
      <c r="K37" s="10"/>
      <c r="L37" s="10"/>
      <c r="M37" s="10">
        <v>2018</v>
      </c>
      <c r="N37" s="219">
        <v>32913.300000000003</v>
      </c>
      <c r="O37" s="28"/>
      <c r="P37" s="28"/>
      <c r="Q37" s="13" t="s">
        <v>97</v>
      </c>
    </row>
    <row r="38" spans="1:17" ht="42" customHeight="1">
      <c r="A38" s="102">
        <v>17</v>
      </c>
      <c r="B38" s="186" t="s">
        <v>321</v>
      </c>
      <c r="C38" s="28"/>
      <c r="D38" s="10" t="s">
        <v>320</v>
      </c>
      <c r="E38" s="10" t="s">
        <v>368</v>
      </c>
      <c r="F38" s="10">
        <v>2018</v>
      </c>
      <c r="G38" s="10">
        <v>420</v>
      </c>
      <c r="H38" s="10" t="s">
        <v>378</v>
      </c>
      <c r="I38" s="218"/>
      <c r="J38" s="10"/>
      <c r="K38" s="10"/>
      <c r="L38" s="10"/>
      <c r="M38" s="10">
        <v>2018</v>
      </c>
      <c r="N38" s="217">
        <v>6899</v>
      </c>
      <c r="O38" s="28"/>
      <c r="P38" s="28"/>
      <c r="Q38" s="13" t="s">
        <v>97</v>
      </c>
    </row>
    <row r="39" spans="1:17" ht="33.75">
      <c r="A39" s="215">
        <v>18</v>
      </c>
      <c r="B39" s="186" t="s">
        <v>490</v>
      </c>
      <c r="C39" s="215"/>
      <c r="D39" s="11"/>
      <c r="E39" s="11" t="s">
        <v>371</v>
      </c>
      <c r="F39" s="11">
        <v>2020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3" t="s">
        <v>97</v>
      </c>
    </row>
    <row r="40" spans="1:17" ht="33.75">
      <c r="A40" s="187">
        <v>19</v>
      </c>
      <c r="B40" s="186" t="s">
        <v>489</v>
      </c>
      <c r="C40" s="28"/>
      <c r="D40" s="214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3"/>
    </row>
    <row r="42" spans="1:17">
      <c r="B42" s="220"/>
      <c r="C42" s="220"/>
      <c r="D42" t="s">
        <v>494</v>
      </c>
    </row>
  </sheetData>
  <mergeCells count="7">
    <mergeCell ref="B20:G20"/>
    <mergeCell ref="B5:E5"/>
    <mergeCell ref="N2:Q2"/>
    <mergeCell ref="G2:M2"/>
    <mergeCell ref="I17:J17"/>
    <mergeCell ref="I16:J16"/>
    <mergeCell ref="I15:J15"/>
  </mergeCells>
  <phoneticPr fontId="48" type="noConversion"/>
  <pageMargins left="3.937007874015748E-2" right="3.937007874015748E-2" top="0.15748031496062992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4</vt:i4>
      </vt:variant>
    </vt:vector>
  </HeadingPairs>
  <TitlesOfParts>
    <vt:vector size="15" baseType="lpstr">
      <vt:lpstr>Budynki</vt:lpstr>
      <vt:lpstr>Lokale gminne</vt:lpstr>
      <vt:lpstr>Arkusz3</vt:lpstr>
      <vt:lpstr>Budowle</vt:lpstr>
      <vt:lpstr>Wyposażenie</vt:lpstr>
      <vt:lpstr>Wykaz elektroniki</vt:lpstr>
      <vt:lpstr>Elektronika</vt:lpstr>
      <vt:lpstr>pojazdy </vt:lpstr>
      <vt:lpstr>Arkusz1</vt:lpstr>
      <vt:lpstr>Arkusz2</vt:lpstr>
      <vt:lpstr>Arkusz4</vt:lpstr>
      <vt:lpstr>Budowle!Obszar_wydruku</vt:lpstr>
      <vt:lpstr>Budynki!Obszar_wydruku</vt:lpstr>
      <vt:lpstr>'pojazdy '!Obszar_wydruku</vt:lpstr>
      <vt:lpstr>Wyposażenie!Obszar_wydruku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</dc:creator>
  <cp:lastModifiedBy>Robert</cp:lastModifiedBy>
  <cp:lastPrinted>2023-10-25T05:57:35Z</cp:lastPrinted>
  <dcterms:created xsi:type="dcterms:W3CDTF">2014-09-03T11:36:18Z</dcterms:created>
  <dcterms:modified xsi:type="dcterms:W3CDTF">2023-12-13T13:32:18Z</dcterms:modified>
</cp:coreProperties>
</file>