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KO_Projektantów" sheetId="1" r:id="rId1"/>
    <sheet name="Branża Drogowa" sheetId="2" r:id="rId2"/>
    <sheet name="Branża Sanitarna" sheetId="3" r:id="rId3"/>
    <sheet name="Branża Elektryczna" sheetId="4" r:id="rId4"/>
    <sheet name="Branża Telekomunikacyjna" sheetId="5" r:id="rId5"/>
  </sheets>
  <definedNames/>
  <calcPr fullCalcOnLoad="1"/>
</workbook>
</file>

<file path=xl/sharedStrings.xml><?xml version="1.0" encoding="utf-8"?>
<sst xmlns="http://schemas.openxmlformats.org/spreadsheetml/2006/main" count="300" uniqueCount="220">
  <si>
    <t>Lp.</t>
  </si>
  <si>
    <t>Podstawa</t>
  </si>
  <si>
    <t>Opis</t>
  </si>
  <si>
    <t>j.m.</t>
  </si>
  <si>
    <t>Ilość</t>
  </si>
  <si>
    <t>Cena</t>
  </si>
  <si>
    <t>Wartość</t>
  </si>
  <si>
    <t xml:space="preserve">KOSZTORYS: </t>
  </si>
  <si>
    <t>1</t>
  </si>
  <si>
    <t>Budowa kanalizacji, kanału technologicznego (KT).</t>
  </si>
  <si>
    <t>1
d.1</t>
  </si>
  <si>
    <t>KNR 5-01 0401-03</t>
  </si>
  <si>
    <t>Budowa studni kablowych prefabrykowanych rozdzielczych dwuelementowych, SK-2, grunt kategorii IV. SK-1.</t>
  </si>
  <si>
    <t>szt</t>
  </si>
  <si>
    <t>2
d.1</t>
  </si>
  <si>
    <t>ZN-97/TP S.A.-040 0102-01</t>
  </si>
  <si>
    <t>Budowa kanalizacji kablowej pierwotnej z rur z tworzyw sztucznych w wykopie wykonanym mechanicznie w gruncie kategorii III, 1 warstwa i 1 otwór w ciągu kanalizacji, 1 rura w warstwie. Wiązka 40+7x12/10</t>
  </si>
  <si>
    <t xml:space="preserve">m </t>
  </si>
  <si>
    <t>Razem dział: Budowa kanalizacji, kanału technologicznego (KT)</t>
  </si>
  <si>
    <t>Wartość kosztorysowa robót bez podatku VAT</t>
  </si>
  <si>
    <r>
      <rPr>
        <sz val="9"/>
        <rFont val="Microsoft Sans Serif"/>
        <family val="2"/>
      </rPr>
      <t>LP</t>
    </r>
  </si>
  <si>
    <r>
      <rPr>
        <sz val="8"/>
        <rFont val="Microsoft Sans Serif"/>
        <family val="2"/>
      </rPr>
      <t>Nr SST</t>
    </r>
  </si>
  <si>
    <r>
      <rPr>
        <sz val="10"/>
        <rFont val="Microsoft Sans Serif"/>
        <family val="2"/>
      </rPr>
      <t>Wyszczególnienie elementów rozliczeniowych</t>
    </r>
  </si>
  <si>
    <r>
      <rPr>
        <sz val="10"/>
        <rFont val="Microsoft Sans Serif"/>
        <family val="2"/>
      </rPr>
      <t>Jednostka</t>
    </r>
  </si>
  <si>
    <r>
      <rPr>
        <sz val="10"/>
        <rFont val="Microsoft Sans Serif"/>
        <family val="2"/>
      </rPr>
      <t>Cena jedn. netto</t>
    </r>
  </si>
  <si>
    <r>
      <rPr>
        <sz val="10"/>
        <rFont val="Microsoft Sans Serif"/>
        <family val="2"/>
      </rPr>
      <t>Wartość netto</t>
    </r>
  </si>
  <si>
    <r>
      <rPr>
        <sz val="9"/>
        <rFont val="Microsoft Sans Serif"/>
        <family val="2"/>
      </rPr>
      <t>jm</t>
    </r>
  </si>
  <si>
    <r>
      <rPr>
        <sz val="10"/>
        <rFont val="Microsoft Sans Serif"/>
        <family val="2"/>
      </rPr>
      <t>Ilość</t>
    </r>
  </si>
  <si>
    <r>
      <rPr>
        <b/>
        <sz val="8"/>
        <rFont val="Arial"/>
        <family val="2"/>
      </rPr>
      <t>I</t>
    </r>
  </si>
  <si>
    <r>
      <rPr>
        <b/>
        <sz val="8"/>
        <rFont val="Arial"/>
        <family val="2"/>
      </rPr>
      <t>Roboty przygotowawcze</t>
    </r>
  </si>
  <si>
    <r>
      <rPr>
        <sz val="8"/>
        <rFont val="Microsoft Sans Serif"/>
        <family val="2"/>
      </rPr>
      <t>Rozbiórka studzienki ściekowej z robotami ziemnymi, odwodnieniem i zabezpieczniem wykopu, robotami odtworzeniowymi (do gł. 2,0m), z załadunkiem i transportem gruzu poza teren budowy</t>
    </r>
  </si>
  <si>
    <r>
      <rPr>
        <sz val="8"/>
        <rFont val="Microsoft Sans Serif"/>
        <family val="2"/>
      </rPr>
      <t>szt.</t>
    </r>
  </si>
  <si>
    <r>
      <rPr>
        <sz val="8"/>
        <rFont val="Microsoft Sans Serif"/>
        <family val="2"/>
      </rPr>
      <t xml:space="preserve">Rozbiórka ist. rur / PVC/ceglanych/kamiennych/bet. żeleb  wraz z, robotami ziemnymi, odwodnieniem i zabezpieczniem wykopu robotami odtworzeniowymi (do gł. 2,0m do Ø 0,8m), z załadunkiem i transportem
</t>
    </r>
    <r>
      <rPr>
        <sz val="8"/>
        <rFont val="Microsoft Sans Serif"/>
        <family val="2"/>
      </rPr>
      <t>gruzu poza teren budowy</t>
    </r>
  </si>
  <si>
    <r>
      <rPr>
        <sz val="8"/>
        <rFont val="Microsoft Sans Serif"/>
        <family val="2"/>
      </rPr>
      <t>mb</t>
    </r>
  </si>
  <si>
    <r>
      <rPr>
        <b/>
        <sz val="8"/>
        <rFont val="Arial"/>
        <family val="2"/>
      </rPr>
      <t>Odwodnienie</t>
    </r>
  </si>
  <si>
    <r>
      <rPr>
        <sz val="8"/>
        <rFont val="Microsoft Sans Serif"/>
        <family val="2"/>
      </rPr>
      <t>Wymiana górnej części  studni rewizyjnych z kręgów betonowych o śr. 1000 mm z włazem żeliwnym D400 ze stopniami złazowymi wraz z rozbiórką, robotami ziemnymi, odwodnieniem i zabezpieczniem wykopu robotami odtworzeniowymi (do gł. 1,5m), z załadunkiem i transportem gruzu poza teren budowy</t>
    </r>
  </si>
  <si>
    <r>
      <rPr>
        <sz val="8"/>
        <rFont val="Microsoft Sans Serif"/>
        <family val="2"/>
      </rPr>
      <t>szt</t>
    </r>
  </si>
  <si>
    <r>
      <rPr>
        <sz val="10"/>
        <rFont val="Microsoft Sans Serif"/>
        <family val="2"/>
      </rPr>
      <t>Razem ( netto)</t>
    </r>
  </si>
  <si>
    <r>
      <rPr>
        <sz val="10"/>
        <rFont val="Microsoft Sans Serif"/>
        <family val="2"/>
      </rPr>
      <t>zł</t>
    </r>
  </si>
  <si>
    <r>
      <rPr>
        <sz val="10"/>
        <rFont val="Microsoft Sans Serif"/>
        <family val="2"/>
      </rPr>
      <t>Podatek VAT</t>
    </r>
  </si>
  <si>
    <r>
      <rPr>
        <sz val="10"/>
        <rFont val="Microsoft Sans Serif"/>
        <family val="2"/>
      </rPr>
      <t>Ogółem ( brutto )</t>
    </r>
  </si>
  <si>
    <t>Podatek VAT</t>
  </si>
  <si>
    <t>Wartość kosztorysowa robót brutto</t>
  </si>
  <si>
    <t>Kosztorys ofertowy - branża telekomunikacyjna</t>
  </si>
  <si>
    <t>Kosztorys ofertowy - branża kanalizacja deszczowa</t>
  </si>
  <si>
    <r>
      <rPr>
        <b/>
        <sz val="14"/>
        <rFont val="Arial"/>
        <family val="2"/>
      </rPr>
      <t xml:space="preserve">KOSZTORYS OFERTOWY
</t>
    </r>
    <r>
      <rPr>
        <b/>
        <sz val="14"/>
        <rFont val="Arial"/>
        <family val="2"/>
      </rPr>
      <t>część drogowa</t>
    </r>
  </si>
  <si>
    <r>
      <rPr>
        <b/>
        <sz val="11"/>
        <rFont val="Calibri"/>
        <family val="1"/>
      </rPr>
      <t>"Przebudowa ulicy Projektantów w Lesznie-II "</t>
    </r>
  </si>
  <si>
    <r>
      <rPr>
        <sz val="8"/>
        <rFont val="Microsoft Sans Serif"/>
        <family val="2"/>
      </rPr>
      <t>LP</t>
    </r>
  </si>
  <si>
    <r>
      <rPr>
        <sz val="7"/>
        <rFont val="Microsoft Sans Serif"/>
        <family val="2"/>
      </rPr>
      <t>Nr SST</t>
    </r>
  </si>
  <si>
    <r>
      <rPr>
        <sz val="8"/>
        <rFont val="Microsoft Sans Serif"/>
        <family val="2"/>
      </rPr>
      <t>Wyszczególnienie elementów rozliczeniowych</t>
    </r>
  </si>
  <si>
    <r>
      <rPr>
        <sz val="8"/>
        <rFont val="Microsoft Sans Serif"/>
        <family val="2"/>
      </rPr>
      <t>Jednostka</t>
    </r>
  </si>
  <si>
    <r>
      <rPr>
        <sz val="8"/>
        <rFont val="Microsoft Sans Serif"/>
        <family val="2"/>
      </rPr>
      <t>Cena jedn. netto</t>
    </r>
  </si>
  <si>
    <r>
      <rPr>
        <sz val="8"/>
        <rFont val="Microsoft Sans Serif"/>
        <family val="2"/>
      </rPr>
      <t>Wartość netto</t>
    </r>
  </si>
  <si>
    <r>
      <rPr>
        <sz val="8"/>
        <rFont val="Microsoft Sans Serif"/>
        <family val="2"/>
      </rPr>
      <t>jm</t>
    </r>
  </si>
  <si>
    <r>
      <rPr>
        <sz val="8"/>
        <rFont val="Microsoft Sans Serif"/>
        <family val="2"/>
      </rPr>
      <t>Ilość</t>
    </r>
  </si>
  <si>
    <r>
      <rPr>
        <b/>
        <sz val="8"/>
        <rFont val="Arial"/>
        <family val="2"/>
      </rPr>
      <t>ROBOTY PRZYGOTOWAWCZE</t>
    </r>
  </si>
  <si>
    <r>
      <rPr>
        <sz val="8"/>
        <rFont val="Microsoft Sans Serif"/>
        <family val="2"/>
      </rPr>
      <t>Odtworzenie trasy w terenie równinnym</t>
    </r>
  </si>
  <si>
    <r>
      <rPr>
        <sz val="8"/>
        <rFont val="Microsoft Sans Serif"/>
        <family val="2"/>
      </rPr>
      <t>Rozbiórka krawężników, obrzeży,  bet. z odwozem poza teren budowy</t>
    </r>
  </si>
  <si>
    <r>
      <rPr>
        <sz val="8"/>
        <rFont val="Microsoft Sans Serif"/>
        <family val="2"/>
      </rPr>
      <t>Rozebranie nawierzchni chodnika i zjazdów z płyt bet/kost. bruk/  beton. z załad. I transp.poza teren bud</t>
    </r>
  </si>
  <si>
    <r>
      <rPr>
        <sz val="8"/>
        <rFont val="Microsoft Sans Serif"/>
        <family val="2"/>
      </rPr>
      <t>Mechaniczne rozebranie podbudowy z bet./kamienia/pod remont o grubości 20 cm z załad. I transp.poza teren bud</t>
    </r>
  </si>
  <si>
    <r>
      <rPr>
        <b/>
        <sz val="8"/>
        <rFont val="Arial"/>
        <family val="2"/>
      </rPr>
      <t>II</t>
    </r>
  </si>
  <si>
    <r>
      <rPr>
        <b/>
        <sz val="8"/>
        <rFont val="Arial"/>
        <family val="2"/>
      </rPr>
      <t>ROBOTY ZIEMNE</t>
    </r>
  </si>
  <si>
    <r>
      <rPr>
        <sz val="8"/>
        <rFont val="Microsoft Sans Serif"/>
        <family val="2"/>
      </rPr>
      <t>Zdjecie warstwy humusu śr 30cm z załad. I transp.poza teren bud.</t>
    </r>
  </si>
  <si>
    <r>
      <rPr>
        <sz val="8"/>
        <rFont val="Microsoft Sans Serif"/>
        <family val="2"/>
      </rPr>
      <t>Formowanie i zagęszczanie nasypów pod chodnik,cpr grunt kat. I-II wraz z zakupem i dowozem ziemi przez Wykonawcę</t>
    </r>
  </si>
  <si>
    <r>
      <rPr>
        <sz val="8"/>
        <rFont val="Microsoft Sans Serif"/>
        <family val="2"/>
      </rPr>
      <t>Ułożenie warstwy humusu wraz z obsadzeniem pasa zieleni (zieleń niska) wraz z zakupem i dowozem ziemi przez Wykonawcę</t>
    </r>
  </si>
  <si>
    <r>
      <rPr>
        <b/>
        <sz val="8"/>
        <rFont val="Arial"/>
        <family val="2"/>
      </rPr>
      <t>III</t>
    </r>
  </si>
  <si>
    <r>
      <rPr>
        <b/>
        <sz val="8"/>
        <rFont val="Arial"/>
        <family val="2"/>
      </rPr>
      <t>PODBUDOWA</t>
    </r>
  </si>
  <si>
    <r>
      <rPr>
        <sz val="8"/>
        <rFont val="Microsoft Sans Serif"/>
        <family val="2"/>
      </rPr>
      <t>Mechaniczne wykonanie koryta pod chodnik, cpr w gruncie kat. I-IV śr gł 15 cm  z wywozem nadmiaru poza teren budowy</t>
    </r>
  </si>
  <si>
    <r>
      <rPr>
        <sz val="8"/>
        <rFont val="Microsoft Sans Serif"/>
        <family val="2"/>
      </rPr>
      <t xml:space="preserve">Mechaniczne wykonanie koryta pod  remont, krawężniki, obrzeża, zjazdy w gruncie kat. I-IV śr głębokości 35 cm  z wywozem ziemi poza teren
</t>
    </r>
    <r>
      <rPr>
        <sz val="8"/>
        <rFont val="Microsoft Sans Serif"/>
        <family val="2"/>
      </rPr>
      <t>budowy</t>
    </r>
  </si>
  <si>
    <r>
      <rPr>
        <sz val="8"/>
        <rFont val="Microsoft Sans Serif"/>
        <family val="2"/>
      </rPr>
      <t>Wzmocnienie podłoża wykonanie warstwy z kruszywa stab. cem. o R</t>
    </r>
    <r>
      <rPr>
        <vertAlign val="subscript"/>
        <sz val="8"/>
        <rFont val="Microsoft Sans Serif"/>
        <family val="2"/>
      </rPr>
      <t>m</t>
    </r>
    <r>
      <rPr>
        <sz val="8"/>
        <rFont val="Microsoft Sans Serif"/>
        <family val="2"/>
      </rPr>
      <t xml:space="preserve"> = 5.0 MPa , grub. 10.0 cm (cpr,
</t>
    </r>
    <r>
      <rPr>
        <sz val="8"/>
        <rFont val="Microsoft Sans Serif"/>
        <family val="2"/>
      </rPr>
      <t>chodnik, zjazdy, remont)</t>
    </r>
  </si>
  <si>
    <r>
      <rPr>
        <sz val="8"/>
        <rFont val="Microsoft Sans Serif"/>
        <family val="2"/>
      </rPr>
      <t>Podbudowa zasadnicza z kruszywa łamanego  0/31,5 o ciągłym uziarnieniu stabilizowanego mechanicznie grub. 15,0 cm (cpr+chodnik)</t>
    </r>
  </si>
  <si>
    <r>
      <rPr>
        <sz val="8"/>
        <rFont val="Microsoft Sans Serif"/>
        <family val="2"/>
      </rPr>
      <t>Podbudowa zasadnicza  z kruszywa łamanego 0/31,5 o ciągłym uziarnieniu stabilizowanego mechanicznie grub. 20,0 cm (remont +zjazdy)</t>
    </r>
  </si>
  <si>
    <r>
      <rPr>
        <sz val="8"/>
        <rFont val="Microsoft Sans Serif"/>
        <family val="2"/>
      </rPr>
      <t>Oczyszczenie i skropienie nawierzchni drogowej asfaltem</t>
    </r>
  </si>
  <si>
    <r>
      <rPr>
        <sz val="7"/>
        <rFont val="Microsoft Sans Serif"/>
        <family val="2"/>
      </rPr>
      <t>04.07.01a</t>
    </r>
  </si>
  <si>
    <r>
      <rPr>
        <sz val="8"/>
        <rFont val="Microsoft Sans Serif"/>
        <family val="2"/>
      </rPr>
      <t>Podbudowa zasadnicza z betonu asfaltowego AC22P grubość warstwy po zagęszczeniu 8 cm (remont/poszerzenie)</t>
    </r>
  </si>
  <si>
    <r>
      <rPr>
        <b/>
        <sz val="8"/>
        <rFont val="Arial"/>
        <family val="2"/>
      </rPr>
      <t>NAWIERZCHNIA</t>
    </r>
  </si>
  <si>
    <r>
      <rPr>
        <sz val="8"/>
        <rFont val="Microsoft Sans Serif"/>
        <family val="2"/>
      </rPr>
      <t>Frezowanie nawierzchni bitumicznej o śr gr.3 cm z wywozem materiału z załad. I transp.poza teren bud</t>
    </r>
  </si>
  <si>
    <r>
      <rPr>
        <sz val="7"/>
        <rFont val="Microsoft Sans Serif"/>
        <family val="2"/>
      </rPr>
      <t>05.03.05b</t>
    </r>
  </si>
  <si>
    <r>
      <rPr>
        <sz val="8"/>
        <rFont val="Microsoft Sans Serif"/>
        <family val="2"/>
      </rPr>
      <t>Warstwa wyrównawcza z betonu asfaltowego AC11W 50/70 - grubość po zagęszcz. śr 6 cm</t>
    </r>
  </si>
  <si>
    <r>
      <rPr>
        <sz val="7"/>
        <rFont val="Microsoft Sans Serif"/>
        <family val="2"/>
      </rPr>
      <t>05.03.05a</t>
    </r>
  </si>
  <si>
    <r>
      <rPr>
        <sz val="8"/>
        <rFont val="Microsoft Sans Serif"/>
        <family val="2"/>
      </rPr>
      <t>Warstwa ścieralna z betonu asfaltowego AC11S 50/70 - grubość śr. 5 cm</t>
    </r>
  </si>
  <si>
    <r>
      <rPr>
        <sz val="8"/>
        <rFont val="Microsoft Sans Serif"/>
        <family val="2"/>
      </rPr>
      <t xml:space="preserve">Nawierzchnia zjazdów z kostki brukowej betonowej bezfazowej (kolor) o grubość 8 cm na podsypce
</t>
    </r>
    <r>
      <rPr>
        <sz val="8"/>
        <rFont val="Microsoft Sans Serif"/>
        <family val="2"/>
      </rPr>
      <t>cementowo-piaskowej</t>
    </r>
  </si>
  <si>
    <r>
      <rPr>
        <sz val="8"/>
        <rFont val="Microsoft Sans Serif"/>
        <family val="2"/>
      </rPr>
      <t xml:space="preserve">Nawierzchnia z płytek betonowych ostrzegawczych 35x35cm (żółte) o grubość 5 cm na podsypce
</t>
    </r>
    <r>
      <rPr>
        <sz val="8"/>
        <rFont val="Microsoft Sans Serif"/>
        <family val="2"/>
      </rPr>
      <t>cementowo-piaskowej   (przystanek/przejście)</t>
    </r>
  </si>
  <si>
    <r>
      <rPr>
        <sz val="8"/>
        <rFont val="Microsoft Sans Serif"/>
        <family val="2"/>
      </rPr>
      <t>Nawierzchnia chodnika, CPR z kostki brukowej betonowej bezfazowej (kolor) o grubość 8 cm na podsypce cementowo-piaskowej</t>
    </r>
  </si>
  <si>
    <r>
      <rPr>
        <b/>
        <sz val="8"/>
        <rFont val="Arial"/>
        <family val="2"/>
      </rPr>
      <t>IV</t>
    </r>
  </si>
  <si>
    <r>
      <rPr>
        <b/>
        <sz val="8"/>
        <rFont val="Arial"/>
        <family val="2"/>
      </rPr>
      <t>ELEMENTY ULICY</t>
    </r>
  </si>
  <si>
    <r>
      <rPr>
        <sz val="7"/>
        <rFont val="Microsoft Sans Serif"/>
        <family val="2"/>
      </rPr>
      <t>08,01,01</t>
    </r>
  </si>
  <si>
    <r>
      <rPr>
        <sz val="8"/>
        <rFont val="Microsoft Sans Serif"/>
        <family val="2"/>
      </rPr>
      <t>Krawężniki betonowe o wymiarach 15/30 cm na podsypce cementowo-piaskowej wraz z wykonaniem ławy betonowej i oporu (w tym łukowe )</t>
    </r>
  </si>
  <si>
    <r>
      <rPr>
        <sz val="8"/>
        <rFont val="Microsoft Sans Serif"/>
        <family val="2"/>
      </rPr>
      <t>Krawężniki betonowe o wymiarach 15/22 cm na podsypce cementowo-piaskowej wraz z wykonaniem ławy betonowej i oporu (zjazdy i od str.posesji)</t>
    </r>
  </si>
  <si>
    <r>
      <rPr>
        <sz val="8"/>
        <rFont val="Microsoft Sans Serif"/>
        <family val="2"/>
      </rPr>
      <t>Opornik betonowy o wymiarach 12/25 cm na podsypce cementowo-piaskowej z wypełnieniem spoin zaprawą cementową na ławie bet. z oporem</t>
    </r>
  </si>
  <si>
    <r>
      <rPr>
        <sz val="8"/>
        <rFont val="Microsoft Sans Serif"/>
        <family val="2"/>
      </rPr>
      <t>Obrzeża betonowe o wymiarach 8/30 cm na podsypce cementowo-piaskowej z wypełnieniem spoin zaprawą cementową na ławie bet. z oporem (chodnik, cpr)</t>
    </r>
  </si>
  <si>
    <r>
      <rPr>
        <sz val="8"/>
        <rFont val="Microsoft Sans Serif"/>
        <family val="2"/>
      </rPr>
      <t xml:space="preserve">Ściek z kostki brukowej bezfazowej szer. 20cm
</t>
    </r>
    <r>
      <rPr>
        <sz val="8"/>
        <rFont val="Microsoft Sans Serif"/>
        <family val="2"/>
      </rPr>
      <t>na ławie betonowej gr 15cm i podsypce cem-piask gr 5cm</t>
    </r>
  </si>
  <si>
    <r>
      <rPr>
        <b/>
        <sz val="8"/>
        <rFont val="Arial"/>
        <family val="2"/>
      </rPr>
      <t>V</t>
    </r>
  </si>
  <si>
    <r>
      <rPr>
        <sz val="8"/>
        <rFont val="Microsoft Sans Serif"/>
        <family val="2"/>
      </rPr>
      <t>Regulacja wysokościowa studni tp, ks, wod-kan</t>
    </r>
  </si>
  <si>
    <r>
      <rPr>
        <b/>
        <sz val="8"/>
        <rFont val="Arial"/>
        <family val="2"/>
      </rPr>
      <t>VI</t>
    </r>
  </si>
  <si>
    <r>
      <rPr>
        <b/>
        <sz val="8"/>
        <rFont val="Arial"/>
        <family val="2"/>
      </rPr>
      <t>Urządzenia bezpieczeństwa ruchu</t>
    </r>
  </si>
  <si>
    <r>
      <rPr>
        <sz val="8"/>
        <rFont val="Microsoft Sans Serif"/>
        <family val="2"/>
      </rPr>
      <t>Oznakowanie poziome nawierzchni bitumicznych - na zimno, za pomocą mas chemoutwardzalnych grubowarstwowe wykonywane mechanicznie- przejście</t>
    </r>
  </si>
  <si>
    <r>
      <rPr>
        <sz val="8"/>
        <rFont val="Microsoft Sans Serif"/>
        <family val="2"/>
      </rPr>
      <t>Słupki do znaków drogowych z rur stalowych ocynkowanych</t>
    </r>
  </si>
  <si>
    <r>
      <rPr>
        <sz val="8"/>
        <rFont val="Microsoft Sans Serif"/>
        <family val="2"/>
      </rPr>
      <t>Przymocowanie tablic znaków drogowych D-15 2szt , D-2 1szt, D-6b-2szt,T-6 1szt, B-36- 2szt C-13-16 2szt</t>
    </r>
  </si>
  <si>
    <r>
      <rPr>
        <sz val="8"/>
        <rFont val="Microsoft Sans Serif"/>
        <family val="2"/>
      </rPr>
      <t>Przymocowanie tablic znaków drogowych A-7 1szt,</t>
    </r>
  </si>
  <si>
    <r>
      <rPr>
        <sz val="8"/>
        <rFont val="Microsoft Sans Serif"/>
        <family val="2"/>
      </rPr>
      <t>Razem ( netto)</t>
    </r>
  </si>
  <si>
    <t xml:space="preserve">   zł</t>
  </si>
  <si>
    <r>
      <rPr>
        <vertAlign val="subscript"/>
        <sz val="11"/>
        <rFont val="Microsoft Sans Serif"/>
        <family val="2"/>
      </rPr>
      <t>m</t>
    </r>
    <r>
      <rPr>
        <sz val="11"/>
        <rFont val="Microsoft Sans Serif"/>
        <family val="2"/>
      </rPr>
      <t>3</t>
    </r>
  </si>
  <si>
    <r>
      <rPr>
        <vertAlign val="subscript"/>
        <sz val="14"/>
        <rFont val="Microsoft Sans Serif"/>
        <family val="2"/>
      </rPr>
      <t>m</t>
    </r>
    <r>
      <rPr>
        <sz val="10"/>
        <rFont val="Microsoft Sans Serif"/>
        <family val="2"/>
      </rPr>
      <t>2</t>
    </r>
  </si>
  <si>
    <r>
      <rPr>
        <vertAlign val="subscript"/>
        <sz val="14"/>
        <rFont val="Microsoft Sans Serif"/>
        <family val="2"/>
      </rPr>
      <t>m</t>
    </r>
    <r>
      <rPr>
        <sz val="10"/>
        <rFont val="Microsoft Sans Serif"/>
        <family val="2"/>
      </rPr>
      <t>3</t>
    </r>
  </si>
  <si>
    <t>km</t>
  </si>
  <si>
    <t>mb</t>
  </si>
  <si>
    <r>
      <rPr>
        <sz val="10"/>
        <rFont val="Microsoft Sans Serif"/>
        <family val="2"/>
      </rPr>
      <t>mb</t>
    </r>
  </si>
  <si>
    <r>
      <rPr>
        <sz val="10"/>
        <rFont val="Microsoft Sans Serif"/>
        <family val="2"/>
      </rPr>
      <t>szt.</t>
    </r>
  </si>
  <si>
    <t>szt.</t>
  </si>
  <si>
    <r>
      <rPr>
        <b/>
        <sz val="8"/>
        <rFont val="Arial"/>
        <family val="2"/>
      </rPr>
      <t>Lp.</t>
    </r>
  </si>
  <si>
    <r>
      <rPr>
        <b/>
        <sz val="8"/>
        <rFont val="Arial"/>
        <family val="2"/>
      </rPr>
      <t>Podstawa wy- ceny</t>
    </r>
  </si>
  <si>
    <r>
      <rPr>
        <b/>
        <sz val="8"/>
        <rFont val="Arial"/>
        <family val="2"/>
      </rPr>
      <t>Opis</t>
    </r>
  </si>
  <si>
    <r>
      <rPr>
        <b/>
        <sz val="8"/>
        <rFont val="Arial"/>
        <family val="2"/>
      </rPr>
      <t>Jedn. miary</t>
    </r>
  </si>
  <si>
    <r>
      <rPr>
        <b/>
        <sz val="8"/>
        <rFont val="Arial"/>
        <family val="2"/>
      </rPr>
      <t>Ilość</t>
    </r>
  </si>
  <si>
    <r>
      <rPr>
        <b/>
        <sz val="8"/>
        <rFont val="Arial"/>
        <family val="2"/>
      </rPr>
      <t>Cena zł</t>
    </r>
  </si>
  <si>
    <r>
      <rPr>
        <b/>
        <sz val="8"/>
        <rFont val="Arial"/>
        <family val="2"/>
      </rPr>
      <t xml:space="preserve">Wartość zł
</t>
    </r>
    <r>
      <rPr>
        <b/>
        <sz val="8"/>
        <rFont val="Arial"/>
        <family val="2"/>
      </rPr>
      <t>(5 x 6)</t>
    </r>
  </si>
  <si>
    <r>
      <rPr>
        <b/>
        <sz val="8"/>
        <rFont val="Arial"/>
        <family val="2"/>
      </rPr>
      <t>34928530-2</t>
    </r>
  </si>
  <si>
    <r>
      <rPr>
        <b/>
        <sz val="8"/>
        <rFont val="Arial"/>
        <family val="2"/>
      </rPr>
      <t>Linia kablowa</t>
    </r>
  </si>
  <si>
    <r>
      <rPr>
        <sz val="8"/>
        <rFont val="Microsoft Sans Serif"/>
        <family val="2"/>
      </rPr>
      <t xml:space="preserve">1
</t>
    </r>
    <r>
      <rPr>
        <sz val="8"/>
        <rFont val="Microsoft Sans Serif"/>
        <family val="2"/>
      </rPr>
      <t>d.1</t>
    </r>
  </si>
  <si>
    <r>
      <rPr>
        <sz val="8"/>
        <rFont val="Microsoft Sans Serif"/>
        <family val="2"/>
      </rPr>
      <t xml:space="preserve">KNNR 5 0701-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</si>
  <si>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Kopanie rowów dla kabli w sposób mechaniczny w grun- cie kat. III-IV</t>
    </r>
  </si>
  <si>
    <r>
      <rPr>
        <sz val="8"/>
        <rFont val="Microsoft Sans Serif"/>
        <family val="2"/>
      </rPr>
      <t xml:space="preserve">2
</t>
    </r>
    <r>
      <rPr>
        <sz val="8"/>
        <rFont val="Microsoft Sans Serif"/>
        <family val="2"/>
      </rPr>
      <t>d.1</t>
    </r>
  </si>
  <si>
    <r>
      <rPr>
        <sz val="8"/>
        <rFont val="Microsoft Sans Serif"/>
        <family val="2"/>
      </rPr>
      <t xml:space="preserve">KNNR 5 0724-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</si>
  <si>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Wykopy pionowe ręczne dla urządzenia przeciskowego wraz z jego zasypaniem w gruncie nienawodnionym kat. III-IV</t>
    </r>
  </si>
  <si>
    <r>
      <rPr>
        <sz val="8"/>
        <rFont val="Microsoft Sans Serif"/>
        <family val="2"/>
      </rPr>
      <t xml:space="preserve">3
</t>
    </r>
    <r>
      <rPr>
        <sz val="8"/>
        <rFont val="Microsoft Sans Serif"/>
        <family val="2"/>
      </rPr>
      <t>d.1</t>
    </r>
  </si>
  <si>
    <r>
      <rPr>
        <sz val="8"/>
        <rFont val="Microsoft Sans Serif"/>
        <family val="2"/>
      </rPr>
      <t xml:space="preserve">KNNR 5 0723-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</si>
  <si>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Przewierty mechaniczne dla rury o śr.do 125 mm pod obiektami- HDPE 110 750N</t>
    </r>
  </si>
  <si>
    <r>
      <rPr>
        <sz val="8"/>
        <rFont val="Microsoft Sans Serif"/>
        <family val="2"/>
      </rPr>
      <t xml:space="preserve">4
</t>
    </r>
    <r>
      <rPr>
        <sz val="8"/>
        <rFont val="Microsoft Sans Serif"/>
        <family val="2"/>
      </rPr>
      <t>d.1</t>
    </r>
  </si>
  <si>
    <r>
      <rPr>
        <sz val="8"/>
        <rFont val="Microsoft Sans Serif"/>
        <family val="2"/>
      </rPr>
      <t xml:space="preserve">KNNR 5 0706-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</si>
  <si>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Nasypanie warstwy piasku na dnie rowu kablowego o szerokości do 0,4 m - podsypka</t>
    </r>
  </si>
  <si>
    <r>
      <rPr>
        <sz val="8"/>
        <rFont val="Microsoft Sans Serif"/>
        <family val="2"/>
      </rPr>
      <t xml:space="preserve">5
</t>
    </r>
    <r>
      <rPr>
        <sz val="8"/>
        <rFont val="Microsoft Sans Serif"/>
        <family val="2"/>
      </rPr>
      <t>d.1</t>
    </r>
  </si>
  <si>
    <r>
      <rPr>
        <sz val="8"/>
        <rFont val="Microsoft Sans Serif"/>
        <family val="2"/>
      </rPr>
      <t xml:space="preserve">KNNR 5 0705-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</si>
  <si>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 xml:space="preserve">Ułożenie rur osłonowych o śr.do 140 mm - HDPE 110
</t>
    </r>
    <r>
      <rPr>
        <sz val="8"/>
        <rFont val="Microsoft Sans Serif"/>
        <family val="2"/>
      </rPr>
      <t>750N</t>
    </r>
  </si>
  <si>
    <r>
      <rPr>
        <sz val="8"/>
        <rFont val="Microsoft Sans Serif"/>
        <family val="2"/>
      </rPr>
      <t xml:space="preserve">6
</t>
    </r>
    <r>
      <rPr>
        <sz val="8"/>
        <rFont val="Microsoft Sans Serif"/>
        <family val="2"/>
      </rPr>
      <t>d.1</t>
    </r>
  </si>
  <si>
    <r>
      <rPr>
        <sz val="8"/>
        <rFont val="Microsoft Sans Serif"/>
        <family val="2"/>
      </rPr>
      <t xml:space="preserve">Ułożenie rur osłonowych o śr.do 140 mm - HDPE 75
</t>
    </r>
    <r>
      <rPr>
        <sz val="8"/>
        <rFont val="Microsoft Sans Serif"/>
        <family val="2"/>
      </rPr>
      <t>450N</t>
    </r>
  </si>
  <si>
    <r>
      <rPr>
        <sz val="8"/>
        <rFont val="Microsoft Sans Serif"/>
        <family val="2"/>
      </rPr>
      <t xml:space="preserve">7
</t>
    </r>
    <r>
      <rPr>
        <sz val="8"/>
        <rFont val="Microsoft Sans Serif"/>
        <family val="2"/>
      </rPr>
      <t>d.1</t>
    </r>
  </si>
  <si>
    <r>
      <rPr>
        <sz val="8"/>
        <rFont val="Microsoft Sans Serif"/>
        <family val="2"/>
      </rPr>
      <t xml:space="preserve">KNNR 5 0707-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</si>
  <si>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 xml:space="preserve">Układanie kabli o masie do 1.0 kg/m w rowach kablo-
</t>
    </r>
    <r>
      <rPr>
        <sz val="8"/>
        <rFont val="Microsoft Sans Serif"/>
        <family val="2"/>
      </rPr>
      <t>wych ręcznie</t>
    </r>
  </si>
  <si>
    <r>
      <rPr>
        <sz val="8"/>
        <rFont val="Microsoft Sans Serif"/>
        <family val="2"/>
      </rPr>
      <t xml:space="preserve">8
</t>
    </r>
    <r>
      <rPr>
        <sz val="8"/>
        <rFont val="Microsoft Sans Serif"/>
        <family val="2"/>
      </rPr>
      <t>d.1</t>
    </r>
  </si>
  <si>
    <r>
      <rPr>
        <sz val="8"/>
        <rFont val="Microsoft Sans Serif"/>
        <family val="2"/>
      </rPr>
      <t xml:space="preserve">Układanie kabli o masie do 1.0 kg/m w rowach kablo-
</t>
    </r>
    <r>
      <rPr>
        <sz val="8"/>
        <rFont val="Microsoft Sans Serif"/>
        <family val="2"/>
      </rPr>
      <t>wych ręcznie - istniejące kable po nowej trasie</t>
    </r>
  </si>
  <si>
    <r>
      <rPr>
        <sz val="8"/>
        <rFont val="Microsoft Sans Serif"/>
        <family val="2"/>
      </rPr>
      <t xml:space="preserve">9
</t>
    </r>
    <r>
      <rPr>
        <sz val="8"/>
        <rFont val="Microsoft Sans Serif"/>
        <family val="2"/>
      </rPr>
      <t>d.1</t>
    </r>
  </si>
  <si>
    <r>
      <rPr>
        <sz val="8"/>
        <rFont val="Microsoft Sans Serif"/>
        <family val="2"/>
      </rPr>
      <t xml:space="preserve">Nasypanie warstwy piasku na dnie rowu kablowego o
</t>
    </r>
    <r>
      <rPr>
        <sz val="8"/>
        <rFont val="Microsoft Sans Serif"/>
        <family val="2"/>
      </rPr>
      <t>szerokości do 0,4 m - nasypka</t>
    </r>
  </si>
  <si>
    <r>
      <rPr>
        <sz val="8"/>
        <rFont val="Microsoft Sans Serif"/>
        <family val="2"/>
      </rPr>
      <t xml:space="preserve">10
</t>
    </r>
    <r>
      <rPr>
        <sz val="8"/>
        <rFont val="Microsoft Sans Serif"/>
        <family val="2"/>
      </rPr>
      <t>d.1</t>
    </r>
  </si>
  <si>
    <r>
      <rPr>
        <sz val="8"/>
        <rFont val="Microsoft Sans Serif"/>
        <family val="2"/>
      </rPr>
      <t xml:space="preserve">KNNR 5 0702-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</si>
  <si>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Zasypywanie rowów dla kabli wykonanych mechanicznie w gruncie kat. III-IV</t>
    </r>
  </si>
  <si>
    <r>
      <rPr>
        <sz val="8"/>
        <rFont val="Microsoft Sans Serif"/>
        <family val="2"/>
      </rPr>
      <t xml:space="preserve">11
</t>
    </r>
    <r>
      <rPr>
        <sz val="8"/>
        <rFont val="Microsoft Sans Serif"/>
        <family val="2"/>
      </rPr>
      <t>d.1</t>
    </r>
  </si>
  <si>
    <r>
      <rPr>
        <sz val="8"/>
        <rFont val="Microsoft Sans Serif"/>
        <family val="2"/>
      </rPr>
      <t xml:space="preserve">KNR 2-01 0236-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</si>
  <si>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Zagęszczenie nasypów ubijakami mechanicznymi; grun- ty sypkie kat. I-III</t>
    </r>
  </si>
  <si>
    <r>
      <rPr>
        <b/>
        <sz val="8"/>
        <rFont val="Arial"/>
        <family val="2"/>
      </rPr>
      <t>Słupy oświetleniowe</t>
    </r>
  </si>
  <si>
    <r>
      <rPr>
        <sz val="8"/>
        <rFont val="Microsoft Sans Serif"/>
        <family val="2"/>
      </rPr>
      <t xml:space="preserve">12
</t>
    </r>
    <r>
      <rPr>
        <sz val="8"/>
        <rFont val="Microsoft Sans Serif"/>
        <family val="2"/>
      </rPr>
      <t>d.2</t>
    </r>
  </si>
  <si>
    <r>
      <rPr>
        <sz val="8"/>
        <rFont val="Microsoft Sans Serif"/>
        <family val="2"/>
      </rPr>
      <t xml:space="preserve">KNNR 5 1001-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</si>
  <si>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 xml:space="preserve">Montaż i stawianie słupów oświetleniowych o masie do
</t>
    </r>
    <r>
      <rPr>
        <sz val="8"/>
        <rFont val="Microsoft Sans Serif"/>
        <family val="2"/>
      </rPr>
      <t>100 kg- h= 9m</t>
    </r>
  </si>
  <si>
    <r>
      <rPr>
        <sz val="8"/>
        <rFont val="Microsoft Sans Serif"/>
        <family val="2"/>
      </rPr>
      <t xml:space="preserve">13
</t>
    </r>
    <r>
      <rPr>
        <sz val="8"/>
        <rFont val="Microsoft Sans Serif"/>
        <family val="2"/>
      </rPr>
      <t>d.2</t>
    </r>
  </si>
  <si>
    <r>
      <rPr>
        <sz val="8"/>
        <rFont val="Microsoft Sans Serif"/>
        <family val="2"/>
      </rPr>
      <t xml:space="preserve">KNNR 5 1002-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</si>
  <si>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Montaż wysięgników rurowych o masie do 15 kg na słu- pie</t>
    </r>
  </si>
  <si>
    <r>
      <rPr>
        <sz val="8"/>
        <rFont val="Microsoft Sans Serif"/>
        <family val="2"/>
      </rPr>
      <t xml:space="preserve">14
</t>
    </r>
    <r>
      <rPr>
        <sz val="8"/>
        <rFont val="Microsoft Sans Serif"/>
        <family val="2"/>
      </rPr>
      <t>d.2</t>
    </r>
  </si>
  <si>
    <r>
      <rPr>
        <sz val="8"/>
        <rFont val="Microsoft Sans Serif"/>
        <family val="2"/>
      </rPr>
      <t xml:space="preserve">KNNR 5 1004-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</si>
  <si>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Montaż opraw oświetlenia zewnętrznego na wysięgniku- 110W</t>
    </r>
  </si>
  <si>
    <r>
      <rPr>
        <sz val="8"/>
        <rFont val="Microsoft Sans Serif"/>
        <family val="2"/>
      </rPr>
      <t xml:space="preserve">15
</t>
    </r>
    <r>
      <rPr>
        <sz val="8"/>
        <rFont val="Microsoft Sans Serif"/>
        <family val="2"/>
      </rPr>
      <t>d.2</t>
    </r>
  </si>
  <si>
    <r>
      <rPr>
        <sz val="8"/>
        <rFont val="Microsoft Sans Serif"/>
        <family val="2"/>
      </rPr>
      <t xml:space="preserve">KNNR 5 1003-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</si>
  <si>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 xml:space="preserve">Montaż przewodów do opraw oświetleniowych wciąganie
</t>
    </r>
    <r>
      <rPr>
        <sz val="8"/>
        <rFont val="Microsoft Sans Serif"/>
        <family val="2"/>
      </rPr>
      <t>w słupy przy wysokości latarń do 10 m</t>
    </r>
  </si>
  <si>
    <r>
      <rPr>
        <sz val="8"/>
        <rFont val="Microsoft Sans Serif"/>
        <family val="2"/>
      </rPr>
      <t xml:space="preserve">16
</t>
    </r>
    <r>
      <rPr>
        <sz val="8"/>
        <rFont val="Microsoft Sans Serif"/>
        <family val="2"/>
      </rPr>
      <t>d.2</t>
    </r>
  </si>
  <si>
    <r>
      <rPr>
        <sz val="8"/>
        <rFont val="Microsoft Sans Serif"/>
        <family val="2"/>
      </rPr>
      <t xml:space="preserve">Montaż i stawianie słupów oświetleniowych o masie do
</t>
    </r>
    <r>
      <rPr>
        <sz val="8"/>
        <rFont val="Microsoft Sans Serif"/>
        <family val="2"/>
      </rPr>
      <t>100 kg- h= 6m</t>
    </r>
  </si>
  <si>
    <r>
      <rPr>
        <sz val="8"/>
        <rFont val="Microsoft Sans Serif"/>
        <family val="2"/>
      </rPr>
      <t xml:space="preserve">17
</t>
    </r>
    <r>
      <rPr>
        <sz val="8"/>
        <rFont val="Microsoft Sans Serif"/>
        <family val="2"/>
      </rPr>
      <t>d.2</t>
    </r>
  </si>
  <si>
    <r>
      <rPr>
        <sz val="8"/>
        <rFont val="Microsoft Sans Serif"/>
        <family val="2"/>
      </rPr>
      <t xml:space="preserve">KNNR 5 1004-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</si>
  <si>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Montaż opraw oświetlenia zewnętrznego na słupie - 67W</t>
    </r>
  </si>
  <si>
    <r>
      <rPr>
        <sz val="8"/>
        <rFont val="Microsoft Sans Serif"/>
        <family val="2"/>
      </rPr>
      <t xml:space="preserve">18
</t>
    </r>
    <r>
      <rPr>
        <sz val="8"/>
        <rFont val="Microsoft Sans Serif"/>
        <family val="2"/>
      </rPr>
      <t>d.2</t>
    </r>
  </si>
  <si>
    <r>
      <rPr>
        <sz val="8"/>
        <rFont val="Microsoft Sans Serif"/>
        <family val="2"/>
      </rPr>
      <t>Montaż przewodów do opraw oświetleniowych wciąganie w słupy przy wysokości latarń do 10 m</t>
    </r>
  </si>
  <si>
    <r>
      <rPr>
        <sz val="8"/>
        <rFont val="Microsoft Sans Serif"/>
        <family val="2"/>
      </rPr>
      <t xml:space="preserve">19
</t>
    </r>
    <r>
      <rPr>
        <sz val="8"/>
        <rFont val="Microsoft Sans Serif"/>
        <family val="2"/>
      </rPr>
      <t>d.2</t>
    </r>
  </si>
  <si>
    <r>
      <rPr>
        <sz val="8"/>
        <rFont val="Microsoft Sans Serif"/>
        <family val="2"/>
      </rPr>
      <t xml:space="preserve">KNNR 5 1203-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</si>
  <si>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Podłączenie przewodów pojedynczych o przekroju żyły do 50 mm2 pod zaciski lub bolce</t>
    </r>
  </si>
  <si>
    <r>
      <rPr>
        <sz val="8"/>
        <rFont val="Microsoft Sans Serif"/>
        <family val="2"/>
      </rPr>
      <t xml:space="preserve">20
</t>
    </r>
    <r>
      <rPr>
        <sz val="8"/>
        <rFont val="Microsoft Sans Serif"/>
        <family val="2"/>
      </rPr>
      <t>d.2</t>
    </r>
  </si>
  <si>
    <r>
      <rPr>
        <sz val="8"/>
        <rFont val="Microsoft Sans Serif"/>
        <family val="2"/>
      </rPr>
      <t xml:space="preserve">KNNR 5 1203-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</si>
  <si>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 xml:space="preserve">Podłączenie przewodów pojedynczych o przekroju żyły
</t>
    </r>
    <r>
      <rPr>
        <sz val="8"/>
        <rFont val="Microsoft Sans Serif"/>
        <family val="2"/>
      </rPr>
      <t>do 2.5 mm2 pod zaciski lub bolce</t>
    </r>
  </si>
  <si>
    <r>
      <rPr>
        <b/>
        <sz val="8"/>
        <rFont val="Arial"/>
        <family val="2"/>
      </rPr>
      <t>Uziomy pionowe</t>
    </r>
  </si>
  <si>
    <r>
      <rPr>
        <sz val="8"/>
        <rFont val="Microsoft Sans Serif"/>
        <family val="2"/>
      </rPr>
      <t xml:space="preserve">21
</t>
    </r>
    <r>
      <rPr>
        <sz val="8"/>
        <rFont val="Microsoft Sans Serif"/>
        <family val="2"/>
      </rPr>
      <t>d.3</t>
    </r>
  </si>
  <si>
    <r>
      <rPr>
        <sz val="8"/>
        <rFont val="Microsoft Sans Serif"/>
        <family val="2"/>
      </rPr>
      <t xml:space="preserve">KNNR 5 0605-
</t>
    </r>
    <r>
      <rPr>
        <sz val="8"/>
        <rFont val="Microsoft Sans Serif"/>
        <family val="2"/>
      </rPr>
      <t>08</t>
    </r>
  </si>
  <si>
    <r>
      <rPr>
        <sz val="8"/>
        <rFont val="Microsoft Sans Serif"/>
        <family val="2"/>
      </rPr>
      <t>Mechaniczne pogrążanie uziomów pionowych prętowych w gruncie kat.III</t>
    </r>
  </si>
  <si>
    <r>
      <rPr>
        <b/>
        <sz val="8"/>
        <rFont val="Arial"/>
        <family val="2"/>
      </rPr>
      <t>Pomiary</t>
    </r>
  </si>
  <si>
    <r>
      <rPr>
        <sz val="8"/>
        <rFont val="Microsoft Sans Serif"/>
        <family val="2"/>
      </rPr>
      <t xml:space="preserve">22
</t>
    </r>
    <r>
      <rPr>
        <sz val="8"/>
        <rFont val="Microsoft Sans Serif"/>
        <family val="2"/>
      </rPr>
      <t>d.4</t>
    </r>
  </si>
  <si>
    <r>
      <rPr>
        <sz val="8"/>
        <rFont val="Microsoft Sans Serif"/>
        <family val="2"/>
      </rPr>
      <t xml:space="preserve">KNNR 5 1304-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</si>
  <si>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Badania i pomiary instalacji uziemiającej</t>
    </r>
  </si>
  <si>
    <r>
      <rPr>
        <sz val="8"/>
        <rFont val="Microsoft Sans Serif"/>
        <family val="2"/>
      </rPr>
      <t xml:space="preserve">23
</t>
    </r>
    <r>
      <rPr>
        <sz val="8"/>
        <rFont val="Microsoft Sans Serif"/>
        <family val="2"/>
      </rPr>
      <t>d.4</t>
    </r>
  </si>
  <si>
    <r>
      <rPr>
        <sz val="8"/>
        <rFont val="Microsoft Sans Serif"/>
        <family val="2"/>
      </rPr>
      <t xml:space="preserve">KNNR 5 1303-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</si>
  <si>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 xml:space="preserve">Pomiar rezystancji izolacji instalacji elektrycznej - obwód
</t>
    </r>
    <r>
      <rPr>
        <sz val="8"/>
        <rFont val="Microsoft Sans Serif"/>
        <family val="2"/>
      </rPr>
      <t>1-fazowy</t>
    </r>
  </si>
  <si>
    <r>
      <rPr>
        <sz val="8"/>
        <rFont val="Microsoft Sans Serif"/>
        <family val="2"/>
      </rPr>
      <t xml:space="preserve">24
</t>
    </r>
    <r>
      <rPr>
        <sz val="8"/>
        <rFont val="Microsoft Sans Serif"/>
        <family val="2"/>
      </rPr>
      <t>d.4</t>
    </r>
  </si>
  <si>
    <r>
      <rPr>
        <sz val="8"/>
        <rFont val="Microsoft Sans Serif"/>
        <family val="2"/>
      </rPr>
      <t xml:space="preserve">KNNR 5 1303-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</si>
  <si>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 xml:space="preserve">Pomiar rezystancji izolacji instalacji elektrycznej - obwód
</t>
    </r>
    <r>
      <rPr>
        <sz val="8"/>
        <rFont val="Microsoft Sans Serif"/>
        <family val="2"/>
      </rPr>
      <t>3-fazowy</t>
    </r>
  </si>
  <si>
    <r>
      <rPr>
        <sz val="8"/>
        <rFont val="Microsoft Sans Serif"/>
        <family val="2"/>
      </rPr>
      <t xml:space="preserve">25
</t>
    </r>
    <r>
      <rPr>
        <sz val="8"/>
        <rFont val="Microsoft Sans Serif"/>
        <family val="2"/>
      </rPr>
      <t>d.4</t>
    </r>
  </si>
  <si>
    <r>
      <rPr>
        <sz val="8"/>
        <rFont val="Microsoft Sans Serif"/>
        <family val="2"/>
      </rPr>
      <t xml:space="preserve">KNNR 5 1305-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</si>
  <si>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 xml:space="preserve">Sprawdzenie samoczynnego wyłączania zasilania (pier-
</t>
    </r>
    <r>
      <rPr>
        <sz val="8"/>
        <rFont val="Microsoft Sans Serif"/>
        <family val="2"/>
      </rPr>
      <t>wsza próba)</t>
    </r>
  </si>
  <si>
    <r>
      <rPr>
        <b/>
        <sz val="8"/>
        <rFont val="Arial"/>
        <family val="2"/>
      </rPr>
      <t>Pozostałe</t>
    </r>
  </si>
  <si>
    <r>
      <rPr>
        <sz val="8"/>
        <rFont val="Microsoft Sans Serif"/>
        <family val="2"/>
      </rPr>
      <t xml:space="preserve">26
</t>
    </r>
    <r>
      <rPr>
        <sz val="8"/>
        <rFont val="Microsoft Sans Serif"/>
        <family val="2"/>
      </rPr>
      <t>d.5</t>
    </r>
  </si>
  <si>
    <r>
      <rPr>
        <sz val="8"/>
        <rFont val="Microsoft Sans Serif"/>
        <family val="2"/>
      </rPr>
      <t>kalk. własna</t>
    </r>
  </si>
  <si>
    <r>
      <rPr>
        <sz val="8"/>
        <rFont val="Microsoft Sans Serif"/>
        <family val="2"/>
      </rPr>
      <t>Obsługa geodezyjna</t>
    </r>
  </si>
  <si>
    <r>
      <rPr>
        <b/>
        <sz val="8"/>
        <rFont val="Arial"/>
        <family val="2"/>
      </rPr>
      <t>Wartość kosztorysowa robót bez podatku VAT</t>
    </r>
  </si>
  <si>
    <t>KOSZTORYS OFERTOWY
część elektryczna</t>
  </si>
  <si>
    <r>
      <rPr>
        <sz val="11"/>
        <rFont val="Microsoft Sans Serif"/>
        <family val="2"/>
      </rPr>
      <t>m</t>
    </r>
  </si>
  <si>
    <t>kpl.przew.</t>
  </si>
  <si>
    <t>szt.żył</t>
  </si>
  <si>
    <t>m</t>
  </si>
  <si>
    <t>pomiar</t>
  </si>
  <si>
    <t>prób.</t>
  </si>
  <si>
    <t>kpl.</t>
  </si>
  <si>
    <t>Wartość kosztorysowa robót Brutto</t>
  </si>
  <si>
    <t>Branża Drogowa</t>
  </si>
  <si>
    <t>II</t>
  </si>
  <si>
    <t>Branża Sanitarna</t>
  </si>
  <si>
    <t>III</t>
  </si>
  <si>
    <t>Branża Elektryczna</t>
  </si>
  <si>
    <t>LINIA KABLOWA</t>
  </si>
  <si>
    <t>SŁUPY OŚWIETLENIOWE</t>
  </si>
  <si>
    <t>UZIOMY PIONOWE</t>
  </si>
  <si>
    <t>POMIARY</t>
  </si>
  <si>
    <t>POZOSTAŁE</t>
  </si>
  <si>
    <t>IV</t>
  </si>
  <si>
    <t>Branża Telekomunikacyjna</t>
  </si>
  <si>
    <t>Budowa kanalizacji, kanału technologicznego</t>
  </si>
  <si>
    <t>Ogółem (brutto)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</si>
</sst>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"/>
    <numFmt numFmtId="173" formatCode="#0.00"/>
    <numFmt numFmtId="174" formatCode="mm\.dd\.yy;@"/>
    <numFmt numFmtId="175" formatCode="_-* #,##0.00\ _z_ł_-;\-* #,##0.00\ _z_ł_-;_-* &quot;-&quot;??\ _z_ł_-;_-@_-"/>
    <numFmt numFmtId="176" formatCode="_-* #,##0.00\ [$zł-415]_-;\-* #,##0.00\ [$zł-415]_-;_-* &quot;-&quot;??\ [$zł-415]_-;_-@_-"/>
    <numFmt numFmtId="177" formatCode="0.000"/>
    <numFmt numFmtId="178" formatCode="0.0"/>
    <numFmt numFmtId="179" formatCode="#,##0.0"/>
  </numFmts>
  <fonts count="71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sz val="14"/>
      <name val="Arial"/>
      <family val="2"/>
    </font>
    <font>
      <b/>
      <sz val="11"/>
      <name val="Calibri"/>
      <family val="1"/>
    </font>
    <font>
      <sz val="9"/>
      <name val="Microsoft Sans Serif"/>
      <family val="2"/>
    </font>
    <font>
      <sz val="8"/>
      <name val="Microsoft Sans Serif"/>
      <family val="2"/>
    </font>
    <font>
      <sz val="10"/>
      <name val="Microsoft Sans Serif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Microsoft Sans Serif"/>
      <family val="2"/>
    </font>
    <font>
      <vertAlign val="subscript"/>
      <sz val="8"/>
      <name val="Microsoft Sans Serif"/>
      <family val="2"/>
    </font>
    <font>
      <vertAlign val="subscript"/>
      <sz val="11"/>
      <name val="Microsoft Sans Serif"/>
      <family val="2"/>
    </font>
    <font>
      <sz val="11"/>
      <name val="Microsoft Sans Serif"/>
      <family val="2"/>
    </font>
    <font>
      <vertAlign val="subscript"/>
      <sz val="14"/>
      <name val="Microsoft Sans Serif"/>
      <family val="2"/>
    </font>
    <font>
      <sz val="8"/>
      <name val="Arial"/>
      <family val="2"/>
    </font>
    <font>
      <b/>
      <sz val="8"/>
      <name val="Microsoft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8"/>
      <name val="Microsoft Sans Serif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Microsoft Sans Serif"/>
      <family val="2"/>
    </font>
    <font>
      <sz val="7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sz val="10"/>
      <name val="Microsoft Sans Serif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Microsoft Sans Serif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Microsoft Sans Serif"/>
      <family val="2"/>
    </font>
    <font>
      <sz val="7"/>
      <color rgb="FF000000"/>
      <name val="Microsoft Sans Serif"/>
      <family val="2"/>
    </font>
    <font>
      <b/>
      <sz val="9"/>
      <color rgb="FF000000"/>
      <name val="Microsoft Sans Serif"/>
      <family val="2"/>
    </font>
    <font>
      <sz val="14"/>
      <color rgb="FF000000"/>
      <name val="Microsoft Sans Serif"/>
      <family val="2"/>
    </font>
    <font>
      <b/>
      <sz val="8"/>
      <color rgb="FF00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62" fillId="0" borderId="10" xfId="0" applyNumberFormat="1" applyFont="1" applyBorder="1" applyAlignment="1" applyProtection="1">
      <alignment horizontal="center" vertical="center" wrapText="1" shrinkToFit="1" readingOrder="1"/>
      <protection/>
    </xf>
    <xf numFmtId="173" fontId="62" fillId="0" borderId="10" xfId="0" applyNumberFormat="1" applyFont="1" applyBorder="1" applyAlignment="1" applyProtection="1">
      <alignment horizontal="right" vertical="top" wrapText="1" shrinkToFit="1" readingOrder="1"/>
      <protection/>
    </xf>
    <xf numFmtId="0" fontId="0" fillId="0" borderId="10" xfId="0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 indent="1"/>
    </xf>
    <xf numFmtId="1" fontId="62" fillId="0" borderId="10" xfId="0" applyNumberFormat="1" applyFont="1" applyBorder="1" applyAlignment="1">
      <alignment horizontal="center" vertical="top" shrinkToFit="1"/>
    </xf>
    <xf numFmtId="1" fontId="63" fillId="0" borderId="10" xfId="0" applyNumberFormat="1" applyFont="1" applyBorder="1" applyAlignment="1">
      <alignment horizontal="center" vertical="top" shrinkToFit="1"/>
    </xf>
    <xf numFmtId="1" fontId="64" fillId="0" borderId="10" xfId="0" applyNumberFormat="1" applyFont="1" applyBorder="1" applyAlignment="1">
      <alignment horizontal="center" vertical="top" shrinkToFit="1"/>
    </xf>
    <xf numFmtId="1" fontId="64" fillId="0" borderId="10" xfId="0" applyNumberFormat="1" applyFont="1" applyBorder="1" applyAlignment="1">
      <alignment horizontal="right" vertical="top" shrinkToFit="1"/>
    </xf>
    <xf numFmtId="1" fontId="65" fillId="0" borderId="10" xfId="0" applyNumberFormat="1" applyFont="1" applyBorder="1" applyAlignment="1">
      <alignment horizontal="center" vertical="top" shrinkToFi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1" fontId="66" fillId="0" borderId="10" xfId="0" applyNumberFormat="1" applyFont="1" applyBorder="1" applyAlignment="1">
      <alignment horizontal="center" vertical="top" shrinkToFit="1"/>
    </xf>
    <xf numFmtId="174" fontId="66" fillId="0" borderId="10" xfId="0" applyNumberFormat="1" applyFont="1" applyBorder="1" applyAlignment="1">
      <alignment horizontal="center" vertical="top" shrinkToFi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" fontId="66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1" fontId="0" fillId="0" borderId="0" xfId="58" applyFont="1" applyAlignment="1">
      <alignment/>
    </xf>
    <xf numFmtId="1" fontId="66" fillId="0" borderId="11" xfId="0" applyNumberFormat="1" applyFont="1" applyBorder="1" applyAlignment="1">
      <alignment horizontal="center" vertical="top" shrinkToFit="1"/>
    </xf>
    <xf numFmtId="174" fontId="66" fillId="0" borderId="11" xfId="0" applyNumberFormat="1" applyFont="1" applyBorder="1" applyAlignment="1">
      <alignment horizontal="center" vertical="top" shrinkToFi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1" fontId="66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" fontId="63" fillId="0" borderId="10" xfId="0" applyNumberFormat="1" applyFont="1" applyBorder="1" applyAlignment="1">
      <alignment horizontal="right" vertical="top" indent="1" shrinkToFit="1"/>
    </xf>
    <xf numFmtId="1" fontId="66" fillId="0" borderId="10" xfId="0" applyNumberFormat="1" applyFont="1" applyBorder="1" applyAlignment="1">
      <alignment horizontal="right" vertical="center" indent="1" shrinkToFit="1"/>
    </xf>
    <xf numFmtId="174" fontId="67" fillId="0" borderId="10" xfId="0" applyNumberFormat="1" applyFont="1" applyBorder="1" applyAlignment="1">
      <alignment horizontal="center" vertical="center" shrinkToFit="1"/>
    </xf>
    <xf numFmtId="177" fontId="66" fillId="0" borderId="10" xfId="0" applyNumberFormat="1" applyFont="1" applyBorder="1" applyAlignment="1">
      <alignment horizontal="center" vertical="center" shrinkToFit="1"/>
    </xf>
    <xf numFmtId="178" fontId="66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wrapText="1"/>
    </xf>
    <xf numFmtId="1" fontId="66" fillId="0" borderId="10" xfId="0" applyNumberFormat="1" applyFont="1" applyBorder="1" applyAlignment="1">
      <alignment horizontal="right" vertical="top" indent="1" shrinkToFit="1"/>
    </xf>
    <xf numFmtId="174" fontId="67" fillId="0" borderId="10" xfId="0" applyNumberFormat="1" applyFont="1" applyBorder="1" applyAlignment="1">
      <alignment horizontal="center" vertical="top" shrinkToFit="1"/>
    </xf>
    <xf numFmtId="178" fontId="66" fillId="0" borderId="10" xfId="0" applyNumberFormat="1" applyFont="1" applyBorder="1" applyAlignment="1">
      <alignment horizontal="center" vertical="top" shrinkToFit="1"/>
    </xf>
    <xf numFmtId="1" fontId="66" fillId="0" borderId="10" xfId="0" applyNumberFormat="1" applyFont="1" applyBorder="1" applyAlignment="1">
      <alignment horizontal="right" vertical="center" shrinkToFit="1"/>
    </xf>
    <xf numFmtId="179" fontId="66" fillId="0" borderId="10" xfId="0" applyNumberFormat="1" applyFont="1" applyBorder="1" applyAlignment="1">
      <alignment horizontal="center" vertical="center" shrinkToFit="1"/>
    </xf>
    <xf numFmtId="1" fontId="66" fillId="0" borderId="10" xfId="0" applyNumberFormat="1" applyFont="1" applyBorder="1" applyAlignment="1">
      <alignment horizontal="right" vertical="top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174" fontId="67" fillId="0" borderId="10" xfId="0" applyNumberFormat="1" applyFont="1" applyBorder="1" applyAlignment="1">
      <alignment horizontal="right" vertical="center" shrinkToFit="1"/>
    </xf>
    <xf numFmtId="174" fontId="67" fillId="0" borderId="10" xfId="0" applyNumberFormat="1" applyFont="1" applyBorder="1" applyAlignment="1">
      <alignment horizontal="right" vertical="center" indent="1" shrinkToFit="1"/>
    </xf>
    <xf numFmtId="174" fontId="67" fillId="0" borderId="10" xfId="0" applyNumberFormat="1" applyFont="1" applyBorder="1" applyAlignment="1">
      <alignment horizontal="left" vertical="center" shrinkToFit="1"/>
    </xf>
    <xf numFmtId="174" fontId="67" fillId="0" borderId="10" xfId="0" applyNumberFormat="1" applyFont="1" applyBorder="1" applyAlignment="1">
      <alignment horizontal="left" vertical="top" shrinkToFit="1"/>
    </xf>
    <xf numFmtId="1" fontId="63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76" fontId="0" fillId="0" borderId="10" xfId="58" applyNumberFormat="1" applyFont="1" applyBorder="1" applyAlignment="1">
      <alignment horizontal="left" vertical="top" wrapText="1"/>
    </xf>
    <xf numFmtId="176" fontId="0" fillId="0" borderId="12" xfId="0" applyNumberFormat="1" applyBorder="1" applyAlignment="1">
      <alignment horizontal="left" wrapText="1"/>
    </xf>
    <xf numFmtId="0" fontId="9" fillId="0" borderId="10" xfId="0" applyFont="1" applyBorder="1" applyAlignment="1">
      <alignment horizontal="left" vertical="top" wrapText="1" indent="2"/>
    </xf>
    <xf numFmtId="0" fontId="0" fillId="0" borderId="10" xfId="0" applyBorder="1" applyAlignment="1">
      <alignment horizontal="left" vertical="top" wrapText="1" indent="1"/>
    </xf>
    <xf numFmtId="1" fontId="63" fillId="0" borderId="10" xfId="0" applyNumberFormat="1" applyFont="1" applyBorder="1" applyAlignment="1">
      <alignment horizontal="left" vertical="top" indent="1" shrinkToFit="1"/>
    </xf>
    <xf numFmtId="1" fontId="63" fillId="0" borderId="10" xfId="0" applyNumberFormat="1" applyFont="1" applyBorder="1" applyAlignment="1">
      <alignment horizontal="right" vertical="top" shrinkToFit="1"/>
    </xf>
    <xf numFmtId="0" fontId="0" fillId="0" borderId="10" xfId="0" applyBorder="1" applyAlignment="1">
      <alignment horizontal="right" vertical="top" wrapText="1"/>
    </xf>
    <xf numFmtId="3" fontId="66" fillId="0" borderId="10" xfId="0" applyNumberFormat="1" applyFont="1" applyBorder="1" applyAlignment="1">
      <alignment horizontal="right" vertical="top" shrinkToFi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76" fontId="0" fillId="0" borderId="10" xfId="0" applyNumberFormat="1" applyBorder="1" applyAlignment="1">
      <alignment horizontal="left" vertical="center" wrapText="1"/>
    </xf>
    <xf numFmtId="176" fontId="0" fillId="0" borderId="10" xfId="0" applyNumberFormat="1" applyBorder="1" applyAlignment="1">
      <alignment horizontal="left" wrapText="1"/>
    </xf>
    <xf numFmtId="1" fontId="66" fillId="0" borderId="10" xfId="0" applyNumberFormat="1" applyFont="1" applyBorder="1" applyAlignment="1">
      <alignment horizontal="right" vertical="center" indent="1" shrinkToFit="1"/>
    </xf>
    <xf numFmtId="0" fontId="16" fillId="0" borderId="10" xfId="0" applyFont="1" applyBorder="1" applyAlignment="1">
      <alignment horizontal="right" vertical="top" wrapText="1" indent="1"/>
    </xf>
    <xf numFmtId="0" fontId="16" fillId="0" borderId="10" xfId="0" applyFont="1" applyBorder="1" applyAlignment="1">
      <alignment horizontal="right" vertical="center" wrapText="1" indent="1"/>
    </xf>
    <xf numFmtId="0" fontId="17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76" fontId="0" fillId="0" borderId="18" xfId="0" applyNumberFormat="1" applyBorder="1" applyAlignment="1">
      <alignment horizontal="left" wrapText="1"/>
    </xf>
    <xf numFmtId="176" fontId="0" fillId="0" borderId="12" xfId="0" applyNumberFormat="1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176" fontId="0" fillId="0" borderId="18" xfId="0" applyNumberFormat="1" applyBorder="1" applyAlignment="1">
      <alignment horizontal="left" vertical="center" wrapText="1"/>
    </xf>
    <xf numFmtId="0" fontId="68" fillId="0" borderId="18" xfId="0" applyNumberFormat="1" applyFont="1" applyBorder="1" applyAlignment="1" applyProtection="1">
      <alignment horizontal="center" vertical="top" wrapText="1" shrinkToFit="1" readingOrder="1"/>
      <protection/>
    </xf>
    <xf numFmtId="0" fontId="68" fillId="0" borderId="19" xfId="0" applyNumberFormat="1" applyFont="1" applyBorder="1" applyAlignment="1" applyProtection="1">
      <alignment horizontal="center" vertical="top" wrapText="1" shrinkToFit="1" readingOrder="1"/>
      <protection/>
    </xf>
    <xf numFmtId="0" fontId="68" fillId="0" borderId="19" xfId="0" applyNumberFormat="1" applyFont="1" applyBorder="1" applyAlignment="1" applyProtection="1">
      <alignment horizontal="center" vertical="center" wrapText="1" shrinkToFit="1" readingOrder="1"/>
      <protection/>
    </xf>
    <xf numFmtId="0" fontId="68" fillId="0" borderId="12" xfId="0" applyNumberFormat="1" applyFont="1" applyBorder="1" applyAlignment="1" applyProtection="1">
      <alignment horizontal="center" vertical="top" wrapText="1" shrinkToFit="1" readingOrder="1"/>
      <protection/>
    </xf>
    <xf numFmtId="176" fontId="68" fillId="0" borderId="18" xfId="58" applyNumberFormat="1" applyFont="1" applyBorder="1" applyAlignment="1" applyProtection="1">
      <alignment horizontal="center" vertical="top" wrapText="1" shrinkToFit="1" readingOrder="1"/>
      <protection/>
    </xf>
    <xf numFmtId="176" fontId="68" fillId="0" borderId="19" xfId="58" applyNumberFormat="1" applyFont="1" applyBorder="1" applyAlignment="1" applyProtection="1">
      <alignment horizontal="center" vertical="top" wrapText="1" shrinkToFit="1" readingOrder="1"/>
      <protection/>
    </xf>
    <xf numFmtId="176" fontId="68" fillId="0" borderId="12" xfId="58" applyNumberFormat="1" applyFont="1" applyBorder="1" applyAlignment="1" applyProtection="1">
      <alignment horizontal="center" vertical="top" wrapText="1" shrinkToFit="1" readingOrder="1"/>
      <protection/>
    </xf>
    <xf numFmtId="0" fontId="62" fillId="0" borderId="20" xfId="0" applyNumberFormat="1" applyFont="1" applyBorder="1" applyAlignment="1" applyProtection="1">
      <alignment horizontal="center" vertical="top" wrapText="1" shrinkToFit="1" readingOrder="1"/>
      <protection/>
    </xf>
    <xf numFmtId="0" fontId="62" fillId="0" borderId="21" xfId="0" applyNumberFormat="1" applyFont="1" applyBorder="1" applyAlignment="1" applyProtection="1">
      <alignment horizontal="center" vertical="top" wrapText="1" shrinkToFit="1" readingOrder="1"/>
      <protection/>
    </xf>
    <xf numFmtId="0" fontId="62" fillId="0" borderId="21" xfId="0" applyNumberFormat="1" applyFont="1" applyBorder="1" applyAlignment="1" applyProtection="1">
      <alignment horizontal="center" vertical="center" wrapText="1" shrinkToFit="1" readingOrder="1"/>
      <protection/>
    </xf>
    <xf numFmtId="0" fontId="62" fillId="0" borderId="22" xfId="0" applyNumberFormat="1" applyFont="1" applyBorder="1" applyAlignment="1" applyProtection="1">
      <alignment horizontal="center" vertical="top" wrapText="1" shrinkToFit="1" readingOrder="1"/>
      <protection/>
    </xf>
    <xf numFmtId="176" fontId="62" fillId="0" borderId="18" xfId="58" applyNumberFormat="1" applyFont="1" applyBorder="1" applyAlignment="1" applyProtection="1">
      <alignment horizontal="center" vertical="top" wrapText="1" shrinkToFit="1" readingOrder="1"/>
      <protection/>
    </xf>
    <xf numFmtId="176" fontId="62" fillId="0" borderId="19" xfId="58" applyNumberFormat="1" applyFont="1" applyBorder="1" applyAlignment="1" applyProtection="1">
      <alignment horizontal="center" vertical="top" wrapText="1" shrinkToFit="1" readingOrder="1"/>
      <protection/>
    </xf>
    <xf numFmtId="176" fontId="62" fillId="0" borderId="12" xfId="58" applyNumberFormat="1" applyFont="1" applyBorder="1" applyAlignment="1" applyProtection="1">
      <alignment horizontal="center" vertical="top" wrapText="1" shrinkToFit="1" readingOrder="1"/>
      <protection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176" fontId="62" fillId="0" borderId="18" xfId="0" applyNumberFormat="1" applyFont="1" applyBorder="1" applyAlignment="1" applyProtection="1">
      <alignment horizontal="center" vertical="top" wrapText="1" shrinkToFit="1" readingOrder="1"/>
      <protection/>
    </xf>
    <xf numFmtId="176" fontId="62" fillId="0" borderId="19" xfId="0" applyNumberFormat="1" applyFont="1" applyBorder="1" applyAlignment="1" applyProtection="1">
      <alignment horizontal="center" vertical="top" wrapText="1" shrinkToFit="1" readingOrder="1"/>
      <protection/>
    </xf>
    <xf numFmtId="176" fontId="62" fillId="0" borderId="12" xfId="0" applyNumberFormat="1" applyFont="1" applyBorder="1" applyAlignment="1" applyProtection="1">
      <alignment horizontal="center" vertical="top" wrapText="1" shrinkToFit="1" readingOrder="1"/>
      <protection/>
    </xf>
    <xf numFmtId="49" fontId="62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62" fillId="0" borderId="10" xfId="0" applyNumberFormat="1" applyFont="1" applyBorder="1" applyAlignment="1" applyProtection="1">
      <alignment horizontal="center" vertical="top" wrapText="1" shrinkToFit="1" readingOrder="1"/>
      <protection/>
    </xf>
    <xf numFmtId="49" fontId="62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62" fillId="0" borderId="10" xfId="0" applyNumberFormat="1" applyFont="1" applyBorder="1" applyAlignment="1" applyProtection="1">
      <alignment horizontal="left" vertical="top" wrapText="1" shrinkToFit="1" readingOrder="1"/>
      <protection/>
    </xf>
    <xf numFmtId="172" fontId="62" fillId="0" borderId="10" xfId="0" applyNumberFormat="1" applyFont="1" applyBorder="1" applyAlignment="1" applyProtection="1">
      <alignment horizontal="right" vertical="top" wrapText="1" shrinkToFit="1" readingOrder="1"/>
      <protection/>
    </xf>
    <xf numFmtId="176" fontId="68" fillId="0" borderId="10" xfId="58" applyNumberFormat="1" applyFont="1" applyBorder="1" applyAlignment="1" applyProtection="1">
      <alignment horizontal="right" vertical="top" wrapText="1" shrinkToFit="1" readingOrder="1"/>
      <protection/>
    </xf>
    <xf numFmtId="49" fontId="68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69" fillId="0" borderId="0" xfId="0" applyNumberFormat="1" applyFont="1" applyAlignment="1" applyProtection="1">
      <alignment horizontal="center" vertical="center" wrapText="1" shrinkToFit="1" readingOrder="1"/>
      <protection/>
    </xf>
    <xf numFmtId="0" fontId="62" fillId="0" borderId="10" xfId="0" applyNumberFormat="1" applyFont="1" applyBorder="1" applyAlignment="1" applyProtection="1">
      <alignment horizontal="center" vertical="center" wrapText="1" shrinkToFit="1" readingOrder="1"/>
      <protection/>
    </xf>
    <xf numFmtId="176" fontId="10" fillId="0" borderId="18" xfId="58" applyNumberFormat="1" applyFont="1" applyBorder="1" applyAlignment="1">
      <alignment horizontal="right" vertical="top" wrapText="1"/>
    </xf>
    <xf numFmtId="176" fontId="10" fillId="0" borderId="12" xfId="58" applyNumberFormat="1" applyFont="1" applyBorder="1" applyAlignment="1">
      <alignment horizontal="right" vertical="top" wrapText="1"/>
    </xf>
    <xf numFmtId="171" fontId="10" fillId="0" borderId="12" xfId="58" applyFont="1" applyBorder="1" applyAlignment="1">
      <alignment horizontal="right" vertical="top" wrapText="1"/>
    </xf>
    <xf numFmtId="0" fontId="0" fillId="0" borderId="23" xfId="0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left" vertical="top" wrapText="1" inden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13" xfId="0" applyFont="1" applyBorder="1" applyAlignment="1">
      <alignment horizontal="left" vertical="top" wrapText="1" indent="2"/>
    </xf>
    <xf numFmtId="0" fontId="8" fillId="0" borderId="14" xfId="0" applyFont="1" applyBorder="1" applyAlignment="1">
      <alignment horizontal="left" vertical="top" wrapText="1" indent="2"/>
    </xf>
    <xf numFmtId="0" fontId="8" fillId="0" borderId="18" xfId="0" applyFont="1" applyBorder="1" applyAlignment="1">
      <alignment horizontal="right" vertical="top" wrapText="1" indent="1"/>
    </xf>
    <xf numFmtId="0" fontId="8" fillId="0" borderId="12" xfId="0" applyFont="1" applyBorder="1" applyAlignment="1">
      <alignment horizontal="right" vertical="top" wrapText="1" indent="1"/>
    </xf>
    <xf numFmtId="0" fontId="8" fillId="0" borderId="18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176" fontId="0" fillId="0" borderId="12" xfId="0" applyNumberFormat="1" applyBorder="1" applyAlignment="1">
      <alignment horizontal="left" vertical="center" wrapText="1"/>
    </xf>
    <xf numFmtId="176" fontId="0" fillId="0" borderId="10" xfId="58" applyNumberFormat="1" applyFont="1" applyBorder="1" applyAlignment="1">
      <alignment horizontal="left" vertical="center" wrapText="1"/>
    </xf>
    <xf numFmtId="176" fontId="0" fillId="0" borderId="10" xfId="0" applyNumberFormat="1" applyBorder="1" applyAlignment="1">
      <alignment horizontal="left" vertical="top" wrapText="1"/>
    </xf>
    <xf numFmtId="1" fontId="70" fillId="33" borderId="10" xfId="0" applyNumberFormat="1" applyFont="1" applyFill="1" applyBorder="1" applyAlignment="1">
      <alignment horizontal="right" vertical="center" indent="1" shrinkToFit="1"/>
    </xf>
    <xf numFmtId="174" fontId="67" fillId="33" borderId="10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top" wrapText="1"/>
    </xf>
    <xf numFmtId="176" fontId="0" fillId="33" borderId="10" xfId="58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right" vertical="top" wrapText="1" indent="1"/>
    </xf>
    <xf numFmtId="0" fontId="0" fillId="33" borderId="10" xfId="0" applyFill="1" applyBorder="1" applyAlignment="1">
      <alignment horizontal="left" vertical="center" wrapText="1"/>
    </xf>
    <xf numFmtId="1" fontId="70" fillId="33" borderId="10" xfId="0" applyNumberFormat="1" applyFont="1" applyFill="1" applyBorder="1" applyAlignment="1">
      <alignment horizontal="right" vertical="top" indent="1" shrinkToFit="1"/>
    </xf>
    <xf numFmtId="174" fontId="67" fillId="33" borderId="10" xfId="0" applyNumberFormat="1" applyFont="1" applyFill="1" applyBorder="1" applyAlignment="1">
      <alignment horizontal="center" vertical="top" shrinkToFit="1"/>
    </xf>
    <xf numFmtId="0" fontId="9" fillId="33" borderId="10" xfId="0" applyFont="1" applyFill="1" applyBorder="1" applyAlignment="1">
      <alignment horizontal="right" vertical="center" wrapText="1" indent="1"/>
    </xf>
    <xf numFmtId="0" fontId="0" fillId="33" borderId="10" xfId="0" applyFill="1" applyBorder="1" applyAlignment="1">
      <alignment horizontal="left" vertical="top" wrapText="1"/>
    </xf>
    <xf numFmtId="176" fontId="0" fillId="33" borderId="10" xfId="0" applyNumberFormat="1" applyFill="1" applyBorder="1" applyAlignment="1">
      <alignment horizontal="left" vertical="top" wrapText="1"/>
    </xf>
    <xf numFmtId="1" fontId="66" fillId="0" borderId="13" xfId="0" applyNumberFormat="1" applyFont="1" applyBorder="1" applyAlignment="1">
      <alignment horizontal="right" vertical="center" shrinkToFit="1"/>
    </xf>
    <xf numFmtId="174" fontId="67" fillId="0" borderId="13" xfId="0" applyNumberFormat="1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right" vertical="center" wrapText="1" inden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wrapText="1"/>
    </xf>
    <xf numFmtId="176" fontId="0" fillId="0" borderId="10" xfId="58" applyNumberFormat="1" applyFont="1" applyBorder="1" applyAlignment="1">
      <alignment horizontal="left" wrapText="1"/>
    </xf>
    <xf numFmtId="0" fontId="44" fillId="0" borderId="24" xfId="0" applyFont="1" applyBorder="1" applyAlignment="1">
      <alignment horizontal="center" vertical="top" wrapText="1"/>
    </xf>
    <xf numFmtId="176" fontId="45" fillId="0" borderId="12" xfId="0" applyNumberFormat="1" applyFont="1" applyBorder="1" applyAlignment="1">
      <alignment horizontal="left" vertical="center" wrapText="1"/>
    </xf>
    <xf numFmtId="0" fontId="44" fillId="0" borderId="24" xfId="0" applyFont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1" fontId="63" fillId="33" borderId="10" xfId="0" applyNumberFormat="1" applyFont="1" applyFill="1" applyBorder="1" applyAlignment="1">
      <alignment horizontal="right" vertical="top" shrinkToFit="1"/>
    </xf>
    <xf numFmtId="0" fontId="9" fillId="33" borderId="18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49" fontId="68" fillId="33" borderId="10" xfId="0" applyNumberFormat="1" applyFont="1" applyFill="1" applyBorder="1" applyAlignment="1" applyProtection="1">
      <alignment horizontal="right" vertical="top" wrapText="1" shrinkToFit="1" readingOrder="1"/>
      <protection/>
    </xf>
    <xf numFmtId="49" fontId="68" fillId="33" borderId="10" xfId="0" applyNumberFormat="1" applyFont="1" applyFill="1" applyBorder="1" applyAlignment="1" applyProtection="1">
      <alignment horizontal="center" vertical="top" wrapText="1" shrinkToFit="1" readingOrder="1"/>
      <protection/>
    </xf>
    <xf numFmtId="49" fontId="68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68" fillId="33" borderId="10" xfId="0" applyNumberFormat="1" applyFont="1" applyFill="1" applyBorder="1" applyAlignment="1" applyProtection="1">
      <alignment horizontal="left" vertical="top" wrapText="1" shrinkToFit="1" readingOrder="1"/>
      <protection/>
    </xf>
    <xf numFmtId="176" fontId="0" fillId="0" borderId="18" xfId="0" applyNumberFormat="1" applyBorder="1" applyAlignment="1">
      <alignment horizontal="right" vertical="center" wrapText="1"/>
    </xf>
    <xf numFmtId="176" fontId="0" fillId="0" borderId="12" xfId="0" applyNumberForma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7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3" max="3" width="37.8515625" style="0" customWidth="1"/>
    <col min="4" max="4" width="24.7109375" style="0" customWidth="1"/>
  </cols>
  <sheetData>
    <row r="1" spans="1:5" ht="15">
      <c r="A1" s="76" t="s">
        <v>45</v>
      </c>
      <c r="B1" s="76"/>
      <c r="C1" s="76"/>
      <c r="D1" s="76"/>
      <c r="E1" s="76"/>
    </row>
    <row r="2" spans="1:5" ht="15">
      <c r="A2" s="77" t="s">
        <v>46</v>
      </c>
      <c r="B2" s="77"/>
      <c r="C2" s="77"/>
      <c r="D2" s="77"/>
      <c r="E2" s="77"/>
    </row>
    <row r="3" spans="1:4" ht="15">
      <c r="A3" s="78" t="s">
        <v>47</v>
      </c>
      <c r="B3" s="80" t="s">
        <v>48</v>
      </c>
      <c r="C3" s="24" t="s">
        <v>49</v>
      </c>
      <c r="D3" s="78" t="s">
        <v>52</v>
      </c>
    </row>
    <row r="4" spans="1:4" ht="15">
      <c r="A4" s="79"/>
      <c r="B4" s="81"/>
      <c r="C4" s="3"/>
      <c r="D4" s="79"/>
    </row>
    <row r="5" spans="1:4" ht="15">
      <c r="A5" s="35">
        <v>1</v>
      </c>
      <c r="B5" s="53">
        <v>2</v>
      </c>
      <c r="C5" s="53">
        <v>3</v>
      </c>
      <c r="D5" s="53">
        <v>7</v>
      </c>
    </row>
    <row r="6" spans="1:4" ht="15">
      <c r="A6" s="150" t="s">
        <v>28</v>
      </c>
      <c r="B6" s="151"/>
      <c r="C6" s="148" t="s">
        <v>206</v>
      </c>
      <c r="D6" s="151"/>
    </row>
    <row r="7" spans="1:4" ht="15">
      <c r="A7" s="72">
        <v>1</v>
      </c>
      <c r="B7" s="37"/>
      <c r="C7" s="12" t="s">
        <v>55</v>
      </c>
      <c r="D7" s="57">
        <f>SUM('Branża Drogowa'!G7:G10)</f>
        <v>0</v>
      </c>
    </row>
    <row r="8" spans="1:4" ht="15">
      <c r="A8" s="72">
        <v>2</v>
      </c>
      <c r="B8" s="37"/>
      <c r="C8" s="12" t="s">
        <v>61</v>
      </c>
      <c r="D8" s="57">
        <f>SUM('Branża Drogowa'!G12:G14)</f>
        <v>0</v>
      </c>
    </row>
    <row r="9" spans="1:4" ht="15">
      <c r="A9" s="72">
        <v>3</v>
      </c>
      <c r="B9" s="37"/>
      <c r="C9" s="40" t="s">
        <v>66</v>
      </c>
      <c r="D9" s="57">
        <f>SUM('Branża Drogowa'!G16:G22)</f>
        <v>0</v>
      </c>
    </row>
    <row r="10" spans="1:4" ht="15">
      <c r="A10" s="72">
        <v>4</v>
      </c>
      <c r="B10" s="37"/>
      <c r="C10" s="40" t="s">
        <v>75</v>
      </c>
      <c r="D10" s="57">
        <f>SUM('Branża Drogowa'!G24:G29)</f>
        <v>0</v>
      </c>
    </row>
    <row r="11" spans="1:4" ht="15">
      <c r="A11" s="73">
        <v>5</v>
      </c>
      <c r="B11" s="22"/>
      <c r="C11" s="12" t="s">
        <v>85</v>
      </c>
      <c r="D11" s="144">
        <f>SUM('Branża Drogowa'!G31:G35)</f>
        <v>0</v>
      </c>
    </row>
    <row r="12" spans="1:4" ht="15">
      <c r="A12" s="72">
        <v>6</v>
      </c>
      <c r="B12" s="37"/>
      <c r="C12" s="12" t="s">
        <v>34</v>
      </c>
      <c r="D12" s="57">
        <f>SUM('Branża Drogowa'!G37)</f>
        <v>0</v>
      </c>
    </row>
    <row r="13" spans="1:4" ht="15">
      <c r="A13" s="36">
        <v>7</v>
      </c>
      <c r="B13" s="37"/>
      <c r="C13" s="12" t="s">
        <v>95</v>
      </c>
      <c r="D13" s="57">
        <f>SUM('Branża Drogowa'!G39:G42)</f>
        <v>0</v>
      </c>
    </row>
    <row r="14" spans="1:4" ht="15">
      <c r="A14" s="146" t="s">
        <v>207</v>
      </c>
      <c r="B14" s="147"/>
      <c r="C14" s="148" t="s">
        <v>208</v>
      </c>
      <c r="D14" s="149"/>
    </row>
    <row r="15" spans="1:4" ht="15">
      <c r="A15" s="74">
        <v>8</v>
      </c>
      <c r="B15" s="16"/>
      <c r="C15" s="12" t="s">
        <v>55</v>
      </c>
      <c r="D15" s="145">
        <f>SUM('Branża Sanitarna'!G7:G8)</f>
        <v>0</v>
      </c>
    </row>
    <row r="16" spans="1:4" ht="15">
      <c r="A16" s="36">
        <v>9</v>
      </c>
      <c r="B16" s="37"/>
      <c r="C16" s="12" t="s">
        <v>34</v>
      </c>
      <c r="D16" s="57">
        <f>SUM('Branża Sanitarna'!G10:G12)</f>
        <v>0</v>
      </c>
    </row>
    <row r="17" spans="1:4" ht="15">
      <c r="A17" s="152" t="s">
        <v>209</v>
      </c>
      <c r="B17" s="153"/>
      <c r="C17" s="148" t="s">
        <v>210</v>
      </c>
      <c r="D17" s="149"/>
    </row>
    <row r="18" spans="1:4" ht="15">
      <c r="A18" s="44">
        <v>10</v>
      </c>
      <c r="B18" s="37"/>
      <c r="C18" s="75" t="s">
        <v>211</v>
      </c>
      <c r="D18" s="57">
        <f>SUM('Branża Elektryczna'!G6:G16)</f>
        <v>0</v>
      </c>
    </row>
    <row r="19" spans="1:4" ht="15">
      <c r="A19" s="46">
        <v>11</v>
      </c>
      <c r="B19" s="42"/>
      <c r="C19" s="75" t="s">
        <v>212</v>
      </c>
      <c r="D19" s="57">
        <f>SUM('Branża Elektryczna'!G18:G26)</f>
        <v>0</v>
      </c>
    </row>
    <row r="20" spans="1:4" ht="15">
      <c r="A20" s="44">
        <v>12</v>
      </c>
      <c r="B20" s="37"/>
      <c r="C20" s="75" t="s">
        <v>213</v>
      </c>
      <c r="D20" s="57">
        <f>SUM('Branża Elektryczna'!G28)</f>
        <v>0</v>
      </c>
    </row>
    <row r="21" spans="1:4" ht="15">
      <c r="A21" s="44">
        <v>13</v>
      </c>
      <c r="B21" s="37"/>
      <c r="C21" s="75" t="s">
        <v>214</v>
      </c>
      <c r="D21" s="57">
        <f>SUM('Branża Elektryczna'!G30:G33)</f>
        <v>0</v>
      </c>
    </row>
    <row r="22" spans="1:4" ht="15">
      <c r="A22" s="44">
        <v>14</v>
      </c>
      <c r="B22" s="47"/>
      <c r="C22" s="75" t="s">
        <v>215</v>
      </c>
      <c r="D22" s="57">
        <f>SUM('Branża Elektryczna'!G35)</f>
        <v>0</v>
      </c>
    </row>
    <row r="23" spans="1:4" ht="15">
      <c r="A23" s="154" t="s">
        <v>216</v>
      </c>
      <c r="B23" s="155"/>
      <c r="C23" s="148" t="s">
        <v>217</v>
      </c>
      <c r="D23" s="156"/>
    </row>
    <row r="24" spans="1:4" ht="21">
      <c r="A24" s="157">
        <v>15</v>
      </c>
      <c r="B24" s="158"/>
      <c r="C24" s="159" t="s">
        <v>218</v>
      </c>
      <c r="D24" s="57">
        <f>SUM('Branża Telekomunikacyjna'!Q7:S8)</f>
        <v>0</v>
      </c>
    </row>
    <row r="25" spans="1:4" ht="15">
      <c r="A25" s="160" t="s">
        <v>100</v>
      </c>
      <c r="B25" s="160"/>
      <c r="C25" s="160"/>
      <c r="D25" s="58">
        <f>SUM(D7:D13)+SUM(D15:D16)+SUM(D18:D22)+D24</f>
        <v>0</v>
      </c>
    </row>
    <row r="26" spans="1:4" ht="15">
      <c r="A26" s="161" t="s">
        <v>39</v>
      </c>
      <c r="B26" s="161"/>
      <c r="C26" s="161"/>
      <c r="D26" s="143">
        <f>D25*0.23</f>
        <v>0</v>
      </c>
    </row>
    <row r="27" spans="1:4" ht="15">
      <c r="A27" s="169" t="s">
        <v>219</v>
      </c>
      <c r="B27" s="167"/>
      <c r="C27" s="167"/>
      <c r="D27" s="168">
        <f>D26+D25</f>
        <v>0</v>
      </c>
    </row>
  </sheetData>
  <sheetProtection/>
  <mergeCells count="8">
    <mergeCell ref="A25:C25"/>
    <mergeCell ref="A26:C26"/>
    <mergeCell ref="A27:C27"/>
    <mergeCell ref="A1:E1"/>
    <mergeCell ref="A2:E2"/>
    <mergeCell ref="A3:A4"/>
    <mergeCell ref="B3:B4"/>
    <mergeCell ref="D3:D4"/>
  </mergeCells>
  <printOptions/>
  <pageMargins left="1" right="0.5" top="0.3937007784843445" bottom="0.3937007784843445" header="0.3" footer="0.3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4">
      <selection activeCell="K41" sqref="K41"/>
    </sheetView>
  </sheetViews>
  <sheetFormatPr defaultColWidth="9.140625" defaultRowHeight="15"/>
  <cols>
    <col min="3" max="3" width="26.7109375" style="0" customWidth="1"/>
    <col min="4" max="4" width="15.140625" style="0" customWidth="1"/>
    <col min="5" max="5" width="17.140625" style="0" customWidth="1"/>
    <col min="7" max="7" width="12.57421875" style="0" customWidth="1"/>
  </cols>
  <sheetData>
    <row r="1" spans="1:8" ht="15">
      <c r="A1" s="76" t="s">
        <v>45</v>
      </c>
      <c r="B1" s="76"/>
      <c r="C1" s="76"/>
      <c r="D1" s="76"/>
      <c r="E1" s="76"/>
      <c r="F1" s="76"/>
      <c r="G1" s="76"/>
      <c r="H1" s="76"/>
    </row>
    <row r="2" spans="1:8" ht="15">
      <c r="A2" s="77" t="s">
        <v>46</v>
      </c>
      <c r="B2" s="77"/>
      <c r="C2" s="77"/>
      <c r="D2" s="77"/>
      <c r="E2" s="77"/>
      <c r="F2" s="77"/>
      <c r="G2" s="77"/>
      <c r="H2" s="77"/>
    </row>
    <row r="3" spans="1:8" ht="21">
      <c r="A3" s="78" t="s">
        <v>47</v>
      </c>
      <c r="B3" s="80" t="s">
        <v>48</v>
      </c>
      <c r="C3" s="24" t="s">
        <v>49</v>
      </c>
      <c r="D3" s="136" t="s">
        <v>50</v>
      </c>
      <c r="E3" s="137"/>
      <c r="F3" s="78" t="s">
        <v>51</v>
      </c>
      <c r="G3" s="78" t="s">
        <v>52</v>
      </c>
      <c r="H3" s="34"/>
    </row>
    <row r="4" spans="1:8" ht="15">
      <c r="A4" s="79"/>
      <c r="B4" s="81"/>
      <c r="C4" s="3"/>
      <c r="D4" s="24" t="s">
        <v>53</v>
      </c>
      <c r="E4" s="24" t="s">
        <v>54</v>
      </c>
      <c r="F4" s="79"/>
      <c r="G4" s="79"/>
      <c r="H4" s="34"/>
    </row>
    <row r="5" spans="1:8" ht="15">
      <c r="A5" s="35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34"/>
    </row>
    <row r="6" spans="1:8" ht="21" customHeight="1">
      <c r="A6" s="150" t="s">
        <v>28</v>
      </c>
      <c r="B6" s="151"/>
      <c r="C6" s="173" t="s">
        <v>55</v>
      </c>
      <c r="D6" s="174"/>
      <c r="E6" s="174"/>
      <c r="F6" s="174"/>
      <c r="G6" s="175"/>
      <c r="H6" s="34"/>
    </row>
    <row r="7" spans="1:8" ht="25.5" customHeight="1">
      <c r="A7" s="36">
        <v>1</v>
      </c>
      <c r="B7" s="37">
        <v>36892</v>
      </c>
      <c r="C7" s="18" t="s">
        <v>56</v>
      </c>
      <c r="D7" s="55" t="s">
        <v>105</v>
      </c>
      <c r="E7" s="38">
        <v>0.186</v>
      </c>
      <c r="F7" s="16"/>
      <c r="G7" s="57">
        <f>ROUND(E7*F7,2)</f>
        <v>0</v>
      </c>
      <c r="H7" s="34"/>
    </row>
    <row r="8" spans="1:8" ht="36.75" customHeight="1">
      <c r="A8" s="36">
        <v>2</v>
      </c>
      <c r="B8" s="37">
        <v>37988</v>
      </c>
      <c r="C8" s="15" t="s">
        <v>57</v>
      </c>
      <c r="D8" s="55" t="s">
        <v>106</v>
      </c>
      <c r="E8" s="39">
        <v>436</v>
      </c>
      <c r="F8" s="22"/>
      <c r="G8" s="57">
        <f aca="true" t="shared" si="0" ref="G8:G42">ROUND(E8*F8,2)</f>
        <v>0</v>
      </c>
      <c r="H8" s="34"/>
    </row>
    <row r="9" spans="1:8" ht="37.5" customHeight="1">
      <c r="A9" s="36">
        <v>3</v>
      </c>
      <c r="B9" s="37">
        <v>37988</v>
      </c>
      <c r="C9" s="15" t="s">
        <v>58</v>
      </c>
      <c r="D9" s="54" t="s">
        <v>103</v>
      </c>
      <c r="E9" s="39">
        <v>240</v>
      </c>
      <c r="F9" s="16"/>
      <c r="G9" s="57">
        <f t="shared" si="0"/>
        <v>0</v>
      </c>
      <c r="H9" s="34"/>
    </row>
    <row r="10" spans="1:8" ht="45.75" customHeight="1">
      <c r="A10" s="36">
        <v>4</v>
      </c>
      <c r="B10" s="37">
        <v>37988</v>
      </c>
      <c r="C10" s="15" t="s">
        <v>59</v>
      </c>
      <c r="D10" s="54" t="s">
        <v>103</v>
      </c>
      <c r="E10" s="39">
        <v>560</v>
      </c>
      <c r="F10" s="16"/>
      <c r="G10" s="57">
        <f t="shared" si="0"/>
        <v>0</v>
      </c>
      <c r="H10" s="34"/>
    </row>
    <row r="11" spans="1:8" ht="15">
      <c r="A11" s="150" t="s">
        <v>60</v>
      </c>
      <c r="B11" s="151"/>
      <c r="C11" s="173" t="s">
        <v>61</v>
      </c>
      <c r="D11" s="174"/>
      <c r="E11" s="174"/>
      <c r="F11" s="174"/>
      <c r="G11" s="175"/>
      <c r="H11" s="34"/>
    </row>
    <row r="12" spans="1:8" ht="33.75" customHeight="1">
      <c r="A12" s="36">
        <v>5</v>
      </c>
      <c r="B12" s="37">
        <v>36925</v>
      </c>
      <c r="C12" s="15" t="s">
        <v>62</v>
      </c>
      <c r="D12" s="54" t="s">
        <v>103</v>
      </c>
      <c r="E12" s="17">
        <v>1040</v>
      </c>
      <c r="F12" s="16"/>
      <c r="G12" s="57">
        <f t="shared" si="0"/>
        <v>0</v>
      </c>
      <c r="H12" s="34"/>
    </row>
    <row r="13" spans="1:8" ht="50.25" customHeight="1">
      <c r="A13" s="36">
        <v>6</v>
      </c>
      <c r="B13" s="37">
        <v>36925</v>
      </c>
      <c r="C13" s="15" t="s">
        <v>63</v>
      </c>
      <c r="D13" s="54" t="s">
        <v>104</v>
      </c>
      <c r="E13" s="17">
        <v>420</v>
      </c>
      <c r="F13" s="16"/>
      <c r="G13" s="57">
        <f t="shared" si="0"/>
        <v>0</v>
      </c>
      <c r="H13" s="34"/>
    </row>
    <row r="14" spans="1:8" ht="42">
      <c r="A14" s="36">
        <v>7</v>
      </c>
      <c r="B14" s="37">
        <v>36925</v>
      </c>
      <c r="C14" s="15" t="s">
        <v>64</v>
      </c>
      <c r="D14" s="54" t="s">
        <v>103</v>
      </c>
      <c r="E14" s="17">
        <v>343</v>
      </c>
      <c r="F14" s="16"/>
      <c r="G14" s="57">
        <f t="shared" si="0"/>
        <v>0</v>
      </c>
      <c r="H14" s="34"/>
    </row>
    <row r="15" spans="1:8" ht="15">
      <c r="A15" s="162" t="s">
        <v>65</v>
      </c>
      <c r="B15" s="155"/>
      <c r="C15" s="170" t="s">
        <v>66</v>
      </c>
      <c r="D15" s="171"/>
      <c r="E15" s="171"/>
      <c r="F15" s="171"/>
      <c r="G15" s="172"/>
      <c r="H15" s="34"/>
    </row>
    <row r="16" spans="1:8" ht="42">
      <c r="A16" s="36">
        <v>8</v>
      </c>
      <c r="B16" s="37">
        <v>36982</v>
      </c>
      <c r="C16" s="15" t="s">
        <v>67</v>
      </c>
      <c r="D16" s="54" t="s">
        <v>103</v>
      </c>
      <c r="E16" s="39">
        <v>818</v>
      </c>
      <c r="F16" s="16"/>
      <c r="G16" s="57">
        <f t="shared" si="0"/>
        <v>0</v>
      </c>
      <c r="H16" s="34"/>
    </row>
    <row r="17" spans="1:8" ht="52.5">
      <c r="A17" s="41">
        <v>9</v>
      </c>
      <c r="B17" s="42">
        <v>36982</v>
      </c>
      <c r="C17" s="16" t="s">
        <v>68</v>
      </c>
      <c r="D17" s="54" t="s">
        <v>103</v>
      </c>
      <c r="E17" s="43">
        <v>797</v>
      </c>
      <c r="F17" s="16"/>
      <c r="G17" s="57">
        <f t="shared" si="0"/>
        <v>0</v>
      </c>
      <c r="H17" s="34"/>
    </row>
    <row r="18" spans="1:8" ht="43.5">
      <c r="A18" s="44">
        <v>10</v>
      </c>
      <c r="B18" s="37">
        <v>36986</v>
      </c>
      <c r="C18" s="16" t="s">
        <v>69</v>
      </c>
      <c r="D18" s="54" t="s">
        <v>103</v>
      </c>
      <c r="E18" s="45">
        <v>1492</v>
      </c>
      <c r="F18" s="16"/>
      <c r="G18" s="57">
        <f t="shared" si="0"/>
        <v>0</v>
      </c>
      <c r="H18" s="34"/>
    </row>
    <row r="19" spans="1:8" ht="52.5">
      <c r="A19" s="46">
        <v>11</v>
      </c>
      <c r="B19" s="42">
        <v>37350</v>
      </c>
      <c r="C19" s="15" t="s">
        <v>70</v>
      </c>
      <c r="D19" s="54" t="s">
        <v>103</v>
      </c>
      <c r="E19" s="43">
        <v>818</v>
      </c>
      <c r="F19" s="16"/>
      <c r="G19" s="57">
        <f t="shared" si="0"/>
        <v>0</v>
      </c>
      <c r="H19" s="34"/>
    </row>
    <row r="20" spans="1:8" ht="52.5">
      <c r="A20" s="44">
        <v>12</v>
      </c>
      <c r="B20" s="37">
        <v>37350</v>
      </c>
      <c r="C20" s="15" t="s">
        <v>71</v>
      </c>
      <c r="D20" s="54" t="s">
        <v>103</v>
      </c>
      <c r="E20" s="39">
        <v>611</v>
      </c>
      <c r="F20" s="16"/>
      <c r="G20" s="57">
        <f t="shared" si="0"/>
        <v>0</v>
      </c>
      <c r="H20" s="34"/>
    </row>
    <row r="21" spans="1:8" ht="21">
      <c r="A21" s="44">
        <v>13</v>
      </c>
      <c r="B21" s="37">
        <v>36984</v>
      </c>
      <c r="C21" s="15" t="s">
        <v>72</v>
      </c>
      <c r="D21" s="54" t="s">
        <v>103</v>
      </c>
      <c r="E21" s="45">
        <v>2953</v>
      </c>
      <c r="F21" s="22"/>
      <c r="G21" s="57">
        <f t="shared" si="0"/>
        <v>0</v>
      </c>
      <c r="H21" s="34"/>
    </row>
    <row r="22" spans="1:8" ht="42">
      <c r="A22" s="44">
        <v>14</v>
      </c>
      <c r="B22" s="47" t="s">
        <v>73</v>
      </c>
      <c r="C22" s="15" t="s">
        <v>74</v>
      </c>
      <c r="D22" s="54" t="s">
        <v>103</v>
      </c>
      <c r="E22" s="39">
        <v>483</v>
      </c>
      <c r="F22" s="22"/>
      <c r="G22" s="57">
        <f t="shared" si="0"/>
        <v>0</v>
      </c>
      <c r="H22" s="34"/>
    </row>
    <row r="23" spans="1:8" ht="15">
      <c r="A23" s="162" t="s">
        <v>65</v>
      </c>
      <c r="B23" s="155"/>
      <c r="C23" s="170" t="s">
        <v>75</v>
      </c>
      <c r="D23" s="171"/>
      <c r="E23" s="171"/>
      <c r="F23" s="171"/>
      <c r="G23" s="172"/>
      <c r="H23" s="34"/>
    </row>
    <row r="24" spans="1:8" ht="31.5">
      <c r="A24" s="44">
        <v>15</v>
      </c>
      <c r="B24" s="37">
        <v>40666</v>
      </c>
      <c r="C24" s="15" t="s">
        <v>76</v>
      </c>
      <c r="D24" s="54" t="s">
        <v>103</v>
      </c>
      <c r="E24" s="45">
        <v>1235</v>
      </c>
      <c r="F24" s="16"/>
      <c r="G24" s="57">
        <f t="shared" si="0"/>
        <v>0</v>
      </c>
      <c r="H24" s="34"/>
    </row>
    <row r="25" spans="1:8" ht="31.5">
      <c r="A25" s="44">
        <v>16</v>
      </c>
      <c r="B25" s="48" t="s">
        <v>77</v>
      </c>
      <c r="C25" s="15" t="s">
        <v>78</v>
      </c>
      <c r="D25" s="54" t="s">
        <v>103</v>
      </c>
      <c r="E25" s="45">
        <v>1235</v>
      </c>
      <c r="F25" s="16"/>
      <c r="G25" s="57">
        <f t="shared" si="0"/>
        <v>0</v>
      </c>
      <c r="H25" s="34"/>
    </row>
    <row r="26" spans="1:8" ht="31.5">
      <c r="A26" s="44">
        <v>17</v>
      </c>
      <c r="B26" s="48" t="s">
        <v>79</v>
      </c>
      <c r="C26" s="15" t="s">
        <v>80</v>
      </c>
      <c r="D26" s="54" t="s">
        <v>103</v>
      </c>
      <c r="E26" s="45">
        <v>1235</v>
      </c>
      <c r="F26" s="16"/>
      <c r="G26" s="57">
        <f t="shared" si="0"/>
        <v>0</v>
      </c>
      <c r="H26" s="34"/>
    </row>
    <row r="27" spans="1:8" ht="42">
      <c r="A27" s="44">
        <v>18</v>
      </c>
      <c r="B27" s="49">
        <v>45049</v>
      </c>
      <c r="C27" s="16" t="s">
        <v>81</v>
      </c>
      <c r="D27" s="54" t="s">
        <v>103</v>
      </c>
      <c r="E27" s="39">
        <v>128</v>
      </c>
      <c r="F27" s="16"/>
      <c r="G27" s="57">
        <f t="shared" si="0"/>
        <v>0</v>
      </c>
      <c r="H27" s="34"/>
    </row>
    <row r="28" spans="1:8" ht="52.5">
      <c r="A28" s="44">
        <v>19</v>
      </c>
      <c r="B28" s="50">
        <v>45049</v>
      </c>
      <c r="C28" s="16" t="s">
        <v>82</v>
      </c>
      <c r="D28" s="54" t="s">
        <v>103</v>
      </c>
      <c r="E28" s="39">
        <v>23</v>
      </c>
      <c r="F28" s="16"/>
      <c r="G28" s="57">
        <f t="shared" si="0"/>
        <v>0</v>
      </c>
      <c r="H28" s="34"/>
    </row>
    <row r="29" spans="1:8" ht="42">
      <c r="A29" s="44">
        <v>20</v>
      </c>
      <c r="B29" s="49">
        <v>45049</v>
      </c>
      <c r="C29" s="15" t="s">
        <v>83</v>
      </c>
      <c r="D29" s="54" t="s">
        <v>103</v>
      </c>
      <c r="E29" s="39">
        <v>795</v>
      </c>
      <c r="F29" s="16"/>
      <c r="G29" s="57">
        <f t="shared" si="0"/>
        <v>0</v>
      </c>
      <c r="H29" s="34"/>
    </row>
    <row r="30" spans="1:8" ht="15">
      <c r="A30" s="162" t="s">
        <v>84</v>
      </c>
      <c r="B30" s="155"/>
      <c r="C30" s="173" t="s">
        <v>85</v>
      </c>
      <c r="D30" s="174"/>
      <c r="E30" s="174"/>
      <c r="F30" s="174"/>
      <c r="G30" s="175"/>
      <c r="H30" s="34"/>
    </row>
    <row r="31" spans="1:8" ht="42">
      <c r="A31" s="44">
        <v>21</v>
      </c>
      <c r="B31" s="48" t="s">
        <v>86</v>
      </c>
      <c r="C31" s="15" t="s">
        <v>87</v>
      </c>
      <c r="D31" s="21" t="s">
        <v>107</v>
      </c>
      <c r="E31" s="43">
        <v>342</v>
      </c>
      <c r="F31" s="16"/>
      <c r="G31" s="57">
        <f t="shared" si="0"/>
        <v>0</v>
      </c>
      <c r="H31" s="34"/>
    </row>
    <row r="32" spans="1:8" ht="52.5">
      <c r="A32" s="44">
        <v>22</v>
      </c>
      <c r="B32" s="48" t="s">
        <v>86</v>
      </c>
      <c r="C32" s="15" t="s">
        <v>88</v>
      </c>
      <c r="D32" s="54" t="s">
        <v>107</v>
      </c>
      <c r="E32" s="39">
        <v>54</v>
      </c>
      <c r="F32" s="16"/>
      <c r="G32" s="57">
        <f t="shared" si="0"/>
        <v>0</v>
      </c>
      <c r="H32" s="34"/>
    </row>
    <row r="33" spans="1:8" ht="52.5">
      <c r="A33" s="44">
        <v>23</v>
      </c>
      <c r="B33" s="49">
        <v>37471</v>
      </c>
      <c r="C33" s="15" t="s">
        <v>89</v>
      </c>
      <c r="D33" s="54" t="s">
        <v>107</v>
      </c>
      <c r="E33" s="39">
        <v>76</v>
      </c>
      <c r="F33" s="16"/>
      <c r="G33" s="57">
        <f t="shared" si="0"/>
        <v>0</v>
      </c>
      <c r="H33" s="34"/>
    </row>
    <row r="34" spans="1:8" ht="52.5">
      <c r="A34" s="44">
        <v>24</v>
      </c>
      <c r="B34" s="49">
        <v>37471</v>
      </c>
      <c r="C34" s="15" t="s">
        <v>90</v>
      </c>
      <c r="D34" s="21" t="s">
        <v>107</v>
      </c>
      <c r="E34" s="43">
        <v>457</v>
      </c>
      <c r="F34" s="16"/>
      <c r="G34" s="57">
        <f t="shared" si="0"/>
        <v>0</v>
      </c>
      <c r="H34" s="34"/>
    </row>
    <row r="35" spans="1:8" ht="42">
      <c r="A35" s="44">
        <v>25</v>
      </c>
      <c r="B35" s="49">
        <v>37473</v>
      </c>
      <c r="C35" s="16" t="s">
        <v>91</v>
      </c>
      <c r="D35" s="54" t="s">
        <v>107</v>
      </c>
      <c r="E35" s="39">
        <v>352</v>
      </c>
      <c r="F35" s="16"/>
      <c r="G35" s="57">
        <f t="shared" si="0"/>
        <v>0</v>
      </c>
      <c r="H35" s="34"/>
    </row>
    <row r="36" spans="1:8" ht="15">
      <c r="A36" s="162" t="s">
        <v>92</v>
      </c>
      <c r="B36" s="151"/>
      <c r="C36" s="173" t="s">
        <v>34</v>
      </c>
      <c r="D36" s="174"/>
      <c r="E36" s="174"/>
      <c r="F36" s="174"/>
      <c r="G36" s="175"/>
      <c r="H36" s="34"/>
    </row>
    <row r="37" spans="1:8" ht="21">
      <c r="A37" s="44">
        <v>26</v>
      </c>
      <c r="B37" s="49">
        <v>36587</v>
      </c>
      <c r="C37" s="15" t="s">
        <v>93</v>
      </c>
      <c r="D37" s="54" t="s">
        <v>108</v>
      </c>
      <c r="E37" s="39">
        <v>7</v>
      </c>
      <c r="F37" s="16"/>
      <c r="G37" s="57">
        <f t="shared" si="0"/>
        <v>0</v>
      </c>
      <c r="H37" s="34"/>
    </row>
    <row r="38" spans="1:8" ht="22.5" customHeight="1">
      <c r="A38" s="162" t="s">
        <v>94</v>
      </c>
      <c r="B38" s="151"/>
      <c r="C38" s="173" t="s">
        <v>95</v>
      </c>
      <c r="D38" s="174"/>
      <c r="E38" s="174"/>
      <c r="F38" s="174"/>
      <c r="G38" s="175"/>
      <c r="H38" s="34"/>
    </row>
    <row r="39" spans="1:8" ht="52.5">
      <c r="A39" s="44">
        <v>27</v>
      </c>
      <c r="B39" s="51">
        <v>37074</v>
      </c>
      <c r="C39" s="15" t="s">
        <v>96</v>
      </c>
      <c r="D39" s="54" t="s">
        <v>103</v>
      </c>
      <c r="E39" s="13">
        <v>53</v>
      </c>
      <c r="F39" s="16"/>
      <c r="G39" s="57">
        <f t="shared" si="0"/>
        <v>0</v>
      </c>
      <c r="H39" s="34"/>
    </row>
    <row r="40" spans="1:8" ht="21">
      <c r="A40" s="44">
        <v>28</v>
      </c>
      <c r="B40" s="52">
        <v>37074</v>
      </c>
      <c r="C40" s="15" t="s">
        <v>97</v>
      </c>
      <c r="D40" s="56" t="s">
        <v>109</v>
      </c>
      <c r="E40" s="13">
        <v>10</v>
      </c>
      <c r="F40" s="22"/>
      <c r="G40" s="57">
        <f t="shared" si="0"/>
        <v>0</v>
      </c>
      <c r="H40" s="34"/>
    </row>
    <row r="41" spans="1:8" ht="42">
      <c r="A41" s="44">
        <v>29</v>
      </c>
      <c r="B41" s="51">
        <v>37074</v>
      </c>
      <c r="C41" s="15" t="s">
        <v>98</v>
      </c>
      <c r="D41" s="56" t="s">
        <v>109</v>
      </c>
      <c r="E41" s="13">
        <v>10</v>
      </c>
      <c r="F41" s="16"/>
      <c r="G41" s="57">
        <f t="shared" si="0"/>
        <v>0</v>
      </c>
      <c r="H41" s="34"/>
    </row>
    <row r="42" spans="1:8" ht="21">
      <c r="A42" s="44">
        <v>30</v>
      </c>
      <c r="B42" s="52">
        <v>37074</v>
      </c>
      <c r="C42" s="15" t="s">
        <v>99</v>
      </c>
      <c r="D42" s="56" t="s">
        <v>109</v>
      </c>
      <c r="E42" s="13">
        <v>1</v>
      </c>
      <c r="F42" s="22"/>
      <c r="G42" s="57">
        <f t="shared" si="0"/>
        <v>0</v>
      </c>
      <c r="H42" s="34"/>
    </row>
    <row r="43" spans="1:8" ht="15">
      <c r="A43" s="82"/>
      <c r="B43" s="83"/>
      <c r="C43" s="15" t="s">
        <v>100</v>
      </c>
      <c r="D43" s="132" t="s">
        <v>101</v>
      </c>
      <c r="E43" s="133"/>
      <c r="F43" s="86">
        <f>SUM(G39:G42)+G37+SUM(G31:G35)+SUM(G24:G29)+SUM(G16:G22)+SUM(G12:G14)+SUM(G7:G10)</f>
        <v>0</v>
      </c>
      <c r="G43" s="87"/>
      <c r="H43" s="34"/>
    </row>
    <row r="44" spans="1:8" ht="15">
      <c r="A44" s="84"/>
      <c r="B44" s="85"/>
      <c r="C44" s="19" t="s">
        <v>39</v>
      </c>
      <c r="D44" s="134" t="s">
        <v>38</v>
      </c>
      <c r="E44" s="135"/>
      <c r="F44" s="184">
        <f>F43*0.23</f>
        <v>0</v>
      </c>
      <c r="G44" s="185"/>
      <c r="H44" s="34"/>
    </row>
    <row r="45" spans="1:8" ht="15">
      <c r="A45" s="84"/>
      <c r="B45" s="85"/>
      <c r="C45" s="19" t="s">
        <v>40</v>
      </c>
      <c r="D45" s="134" t="s">
        <v>38</v>
      </c>
      <c r="E45" s="135"/>
      <c r="F45" s="89">
        <f>F44+F43</f>
        <v>0</v>
      </c>
      <c r="G45" s="88"/>
      <c r="H45" s="34"/>
    </row>
  </sheetData>
  <sheetProtection/>
  <mergeCells count="21">
    <mergeCell ref="C38:G38"/>
    <mergeCell ref="C15:G15"/>
    <mergeCell ref="C11:G11"/>
    <mergeCell ref="C6:G6"/>
    <mergeCell ref="C23:G23"/>
    <mergeCell ref="C30:G30"/>
    <mergeCell ref="C36:G36"/>
    <mergeCell ref="A1:H1"/>
    <mergeCell ref="A2:H2"/>
    <mergeCell ref="A3:A4"/>
    <mergeCell ref="B3:B4"/>
    <mergeCell ref="D3:E3"/>
    <mergeCell ref="F3:F4"/>
    <mergeCell ref="G3:G4"/>
    <mergeCell ref="A43:B45"/>
    <mergeCell ref="D43:E43"/>
    <mergeCell ref="F43:G43"/>
    <mergeCell ref="D44:E44"/>
    <mergeCell ref="F44:G44"/>
    <mergeCell ref="D45:E45"/>
    <mergeCell ref="F45:G4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5" sqref="F15:G15"/>
    </sheetView>
  </sheetViews>
  <sheetFormatPr defaultColWidth="9.140625" defaultRowHeight="15"/>
  <cols>
    <col min="3" max="3" width="50.57421875" style="0" customWidth="1"/>
    <col min="6" max="6" width="13.140625" style="0" customWidth="1"/>
    <col min="7" max="7" width="17.140625" style="0" customWidth="1"/>
  </cols>
  <sheetData>
    <row r="1" spans="1:7" ht="15">
      <c r="A1" s="121" t="s">
        <v>44</v>
      </c>
      <c r="B1" s="121"/>
      <c r="C1" s="121"/>
      <c r="D1" s="121"/>
      <c r="E1" s="121"/>
      <c r="F1" s="121"/>
      <c r="G1" s="121"/>
    </row>
    <row r="2" spans="1:7" ht="15">
      <c r="A2" s="122" t="s">
        <v>20</v>
      </c>
      <c r="B2" s="124" t="s">
        <v>21</v>
      </c>
      <c r="C2" s="126" t="s">
        <v>22</v>
      </c>
      <c r="D2" s="128" t="s">
        <v>23</v>
      </c>
      <c r="E2" s="129"/>
      <c r="F2" s="130" t="s">
        <v>24</v>
      </c>
      <c r="G2" s="130" t="s">
        <v>25</v>
      </c>
    </row>
    <row r="3" spans="1:7" ht="15">
      <c r="A3" s="123"/>
      <c r="B3" s="125"/>
      <c r="C3" s="127"/>
      <c r="D3" s="4" t="s">
        <v>26</v>
      </c>
      <c r="E3" s="5" t="s">
        <v>27</v>
      </c>
      <c r="F3" s="131"/>
      <c r="G3" s="131"/>
    </row>
    <row r="4" spans="1:7" ht="15">
      <c r="A4" s="6">
        <v>1</v>
      </c>
      <c r="B4" s="7">
        <v>2</v>
      </c>
      <c r="C4" s="8">
        <v>3</v>
      </c>
      <c r="D4" s="9">
        <v>4</v>
      </c>
      <c r="E4" s="8">
        <v>5</v>
      </c>
      <c r="F4" s="10">
        <v>6</v>
      </c>
      <c r="G4" s="10">
        <v>7</v>
      </c>
    </row>
    <row r="5" spans="1:7" ht="15">
      <c r="A5" s="3"/>
      <c r="B5" s="3"/>
      <c r="C5" s="3"/>
      <c r="D5" s="3"/>
      <c r="E5" s="3"/>
      <c r="F5" s="3"/>
      <c r="G5" s="3"/>
    </row>
    <row r="6" spans="1:7" ht="18" customHeight="1">
      <c r="A6" s="164" t="s">
        <v>28</v>
      </c>
      <c r="B6" s="165"/>
      <c r="C6" s="173" t="s">
        <v>29</v>
      </c>
      <c r="D6" s="174"/>
      <c r="E6" s="174"/>
      <c r="F6" s="174"/>
      <c r="G6" s="175"/>
    </row>
    <row r="7" spans="1:7" ht="51" customHeight="1">
      <c r="A7" s="13">
        <v>1</v>
      </c>
      <c r="B7" s="14">
        <v>36952</v>
      </c>
      <c r="C7" s="15" t="s">
        <v>30</v>
      </c>
      <c r="D7" s="24" t="s">
        <v>31</v>
      </c>
      <c r="E7" s="17">
        <v>8</v>
      </c>
      <c r="F7" s="23"/>
      <c r="G7" s="33">
        <f>ROUND(F7*E7,2)</f>
        <v>0</v>
      </c>
    </row>
    <row r="8" spans="1:7" ht="51.75" customHeight="1">
      <c r="A8" s="13">
        <v>2</v>
      </c>
      <c r="B8" s="14">
        <v>36952</v>
      </c>
      <c r="C8" s="16" t="s">
        <v>32</v>
      </c>
      <c r="D8" s="24" t="s">
        <v>33</v>
      </c>
      <c r="E8" s="17">
        <v>49</v>
      </c>
      <c r="F8" s="23"/>
      <c r="G8" s="33">
        <f>ROUND(F8*E8,2)</f>
        <v>0</v>
      </c>
    </row>
    <row r="9" spans="1:7" ht="15">
      <c r="A9" s="165"/>
      <c r="B9" s="165"/>
      <c r="C9" s="173" t="s">
        <v>34</v>
      </c>
      <c r="D9" s="174"/>
      <c r="E9" s="174"/>
      <c r="F9" s="174"/>
      <c r="G9" s="175"/>
    </row>
    <row r="10" spans="1:7" ht="69" customHeight="1">
      <c r="A10" s="26">
        <v>3</v>
      </c>
      <c r="B10" s="27">
        <v>36952</v>
      </c>
      <c r="C10" s="28" t="s">
        <v>35</v>
      </c>
      <c r="D10" s="29" t="s">
        <v>36</v>
      </c>
      <c r="E10" s="30">
        <v>4</v>
      </c>
      <c r="F10" s="31"/>
      <c r="G10" s="32">
        <f>ROUND(F10*E10,2)</f>
        <v>0</v>
      </c>
    </row>
    <row r="11" spans="1:7" ht="60" customHeight="1">
      <c r="A11" s="26">
        <v>4</v>
      </c>
      <c r="B11" s="27">
        <v>36952</v>
      </c>
      <c r="C11" s="28" t="s">
        <v>35</v>
      </c>
      <c r="D11" s="29" t="s">
        <v>36</v>
      </c>
      <c r="E11" s="30">
        <v>4</v>
      </c>
      <c r="F11" s="31"/>
      <c r="G11" s="32">
        <f>ROUND(F11*E11,2)</f>
        <v>0</v>
      </c>
    </row>
    <row r="12" spans="1:7" ht="61.5" customHeight="1">
      <c r="A12" s="26">
        <v>5</v>
      </c>
      <c r="B12" s="27">
        <v>36952</v>
      </c>
      <c r="C12" s="28" t="s">
        <v>35</v>
      </c>
      <c r="D12" s="29" t="s">
        <v>36</v>
      </c>
      <c r="E12" s="30">
        <v>4</v>
      </c>
      <c r="F12" s="31"/>
      <c r="G12" s="32">
        <f>ROUND(F12*E12,2)</f>
        <v>0</v>
      </c>
    </row>
    <row r="13" spans="1:7" ht="15">
      <c r="A13" s="3"/>
      <c r="B13" s="3"/>
      <c r="C13" s="19" t="s">
        <v>37</v>
      </c>
      <c r="D13" s="3"/>
      <c r="E13" s="20"/>
      <c r="F13" s="118">
        <f>G12+G11+G10+G8+G7</f>
        <v>0</v>
      </c>
      <c r="G13" s="119"/>
    </row>
    <row r="14" spans="1:7" ht="15">
      <c r="A14" s="3"/>
      <c r="B14" s="3"/>
      <c r="C14" s="19" t="s">
        <v>39</v>
      </c>
      <c r="D14" s="3"/>
      <c r="E14" s="20"/>
      <c r="F14" s="118">
        <f>F13*0.23</f>
        <v>0</v>
      </c>
      <c r="G14" s="120"/>
    </row>
    <row r="15" spans="1:7" ht="15">
      <c r="A15" s="3"/>
      <c r="B15" s="3"/>
      <c r="C15" s="19" t="s">
        <v>40</v>
      </c>
      <c r="D15" s="3"/>
      <c r="E15" s="20"/>
      <c r="F15" s="118">
        <f>F14+F13</f>
        <v>0</v>
      </c>
      <c r="G15" s="120"/>
    </row>
  </sheetData>
  <sheetProtection/>
  <mergeCells count="12">
    <mergeCell ref="C9:G9"/>
    <mergeCell ref="C6:G6"/>
    <mergeCell ref="F13:G13"/>
    <mergeCell ref="F14:G14"/>
    <mergeCell ref="F15:G15"/>
    <mergeCell ref="A1:G1"/>
    <mergeCell ref="A2:A3"/>
    <mergeCell ref="B2:B3"/>
    <mergeCell ref="C2:C3"/>
    <mergeCell ref="D2:E2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5">
      <selection activeCell="J7" sqref="J7"/>
    </sheetView>
  </sheetViews>
  <sheetFormatPr defaultColWidth="9.140625" defaultRowHeight="15"/>
  <cols>
    <col min="1" max="1" width="6.8515625" style="0" customWidth="1"/>
    <col min="3" max="3" width="32.8515625" style="0" customWidth="1"/>
    <col min="7" max="7" width="16.421875" style="0" customWidth="1"/>
  </cols>
  <sheetData>
    <row r="1" spans="1:8" ht="15" customHeight="1">
      <c r="A1" s="141" t="s">
        <v>197</v>
      </c>
      <c r="B1" s="76"/>
      <c r="C1" s="76"/>
      <c r="D1" s="76"/>
      <c r="E1" s="76"/>
      <c r="F1" s="76"/>
      <c r="G1" s="76"/>
      <c r="H1" s="65"/>
    </row>
    <row r="2" spans="1:8" ht="38.25" customHeight="1">
      <c r="A2" s="121"/>
      <c r="B2" s="121"/>
      <c r="C2" s="121"/>
      <c r="D2" s="121"/>
      <c r="E2" s="121"/>
      <c r="F2" s="121"/>
      <c r="G2" s="121"/>
      <c r="H2" s="66"/>
    </row>
    <row r="3" spans="1:7" ht="33.75">
      <c r="A3" s="12" t="s">
        <v>110</v>
      </c>
      <c r="B3" s="12" t="s">
        <v>111</v>
      </c>
      <c r="C3" s="11" t="s">
        <v>112</v>
      </c>
      <c r="D3" s="12" t="s">
        <v>113</v>
      </c>
      <c r="E3" s="59" t="s">
        <v>114</v>
      </c>
      <c r="F3" s="59" t="s">
        <v>115</v>
      </c>
      <c r="G3" s="60" t="s">
        <v>116</v>
      </c>
    </row>
    <row r="4" spans="1:7" ht="15">
      <c r="A4" s="61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</row>
    <row r="5" spans="1:7" ht="22.5">
      <c r="A5" s="176">
        <v>1</v>
      </c>
      <c r="B5" s="163" t="s">
        <v>117</v>
      </c>
      <c r="C5" s="177" t="s">
        <v>118</v>
      </c>
      <c r="D5" s="178"/>
      <c r="E5" s="178"/>
      <c r="F5" s="178"/>
      <c r="G5" s="179"/>
    </row>
    <row r="6" spans="1:7" ht="31.5">
      <c r="A6" s="63" t="s">
        <v>119</v>
      </c>
      <c r="B6" s="16" t="s">
        <v>120</v>
      </c>
      <c r="C6" s="15" t="s">
        <v>121</v>
      </c>
      <c r="D6" s="67" t="s">
        <v>102</v>
      </c>
      <c r="E6" s="64">
        <v>60000</v>
      </c>
      <c r="F6" s="22"/>
      <c r="G6" s="70">
        <f>ROUND(E6*F6,2)</f>
        <v>0</v>
      </c>
    </row>
    <row r="7" spans="1:7" ht="31.5">
      <c r="A7" s="63" t="s">
        <v>122</v>
      </c>
      <c r="B7" s="16" t="s">
        <v>123</v>
      </c>
      <c r="C7" s="15" t="s">
        <v>124</v>
      </c>
      <c r="D7" s="67" t="s">
        <v>102</v>
      </c>
      <c r="E7" s="64">
        <v>4000</v>
      </c>
      <c r="F7" s="16"/>
      <c r="G7" s="70">
        <f aca="true" t="shared" si="0" ref="G7:G35">ROUND(E7*F7,2)</f>
        <v>0</v>
      </c>
    </row>
    <row r="8" spans="1:7" ht="31.5">
      <c r="A8" s="63" t="s">
        <v>125</v>
      </c>
      <c r="B8" s="16" t="s">
        <v>126</v>
      </c>
      <c r="C8" s="15" t="s">
        <v>127</v>
      </c>
      <c r="D8" s="68" t="s">
        <v>198</v>
      </c>
      <c r="E8" s="64">
        <v>10000</v>
      </c>
      <c r="F8" s="22"/>
      <c r="G8" s="70">
        <f t="shared" si="0"/>
        <v>0</v>
      </c>
    </row>
    <row r="9" spans="1:7" ht="31.5">
      <c r="A9" s="63" t="s">
        <v>128</v>
      </c>
      <c r="B9" s="16" t="s">
        <v>129</v>
      </c>
      <c r="C9" s="15" t="s">
        <v>130</v>
      </c>
      <c r="D9" s="68" t="s">
        <v>198</v>
      </c>
      <c r="E9" s="64">
        <v>103000</v>
      </c>
      <c r="F9" s="22"/>
      <c r="G9" s="70">
        <f t="shared" si="0"/>
        <v>0</v>
      </c>
    </row>
    <row r="10" spans="1:7" ht="31.5">
      <c r="A10" s="63" t="s">
        <v>131</v>
      </c>
      <c r="B10" s="16" t="s">
        <v>132</v>
      </c>
      <c r="C10" s="16" t="s">
        <v>133</v>
      </c>
      <c r="D10" s="68" t="s">
        <v>198</v>
      </c>
      <c r="E10" s="64">
        <v>18000</v>
      </c>
      <c r="F10" s="22"/>
      <c r="G10" s="70">
        <f t="shared" si="0"/>
        <v>0</v>
      </c>
    </row>
    <row r="11" spans="1:7" ht="31.5">
      <c r="A11" s="63" t="s">
        <v>134</v>
      </c>
      <c r="B11" s="16" t="s">
        <v>132</v>
      </c>
      <c r="C11" s="16" t="s">
        <v>135</v>
      </c>
      <c r="D11" s="68" t="s">
        <v>198</v>
      </c>
      <c r="E11" s="64">
        <v>64000</v>
      </c>
      <c r="F11" s="22"/>
      <c r="G11" s="70">
        <f t="shared" si="0"/>
        <v>0</v>
      </c>
    </row>
    <row r="12" spans="1:7" ht="31.5">
      <c r="A12" s="63" t="s">
        <v>136</v>
      </c>
      <c r="B12" s="16" t="s">
        <v>137</v>
      </c>
      <c r="C12" s="16" t="s">
        <v>138</v>
      </c>
      <c r="D12" s="68" t="s">
        <v>198</v>
      </c>
      <c r="E12" s="64">
        <v>195000</v>
      </c>
      <c r="F12" s="22"/>
      <c r="G12" s="70">
        <f t="shared" si="0"/>
        <v>0</v>
      </c>
    </row>
    <row r="13" spans="1:7" ht="31.5">
      <c r="A13" s="63" t="s">
        <v>139</v>
      </c>
      <c r="B13" s="16" t="s">
        <v>137</v>
      </c>
      <c r="C13" s="16" t="s">
        <v>140</v>
      </c>
      <c r="D13" s="68" t="s">
        <v>198</v>
      </c>
      <c r="E13" s="64">
        <v>13000</v>
      </c>
      <c r="F13" s="22"/>
      <c r="G13" s="70">
        <f t="shared" si="0"/>
        <v>0</v>
      </c>
    </row>
    <row r="14" spans="1:7" ht="31.5">
      <c r="A14" s="63" t="s">
        <v>141</v>
      </c>
      <c r="B14" s="16" t="s">
        <v>129</v>
      </c>
      <c r="C14" s="16" t="s">
        <v>142</v>
      </c>
      <c r="D14" s="68" t="s">
        <v>198</v>
      </c>
      <c r="E14" s="64">
        <v>103000</v>
      </c>
      <c r="F14" s="22"/>
      <c r="G14" s="70">
        <f t="shared" si="0"/>
        <v>0</v>
      </c>
    </row>
    <row r="15" spans="1:7" ht="31.5">
      <c r="A15" s="60" t="s">
        <v>143</v>
      </c>
      <c r="B15" s="16" t="s">
        <v>144</v>
      </c>
      <c r="C15" s="15" t="s">
        <v>145</v>
      </c>
      <c r="D15" s="67" t="s">
        <v>102</v>
      </c>
      <c r="E15" s="64">
        <v>64000</v>
      </c>
      <c r="F15" s="22"/>
      <c r="G15" s="70">
        <f t="shared" si="0"/>
        <v>0</v>
      </c>
    </row>
    <row r="16" spans="1:7" ht="31.5">
      <c r="A16" s="60" t="s">
        <v>146</v>
      </c>
      <c r="B16" s="16" t="s">
        <v>147</v>
      </c>
      <c r="C16" s="15" t="s">
        <v>148</v>
      </c>
      <c r="D16" s="67" t="s">
        <v>102</v>
      </c>
      <c r="E16" s="64">
        <v>64000</v>
      </c>
      <c r="F16" s="22"/>
      <c r="G16" s="70">
        <f t="shared" si="0"/>
        <v>0</v>
      </c>
    </row>
    <row r="17" spans="1:7" ht="22.5">
      <c r="A17" s="176">
        <v>2</v>
      </c>
      <c r="B17" s="163" t="s">
        <v>117</v>
      </c>
      <c r="C17" s="177" t="s">
        <v>149</v>
      </c>
      <c r="D17" s="178"/>
      <c r="E17" s="178"/>
      <c r="F17" s="178"/>
      <c r="G17" s="179"/>
    </row>
    <row r="18" spans="1:7" ht="45.75" customHeight="1">
      <c r="A18" s="60" t="s">
        <v>150</v>
      </c>
      <c r="B18" s="16" t="s">
        <v>151</v>
      </c>
      <c r="C18" s="16" t="s">
        <v>152</v>
      </c>
      <c r="D18" s="69" t="s">
        <v>109</v>
      </c>
      <c r="E18" s="64">
        <v>5000</v>
      </c>
      <c r="F18" s="22"/>
      <c r="G18" s="70">
        <f t="shared" si="0"/>
        <v>0</v>
      </c>
    </row>
    <row r="19" spans="1:7" ht="31.5">
      <c r="A19" s="60" t="s">
        <v>153</v>
      </c>
      <c r="B19" s="16" t="s">
        <v>154</v>
      </c>
      <c r="C19" s="15" t="s">
        <v>155</v>
      </c>
      <c r="D19" s="69" t="s">
        <v>109</v>
      </c>
      <c r="E19" s="64">
        <v>5000</v>
      </c>
      <c r="F19" s="22"/>
      <c r="G19" s="70">
        <f t="shared" si="0"/>
        <v>0</v>
      </c>
    </row>
    <row r="20" spans="1:7" ht="31.5">
      <c r="A20" s="60" t="s">
        <v>156</v>
      </c>
      <c r="B20" s="16" t="s">
        <v>157</v>
      </c>
      <c r="C20" s="15" t="s">
        <v>158</v>
      </c>
      <c r="D20" s="69" t="s">
        <v>109</v>
      </c>
      <c r="E20" s="64">
        <v>5000</v>
      </c>
      <c r="F20" s="22"/>
      <c r="G20" s="70">
        <f t="shared" si="0"/>
        <v>0</v>
      </c>
    </row>
    <row r="21" spans="1:7" ht="31.5">
      <c r="A21" s="60" t="s">
        <v>159</v>
      </c>
      <c r="B21" s="16" t="s">
        <v>160</v>
      </c>
      <c r="C21" s="16" t="s">
        <v>161</v>
      </c>
      <c r="D21" s="69" t="s">
        <v>199</v>
      </c>
      <c r="E21" s="64">
        <v>5000</v>
      </c>
      <c r="F21" s="22"/>
      <c r="G21" s="70">
        <f t="shared" si="0"/>
        <v>0</v>
      </c>
    </row>
    <row r="22" spans="1:7" ht="31.5">
      <c r="A22" s="60" t="s">
        <v>162</v>
      </c>
      <c r="B22" s="16" t="s">
        <v>151</v>
      </c>
      <c r="C22" s="16" t="s">
        <v>163</v>
      </c>
      <c r="D22" s="69" t="s">
        <v>109</v>
      </c>
      <c r="E22" s="64">
        <v>2000</v>
      </c>
      <c r="F22" s="22"/>
      <c r="G22" s="70">
        <f t="shared" si="0"/>
        <v>0</v>
      </c>
    </row>
    <row r="23" spans="1:7" ht="31.5">
      <c r="A23" s="60" t="s">
        <v>164</v>
      </c>
      <c r="B23" s="16" t="s">
        <v>165</v>
      </c>
      <c r="C23" s="15" t="s">
        <v>166</v>
      </c>
      <c r="D23" s="69" t="s">
        <v>109</v>
      </c>
      <c r="E23" s="64">
        <v>2000</v>
      </c>
      <c r="F23" s="22"/>
      <c r="G23" s="70">
        <f t="shared" si="0"/>
        <v>0</v>
      </c>
    </row>
    <row r="24" spans="1:7" ht="31.5">
      <c r="A24" s="60" t="s">
        <v>167</v>
      </c>
      <c r="B24" s="16" t="s">
        <v>160</v>
      </c>
      <c r="C24" s="15" t="s">
        <v>168</v>
      </c>
      <c r="D24" s="69" t="s">
        <v>199</v>
      </c>
      <c r="E24" s="64">
        <v>2000</v>
      </c>
      <c r="F24" s="22"/>
      <c r="G24" s="70">
        <f t="shared" si="0"/>
        <v>0</v>
      </c>
    </row>
    <row r="25" spans="1:7" ht="31.5">
      <c r="A25" s="60" t="s">
        <v>169</v>
      </c>
      <c r="B25" s="16" t="s">
        <v>170</v>
      </c>
      <c r="C25" s="15" t="s">
        <v>171</v>
      </c>
      <c r="D25" s="69" t="s">
        <v>200</v>
      </c>
      <c r="E25" s="64">
        <v>56000</v>
      </c>
      <c r="F25" s="22"/>
      <c r="G25" s="70">
        <f t="shared" si="0"/>
        <v>0</v>
      </c>
    </row>
    <row r="26" spans="1:7" ht="31.5">
      <c r="A26" s="60" t="s">
        <v>172</v>
      </c>
      <c r="B26" s="16" t="s">
        <v>173</v>
      </c>
      <c r="C26" s="16" t="s">
        <v>174</v>
      </c>
      <c r="D26" s="69" t="s">
        <v>200</v>
      </c>
      <c r="E26" s="64">
        <v>21000</v>
      </c>
      <c r="F26" s="22"/>
      <c r="G26" s="70">
        <f t="shared" si="0"/>
        <v>0</v>
      </c>
    </row>
    <row r="27" spans="1:7" ht="22.5">
      <c r="A27" s="62">
        <v>3</v>
      </c>
      <c r="B27" s="163" t="s">
        <v>117</v>
      </c>
      <c r="C27" s="177" t="s">
        <v>175</v>
      </c>
      <c r="D27" s="178"/>
      <c r="E27" s="178"/>
      <c r="F27" s="178"/>
      <c r="G27" s="179"/>
    </row>
    <row r="28" spans="1:7" ht="31.5">
      <c r="A28" s="60" t="s">
        <v>176</v>
      </c>
      <c r="B28" s="16" t="s">
        <v>177</v>
      </c>
      <c r="C28" s="15" t="s">
        <v>178</v>
      </c>
      <c r="D28" s="69" t="s">
        <v>201</v>
      </c>
      <c r="E28" s="64">
        <v>30000</v>
      </c>
      <c r="F28" s="22"/>
      <c r="G28" s="70">
        <f t="shared" si="0"/>
        <v>0</v>
      </c>
    </row>
    <row r="29" spans="1:7" ht="22.5">
      <c r="A29" s="176">
        <v>4</v>
      </c>
      <c r="B29" s="163" t="s">
        <v>117</v>
      </c>
      <c r="C29" s="177" t="s">
        <v>179</v>
      </c>
      <c r="D29" s="178"/>
      <c r="E29" s="178"/>
      <c r="F29" s="178"/>
      <c r="G29" s="179"/>
    </row>
    <row r="30" spans="1:7" ht="31.5">
      <c r="A30" s="60" t="s">
        <v>180</v>
      </c>
      <c r="B30" s="16" t="s">
        <v>181</v>
      </c>
      <c r="C30" s="15" t="s">
        <v>182</v>
      </c>
      <c r="D30" s="69" t="s">
        <v>109</v>
      </c>
      <c r="E30" s="64">
        <v>2000</v>
      </c>
      <c r="F30" s="22"/>
      <c r="G30" s="70">
        <f t="shared" si="0"/>
        <v>0</v>
      </c>
    </row>
    <row r="31" spans="1:7" ht="31.5">
      <c r="A31" s="60" t="s">
        <v>183</v>
      </c>
      <c r="B31" s="16" t="s">
        <v>184</v>
      </c>
      <c r="C31" s="16" t="s">
        <v>185</v>
      </c>
      <c r="D31" s="69" t="s">
        <v>202</v>
      </c>
      <c r="E31" s="64">
        <v>7000</v>
      </c>
      <c r="F31" s="22"/>
      <c r="G31" s="70">
        <f t="shared" si="0"/>
        <v>0</v>
      </c>
    </row>
    <row r="32" spans="1:7" ht="31.5">
      <c r="A32" s="60" t="s">
        <v>186</v>
      </c>
      <c r="B32" s="16" t="s">
        <v>187</v>
      </c>
      <c r="C32" s="16" t="s">
        <v>188</v>
      </c>
      <c r="D32" s="69" t="s">
        <v>202</v>
      </c>
      <c r="E32" s="64">
        <v>8000</v>
      </c>
      <c r="F32" s="22"/>
      <c r="G32" s="70">
        <f t="shared" si="0"/>
        <v>0</v>
      </c>
    </row>
    <row r="33" spans="1:7" ht="31.5">
      <c r="A33" s="60" t="s">
        <v>189</v>
      </c>
      <c r="B33" s="16" t="s">
        <v>190</v>
      </c>
      <c r="C33" s="16" t="s">
        <v>191</v>
      </c>
      <c r="D33" s="69" t="s">
        <v>203</v>
      </c>
      <c r="E33" s="64">
        <v>7000</v>
      </c>
      <c r="F33" s="22"/>
      <c r="G33" s="70">
        <f t="shared" si="0"/>
        <v>0</v>
      </c>
    </row>
    <row r="34" spans="1:7" ht="22.5">
      <c r="A34" s="176">
        <v>5</v>
      </c>
      <c r="B34" s="163" t="s">
        <v>117</v>
      </c>
      <c r="C34" s="177" t="s">
        <v>192</v>
      </c>
      <c r="D34" s="178"/>
      <c r="E34" s="178"/>
      <c r="F34" s="178"/>
      <c r="G34" s="179"/>
    </row>
    <row r="35" spans="1:7" ht="21">
      <c r="A35" s="60" t="s">
        <v>193</v>
      </c>
      <c r="B35" s="18" t="s">
        <v>194</v>
      </c>
      <c r="C35" s="15" t="s">
        <v>195</v>
      </c>
      <c r="D35" s="69" t="s">
        <v>204</v>
      </c>
      <c r="E35" s="64">
        <v>1000</v>
      </c>
      <c r="F35" s="22"/>
      <c r="G35" s="70">
        <f t="shared" si="0"/>
        <v>0</v>
      </c>
    </row>
    <row r="36" spans="1:7" ht="15">
      <c r="A36" s="138" t="s">
        <v>196</v>
      </c>
      <c r="B36" s="139"/>
      <c r="C36" s="139"/>
      <c r="D36" s="139"/>
      <c r="E36" s="139"/>
      <c r="F36" s="140"/>
      <c r="G36" s="71">
        <f>G35+SUM(G30:G33)+G28+SUM(G18:G26)+SUM(G6:G16)</f>
        <v>0</v>
      </c>
    </row>
    <row r="37" spans="1:7" ht="15">
      <c r="A37" s="142" t="s">
        <v>41</v>
      </c>
      <c r="B37" s="139"/>
      <c r="C37" s="139"/>
      <c r="D37" s="139"/>
      <c r="E37" s="139"/>
      <c r="F37" s="140"/>
      <c r="G37" s="166">
        <f>G36*0.23</f>
        <v>0</v>
      </c>
    </row>
    <row r="38" spans="1:7" ht="15">
      <c r="A38" s="142" t="s">
        <v>205</v>
      </c>
      <c r="B38" s="139"/>
      <c r="C38" s="139"/>
      <c r="D38" s="139"/>
      <c r="E38" s="139"/>
      <c r="F38" s="140"/>
      <c r="G38" s="71">
        <f>G37+G36</f>
        <v>0</v>
      </c>
    </row>
  </sheetData>
  <sheetProtection/>
  <mergeCells count="9">
    <mergeCell ref="C34:G34"/>
    <mergeCell ref="A36:F36"/>
    <mergeCell ref="A1:G2"/>
    <mergeCell ref="A37:F37"/>
    <mergeCell ref="A38:F38"/>
    <mergeCell ref="C5:G5"/>
    <mergeCell ref="C17:G17"/>
    <mergeCell ref="C27:G27"/>
    <mergeCell ref="C29:G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W14" sqref="W14"/>
    </sheetView>
  </sheetViews>
  <sheetFormatPr defaultColWidth="9.140625" defaultRowHeight="15"/>
  <cols>
    <col min="1" max="1" width="1.421875" style="0" customWidth="1"/>
    <col min="2" max="2" width="5.00390625" style="0" customWidth="1"/>
    <col min="3" max="3" width="41.8515625" style="0" customWidth="1"/>
    <col min="4" max="4" width="1.57421875" style="0" customWidth="1"/>
    <col min="5" max="5" width="5.421875" style="0" customWidth="1"/>
    <col min="6" max="6" width="16.28125" style="0" customWidth="1"/>
    <col min="7" max="7" width="13.57421875" style="0" customWidth="1"/>
    <col min="8" max="8" width="2.8515625" style="0" customWidth="1"/>
    <col min="9" max="9" width="15.7109375" style="0" customWidth="1"/>
    <col min="10" max="10" width="4.8515625" style="0" customWidth="1"/>
    <col min="11" max="11" width="4.421875" style="0" customWidth="1"/>
    <col min="12" max="12" width="2.28125" style="0" customWidth="1"/>
    <col min="13" max="13" width="2.00390625" style="0" customWidth="1"/>
    <col min="14" max="14" width="6.421875" style="0" customWidth="1"/>
    <col min="15" max="15" width="3.28125" style="0" customWidth="1"/>
    <col min="16" max="16" width="9.7109375" style="0" customWidth="1"/>
    <col min="17" max="17" width="2.7109375" style="0" customWidth="1"/>
    <col min="18" max="18" width="5.8515625" style="0" customWidth="1"/>
    <col min="19" max="19" width="1.1484375" style="0" customWidth="1"/>
    <col min="20" max="20" width="0.13671875" style="0" customWidth="1"/>
  </cols>
  <sheetData>
    <row r="1" spans="1:19" ht="66" customHeight="1">
      <c r="A1" s="116" t="s">
        <v>43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ht="0.75" customHeight="1">
      <c r="C2" s="104"/>
    </row>
    <row r="3" ht="27.75" customHeight="1">
      <c r="C3" s="105"/>
    </row>
    <row r="4" spans="1:19" ht="12" customHeight="1">
      <c r="A4" s="117" t="s">
        <v>0</v>
      </c>
      <c r="B4" s="117"/>
      <c r="C4" s="117" t="s">
        <v>1</v>
      </c>
      <c r="D4" s="117"/>
      <c r="E4" s="117" t="s">
        <v>2</v>
      </c>
      <c r="F4" s="117"/>
      <c r="G4" s="117"/>
      <c r="H4" s="117"/>
      <c r="I4" s="117"/>
      <c r="J4" s="117"/>
      <c r="K4" s="117"/>
      <c r="L4" s="117" t="s">
        <v>3</v>
      </c>
      <c r="M4" s="117"/>
      <c r="N4" s="117" t="s">
        <v>4</v>
      </c>
      <c r="O4" s="117"/>
      <c r="P4" s="1" t="s">
        <v>5</v>
      </c>
      <c r="Q4" s="117" t="s">
        <v>6</v>
      </c>
      <c r="R4" s="117"/>
      <c r="S4" s="117"/>
    </row>
    <row r="5" spans="1:19" ht="12" customHeight="1">
      <c r="A5" s="115" t="s">
        <v>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12.75" customHeight="1">
      <c r="A6" s="180" t="s">
        <v>8</v>
      </c>
      <c r="B6" s="180"/>
      <c r="C6" s="181"/>
      <c r="D6" s="182"/>
      <c r="E6" s="182" t="s">
        <v>9</v>
      </c>
      <c r="F6" s="182"/>
      <c r="G6" s="182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</row>
    <row r="7" spans="1:19" ht="51" customHeight="1">
      <c r="A7" s="109" t="s">
        <v>10</v>
      </c>
      <c r="B7" s="109"/>
      <c r="C7" s="110" t="s">
        <v>11</v>
      </c>
      <c r="D7" s="111"/>
      <c r="E7" s="111" t="s">
        <v>12</v>
      </c>
      <c r="F7" s="111"/>
      <c r="G7" s="111"/>
      <c r="H7" s="112"/>
      <c r="I7" s="112"/>
      <c r="J7" s="112"/>
      <c r="K7" s="112"/>
      <c r="L7" s="110" t="s">
        <v>13</v>
      </c>
      <c r="M7" s="110"/>
      <c r="N7" s="113">
        <v>2</v>
      </c>
      <c r="O7" s="113"/>
      <c r="P7" s="2"/>
      <c r="Q7" s="114">
        <f>ROUND(N7*P7,2)</f>
        <v>0</v>
      </c>
      <c r="R7" s="114"/>
      <c r="S7" s="114"/>
    </row>
    <row r="8" spans="1:19" ht="63" customHeight="1">
      <c r="A8" s="109" t="s">
        <v>14</v>
      </c>
      <c r="B8" s="109"/>
      <c r="C8" s="110" t="s">
        <v>15</v>
      </c>
      <c r="D8" s="111"/>
      <c r="E8" s="111" t="s">
        <v>16</v>
      </c>
      <c r="F8" s="111"/>
      <c r="G8" s="111"/>
      <c r="H8" s="112"/>
      <c r="I8" s="112"/>
      <c r="J8" s="112"/>
      <c r="K8" s="112"/>
      <c r="L8" s="110" t="s">
        <v>17</v>
      </c>
      <c r="M8" s="110"/>
      <c r="N8" s="113">
        <v>171</v>
      </c>
      <c r="O8" s="113"/>
      <c r="P8" s="2"/>
      <c r="Q8" s="114">
        <f>ROUND(N8*P8,2)</f>
        <v>0</v>
      </c>
      <c r="R8" s="114"/>
      <c r="S8" s="114"/>
    </row>
    <row r="9" spans="1:19" ht="12.75" customHeight="1">
      <c r="A9" s="90" t="s">
        <v>18</v>
      </c>
      <c r="B9" s="91"/>
      <c r="C9" s="91"/>
      <c r="D9" s="92"/>
      <c r="E9" s="92"/>
      <c r="F9" s="92"/>
      <c r="G9" s="92"/>
      <c r="H9" s="91"/>
      <c r="I9" s="91"/>
      <c r="J9" s="91"/>
      <c r="K9" s="91"/>
      <c r="L9" s="91"/>
      <c r="M9" s="91"/>
      <c r="N9" s="91"/>
      <c r="O9" s="91"/>
      <c r="P9" s="93"/>
      <c r="Q9" s="94">
        <f>SUM(Q7:S8)</f>
        <v>0</v>
      </c>
      <c r="R9" s="95"/>
      <c r="S9" s="96"/>
    </row>
    <row r="10" spans="1:19" ht="23.25" customHeight="1">
      <c r="A10" s="97" t="s">
        <v>19</v>
      </c>
      <c r="B10" s="98"/>
      <c r="C10" s="98"/>
      <c r="D10" s="99"/>
      <c r="E10" s="99"/>
      <c r="F10" s="99"/>
      <c r="G10" s="99"/>
      <c r="H10" s="98"/>
      <c r="I10" s="98"/>
      <c r="J10" s="98"/>
      <c r="K10" s="98"/>
      <c r="L10" s="98"/>
      <c r="M10" s="98"/>
      <c r="N10" s="98"/>
      <c r="O10" s="98"/>
      <c r="P10" s="100"/>
      <c r="Q10" s="101">
        <f>Q9</f>
        <v>0</v>
      </c>
      <c r="R10" s="102"/>
      <c r="S10" s="103"/>
    </row>
    <row r="11" spans="1:19" ht="21" customHeight="1">
      <c r="A11" s="97" t="s">
        <v>41</v>
      </c>
      <c r="B11" s="98"/>
      <c r="C11" s="98"/>
      <c r="D11" s="99"/>
      <c r="E11" s="99"/>
      <c r="F11" s="99"/>
      <c r="G11" s="99"/>
      <c r="H11" s="98"/>
      <c r="I11" s="98"/>
      <c r="J11" s="98"/>
      <c r="K11" s="98"/>
      <c r="L11" s="98"/>
      <c r="M11" s="98"/>
      <c r="N11" s="98"/>
      <c r="O11" s="98"/>
      <c r="P11" s="100"/>
      <c r="Q11" s="106">
        <f>Q10*0.23</f>
        <v>0</v>
      </c>
      <c r="R11" s="107"/>
      <c r="S11" s="108"/>
    </row>
    <row r="12" spans="1:19" ht="28.5" customHeight="1">
      <c r="A12" s="97" t="s">
        <v>42</v>
      </c>
      <c r="B12" s="98"/>
      <c r="C12" s="98"/>
      <c r="D12" s="99"/>
      <c r="E12" s="99"/>
      <c r="F12" s="99"/>
      <c r="G12" s="99"/>
      <c r="H12" s="98"/>
      <c r="I12" s="98"/>
      <c r="J12" s="98"/>
      <c r="K12" s="98"/>
      <c r="L12" s="98"/>
      <c r="M12" s="98"/>
      <c r="N12" s="98"/>
      <c r="O12" s="98"/>
      <c r="P12" s="100"/>
      <c r="Q12" s="106">
        <f>Q10+Q11</f>
        <v>0</v>
      </c>
      <c r="R12" s="107"/>
      <c r="S12" s="108"/>
    </row>
    <row r="13" spans="6:7" ht="15">
      <c r="F13" s="25"/>
      <c r="G13" s="25"/>
    </row>
    <row r="14" spans="6:7" ht="15">
      <c r="F14" s="25"/>
      <c r="G14" s="25"/>
    </row>
    <row r="15" spans="6:7" ht="15">
      <c r="F15" s="25"/>
      <c r="G15" s="25"/>
    </row>
  </sheetData>
  <sheetProtection/>
  <mergeCells count="32">
    <mergeCell ref="A1:S1"/>
    <mergeCell ref="A4:B4"/>
    <mergeCell ref="C4:D4"/>
    <mergeCell ref="E4:K4"/>
    <mergeCell ref="L4:M4"/>
    <mergeCell ref="N4:O4"/>
    <mergeCell ref="Q4:S4"/>
    <mergeCell ref="E6:S6"/>
    <mergeCell ref="A7:B7"/>
    <mergeCell ref="C7:D7"/>
    <mergeCell ref="E7:K7"/>
    <mergeCell ref="L7:M7"/>
    <mergeCell ref="N7:O7"/>
    <mergeCell ref="Q7:S7"/>
    <mergeCell ref="A12:P12"/>
    <mergeCell ref="Q12:S12"/>
    <mergeCell ref="A8:B8"/>
    <mergeCell ref="C8:D8"/>
    <mergeCell ref="E8:K8"/>
    <mergeCell ref="L8:M8"/>
    <mergeCell ref="N8:O8"/>
    <mergeCell ref="Q8:S8"/>
    <mergeCell ref="A9:P9"/>
    <mergeCell ref="Q9:S9"/>
    <mergeCell ref="A10:P10"/>
    <mergeCell ref="Q10:S10"/>
    <mergeCell ref="C2:C3"/>
    <mergeCell ref="A11:P11"/>
    <mergeCell ref="Q11:S11"/>
    <mergeCell ref="A5:S5"/>
    <mergeCell ref="A6:B6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Piotrowiak Marek</cp:lastModifiedBy>
  <dcterms:created xsi:type="dcterms:W3CDTF">2024-03-13T12:56:18Z</dcterms:created>
  <dcterms:modified xsi:type="dcterms:W3CDTF">2024-03-14T07:08:02Z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22.2.3.0</vt:lpwstr>
  </property>
</Properties>
</file>