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225" windowWidth="15330" windowHeight="12915" tabRatio="641"/>
  </bookViews>
  <sheets>
    <sheet name="Gmina Resko" sheetId="1" r:id="rId1"/>
    <sheet name="SP Resko" sheetId="2" r:id="rId2"/>
    <sheet name="WIK" sheetId="3" r:id="rId3"/>
    <sheet name="Centrum Kultury" sheetId="4" r:id="rId4"/>
    <sheet name="CUS" sheetId="8" r:id="rId5"/>
  </sheets>
  <definedNames>
    <definedName name="_xlnm.Print_Area" localSheetId="0">'Gmina Resko'!$B$1:$O$80</definedName>
  </definedNames>
  <calcPr calcId="145621"/>
</workbook>
</file>

<file path=xl/calcChain.xml><?xml version="1.0" encoding="utf-8"?>
<calcChain xmlns="http://schemas.openxmlformats.org/spreadsheetml/2006/main">
  <c r="N51" i="3" l="1"/>
  <c r="N41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R56" i="1"/>
  <c r="Q56" i="1"/>
  <c r="V116" i="1"/>
  <c r="V112" i="1"/>
  <c r="V111" i="1"/>
  <c r="V110" i="1"/>
  <c r="V108" i="1"/>
  <c r="V107" i="1"/>
  <c r="V106" i="1"/>
  <c r="G110" i="1"/>
  <c r="N104" i="1"/>
  <c r="H104" i="1"/>
  <c r="H101" i="1"/>
  <c r="H105" i="1"/>
  <c r="U116" i="1"/>
  <c r="T116" i="1"/>
  <c r="S116" i="1"/>
  <c r="R116" i="1"/>
  <c r="Q116" i="1"/>
  <c r="V113" i="1"/>
  <c r="N12" i="4"/>
  <c r="N87" i="1"/>
  <c r="N77" i="1"/>
  <c r="N78" i="1"/>
  <c r="N79" i="1"/>
  <c r="N80" i="1"/>
  <c r="N81" i="1"/>
  <c r="N82" i="1"/>
  <c r="N83" i="1"/>
  <c r="N84" i="1"/>
  <c r="N85" i="1"/>
  <c r="N86" i="1"/>
  <c r="N88" i="1"/>
  <c r="N89" i="1"/>
  <c r="N90" i="1"/>
  <c r="N91" i="1"/>
  <c r="N92" i="1"/>
  <c r="N93" i="1"/>
  <c r="N94" i="1"/>
  <c r="N95" i="1"/>
  <c r="N96" i="1"/>
  <c r="N97" i="1"/>
  <c r="N98" i="1"/>
  <c r="N99" i="1"/>
  <c r="N68" i="1"/>
  <c r="N69" i="1"/>
  <c r="N70" i="1"/>
  <c r="N71" i="1"/>
  <c r="N72" i="1"/>
  <c r="N73" i="1"/>
  <c r="N74" i="1"/>
  <c r="P55" i="1"/>
  <c r="N55" i="1"/>
  <c r="N106" i="1"/>
  <c r="I111" i="1"/>
  <c r="P54" i="1"/>
  <c r="N61" i="1"/>
  <c r="N62" i="1"/>
  <c r="N63" i="1"/>
  <c r="N64" i="1"/>
  <c r="N65" i="1"/>
  <c r="N66" i="1"/>
  <c r="N50" i="1"/>
  <c r="N51" i="1"/>
  <c r="N52" i="1"/>
  <c r="N53" i="1"/>
  <c r="N54" i="1"/>
  <c r="N56" i="1"/>
  <c r="N57" i="1"/>
  <c r="N58" i="1"/>
  <c r="N59" i="1"/>
  <c r="N60" i="1"/>
  <c r="N45" i="1"/>
  <c r="N46" i="1"/>
  <c r="N47" i="1"/>
  <c r="N48" i="1"/>
  <c r="N44" i="1"/>
  <c r="I115" i="1"/>
  <c r="N13" i="8"/>
  <c r="N12" i="8"/>
  <c r="H15" i="8"/>
  <c r="H12" i="8"/>
  <c r="N10" i="4"/>
  <c r="N9" i="4"/>
  <c r="N8" i="4"/>
  <c r="N7" i="4"/>
  <c r="N6" i="4"/>
  <c r="N5" i="4"/>
  <c r="G115" i="1"/>
  <c r="N15" i="8"/>
  <c r="H13" i="8"/>
  <c r="N8" i="8"/>
  <c r="N7" i="8"/>
  <c r="N6" i="8"/>
  <c r="N6" i="2"/>
  <c r="N5" i="2"/>
  <c r="H106" i="1"/>
  <c r="N76" i="1"/>
  <c r="N75" i="1"/>
  <c r="N67" i="1"/>
  <c r="N49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I113" i="1"/>
  <c r="N44" i="3"/>
  <c r="I109" i="1"/>
  <c r="N48" i="3"/>
  <c r="I114" i="1"/>
  <c r="H48" i="3"/>
  <c r="G114" i="1"/>
  <c r="H44" i="3"/>
  <c r="G109" i="1"/>
  <c r="N46" i="3"/>
  <c r="H47" i="3"/>
  <c r="H40" i="3"/>
  <c r="G111" i="1"/>
  <c r="T55" i="1"/>
  <c r="T54" i="1"/>
  <c r="S55" i="1"/>
  <c r="U55" i="1"/>
  <c r="S54" i="1"/>
  <c r="S56" i="1"/>
  <c r="H15" i="4"/>
  <c r="G108" i="1"/>
  <c r="G117" i="1"/>
  <c r="N47" i="3"/>
  <c r="I108" i="1"/>
  <c r="H46" i="3"/>
  <c r="G112" i="1"/>
  <c r="N45" i="3"/>
  <c r="I112" i="1"/>
  <c r="H45" i="3"/>
  <c r="V109" i="1"/>
  <c r="H12" i="4"/>
  <c r="N15" i="4"/>
  <c r="H9" i="2"/>
  <c r="G113" i="1"/>
  <c r="U54" i="1"/>
  <c r="N9" i="2"/>
  <c r="T56" i="1"/>
  <c r="N105" i="1"/>
  <c r="I110" i="1"/>
  <c r="N101" i="1"/>
  <c r="O101" i="1"/>
  <c r="N108" i="1"/>
  <c r="I117" i="1"/>
</calcChain>
</file>

<file path=xl/sharedStrings.xml><?xml version="1.0" encoding="utf-8"?>
<sst xmlns="http://schemas.openxmlformats.org/spreadsheetml/2006/main" count="1276" uniqueCount="620">
  <si>
    <t>Adres punktu poboru energii elektrycznej</t>
  </si>
  <si>
    <t>Numer licznika</t>
  </si>
  <si>
    <t>Poczta</t>
  </si>
  <si>
    <t>C12a</t>
  </si>
  <si>
    <t>C11</t>
  </si>
  <si>
    <t>C11o</t>
  </si>
  <si>
    <t>Ulica</t>
  </si>
  <si>
    <t>Miejscowość</t>
  </si>
  <si>
    <t>Nr PPE</t>
  </si>
  <si>
    <t>Resko</t>
  </si>
  <si>
    <t>72-315</t>
  </si>
  <si>
    <t>Gardzin</t>
  </si>
  <si>
    <t>Święciechowo</t>
  </si>
  <si>
    <t>Komorowo</t>
  </si>
  <si>
    <t>Dobrzyca</t>
  </si>
  <si>
    <t>Lubień Górny</t>
  </si>
  <si>
    <t>Lubień Dolny</t>
  </si>
  <si>
    <t>Prusim</t>
  </si>
  <si>
    <t>Łagiewniki</t>
  </si>
  <si>
    <t>Iglice</t>
  </si>
  <si>
    <t>Łabuń Wielki</t>
  </si>
  <si>
    <t>Taczały</t>
  </si>
  <si>
    <t>Dorowo</t>
  </si>
  <si>
    <t>Łosośnica</t>
  </si>
  <si>
    <t>Starogard</t>
  </si>
  <si>
    <t>Piaski</t>
  </si>
  <si>
    <t>Siwkowice</t>
  </si>
  <si>
    <t>Ługowina</t>
  </si>
  <si>
    <t>Przemysław</t>
  </si>
  <si>
    <t>Miłogoszcz</t>
  </si>
  <si>
    <t>Sosnowo</t>
  </si>
  <si>
    <t>Naćmierz</t>
  </si>
  <si>
    <t>Sosnówko</t>
  </si>
  <si>
    <t>Bezmoście</t>
  </si>
  <si>
    <t>Słowikowo</t>
  </si>
  <si>
    <t>Potuliny</t>
  </si>
  <si>
    <t>Stołążek</t>
  </si>
  <si>
    <t>8948619</t>
  </si>
  <si>
    <t>20633880</t>
  </si>
  <si>
    <t>24834487</t>
  </si>
  <si>
    <t>9322881</t>
  </si>
  <si>
    <t>24944101</t>
  </si>
  <si>
    <t>24834976</t>
  </si>
  <si>
    <t xml:space="preserve"> 8968050</t>
  </si>
  <si>
    <t>25670386</t>
  </si>
  <si>
    <t>26913208</t>
  </si>
  <si>
    <t>Kołobrzeska</t>
  </si>
  <si>
    <t>Rynek</t>
  </si>
  <si>
    <t>Jedności Narodowej</t>
  </si>
  <si>
    <t>K/25</t>
  </si>
  <si>
    <t>I</t>
  </si>
  <si>
    <t>II</t>
  </si>
  <si>
    <t>Nadrzeczna</t>
  </si>
  <si>
    <t>Gdańska</t>
  </si>
  <si>
    <t>1 Maja</t>
  </si>
  <si>
    <t>Wojska Polskiego</t>
  </si>
  <si>
    <t>K/30</t>
  </si>
  <si>
    <t>K/16</t>
  </si>
  <si>
    <t>Sportowa</t>
  </si>
  <si>
    <t>Okrzei</t>
  </si>
  <si>
    <t>Szczecińska</t>
  </si>
  <si>
    <t>D/I/35/3A/12/000411/0</t>
  </si>
  <si>
    <t>D/I/35/3A/12/000412/0</t>
  </si>
  <si>
    <t>D/I/35/3A/12/000413/0</t>
  </si>
  <si>
    <t>D/I/35/3A/12/000414/0</t>
  </si>
  <si>
    <t>D/I/35/3A/12/000415/0</t>
  </si>
  <si>
    <t>D/I/35/3A/12/000416/0</t>
  </si>
  <si>
    <t>D/I/35/3A/12/000417/0</t>
  </si>
  <si>
    <t>D/I/35/3A/12/000418/0</t>
  </si>
  <si>
    <t>D/I/35/3A/12/000419/0</t>
  </si>
  <si>
    <t>D/I/35/3A/12/000420/0</t>
  </si>
  <si>
    <t>D/I/35/3A/12/000488/0</t>
  </si>
  <si>
    <t>D/I/35/3A/12/000489/0</t>
  </si>
  <si>
    <t>D/I/35/3A/12/000492/0</t>
  </si>
  <si>
    <t>D/I/35/3A/12/000495/0</t>
  </si>
  <si>
    <t>D/I/35/3A/12/000496/0</t>
  </si>
  <si>
    <t>D/I/35/3A/12/000499/0</t>
  </si>
  <si>
    <t>D/I/35/3A/12/000500/0</t>
  </si>
  <si>
    <t>D/I/35/3A/12/000501/0</t>
  </si>
  <si>
    <t>D/I/35/3A/12/000502/0</t>
  </si>
  <si>
    <t>D/I/35/3A/12/000503/0</t>
  </si>
  <si>
    <t>D/I/35/3A/12/000504/0</t>
  </si>
  <si>
    <t>D/I/35/3A/12/000505/0</t>
  </si>
  <si>
    <t>D/I/35/3A/12/000506/0</t>
  </si>
  <si>
    <t>D/I/35/3A/12/000507/0</t>
  </si>
  <si>
    <t>D/I/35/3A/12/000511/0</t>
  </si>
  <si>
    <t>D/I/35/3A/12/000517/0</t>
  </si>
  <si>
    <t>D/I/35/3A/12/000518/0</t>
  </si>
  <si>
    <t>D/I/35/3A/12/000519/0</t>
  </si>
  <si>
    <t>D/I/35/3A/12/000520/0</t>
  </si>
  <si>
    <t>D/I/35/3A/12/000521/0</t>
  </si>
  <si>
    <t>D/I/35/3A/12/000522/0</t>
  </si>
  <si>
    <t>D/I/35/3A/12/000523/0</t>
  </si>
  <si>
    <t>D/I/35/3A/12/000524/0</t>
  </si>
  <si>
    <t>D/I/35/3A/12/000525/0</t>
  </si>
  <si>
    <t>D/I/35/3A/12/000526/0</t>
  </si>
  <si>
    <t>D/I/35/3A/12/000529/0</t>
  </si>
  <si>
    <t>D/I/35/3A/12/000530/0</t>
  </si>
  <si>
    <t>D/I/35/3A/12/000531/0</t>
  </si>
  <si>
    <t>D/I/35/3A/12/000532/0</t>
  </si>
  <si>
    <t>D/I/35/3A/12/000533/0</t>
  </si>
  <si>
    <t>D/I/35/3A/12/000534/0</t>
  </si>
  <si>
    <t>D/I/35/3A/12/000535/0</t>
  </si>
  <si>
    <t>D/I/35/3A/12/000536/0</t>
  </si>
  <si>
    <t>D/I/35/3A/12/000537/0</t>
  </si>
  <si>
    <t>D/I/35/3A/12/000538/0</t>
  </si>
  <si>
    <t>D/I/35/3A/12/000539/0</t>
  </si>
  <si>
    <t>Zachodnia</t>
  </si>
  <si>
    <t>Olsztyńska</t>
  </si>
  <si>
    <t>D/I/35/3A/12/000659/0</t>
  </si>
  <si>
    <t>D/I/35/3A/12/000662/0</t>
  </si>
  <si>
    <t>D/I/35/3A/12/000661/0</t>
  </si>
  <si>
    <t>Moc umowna</t>
  </si>
  <si>
    <t>Grupa taryfowa</t>
  </si>
  <si>
    <t>Kod</t>
  </si>
  <si>
    <t>Nr Umowy na dostawę energii</t>
  </si>
  <si>
    <t>Nr Umowy na dystrybucję energii</t>
  </si>
  <si>
    <t>D/I/35/10113753/00828/0</t>
  </si>
  <si>
    <t>Nr klienta</t>
  </si>
  <si>
    <t>D/I/35/10113753/00681/0</t>
  </si>
  <si>
    <t>Gozdno</t>
  </si>
  <si>
    <t>D/I/35/10113753/00676/0</t>
  </si>
  <si>
    <t>26A</t>
  </si>
  <si>
    <t>Stara Dobrzyca</t>
  </si>
  <si>
    <t>D/I/35/3A/12/000857/0</t>
  </si>
  <si>
    <t>D/I/35/3A/13/000477/0</t>
  </si>
  <si>
    <t>Zielona</t>
  </si>
  <si>
    <t>571/1</t>
  </si>
  <si>
    <t>Mickiewicza</t>
  </si>
  <si>
    <t>492/1</t>
  </si>
  <si>
    <t>Orzeszkowo</t>
  </si>
  <si>
    <t>D/I/35/10113753/00572/0</t>
  </si>
  <si>
    <t>Żerzyno</t>
  </si>
  <si>
    <t>13/1</t>
  </si>
  <si>
    <t>D/I/35/10113753/00571/0</t>
  </si>
  <si>
    <t>Krosino</t>
  </si>
  <si>
    <t>11/5</t>
  </si>
  <si>
    <t>D/I/35/10113753/00564/0</t>
  </si>
  <si>
    <t>6/1</t>
  </si>
  <si>
    <t>D/I/35/10113753/00570/0</t>
  </si>
  <si>
    <t>D/I/35/10113753/00573/0</t>
  </si>
  <si>
    <t>589</t>
  </si>
  <si>
    <t>D/I/35/10113753/00574/0</t>
  </si>
  <si>
    <t>13/2</t>
  </si>
  <si>
    <t>D/I/35/10113753/00619/0</t>
  </si>
  <si>
    <t>Sąpólko</t>
  </si>
  <si>
    <t>Szpitalna</t>
  </si>
  <si>
    <t>29</t>
  </si>
  <si>
    <t>Numer domu/działki</t>
  </si>
  <si>
    <t>10/3</t>
  </si>
  <si>
    <t>301</t>
  </si>
  <si>
    <t>2</t>
  </si>
  <si>
    <t>68</t>
  </si>
  <si>
    <t>309/4</t>
  </si>
  <si>
    <t>GMINA RESKO</t>
  </si>
  <si>
    <t>SZKOŁA PODSTAWOWA W RESKU</t>
  </si>
  <si>
    <t>WODOCIĄGI I KANALIZACJE SP. Z O.O</t>
  </si>
  <si>
    <t>CENTRUM KULTURY W RESKU</t>
  </si>
  <si>
    <t>C21</t>
  </si>
  <si>
    <t>C22B</t>
  </si>
  <si>
    <t>C 11</t>
  </si>
  <si>
    <t>Hydrofornia Żerzyno</t>
  </si>
  <si>
    <t>Hydrofornia Orzeszkowo</t>
  </si>
  <si>
    <t>Hydrofornia Krosino</t>
  </si>
  <si>
    <t>Hydrofornia Smólsko</t>
  </si>
  <si>
    <t>Hydrofornia Dorowo</t>
  </si>
  <si>
    <t>Hydrofornia Przemysław</t>
  </si>
  <si>
    <t>Hydrofornia Łosośnica</t>
  </si>
  <si>
    <t>Hydrofornia Ługowina</t>
  </si>
  <si>
    <t>Oczyszczalnia ścieków Starogard</t>
  </si>
  <si>
    <t>Oczyszczalnia ścieków Łosośnica</t>
  </si>
  <si>
    <t>Hydrofornia Łabuń Wielki</t>
  </si>
  <si>
    <t>Hydrofornia Iglice</t>
  </si>
  <si>
    <t>Hydrofornia Lubień Górny</t>
  </si>
  <si>
    <t>Smólsko</t>
  </si>
  <si>
    <t>Oczyszczalnia ścieków - ul. Zielona</t>
  </si>
  <si>
    <t>D/I/35/3A/13/001017/0</t>
  </si>
  <si>
    <t>D/I/35/3A/14/000002/0</t>
  </si>
  <si>
    <t>D/I/35/3A/14/000003/0</t>
  </si>
  <si>
    <t>D/I/35/3A/14/000004/0</t>
  </si>
  <si>
    <t>D/I/35/3A/14/000005/0</t>
  </si>
  <si>
    <t>D/I/35/3A/14/000006/0</t>
  </si>
  <si>
    <t>D/I/35/3A/14/000007/0</t>
  </si>
  <si>
    <t>D/I/35/3A/14/000008/0</t>
  </si>
  <si>
    <t>D/I/35/3A/14/000009/0</t>
  </si>
  <si>
    <t>D/I/35/3A/14/000010/0</t>
  </si>
  <si>
    <t>D/I/35/3A/14/000011/0</t>
  </si>
  <si>
    <t>D/I/35/3A/14/000012/0</t>
  </si>
  <si>
    <t>D/I/35/3A/14/000013/0</t>
  </si>
  <si>
    <t>D/I/35/3A/12/000772/0</t>
  </si>
  <si>
    <t>D/I/35/3A/12/000433/0</t>
  </si>
  <si>
    <t>D/I/35/3A/12/000434/0</t>
  </si>
  <si>
    <t>D/I/35/3A/12/000435/0</t>
  </si>
  <si>
    <t>D/I/35/3A/12/000436/0</t>
  </si>
  <si>
    <t>D/I/35/3A/12/000437/0</t>
  </si>
  <si>
    <t>D/I/35/10113224/00850/0</t>
  </si>
  <si>
    <t>D/I/35/3A/12/000440/0</t>
  </si>
  <si>
    <t>D/I/35/3A/12/000441/0</t>
  </si>
  <si>
    <t>D/I/35/3A/12/000438/0</t>
  </si>
  <si>
    <t>D/I/35/10113224/00555/0</t>
  </si>
  <si>
    <t>D/I/35/10113224/00554/0</t>
  </si>
  <si>
    <t>D/I/35/10113224/00558/0</t>
  </si>
  <si>
    <t>D/I/35/10113224/00535/0</t>
  </si>
  <si>
    <t>D/I/35/10113224/00534/0</t>
  </si>
  <si>
    <t>D/I/35/10113224/00827/0</t>
  </si>
  <si>
    <t>D/I/35/10113224/00848/0</t>
  </si>
  <si>
    <t>D/I/35/10113224/00849/0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</si>
  <si>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</si>
  <si>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</si>
  <si>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</si>
  <si>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</si>
  <si>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</si>
  <si>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</si>
  <si>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</si>
  <si>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</si>
  <si>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</si>
  <si>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</si>
  <si>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</si>
  <si>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</si>
  <si>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</si>
  <si>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</si>
  <si>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</si>
  <si>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</si>
  <si>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</si>
  <si>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</si>
  <si>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</si>
  <si>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</si>
  <si>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</si>
  <si>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</si>
  <si>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</si>
  <si>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</si>
  <si>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</si>
  <si>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</si>
  <si>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</si>
  <si>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</si>
  <si>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</si>
  <si>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</si>
  <si>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</si>
  <si>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</si>
  <si>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</si>
  <si>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</si>
  <si>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</si>
  <si>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</si>
  <si>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</si>
  <si>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</si>
  <si>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</si>
  <si>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</si>
  <si>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</si>
  <si>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</si>
  <si>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</si>
  <si>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</si>
  <si>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</si>
  <si>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</si>
  <si>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</si>
  <si>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</si>
  <si>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</si>
  <si>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</si>
  <si>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</si>
  <si>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</si>
  <si>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</si>
  <si>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</si>
  <si>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</si>
  <si>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</si>
  <si>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</si>
  <si>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</si>
  <si>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</si>
  <si>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</si>
  <si>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</si>
  <si>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</si>
  <si>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</si>
  <si>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</si>
  <si>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</si>
  <si>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</si>
  <si>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</si>
  <si>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</si>
  <si>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</si>
  <si>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</si>
  <si>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</si>
  <si>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</si>
  <si>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</si>
  <si>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</si>
  <si>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</si>
  <si>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</si>
  <si>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</si>
  <si>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</si>
  <si>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</si>
  <si>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</si>
  <si>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</si>
  <si>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</si>
  <si>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Boh. Monte Cassino</t>
  </si>
  <si>
    <t>379,275</t>
  </si>
  <si>
    <t>D/I/35/3A/12/000638/0</t>
  </si>
  <si>
    <t>Świetlica Wiejska w Ługowinie</t>
  </si>
  <si>
    <t>Świetlica Wiejska w Lubień Dolny</t>
  </si>
  <si>
    <t>Świetlica Wiejska w Iglice</t>
  </si>
  <si>
    <t>Świetlica Wiejska w Przemysław</t>
  </si>
  <si>
    <t>Świetlica Wiejska w Gardzin</t>
  </si>
  <si>
    <t>Świetlica Wiejska w Siwkowice</t>
  </si>
  <si>
    <t>119</t>
  </si>
  <si>
    <t>105</t>
  </si>
  <si>
    <t>14/35</t>
  </si>
  <si>
    <t>98</t>
  </si>
  <si>
    <t>Szkoła Podstawowa filia Łosośnica</t>
  </si>
  <si>
    <t>D/I/35/10113753/00884/0</t>
  </si>
  <si>
    <t>Świekotki</t>
  </si>
  <si>
    <t>D/I/35/10113753/00885/0</t>
  </si>
  <si>
    <t>D/I/35/10113753/00883/0</t>
  </si>
  <si>
    <t>kWh</t>
  </si>
  <si>
    <t>Ilość punktów wg taryf</t>
  </si>
  <si>
    <t>Gm.R.</t>
  </si>
  <si>
    <t>WIK</t>
  </si>
  <si>
    <t>CK</t>
  </si>
  <si>
    <t>Razem</t>
  </si>
  <si>
    <t>Taryfa</t>
  </si>
  <si>
    <t>33</t>
  </si>
  <si>
    <t>Łosośniczka</t>
  </si>
  <si>
    <t>3</t>
  </si>
  <si>
    <t>394/2</t>
  </si>
  <si>
    <t>D/I/35/10113753/00003/0</t>
  </si>
  <si>
    <t>D/I/35/10113753/00990/0</t>
  </si>
  <si>
    <t>D/I/35/10113753/00001/0</t>
  </si>
  <si>
    <t>D/I/35/10113753/00976/0</t>
  </si>
  <si>
    <t>D/I/35/10113753/00977/0</t>
  </si>
  <si>
    <t>D/I/35/10113753/00925/0</t>
  </si>
  <si>
    <t>D/I/35/10113753/00926/0</t>
  </si>
  <si>
    <t>84,92</t>
  </si>
  <si>
    <t>Sp. Resko</t>
  </si>
  <si>
    <t>D/I/35/10113753/00991/0</t>
  </si>
  <si>
    <t>B21</t>
  </si>
  <si>
    <t>D/I/35/10113209/00878/0</t>
  </si>
  <si>
    <t>D/I/35/10113209/00880/0</t>
  </si>
  <si>
    <t>D/I/35/10113209/00879/0</t>
  </si>
  <si>
    <t>suma całkowita</t>
  </si>
  <si>
    <t>szczyt</t>
  </si>
  <si>
    <t>pozaszczyt</t>
  </si>
  <si>
    <t>Na czerwono zaznaczono punkty w rozliczeniu miesięcznym pozostałe punkty są w rozliczeniu dwumiesięcznym</t>
  </si>
  <si>
    <t>82.</t>
  </si>
  <si>
    <t>D/I/35/10113753/00004/0</t>
  </si>
  <si>
    <t>83.</t>
  </si>
  <si>
    <t>Gminne Centrum Aktywności Lokalnej ul. Boh. M. Cassino 9</t>
  </si>
  <si>
    <t>NABYWCA: GMINA RESKO</t>
  </si>
  <si>
    <t>84.</t>
  </si>
  <si>
    <t xml:space="preserve">Długa </t>
  </si>
  <si>
    <t>85.</t>
  </si>
  <si>
    <t>86.</t>
  </si>
  <si>
    <t>169/2</t>
  </si>
  <si>
    <t>87.</t>
  </si>
  <si>
    <t xml:space="preserve">Polna </t>
  </si>
  <si>
    <t>Resko oś.</t>
  </si>
  <si>
    <t>88.</t>
  </si>
  <si>
    <t>Policko oczyszcz.</t>
  </si>
  <si>
    <t>46/7</t>
  </si>
  <si>
    <t>89.</t>
  </si>
  <si>
    <t>15/1</t>
  </si>
  <si>
    <t>746/22</t>
  </si>
  <si>
    <t>402</t>
  </si>
  <si>
    <t>D/I/35/10113753/01005/0</t>
  </si>
  <si>
    <t>D/I/35/10113753/01019/0</t>
  </si>
  <si>
    <t>D/I/35/10113753/01013/0</t>
  </si>
  <si>
    <t>D/I/35/10113753/01015/0</t>
  </si>
  <si>
    <t>D/I/35/10113753/01017/0</t>
  </si>
  <si>
    <t>D/I/35/10113753/01014/0</t>
  </si>
  <si>
    <t>D/I/35/10113753/01016/0</t>
  </si>
  <si>
    <t>D/I/35/10113753/01011/0</t>
  </si>
  <si>
    <t>D/I/35/10113753/01010/0</t>
  </si>
  <si>
    <t>D/I/35/10113753/01004/0</t>
  </si>
  <si>
    <t>D/I/35/10113753/01003/0</t>
  </si>
  <si>
    <t>D/I/35/10113753/01002/0</t>
  </si>
  <si>
    <t>D/I/35/10113753/01001/0</t>
  </si>
  <si>
    <t>D/I/35/10113753/01000/0</t>
  </si>
  <si>
    <t>D/I/35/10113753/01007/0</t>
  </si>
  <si>
    <t>562/8</t>
  </si>
  <si>
    <t>538/9</t>
  </si>
  <si>
    <t>351/1</t>
  </si>
  <si>
    <t>6/2</t>
  </si>
  <si>
    <t>679/5</t>
  </si>
  <si>
    <t>542</t>
  </si>
  <si>
    <t>392/8</t>
  </si>
  <si>
    <t>55</t>
  </si>
  <si>
    <t>234</t>
  </si>
  <si>
    <t>15/9</t>
  </si>
  <si>
    <t>D/I/35/10113753/00000/0</t>
  </si>
  <si>
    <t>D/I/35/10113209/00881/0</t>
  </si>
  <si>
    <t>349/1</t>
  </si>
  <si>
    <t>590310600028873237</t>
  </si>
  <si>
    <t>590310600002195133</t>
  </si>
  <si>
    <t>51/1</t>
  </si>
  <si>
    <t>590310600002188005</t>
  </si>
  <si>
    <t>590310600002219488</t>
  </si>
  <si>
    <t>590310600012155783</t>
  </si>
  <si>
    <t>590310600012155790</t>
  </si>
  <si>
    <t>53, 195/8</t>
  </si>
  <si>
    <t>72-317</t>
  </si>
  <si>
    <t>590310600012410967</t>
  </si>
  <si>
    <t>590310600012410950</t>
  </si>
  <si>
    <t>590310600012094884</t>
  </si>
  <si>
    <t>73-153</t>
  </si>
  <si>
    <t>590310600028749594</t>
  </si>
  <si>
    <t>590310600028869766</t>
  </si>
  <si>
    <t>590310600001016453</t>
  </si>
  <si>
    <t>590310600001021785</t>
  </si>
  <si>
    <t>590310600000977243</t>
  </si>
  <si>
    <t>590310600000977250</t>
  </si>
  <si>
    <t>590310600000915771</t>
  </si>
  <si>
    <t>590310600000915795</t>
  </si>
  <si>
    <t>590310600000958792</t>
  </si>
  <si>
    <t>590310600000958808</t>
  </si>
  <si>
    <t>590310600000958815</t>
  </si>
  <si>
    <t>590310600000916013</t>
  </si>
  <si>
    <t>590310600000916020</t>
  </si>
  <si>
    <t>590310600000959072</t>
  </si>
  <si>
    <t>590310600000916037</t>
  </si>
  <si>
    <t>590310600000916068</t>
  </si>
  <si>
    <t>590310600000935090</t>
  </si>
  <si>
    <t>590310600002145084</t>
  </si>
  <si>
    <t>590310600002182898</t>
  </si>
  <si>
    <t>590310600001016392</t>
  </si>
  <si>
    <t>Mołstowo I</t>
  </si>
  <si>
    <t>590310600000977274</t>
  </si>
  <si>
    <t>Mołstowo II</t>
  </si>
  <si>
    <t>590310600000977281</t>
  </si>
  <si>
    <t>Starogard II</t>
  </si>
  <si>
    <t>590310600000916006</t>
  </si>
  <si>
    <t>590310600028525969</t>
  </si>
  <si>
    <t>Fryderyka Chopina</t>
  </si>
  <si>
    <t>590310600001016446</t>
  </si>
  <si>
    <t>590310600001016460</t>
  </si>
  <si>
    <t>590310600001016484</t>
  </si>
  <si>
    <t>789/2</t>
  </si>
  <si>
    <t>590310600001021761</t>
  </si>
  <si>
    <t>590310600000958754</t>
  </si>
  <si>
    <t>590310600000958761</t>
  </si>
  <si>
    <t>590310600000959058</t>
  </si>
  <si>
    <t>590310600000916051</t>
  </si>
  <si>
    <t>590310600000935083</t>
  </si>
  <si>
    <t>590310600007604029</t>
  </si>
  <si>
    <t>590310600001016408</t>
  </si>
  <si>
    <t>590310600001016415</t>
  </si>
  <si>
    <t>Tadeusza Kościuszki</t>
  </si>
  <si>
    <t>590310600007604333</t>
  </si>
  <si>
    <t>590310600007556946</t>
  </si>
  <si>
    <t>590310600000958778</t>
  </si>
  <si>
    <t>590310600000958785</t>
  </si>
  <si>
    <t>Stefana Żeromskiego</t>
  </si>
  <si>
    <t>590310600000959065</t>
  </si>
  <si>
    <t>590310600000916044</t>
  </si>
  <si>
    <t>590310600027987669</t>
  </si>
  <si>
    <t>590310600002188029</t>
  </si>
  <si>
    <t>432/25</t>
  </si>
  <si>
    <t>590310600028861449</t>
  </si>
  <si>
    <t>590310600028869698</t>
  </si>
  <si>
    <t>144</t>
  </si>
  <si>
    <t>590310600028944203</t>
  </si>
  <si>
    <t>590310600000957368</t>
  </si>
  <si>
    <t>590310600000958747</t>
  </si>
  <si>
    <t>590310600028228877</t>
  </si>
  <si>
    <t>590310600001616103</t>
  </si>
  <si>
    <t>10</t>
  </si>
  <si>
    <t>590310600002195140</t>
  </si>
  <si>
    <t>590310600002534291</t>
  </si>
  <si>
    <t>590310600007280445</t>
  </si>
  <si>
    <t>590310600007280452</t>
  </si>
  <si>
    <t>590310600007306565</t>
  </si>
  <si>
    <t>590310600007578238</t>
  </si>
  <si>
    <t>590310600002197618</t>
  </si>
  <si>
    <t>590310600028749716</t>
  </si>
  <si>
    <t>590310600028749662</t>
  </si>
  <si>
    <t>Garaż ul. Gdańska</t>
  </si>
  <si>
    <t>590310600006614890</t>
  </si>
  <si>
    <t>590310600001016422</t>
  </si>
  <si>
    <t>590310600001016477</t>
  </si>
  <si>
    <t>590310600001021792</t>
  </si>
  <si>
    <t>590310600000957405</t>
  </si>
  <si>
    <t>590310600000977267</t>
  </si>
  <si>
    <t>590310600000977311</t>
  </si>
  <si>
    <t xml:space="preserve"> Bolesława Prusa</t>
  </si>
  <si>
    <t>590310600001011298</t>
  </si>
  <si>
    <t>Henryka Sucharskiego</t>
  </si>
  <si>
    <t>590310600001011304</t>
  </si>
  <si>
    <t>590310600007644032</t>
  </si>
  <si>
    <t>590310600001481572</t>
  </si>
  <si>
    <t>590310600001733350</t>
  </si>
  <si>
    <t>490</t>
  </si>
  <si>
    <t>590310600001739482</t>
  </si>
  <si>
    <t>590310600000952707</t>
  </si>
  <si>
    <t>9</t>
  </si>
  <si>
    <t>590310600028694290</t>
  </si>
  <si>
    <t>590310600000977298</t>
  </si>
  <si>
    <t>590310600000977304</t>
  </si>
  <si>
    <t>590310600000915788</t>
  </si>
  <si>
    <t>590310600000957399</t>
  </si>
  <si>
    <t>590310600002149655</t>
  </si>
  <si>
    <t>590310600001016439</t>
  </si>
  <si>
    <t>Przepompownia Ścieków Ługowina ul. Szpitalna</t>
  </si>
  <si>
    <t>590310600002169875</t>
  </si>
  <si>
    <t>7</t>
  </si>
  <si>
    <t>Warsztat  ul. T. Kościuszki 7</t>
  </si>
  <si>
    <t>590310600001007864</t>
  </si>
  <si>
    <t>Biuro  ul. T. Kościuszki 7</t>
  </si>
  <si>
    <t>590310600001007871</t>
  </si>
  <si>
    <t>Przepompownia ścieków ul. Leśna</t>
  </si>
  <si>
    <t>639/5</t>
  </si>
  <si>
    <t>590310600001007888</t>
  </si>
  <si>
    <t>Przepompownia ścieków Al. Wolności</t>
  </si>
  <si>
    <t>590310600001007895</t>
  </si>
  <si>
    <t>Przepompownia ścieków ul. Polna</t>
  </si>
  <si>
    <t>590310600001007901</t>
  </si>
  <si>
    <t>590310600001007918</t>
  </si>
  <si>
    <t>Hydrofornia Stara Dobrzyca</t>
  </si>
  <si>
    <t>590310600001007932</t>
  </si>
  <si>
    <t>590310600007596089</t>
  </si>
  <si>
    <t>Przepompownia  ścieków ul. Leśna</t>
  </si>
  <si>
    <t>644/23</t>
  </si>
  <si>
    <t>590310600001420861</t>
  </si>
  <si>
    <t>Przepompownia ścieków Prusim</t>
  </si>
  <si>
    <t>590310600001420878</t>
  </si>
  <si>
    <t>Przepompownia ścieków "Pod Lipami"</t>
  </si>
  <si>
    <t>590310600001420885</t>
  </si>
  <si>
    <t>Przepompownia ścieków Smólsko</t>
  </si>
  <si>
    <t>590310600001420892</t>
  </si>
  <si>
    <t>Przepompownia ścieków ul. Zielona</t>
  </si>
  <si>
    <t>590310600001669710</t>
  </si>
  <si>
    <t>Przepompownia ścieków ul. Woj. Polskiego</t>
  </si>
  <si>
    <t>590310600001659384</t>
  </si>
  <si>
    <t>590310600001727243</t>
  </si>
  <si>
    <t>590310600001727250</t>
  </si>
  <si>
    <t>590310600007559640</t>
  </si>
  <si>
    <t>590310600001727267</t>
  </si>
  <si>
    <t>590310600001727274</t>
  </si>
  <si>
    <t>590310600001727298</t>
  </si>
  <si>
    <t>590310600001727328</t>
  </si>
  <si>
    <t>590310600001727359</t>
  </si>
  <si>
    <t>590310600001727373</t>
  </si>
  <si>
    <t>Przepompownia ścieków J. Narodowej</t>
  </si>
  <si>
    <t>26</t>
  </si>
  <si>
    <t>590310600001727397</t>
  </si>
  <si>
    <t>Przepompownia ścieków ul. Zachodnia</t>
  </si>
  <si>
    <t>590310600001727403</t>
  </si>
  <si>
    <t>Przepompownia ścieków ul. Nadrzeczna</t>
  </si>
  <si>
    <t>590310600002053495</t>
  </si>
  <si>
    <t>Przepompownia ścieków ul. Sportowa</t>
  </si>
  <si>
    <t>590310600002053501</t>
  </si>
  <si>
    <t>49</t>
  </si>
  <si>
    <t>590310600001686083</t>
  </si>
  <si>
    <t>Hydrofornia ul. A. Mickiewicza</t>
  </si>
  <si>
    <t>1</t>
  </si>
  <si>
    <t>590310600007630851</t>
  </si>
  <si>
    <t>04942818</t>
  </si>
  <si>
    <t>590310600001080126</t>
  </si>
  <si>
    <t>590310600001727236</t>
  </si>
  <si>
    <t>Przepompownia ścieków ul. Olsztyńska</t>
  </si>
  <si>
    <t>767/14</t>
  </si>
  <si>
    <t>590310600029178409</t>
  </si>
  <si>
    <t>Hydrofornia Gardzin</t>
  </si>
  <si>
    <t>B11</t>
  </si>
  <si>
    <t>04942452</t>
  </si>
  <si>
    <t>590310600001686090</t>
  </si>
  <si>
    <t>590310600001020900</t>
  </si>
  <si>
    <t>590310600001020917</t>
  </si>
  <si>
    <t>03471320</t>
  </si>
  <si>
    <t>590310600001020931</t>
  </si>
  <si>
    <t>590310600001020887</t>
  </si>
  <si>
    <t>56122126</t>
  </si>
  <si>
    <t>590310600001020894</t>
  </si>
  <si>
    <t>590310600001020924</t>
  </si>
  <si>
    <t>Zużycie w 2020 roku</t>
  </si>
  <si>
    <t>23</t>
  </si>
  <si>
    <t>590310600000961747</t>
  </si>
  <si>
    <t>SUMA WSZYSKICH kWh</t>
  </si>
  <si>
    <t>90.</t>
  </si>
  <si>
    <t>91.</t>
  </si>
  <si>
    <t>158</t>
  </si>
  <si>
    <t>Policko</t>
  </si>
  <si>
    <t>242</t>
  </si>
  <si>
    <t>Leśna</t>
  </si>
  <si>
    <t>590310600000935106</t>
  </si>
  <si>
    <t>D/I/35/10113753/01023/0</t>
  </si>
  <si>
    <t>590310600030318924</t>
  </si>
  <si>
    <t>D/I/35/10113753/01022/0</t>
  </si>
  <si>
    <t>590310600030177910</t>
  </si>
  <si>
    <t>127/3</t>
  </si>
  <si>
    <t>D/I/35/11408277/00003/0</t>
  </si>
  <si>
    <t>590310600030389153</t>
  </si>
  <si>
    <t>92.</t>
  </si>
  <si>
    <t>392/4</t>
  </si>
  <si>
    <t>73-154</t>
  </si>
  <si>
    <t>D/I/35/10113753/01021/0</t>
  </si>
  <si>
    <t>590310600029828892</t>
  </si>
  <si>
    <t>93.</t>
  </si>
  <si>
    <t>Kielecka</t>
  </si>
  <si>
    <t>17a</t>
  </si>
  <si>
    <t>D/I/35/10113753/01024/0</t>
  </si>
  <si>
    <t>590310600030666643</t>
  </si>
  <si>
    <t>94.</t>
  </si>
  <si>
    <t>116/2</t>
  </si>
  <si>
    <t>D/I/35/11408277/00001/0</t>
  </si>
  <si>
    <t>590310600029738863</t>
  </si>
  <si>
    <t>D/I/35/10113753/00993/0</t>
  </si>
  <si>
    <t>D/I/35/10113753/00994/0</t>
  </si>
  <si>
    <t>CENTRUM USŁUG SPOŁECZNYCH w Resku, ul. Boh. M. Cassino 10</t>
  </si>
  <si>
    <t>Mieszkanie chronione</t>
  </si>
  <si>
    <t>32/1</t>
  </si>
  <si>
    <t>G11</t>
  </si>
  <si>
    <t>590310600030925795</t>
  </si>
  <si>
    <t>PŁATNIK: CENTRUM USŁUG SPOŁECZNYCH</t>
  </si>
  <si>
    <t>D/I/35/3A/12/000634/0</t>
  </si>
  <si>
    <t>Zużycie w roku 2021</t>
  </si>
  <si>
    <t>Zużycie w ostatnim roku</t>
  </si>
  <si>
    <t>Zużycie w 2021 roku</t>
  </si>
  <si>
    <t>Toruńska</t>
  </si>
  <si>
    <t>Prusa K16</t>
  </si>
  <si>
    <t>CUS</t>
  </si>
  <si>
    <t>1/ENERGIA/2021</t>
  </si>
  <si>
    <t>D/I/35/10113224/00976/0</t>
  </si>
  <si>
    <t>D/I/35/10113224/00977/0</t>
  </si>
  <si>
    <t>D/I/35/13382823/00001/0</t>
  </si>
  <si>
    <t>C22B dzienna</t>
  </si>
  <si>
    <t>C22B nocna</t>
  </si>
  <si>
    <t>dzienna</t>
  </si>
  <si>
    <t>nocna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</si>
</sst>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6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23" borderId="9" applyNumberFormat="0" applyAlignment="0" applyProtection="0"/>
    <xf numFmtId="0" fontId="19" fillId="3" borderId="0" applyNumberFormat="0" applyBorder="0" applyAlignment="0" applyProtection="0"/>
  </cellStyleXfs>
  <cellXfs count="188">
    <xf numFmtId="0" fontId="0" fillId="0" borderId="0" xfId="0"/>
    <xf numFmtId="0" fontId="20" fillId="24" borderId="10" xfId="37" applyFont="1" applyFill="1" applyBorder="1" applyAlignment="1" applyProtection="1">
      <alignment horizontal="center" vertical="center" wrapText="1"/>
    </xf>
    <xf numFmtId="0" fontId="6" fillId="0" borderId="0" xfId="37" applyAlignment="1">
      <alignment horizontal="center" vertical="center"/>
    </xf>
    <xf numFmtId="0" fontId="6" fillId="0" borderId="10" xfId="37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24" borderId="0" xfId="37" applyFill="1" applyAlignment="1" applyProtection="1">
      <alignment horizontal="center" vertical="center"/>
    </xf>
    <xf numFmtId="49" fontId="6" fillId="24" borderId="0" xfId="37" applyNumberFormat="1" applyFill="1" applyAlignment="1" applyProtection="1">
      <alignment horizontal="center" vertical="center"/>
    </xf>
    <xf numFmtId="49" fontId="20" fillId="24" borderId="10" xfId="37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37" applyFill="1" applyBorder="1" applyAlignment="1" applyProtection="1">
      <alignment horizontal="center" vertical="center"/>
      <protection locked="0"/>
    </xf>
    <xf numFmtId="49" fontId="6" fillId="0" borderId="0" xfId="37" applyNumberFormat="1" applyFill="1" applyBorder="1" applyAlignment="1" applyProtection="1">
      <alignment horizontal="center" vertical="center"/>
      <protection locked="0"/>
    </xf>
    <xf numFmtId="0" fontId="6" fillId="0" borderId="0" xfId="37" applyFill="1" applyBorder="1" applyAlignment="1">
      <alignment horizontal="center" vertical="center"/>
    </xf>
    <xf numFmtId="3" fontId="6" fillId="0" borderId="0" xfId="37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6" fillId="0" borderId="11" xfId="37" applyFill="1" applyBorder="1" applyAlignment="1" applyProtection="1">
      <alignment horizontal="center" vertical="center"/>
      <protection locked="0"/>
    </xf>
    <xf numFmtId="0" fontId="6" fillId="24" borderId="10" xfId="37" applyFont="1" applyFill="1" applyBorder="1" applyAlignment="1" applyProtection="1">
      <alignment horizontal="center" vertical="center" wrapText="1"/>
    </xf>
    <xf numFmtId="49" fontId="6" fillId="24" borderId="10" xfId="37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6" fillId="0" borderId="10" xfId="0" applyFont="1" applyBorder="1"/>
    <xf numFmtId="0" fontId="0" fillId="0" borderId="12" xfId="0" applyBorder="1"/>
    <xf numFmtId="0" fontId="0" fillId="0" borderId="11" xfId="0" applyBorder="1"/>
    <xf numFmtId="0" fontId="6" fillId="0" borderId="11" xfId="0" applyFont="1" applyBorder="1"/>
    <xf numFmtId="0" fontId="24" fillId="24" borderId="10" xfId="37" applyFont="1" applyFill="1" applyBorder="1" applyAlignment="1" applyProtection="1">
      <alignment horizontal="center" vertical="center" wrapText="1"/>
    </xf>
    <xf numFmtId="49" fontId="24" fillId="24" borderId="10" xfId="37" applyNumberFormat="1" applyFont="1" applyFill="1" applyBorder="1" applyAlignment="1" applyProtection="1">
      <alignment horizontal="center" vertical="center" wrapText="1"/>
    </xf>
    <xf numFmtId="0" fontId="23" fillId="24" borderId="10" xfId="37" applyFont="1" applyFill="1" applyBorder="1" applyAlignment="1" applyProtection="1">
      <alignment horizontal="center" vertical="center"/>
      <protection locked="0"/>
    </xf>
    <xf numFmtId="49" fontId="23" fillId="24" borderId="10" xfId="37" applyNumberFormat="1" applyFont="1" applyFill="1" applyBorder="1" applyAlignment="1" applyProtection="1">
      <alignment horizontal="center" vertical="center"/>
      <protection locked="0"/>
    </xf>
    <xf numFmtId="0" fontId="25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49" fontId="6" fillId="0" borderId="11" xfId="37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/>
    <xf numFmtId="3" fontId="25" fillId="0" borderId="10" xfId="0" applyNumberFormat="1" applyFont="1" applyBorder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3" fontId="0" fillId="25" borderId="0" xfId="0" applyNumberFormat="1" applyFill="1" applyAlignment="1">
      <alignment horizontal="center" vertical="center"/>
    </xf>
    <xf numFmtId="0" fontId="26" fillId="25" borderId="0" xfId="0" applyFont="1" applyFill="1"/>
    <xf numFmtId="0" fontId="6" fillId="0" borderId="12" xfId="0" applyFont="1" applyBorder="1"/>
    <xf numFmtId="49" fontId="0" fillId="26" borderId="0" xfId="0" applyNumberFormat="1" applyFill="1" applyAlignment="1">
      <alignment horizontal="center" vertical="center"/>
    </xf>
    <xf numFmtId="0" fontId="0" fillId="0" borderId="12" xfId="0" applyFill="1" applyBorder="1"/>
    <xf numFmtId="0" fontId="0" fillId="0" borderId="10" xfId="0" applyFill="1" applyBorder="1"/>
    <xf numFmtId="0" fontId="6" fillId="26" borderId="2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vertical="center" wrapText="1"/>
    </xf>
    <xf numFmtId="0" fontId="6" fillId="26" borderId="10" xfId="37" applyFont="1" applyFill="1" applyBorder="1" applyAlignment="1" applyProtection="1">
      <alignment horizontal="center" vertical="center" wrapText="1"/>
    </xf>
    <xf numFmtId="49" fontId="6" fillId="26" borderId="10" xfId="37" applyNumberFormat="1" applyFont="1" applyFill="1" applyBorder="1" applyAlignment="1" applyProtection="1">
      <alignment horizontal="center" vertical="center" wrapText="1"/>
    </xf>
    <xf numFmtId="0" fontId="6" fillId="26" borderId="10" xfId="37" applyFont="1" applyFill="1" applyBorder="1" applyAlignment="1" applyProtection="1">
      <alignment horizontal="center" vertical="center"/>
      <protection locked="0"/>
    </xf>
    <xf numFmtId="0" fontId="22" fillId="26" borderId="10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6" fillId="26" borderId="10" xfId="0" applyFont="1" applyFill="1" applyBorder="1"/>
    <xf numFmtId="49" fontId="0" fillId="0" borderId="10" xfId="0" applyNumberFormat="1" applyBorder="1"/>
    <xf numFmtId="49" fontId="0" fillId="0" borderId="11" xfId="0" applyNumberFormat="1" applyBorder="1"/>
    <xf numFmtId="49" fontId="22" fillId="26" borderId="10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6" borderId="22" xfId="0" applyFill="1" applyBorder="1" applyAlignment="1">
      <alignment horizontal="center" vertical="center"/>
    </xf>
    <xf numFmtId="0" fontId="6" fillId="26" borderId="22" xfId="0" applyFont="1" applyFill="1" applyBorder="1" applyAlignment="1">
      <alignment horizontal="center" vertical="center" wrapText="1"/>
    </xf>
    <xf numFmtId="0" fontId="6" fillId="26" borderId="22" xfId="0" applyFont="1" applyFill="1" applyBorder="1" applyAlignment="1">
      <alignment horizontal="center" vertical="center"/>
    </xf>
    <xf numFmtId="49" fontId="6" fillId="26" borderId="22" xfId="0" applyNumberFormat="1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6" borderId="22" xfId="0" applyFill="1" applyBorder="1" applyAlignment="1">
      <alignment horizontal="center" vertical="center" wrapText="1"/>
    </xf>
    <xf numFmtId="49" fontId="6" fillId="26" borderId="22" xfId="0" applyNumberFormat="1" applyFon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49" fontId="6" fillId="0" borderId="10" xfId="37" applyNumberFormat="1" applyFill="1" applyBorder="1" applyAlignment="1" applyProtection="1">
      <alignment horizontal="center" vertical="center"/>
      <protection locked="0"/>
    </xf>
    <xf numFmtId="0" fontId="6" fillId="0" borderId="10" xfId="37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6" fillId="0" borderId="10" xfId="37" applyNumberFormat="1" applyFont="1" applyFill="1" applyBorder="1" applyAlignment="1" applyProtection="1">
      <alignment horizontal="center" vertical="center"/>
      <protection locked="0"/>
    </xf>
    <xf numFmtId="3" fontId="6" fillId="0" borderId="10" xfId="37" applyNumberForma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1" fontId="6" fillId="0" borderId="10" xfId="37" applyNumberForma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5" xfId="0" applyFill="1" applyBorder="1"/>
    <xf numFmtId="0" fontId="6" fillId="0" borderId="2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 wrapText="1"/>
    </xf>
    <xf numFmtId="0" fontId="6" fillId="0" borderId="10" xfId="37" applyFont="1" applyFill="1" applyBorder="1" applyAlignment="1" applyProtection="1">
      <alignment horizontal="center" vertical="center" wrapText="1"/>
    </xf>
    <xf numFmtId="49" fontId="6" fillId="0" borderId="10" xfId="37" applyNumberFormat="1" applyFont="1" applyFill="1" applyBorder="1" applyAlignment="1" applyProtection="1">
      <alignment horizontal="center" vertical="center" wrapText="1"/>
    </xf>
    <xf numFmtId="0" fontId="6" fillId="0" borderId="10" xfId="37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49" fontId="6" fillId="0" borderId="10" xfId="37" applyNumberFormat="1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>
      <alignment horizontal="center" vertical="center" wrapText="1"/>
    </xf>
    <xf numFmtId="0" fontId="6" fillId="0" borderId="24" xfId="37" applyFont="1" applyFill="1" applyBorder="1" applyAlignment="1" applyProtection="1">
      <alignment horizontal="center" vertical="center"/>
      <protection locked="0"/>
    </xf>
    <xf numFmtId="49" fontId="6" fillId="0" borderId="24" xfId="37" applyNumberFormat="1" applyFont="1" applyFill="1" applyBorder="1" applyAlignment="1" applyProtection="1">
      <alignment horizontal="center" vertical="center"/>
      <protection locked="0"/>
    </xf>
    <xf numFmtId="49" fontId="22" fillId="0" borderId="24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37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37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horizontal="center" vertical="center"/>
    </xf>
    <xf numFmtId="49" fontId="0" fillId="27" borderId="0" xfId="0" applyNumberFormat="1" applyFill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1" xfId="37" applyFill="1" applyBorder="1" applyAlignment="1" applyProtection="1">
      <alignment horizontal="center" vertical="center" wrapText="1"/>
      <protection locked="0"/>
    </xf>
    <xf numFmtId="0" fontId="6" fillId="0" borderId="11" xfId="37" applyFill="1" applyBorder="1" applyAlignment="1">
      <alignment horizontal="center" vertical="center"/>
    </xf>
    <xf numFmtId="3" fontId="6" fillId="0" borderId="11" xfId="37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3" xfId="0" applyFont="1" applyBorder="1"/>
    <xf numFmtId="0" fontId="6" fillId="0" borderId="30" xfId="0" applyFont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20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11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24" xfId="0" applyFill="1" applyBorder="1"/>
    <xf numFmtId="0" fontId="0" fillId="0" borderId="25" xfId="0" applyFill="1" applyBorder="1"/>
    <xf numFmtId="0" fontId="22" fillId="26" borderId="22" xfId="0" applyFont="1" applyFill="1" applyBorder="1" applyAlignment="1">
      <alignment horizontal="center" vertical="center"/>
    </xf>
    <xf numFmtId="0" fontId="22" fillId="26" borderId="22" xfId="0" applyFont="1" applyFill="1" applyBorder="1" applyAlignment="1">
      <alignment horizontal="center" vertical="center" wrapText="1"/>
    </xf>
    <xf numFmtId="0" fontId="23" fillId="0" borderId="11" xfId="37" applyFont="1" applyBorder="1" applyAlignment="1">
      <alignment horizontal="center" vertical="center" wrapText="1"/>
    </xf>
    <xf numFmtId="0" fontId="23" fillId="0" borderId="22" xfId="37" applyFont="1" applyBorder="1" applyAlignment="1">
      <alignment horizontal="center" vertical="center" wrapText="1"/>
    </xf>
    <xf numFmtId="0" fontId="6" fillId="0" borderId="11" xfId="37" applyBorder="1" applyAlignment="1">
      <alignment horizontal="center" vertical="center" wrapText="1"/>
    </xf>
    <xf numFmtId="0" fontId="6" fillId="0" borderId="22" xfId="37" applyBorder="1" applyAlignment="1">
      <alignment horizontal="center" vertical="center" wrapText="1"/>
    </xf>
    <xf numFmtId="0" fontId="6" fillId="0" borderId="11" xfId="37" applyFont="1" applyBorder="1" applyAlignment="1">
      <alignment horizontal="center" vertical="center" wrapText="1"/>
    </xf>
    <xf numFmtId="0" fontId="6" fillId="0" borderId="22" xfId="37" applyFont="1" applyBorder="1" applyAlignment="1">
      <alignment horizontal="center" vertical="center" wrapText="1"/>
    </xf>
    <xf numFmtId="0" fontId="6" fillId="0" borderId="11" xfId="37" applyBorder="1" applyAlignment="1">
      <alignment horizontal="center" vertical="center"/>
    </xf>
    <xf numFmtId="0" fontId="6" fillId="0" borderId="22" xfId="37" applyBorder="1" applyAlignment="1">
      <alignment horizontal="center" vertical="center"/>
    </xf>
    <xf numFmtId="0" fontId="20" fillId="24" borderId="38" xfId="37" applyFont="1" applyFill="1" applyBorder="1" applyAlignment="1" applyProtection="1">
      <alignment horizontal="center" vertical="center" wrapText="1"/>
    </xf>
    <xf numFmtId="0" fontId="20" fillId="24" borderId="47" xfId="37" applyFont="1" applyFill="1" applyBorder="1" applyAlignment="1" applyProtection="1">
      <alignment horizontal="center" vertical="center" wrapText="1"/>
    </xf>
    <xf numFmtId="0" fontId="20" fillId="24" borderId="12" xfId="37" applyFont="1" applyFill="1" applyBorder="1" applyAlignment="1" applyProtection="1">
      <alignment horizontal="center" vertical="center" wrapText="1"/>
    </xf>
    <xf numFmtId="0" fontId="20" fillId="24" borderId="45" xfId="37" applyFont="1" applyFill="1" applyBorder="1" applyAlignment="1" applyProtection="1">
      <alignment horizontal="center" vertical="center" wrapText="1"/>
    </xf>
    <xf numFmtId="0" fontId="20" fillId="24" borderId="46" xfId="37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24" borderId="0" xfId="37" applyFont="1" applyFill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0" fillId="24" borderId="10" xfId="37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35" xfId="37" applyFont="1" applyBorder="1" applyAlignment="1">
      <alignment horizontal="center" vertical="center" wrapText="1"/>
    </xf>
    <xf numFmtId="0" fontId="6" fillId="0" borderId="10" xfId="37" applyFont="1" applyBorder="1" applyAlignment="1">
      <alignment horizontal="center" vertical="center" wrapText="1"/>
    </xf>
    <xf numFmtId="0" fontId="6" fillId="0" borderId="35" xfId="37" applyBorder="1" applyAlignment="1">
      <alignment horizontal="center" vertical="center" wrapText="1"/>
    </xf>
    <xf numFmtId="0" fontId="6" fillId="0" borderId="10" xfId="37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49" xfId="37" applyBorder="1" applyAlignment="1">
      <alignment horizontal="center" vertical="center" wrapText="1"/>
    </xf>
    <xf numFmtId="0" fontId="6" fillId="0" borderId="21" xfId="37" applyBorder="1" applyAlignment="1">
      <alignment horizontal="center" vertical="center" wrapText="1"/>
    </xf>
    <xf numFmtId="49" fontId="6" fillId="0" borderId="35" xfId="37" applyNumberFormat="1" applyBorder="1" applyAlignment="1">
      <alignment horizontal="center" vertical="center"/>
    </xf>
    <xf numFmtId="49" fontId="6" fillId="0" borderId="10" xfId="37" applyNumberFormat="1" applyBorder="1" applyAlignment="1">
      <alignment horizontal="center" vertical="center"/>
    </xf>
    <xf numFmtId="0" fontId="6" fillId="24" borderId="35" xfId="37" applyFont="1" applyFill="1" applyBorder="1" applyAlignment="1" applyProtection="1">
      <alignment horizontal="center" vertical="center" wrapText="1"/>
    </xf>
    <xf numFmtId="0" fontId="6" fillId="0" borderId="35" xfId="37" applyFont="1" applyBorder="1" applyAlignment="1">
      <alignment horizontal="center" vertical="center"/>
    </xf>
    <xf numFmtId="0" fontId="6" fillId="0" borderId="10" xfId="37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1" xfId="37" applyFont="1" applyBorder="1" applyAlignment="1">
      <alignment horizontal="center" vertical="center"/>
    </xf>
    <xf numFmtId="0" fontId="23" fillId="0" borderId="22" xfId="37" applyFont="1" applyBorder="1" applyAlignment="1">
      <alignment horizontal="center" vertical="center"/>
    </xf>
    <xf numFmtId="0" fontId="24" fillId="24" borderId="38" xfId="37" applyFont="1" applyFill="1" applyBorder="1" applyAlignment="1" applyProtection="1">
      <alignment horizontal="center" vertical="center" wrapText="1"/>
    </xf>
    <xf numFmtId="0" fontId="24" fillId="24" borderId="47" xfId="37" applyFont="1" applyFill="1" applyBorder="1" applyAlignment="1" applyProtection="1">
      <alignment horizontal="center" vertical="center" wrapText="1"/>
    </xf>
    <xf numFmtId="0" fontId="24" fillId="24" borderId="12" xfId="37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8" xfId="0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11" xfId="37" applyFont="1" applyBorder="1" applyAlignment="1">
      <alignment horizontal="center" vertical="center"/>
    </xf>
    <xf numFmtId="0" fontId="6" fillId="0" borderId="22" xfId="37" applyFont="1" applyBorder="1" applyAlignment="1">
      <alignment horizontal="center" vertical="center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3" xfId="36"/>
    <cellStyle name="Normalny_Arkusz1" xfId="37"/>
    <cellStyle name="Obliczenia" xfId="38" builtinId="22" customBuiltin="1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25"/>
  <sheetViews>
    <sheetView tabSelected="1" zoomScaleNormal="100" workbookViewId="0">
      <pane ySplit="1980" topLeftCell="A81" activePane="bottomLeft"/>
      <selection pane="bottomLeft" activeCell="K108" sqref="K108"/>
    </sheetView>
  </sheetViews>
  <sheetFormatPr defaultRowHeight="12.75"/>
  <cols>
    <col min="1" max="1" width="6.42578125" customWidth="1"/>
    <col min="2" max="2" width="20.42578125" style="4" customWidth="1"/>
    <col min="3" max="3" width="18.140625" style="4" customWidth="1"/>
    <col min="4" max="4" width="8.85546875" style="8" customWidth="1"/>
    <col min="5" max="6" width="9.140625" style="4"/>
    <col min="7" max="8" width="9.7109375" style="4" bestFit="1" customWidth="1"/>
    <col min="9" max="9" width="15.140625" style="4" customWidth="1"/>
    <col min="10" max="10" width="16.5703125" style="4" customWidth="1"/>
    <col min="11" max="11" width="25.5703125" style="4" customWidth="1"/>
    <col min="12" max="12" width="18.7109375" style="4" customWidth="1"/>
    <col min="13" max="13" width="36.28515625" style="4" customWidth="1"/>
    <col min="14" max="14" width="14.85546875" style="4" customWidth="1"/>
    <col min="15" max="15" width="18.85546875" customWidth="1"/>
    <col min="16" max="16" width="10.85546875" customWidth="1"/>
    <col min="21" max="21" width="10.140625" customWidth="1"/>
  </cols>
  <sheetData>
    <row r="1" spans="1:16">
      <c r="B1" s="154" t="s">
        <v>154</v>
      </c>
      <c r="C1" s="154"/>
      <c r="D1" s="6"/>
      <c r="E1" s="5"/>
      <c r="F1" s="5"/>
      <c r="G1" s="2"/>
      <c r="H1" s="2"/>
      <c r="I1" s="2"/>
      <c r="J1" s="2"/>
      <c r="K1" s="2"/>
      <c r="L1" s="2"/>
      <c r="M1" s="2"/>
      <c r="N1" s="2"/>
    </row>
    <row r="2" spans="1:16">
      <c r="B2" s="154"/>
      <c r="C2" s="154"/>
      <c r="D2" s="6"/>
      <c r="E2" s="5"/>
      <c r="F2" s="5"/>
      <c r="G2" s="2"/>
      <c r="H2" s="2"/>
      <c r="I2" s="2"/>
      <c r="J2" s="2"/>
      <c r="K2" s="2"/>
      <c r="L2" s="2"/>
      <c r="M2" s="2"/>
      <c r="N2" s="2"/>
    </row>
    <row r="3" spans="1:16">
      <c r="B3" s="5"/>
      <c r="C3" s="5"/>
      <c r="D3" s="6"/>
      <c r="E3" s="5"/>
      <c r="F3" s="5"/>
      <c r="G3" s="2"/>
      <c r="H3" s="2"/>
      <c r="I3" s="2"/>
      <c r="J3" s="2"/>
      <c r="K3" s="2"/>
      <c r="L3" s="2"/>
      <c r="M3" s="2"/>
      <c r="N3" s="2"/>
    </row>
    <row r="4" spans="1:16" ht="12.75" customHeight="1">
      <c r="A4" s="155" t="s">
        <v>207</v>
      </c>
      <c r="B4" s="148" t="s">
        <v>0</v>
      </c>
      <c r="C4" s="149"/>
      <c r="D4" s="149"/>
      <c r="E4" s="150"/>
      <c r="F4" s="151" t="s">
        <v>2</v>
      </c>
      <c r="G4" s="144" t="s">
        <v>113</v>
      </c>
      <c r="H4" s="142" t="s">
        <v>112</v>
      </c>
      <c r="I4" s="146" t="s">
        <v>1</v>
      </c>
      <c r="J4" s="144" t="s">
        <v>115</v>
      </c>
      <c r="K4" s="142" t="s">
        <v>116</v>
      </c>
      <c r="L4" s="142" t="s">
        <v>118</v>
      </c>
      <c r="M4" s="146" t="s">
        <v>8</v>
      </c>
      <c r="N4" s="140" t="s">
        <v>607</v>
      </c>
    </row>
    <row r="5" spans="1:16" ht="38.25" customHeight="1">
      <c r="A5" s="156"/>
      <c r="B5" s="1" t="s">
        <v>6</v>
      </c>
      <c r="C5" s="1" t="s">
        <v>7</v>
      </c>
      <c r="D5" s="7" t="s">
        <v>148</v>
      </c>
      <c r="E5" s="1" t="s">
        <v>114</v>
      </c>
      <c r="F5" s="152"/>
      <c r="G5" s="145"/>
      <c r="H5" s="143"/>
      <c r="I5" s="147"/>
      <c r="J5" s="145"/>
      <c r="K5" s="143"/>
      <c r="L5" s="143"/>
      <c r="M5" s="147"/>
      <c r="N5" s="141"/>
      <c r="P5" s="120" t="s">
        <v>606</v>
      </c>
    </row>
    <row r="6" spans="1:16" s="13" customFormat="1">
      <c r="A6" s="74" t="s">
        <v>208</v>
      </c>
      <c r="B6" s="3"/>
      <c r="C6" s="3" t="s">
        <v>15</v>
      </c>
      <c r="D6" s="75"/>
      <c r="E6" s="3" t="s">
        <v>10</v>
      </c>
      <c r="F6" s="3" t="s">
        <v>9</v>
      </c>
      <c r="G6" s="76" t="s">
        <v>5</v>
      </c>
      <c r="H6" s="3">
        <v>2</v>
      </c>
      <c r="I6" s="76" t="s">
        <v>41</v>
      </c>
      <c r="J6" s="3"/>
      <c r="K6" s="3" t="s">
        <v>86</v>
      </c>
      <c r="L6" s="77">
        <v>10113753</v>
      </c>
      <c r="M6" s="75" t="s">
        <v>454</v>
      </c>
      <c r="N6" s="78">
        <f>P6</f>
        <v>9500</v>
      </c>
      <c r="P6" s="48">
        <v>9500</v>
      </c>
    </row>
    <row r="7" spans="1:16" s="13" customFormat="1">
      <c r="A7" s="74" t="s">
        <v>209</v>
      </c>
      <c r="B7" s="3"/>
      <c r="C7" s="3" t="s">
        <v>16</v>
      </c>
      <c r="D7" s="75"/>
      <c r="E7" s="3" t="s">
        <v>10</v>
      </c>
      <c r="F7" s="3" t="s">
        <v>9</v>
      </c>
      <c r="G7" s="76" t="s">
        <v>5</v>
      </c>
      <c r="H7" s="3">
        <v>4</v>
      </c>
      <c r="I7" s="76">
        <v>25693814</v>
      </c>
      <c r="J7" s="3"/>
      <c r="K7" s="3" t="s">
        <v>88</v>
      </c>
      <c r="L7" s="3">
        <v>10113753</v>
      </c>
      <c r="M7" s="75" t="s">
        <v>430</v>
      </c>
      <c r="N7" s="79">
        <f>P7</f>
        <v>8900</v>
      </c>
      <c r="P7" s="48">
        <v>8900</v>
      </c>
    </row>
    <row r="8" spans="1:16" s="13" customFormat="1">
      <c r="A8" s="74" t="s">
        <v>210</v>
      </c>
      <c r="B8" s="3"/>
      <c r="C8" s="3" t="s">
        <v>17</v>
      </c>
      <c r="D8" s="75"/>
      <c r="E8" s="3" t="s">
        <v>10</v>
      </c>
      <c r="F8" s="3" t="s">
        <v>9</v>
      </c>
      <c r="G8" s="76" t="s">
        <v>5</v>
      </c>
      <c r="H8" s="3">
        <v>1</v>
      </c>
      <c r="I8" s="76">
        <v>24065817</v>
      </c>
      <c r="J8" s="3"/>
      <c r="K8" s="3" t="s">
        <v>90</v>
      </c>
      <c r="L8" s="3">
        <v>10113753</v>
      </c>
      <c r="M8" s="75" t="s">
        <v>431</v>
      </c>
      <c r="N8" s="78">
        <f>P8</f>
        <v>2200</v>
      </c>
      <c r="P8" s="48">
        <v>2200</v>
      </c>
    </row>
    <row r="9" spans="1:16" s="13" customFormat="1">
      <c r="A9" s="74" t="s">
        <v>211</v>
      </c>
      <c r="B9" s="3"/>
      <c r="C9" s="3" t="s">
        <v>18</v>
      </c>
      <c r="D9" s="75"/>
      <c r="E9" s="3" t="s">
        <v>10</v>
      </c>
      <c r="F9" s="3" t="s">
        <v>9</v>
      </c>
      <c r="G9" s="76" t="s">
        <v>5</v>
      </c>
      <c r="H9" s="3">
        <v>3</v>
      </c>
      <c r="I9" s="76">
        <v>80658032</v>
      </c>
      <c r="J9" s="3"/>
      <c r="K9" s="3" t="s">
        <v>91</v>
      </c>
      <c r="L9" s="77">
        <v>10113753</v>
      </c>
      <c r="M9" s="75" t="s">
        <v>441</v>
      </c>
      <c r="N9" s="78">
        <f t="shared" ref="N9:N72" si="0">P9</f>
        <v>5000</v>
      </c>
      <c r="P9" s="48">
        <v>5000</v>
      </c>
    </row>
    <row r="10" spans="1:16" s="13" customFormat="1">
      <c r="A10" s="74" t="s">
        <v>212</v>
      </c>
      <c r="B10" s="3"/>
      <c r="C10" s="3" t="s">
        <v>12</v>
      </c>
      <c r="D10" s="75"/>
      <c r="E10" s="3" t="s">
        <v>10</v>
      </c>
      <c r="F10" s="3" t="s">
        <v>9</v>
      </c>
      <c r="G10" s="76" t="s">
        <v>5</v>
      </c>
      <c r="H10" s="3">
        <v>1</v>
      </c>
      <c r="I10" s="76">
        <v>27760364</v>
      </c>
      <c r="J10" s="3"/>
      <c r="K10" s="3" t="s">
        <v>93</v>
      </c>
      <c r="L10" s="3">
        <v>10113753</v>
      </c>
      <c r="M10" s="75" t="s">
        <v>442</v>
      </c>
      <c r="N10" s="79">
        <f t="shared" si="0"/>
        <v>900</v>
      </c>
      <c r="P10" s="48">
        <v>900</v>
      </c>
    </row>
    <row r="11" spans="1:16" s="13" customFormat="1">
      <c r="A11" s="74" t="s">
        <v>213</v>
      </c>
      <c r="B11" s="3"/>
      <c r="C11" s="3" t="s">
        <v>11</v>
      </c>
      <c r="D11" s="75"/>
      <c r="E11" s="3" t="s">
        <v>10</v>
      </c>
      <c r="F11" s="3" t="s">
        <v>9</v>
      </c>
      <c r="G11" s="76" t="s">
        <v>5</v>
      </c>
      <c r="H11" s="3">
        <v>11</v>
      </c>
      <c r="I11" s="76">
        <v>4001622</v>
      </c>
      <c r="J11" s="3"/>
      <c r="K11" s="3" t="s">
        <v>94</v>
      </c>
      <c r="L11" s="3">
        <v>10113753</v>
      </c>
      <c r="M11" s="75" t="s">
        <v>405</v>
      </c>
      <c r="N11" s="78">
        <f t="shared" si="0"/>
        <v>8700</v>
      </c>
      <c r="P11" s="48">
        <v>8700</v>
      </c>
    </row>
    <row r="12" spans="1:16" s="13" customFormat="1">
      <c r="A12" s="74" t="s">
        <v>214</v>
      </c>
      <c r="B12" s="3"/>
      <c r="C12" s="3" t="s">
        <v>19</v>
      </c>
      <c r="D12" s="75"/>
      <c r="E12" s="3" t="s">
        <v>10</v>
      </c>
      <c r="F12" s="3" t="s">
        <v>9</v>
      </c>
      <c r="G12" s="76" t="s">
        <v>5</v>
      </c>
      <c r="H12" s="3">
        <v>3</v>
      </c>
      <c r="I12" s="76">
        <v>23873946</v>
      </c>
      <c r="J12" s="3"/>
      <c r="K12" s="3" t="s">
        <v>95</v>
      </c>
      <c r="L12" s="77">
        <v>10113753</v>
      </c>
      <c r="M12" s="75" t="s">
        <v>406</v>
      </c>
      <c r="N12" s="78">
        <f t="shared" si="0"/>
        <v>9000</v>
      </c>
      <c r="P12" s="48">
        <v>9000</v>
      </c>
    </row>
    <row r="13" spans="1:16" s="13" customFormat="1">
      <c r="A13" s="74" t="s">
        <v>215</v>
      </c>
      <c r="B13" s="3"/>
      <c r="C13" s="3" t="s">
        <v>20</v>
      </c>
      <c r="D13" s="75"/>
      <c r="E13" s="3" t="s">
        <v>10</v>
      </c>
      <c r="F13" s="3" t="s">
        <v>9</v>
      </c>
      <c r="G13" s="76" t="s">
        <v>5</v>
      </c>
      <c r="H13" s="3">
        <v>4</v>
      </c>
      <c r="I13" s="76">
        <v>23666533</v>
      </c>
      <c r="J13" s="3"/>
      <c r="K13" s="3" t="s">
        <v>96</v>
      </c>
      <c r="L13" s="3">
        <v>10113753</v>
      </c>
      <c r="M13" s="75" t="s">
        <v>407</v>
      </c>
      <c r="N13" s="79">
        <f t="shared" si="0"/>
        <v>10000</v>
      </c>
      <c r="P13" s="48">
        <v>10000</v>
      </c>
    </row>
    <row r="14" spans="1:16" s="13" customFormat="1">
      <c r="A14" s="74" t="s">
        <v>216</v>
      </c>
      <c r="B14" s="3" t="s">
        <v>48</v>
      </c>
      <c r="C14" s="3" t="s">
        <v>9</v>
      </c>
      <c r="D14" s="75"/>
      <c r="E14" s="3" t="s">
        <v>10</v>
      </c>
      <c r="F14" s="3" t="s">
        <v>9</v>
      </c>
      <c r="G14" s="76" t="s">
        <v>5</v>
      </c>
      <c r="H14" s="3">
        <v>14</v>
      </c>
      <c r="I14" s="76">
        <v>70589014</v>
      </c>
      <c r="J14" s="3"/>
      <c r="K14" s="3" t="s">
        <v>98</v>
      </c>
      <c r="L14" s="3">
        <v>10113753</v>
      </c>
      <c r="M14" s="75" t="s">
        <v>432</v>
      </c>
      <c r="N14" s="78">
        <f t="shared" si="0"/>
        <v>25000</v>
      </c>
      <c r="P14" s="48">
        <v>25000</v>
      </c>
    </row>
    <row r="15" spans="1:16" s="13" customFormat="1">
      <c r="A15" s="74" t="s">
        <v>217</v>
      </c>
      <c r="B15" s="3" t="s">
        <v>443</v>
      </c>
      <c r="C15" s="3" t="s">
        <v>9</v>
      </c>
      <c r="D15" s="75" t="s">
        <v>49</v>
      </c>
      <c r="E15" s="3" t="s">
        <v>10</v>
      </c>
      <c r="F15" s="3" t="s">
        <v>9</v>
      </c>
      <c r="G15" s="76" t="s">
        <v>5</v>
      </c>
      <c r="H15" s="3">
        <v>11</v>
      </c>
      <c r="I15" s="76">
        <v>7916561</v>
      </c>
      <c r="J15" s="3"/>
      <c r="K15" s="3" t="s">
        <v>100</v>
      </c>
      <c r="L15" s="77">
        <v>10113753</v>
      </c>
      <c r="M15" s="75" t="s">
        <v>444</v>
      </c>
      <c r="N15" s="78">
        <f t="shared" si="0"/>
        <v>1500</v>
      </c>
      <c r="P15" s="48">
        <v>1500</v>
      </c>
    </row>
    <row r="16" spans="1:16" s="13" customFormat="1">
      <c r="A16" s="74" t="s">
        <v>218</v>
      </c>
      <c r="B16" s="3"/>
      <c r="C16" s="3" t="s">
        <v>21</v>
      </c>
      <c r="D16" s="75"/>
      <c r="E16" s="3" t="s">
        <v>392</v>
      </c>
      <c r="F16" s="3" t="s">
        <v>9</v>
      </c>
      <c r="G16" s="76" t="s">
        <v>5</v>
      </c>
      <c r="H16" s="3">
        <v>3</v>
      </c>
      <c r="I16" s="76" t="s">
        <v>42</v>
      </c>
      <c r="J16" s="3"/>
      <c r="K16" s="3" t="s">
        <v>102</v>
      </c>
      <c r="L16" s="3">
        <v>10113753</v>
      </c>
      <c r="M16" s="75" t="s">
        <v>410</v>
      </c>
      <c r="N16" s="79">
        <f t="shared" si="0"/>
        <v>6500</v>
      </c>
      <c r="P16" s="48">
        <v>6500</v>
      </c>
    </row>
    <row r="17" spans="1:16" s="13" customFormat="1">
      <c r="A17" s="74" t="s">
        <v>219</v>
      </c>
      <c r="B17" s="3"/>
      <c r="C17" s="3" t="s">
        <v>22</v>
      </c>
      <c r="D17" s="75">
        <v>2</v>
      </c>
      <c r="E17" s="3" t="s">
        <v>10</v>
      </c>
      <c r="F17" s="3" t="s">
        <v>9</v>
      </c>
      <c r="G17" s="76" t="s">
        <v>5</v>
      </c>
      <c r="H17" s="3">
        <v>1</v>
      </c>
      <c r="I17" s="76">
        <v>7722672</v>
      </c>
      <c r="J17" s="3"/>
      <c r="K17" s="3" t="s">
        <v>87</v>
      </c>
      <c r="L17" s="3">
        <v>10113753</v>
      </c>
      <c r="M17" s="75" t="s">
        <v>403</v>
      </c>
      <c r="N17" s="78">
        <f t="shared" si="0"/>
        <v>6600</v>
      </c>
      <c r="P17" s="48">
        <v>6600</v>
      </c>
    </row>
    <row r="18" spans="1:16" s="13" customFormat="1">
      <c r="A18" s="74" t="s">
        <v>220</v>
      </c>
      <c r="B18" s="3"/>
      <c r="C18" s="3" t="s">
        <v>23</v>
      </c>
      <c r="D18" s="75"/>
      <c r="E18" s="3" t="s">
        <v>392</v>
      </c>
      <c r="F18" s="3" t="s">
        <v>9</v>
      </c>
      <c r="G18" s="76" t="s">
        <v>5</v>
      </c>
      <c r="H18" s="3">
        <v>22</v>
      </c>
      <c r="I18" s="76">
        <v>56121994</v>
      </c>
      <c r="J18" s="3"/>
      <c r="K18" s="3" t="s">
        <v>89</v>
      </c>
      <c r="L18" s="77">
        <v>10113753</v>
      </c>
      <c r="M18" s="75" t="s">
        <v>489</v>
      </c>
      <c r="N18" s="78">
        <f t="shared" si="0"/>
        <v>5000</v>
      </c>
      <c r="P18" s="48">
        <v>5000</v>
      </c>
    </row>
    <row r="19" spans="1:16" s="13" customFormat="1">
      <c r="A19" s="74" t="s">
        <v>221</v>
      </c>
      <c r="B19" s="3"/>
      <c r="C19" s="3" t="s">
        <v>23</v>
      </c>
      <c r="D19" s="75"/>
      <c r="E19" s="3" t="s">
        <v>392</v>
      </c>
      <c r="F19" s="3" t="s">
        <v>9</v>
      </c>
      <c r="G19" s="76" t="s">
        <v>5</v>
      </c>
      <c r="H19" s="3">
        <v>11</v>
      </c>
      <c r="I19" s="76">
        <v>63073649</v>
      </c>
      <c r="J19" s="3"/>
      <c r="K19" s="3" t="s">
        <v>92</v>
      </c>
      <c r="L19" s="3">
        <v>10113753</v>
      </c>
      <c r="M19" s="75" t="s">
        <v>404</v>
      </c>
      <c r="N19" s="79">
        <f t="shared" si="0"/>
        <v>4000</v>
      </c>
      <c r="P19" s="48">
        <v>4000</v>
      </c>
    </row>
    <row r="20" spans="1:16" s="13" customFormat="1">
      <c r="A20" s="74" t="s">
        <v>222</v>
      </c>
      <c r="B20" s="3"/>
      <c r="C20" s="3" t="s">
        <v>421</v>
      </c>
      <c r="D20" s="75"/>
      <c r="E20" s="3" t="s">
        <v>10</v>
      </c>
      <c r="F20" s="3" t="s">
        <v>9</v>
      </c>
      <c r="G20" s="76" t="s">
        <v>5</v>
      </c>
      <c r="H20" s="3">
        <v>14</v>
      </c>
      <c r="I20" s="76" t="s">
        <v>43</v>
      </c>
      <c r="J20" s="3"/>
      <c r="K20" s="3" t="s">
        <v>97</v>
      </c>
      <c r="L20" s="77">
        <v>10113753</v>
      </c>
      <c r="M20" s="75" t="s">
        <v>422</v>
      </c>
      <c r="N20" s="78">
        <f t="shared" si="0"/>
        <v>1900</v>
      </c>
      <c r="P20" s="48">
        <v>1900</v>
      </c>
    </row>
    <row r="21" spans="1:16" s="13" customFormat="1">
      <c r="A21" s="74" t="s">
        <v>223</v>
      </c>
      <c r="B21" s="3"/>
      <c r="C21" s="3" t="s">
        <v>25</v>
      </c>
      <c r="D21" s="75"/>
      <c r="E21" s="3" t="s">
        <v>10</v>
      </c>
      <c r="F21" s="3" t="s">
        <v>9</v>
      </c>
      <c r="G21" s="76" t="s">
        <v>5</v>
      </c>
      <c r="H21" s="3">
        <v>3</v>
      </c>
      <c r="I21" s="76">
        <v>21612395</v>
      </c>
      <c r="J21" s="3"/>
      <c r="K21" s="3" t="s">
        <v>99</v>
      </c>
      <c r="L21" s="3">
        <v>10113753</v>
      </c>
      <c r="M21" s="75" t="s">
        <v>408</v>
      </c>
      <c r="N21" s="78">
        <f t="shared" si="0"/>
        <v>6100</v>
      </c>
      <c r="P21" s="48">
        <v>6100</v>
      </c>
    </row>
    <row r="22" spans="1:16" s="13" customFormat="1">
      <c r="A22" s="74" t="s">
        <v>224</v>
      </c>
      <c r="B22" s="3"/>
      <c r="C22" s="3" t="s">
        <v>26</v>
      </c>
      <c r="D22" s="75"/>
      <c r="E22" s="3" t="s">
        <v>392</v>
      </c>
      <c r="F22" s="3" t="s">
        <v>9</v>
      </c>
      <c r="G22" s="76" t="s">
        <v>5</v>
      </c>
      <c r="H22" s="3">
        <v>3</v>
      </c>
      <c r="I22" s="76" t="s">
        <v>44</v>
      </c>
      <c r="J22" s="3"/>
      <c r="K22" s="3" t="s">
        <v>101</v>
      </c>
      <c r="L22" s="3">
        <v>10113753</v>
      </c>
      <c r="M22" s="75" t="s">
        <v>409</v>
      </c>
      <c r="N22" s="79">
        <f t="shared" si="0"/>
        <v>5400</v>
      </c>
      <c r="P22" s="48">
        <v>5400</v>
      </c>
    </row>
    <row r="23" spans="1:16" s="13" customFormat="1">
      <c r="A23" s="74" t="s">
        <v>225</v>
      </c>
      <c r="B23" s="3"/>
      <c r="C23" s="3" t="s">
        <v>27</v>
      </c>
      <c r="D23" s="75" t="s">
        <v>50</v>
      </c>
      <c r="E23" s="3" t="s">
        <v>10</v>
      </c>
      <c r="F23" s="3" t="s">
        <v>9</v>
      </c>
      <c r="G23" s="76" t="s">
        <v>5</v>
      </c>
      <c r="H23" s="3">
        <v>14</v>
      </c>
      <c r="I23" s="76">
        <v>8274910</v>
      </c>
      <c r="J23" s="3"/>
      <c r="K23" s="3" t="s">
        <v>103</v>
      </c>
      <c r="L23" s="77">
        <v>10113753</v>
      </c>
      <c r="M23" s="75" t="s">
        <v>411</v>
      </c>
      <c r="N23" s="78">
        <f t="shared" si="0"/>
        <v>8800</v>
      </c>
      <c r="P23" s="48">
        <v>8800</v>
      </c>
    </row>
    <row r="24" spans="1:16" s="13" customFormat="1">
      <c r="A24" s="74" t="s">
        <v>226</v>
      </c>
      <c r="B24" s="3"/>
      <c r="C24" s="3" t="s">
        <v>27</v>
      </c>
      <c r="D24" s="75" t="s">
        <v>51</v>
      </c>
      <c r="E24" s="3" t="s">
        <v>10</v>
      </c>
      <c r="F24" s="3" t="s">
        <v>9</v>
      </c>
      <c r="G24" s="76" t="s">
        <v>5</v>
      </c>
      <c r="H24" s="3">
        <v>14</v>
      </c>
      <c r="I24" s="76">
        <v>11575600</v>
      </c>
      <c r="J24" s="3"/>
      <c r="K24" s="3" t="s">
        <v>104</v>
      </c>
      <c r="L24" s="3">
        <v>10113753</v>
      </c>
      <c r="M24" s="75" t="s">
        <v>445</v>
      </c>
      <c r="N24" s="78">
        <f t="shared" si="0"/>
        <v>7400</v>
      </c>
      <c r="P24" s="48">
        <v>7400</v>
      </c>
    </row>
    <row r="25" spans="1:16" s="13" customFormat="1">
      <c r="A25" s="74" t="s">
        <v>227</v>
      </c>
      <c r="B25" s="3" t="s">
        <v>52</v>
      </c>
      <c r="C25" s="3" t="s">
        <v>9</v>
      </c>
      <c r="D25" s="75"/>
      <c r="E25" s="3" t="s">
        <v>10</v>
      </c>
      <c r="F25" s="3" t="s">
        <v>9</v>
      </c>
      <c r="G25" s="76" t="s">
        <v>5</v>
      </c>
      <c r="H25" s="3">
        <v>2</v>
      </c>
      <c r="I25" s="76">
        <v>7181744</v>
      </c>
      <c r="J25" s="3"/>
      <c r="K25" s="3" t="s">
        <v>105</v>
      </c>
      <c r="L25" s="3">
        <v>10113753</v>
      </c>
      <c r="M25" s="75" t="s">
        <v>433</v>
      </c>
      <c r="N25" s="79">
        <f t="shared" si="0"/>
        <v>11000</v>
      </c>
      <c r="P25" s="48">
        <v>11000</v>
      </c>
    </row>
    <row r="26" spans="1:16" s="13" customFormat="1">
      <c r="A26" s="74" t="s">
        <v>228</v>
      </c>
      <c r="B26" s="3"/>
      <c r="C26" s="3" t="s">
        <v>28</v>
      </c>
      <c r="D26" s="75"/>
      <c r="E26" s="3" t="s">
        <v>396</v>
      </c>
      <c r="F26" s="3" t="s">
        <v>9</v>
      </c>
      <c r="G26" s="76" t="s">
        <v>5</v>
      </c>
      <c r="H26" s="3">
        <v>2</v>
      </c>
      <c r="I26" s="76">
        <v>24509771</v>
      </c>
      <c r="J26" s="3"/>
      <c r="K26" s="3" t="s">
        <v>106</v>
      </c>
      <c r="L26" s="77">
        <v>10113753</v>
      </c>
      <c r="M26" s="75" t="s">
        <v>412</v>
      </c>
      <c r="N26" s="78">
        <f t="shared" si="0"/>
        <v>3900</v>
      </c>
      <c r="P26" s="48">
        <v>3900</v>
      </c>
    </row>
    <row r="27" spans="1:16" s="13" customFormat="1">
      <c r="A27" s="74" t="s">
        <v>229</v>
      </c>
      <c r="B27" s="3"/>
      <c r="C27" s="3" t="s">
        <v>30</v>
      </c>
      <c r="D27" s="75"/>
      <c r="E27" s="3" t="s">
        <v>10</v>
      </c>
      <c r="F27" s="3" t="s">
        <v>9</v>
      </c>
      <c r="G27" s="76" t="s">
        <v>5</v>
      </c>
      <c r="H27" s="3">
        <v>3</v>
      </c>
      <c r="I27" s="76" t="s">
        <v>45</v>
      </c>
      <c r="J27" s="3"/>
      <c r="K27" s="3" t="s">
        <v>76</v>
      </c>
      <c r="L27" s="77">
        <v>10113753</v>
      </c>
      <c r="M27" s="75" t="s">
        <v>401</v>
      </c>
      <c r="N27" s="78">
        <f t="shared" si="0"/>
        <v>8000</v>
      </c>
      <c r="P27" s="48">
        <v>8000</v>
      </c>
    </row>
    <row r="28" spans="1:16" s="13" customFormat="1">
      <c r="A28" s="74" t="s">
        <v>230</v>
      </c>
      <c r="B28" s="3"/>
      <c r="C28" s="3" t="s">
        <v>123</v>
      </c>
      <c r="D28" s="75"/>
      <c r="E28" s="3" t="s">
        <v>10</v>
      </c>
      <c r="F28" s="3" t="s">
        <v>9</v>
      </c>
      <c r="G28" s="76" t="s">
        <v>5</v>
      </c>
      <c r="H28" s="3">
        <v>4</v>
      </c>
      <c r="I28" s="76">
        <v>25302883</v>
      </c>
      <c r="J28" s="3"/>
      <c r="K28" s="3" t="s">
        <v>77</v>
      </c>
      <c r="L28" s="3">
        <v>10113753</v>
      </c>
      <c r="M28" s="75" t="s">
        <v>402</v>
      </c>
      <c r="N28" s="79">
        <f t="shared" si="0"/>
        <v>8000</v>
      </c>
      <c r="P28" s="48">
        <v>8000</v>
      </c>
    </row>
    <row r="29" spans="1:16" s="13" customFormat="1">
      <c r="A29" s="74" t="s">
        <v>231</v>
      </c>
      <c r="B29" s="3"/>
      <c r="C29" s="3" t="s">
        <v>13</v>
      </c>
      <c r="D29" s="75"/>
      <c r="E29" s="3" t="s">
        <v>10</v>
      </c>
      <c r="F29" s="3" t="s">
        <v>9</v>
      </c>
      <c r="G29" s="76" t="s">
        <v>5</v>
      </c>
      <c r="H29" s="3">
        <v>1</v>
      </c>
      <c r="I29" s="76">
        <v>26776934</v>
      </c>
      <c r="J29" s="3"/>
      <c r="K29" s="3" t="s">
        <v>78</v>
      </c>
      <c r="L29" s="3">
        <v>10113753</v>
      </c>
      <c r="M29" s="75" t="s">
        <v>473</v>
      </c>
      <c r="N29" s="78">
        <f t="shared" si="0"/>
        <v>2100</v>
      </c>
      <c r="P29" s="48">
        <v>2100</v>
      </c>
    </row>
    <row r="30" spans="1:16" s="13" customFormat="1">
      <c r="A30" s="74" t="s">
        <v>232</v>
      </c>
      <c r="B30" s="3"/>
      <c r="C30" s="3" t="s">
        <v>417</v>
      </c>
      <c r="D30" s="75"/>
      <c r="E30" s="3" t="s">
        <v>10</v>
      </c>
      <c r="F30" s="3" t="s">
        <v>9</v>
      </c>
      <c r="G30" s="76" t="s">
        <v>5</v>
      </c>
      <c r="H30" s="3">
        <v>3</v>
      </c>
      <c r="I30" s="76">
        <v>24595402</v>
      </c>
      <c r="J30" s="3"/>
      <c r="K30" s="3" t="s">
        <v>79</v>
      </c>
      <c r="L30" s="77">
        <v>10113753</v>
      </c>
      <c r="M30" s="75" t="s">
        <v>418</v>
      </c>
      <c r="N30" s="78">
        <f t="shared" si="0"/>
        <v>900</v>
      </c>
      <c r="P30" s="48">
        <v>900</v>
      </c>
    </row>
    <row r="31" spans="1:16" s="13" customFormat="1">
      <c r="A31" s="74" t="s">
        <v>233</v>
      </c>
      <c r="B31" s="3"/>
      <c r="C31" s="3" t="s">
        <v>419</v>
      </c>
      <c r="D31" s="75"/>
      <c r="E31" s="3" t="s">
        <v>10</v>
      </c>
      <c r="F31" s="3" t="s">
        <v>9</v>
      </c>
      <c r="G31" s="76" t="s">
        <v>5</v>
      </c>
      <c r="H31" s="3">
        <v>3</v>
      </c>
      <c r="I31" s="76">
        <v>25335110</v>
      </c>
      <c r="J31" s="3"/>
      <c r="K31" s="3" t="s">
        <v>80</v>
      </c>
      <c r="L31" s="3">
        <v>10113753</v>
      </c>
      <c r="M31" s="75" t="s">
        <v>420</v>
      </c>
      <c r="N31" s="79">
        <f t="shared" si="0"/>
        <v>2100</v>
      </c>
      <c r="P31" s="48">
        <v>2100</v>
      </c>
    </row>
    <row r="32" spans="1:16" s="13" customFormat="1">
      <c r="A32" s="74" t="s">
        <v>234</v>
      </c>
      <c r="B32" s="3" t="s">
        <v>53</v>
      </c>
      <c r="C32" s="3" t="s">
        <v>9</v>
      </c>
      <c r="D32" s="75"/>
      <c r="E32" s="3" t="s">
        <v>10</v>
      </c>
      <c r="F32" s="3" t="s">
        <v>9</v>
      </c>
      <c r="G32" s="76" t="s">
        <v>5</v>
      </c>
      <c r="H32" s="3">
        <v>14</v>
      </c>
      <c r="I32" s="76">
        <v>7666054</v>
      </c>
      <c r="J32" s="3"/>
      <c r="K32" s="3" t="s">
        <v>81</v>
      </c>
      <c r="L32" s="3">
        <v>10113753</v>
      </c>
      <c r="M32" s="75" t="s">
        <v>440</v>
      </c>
      <c r="N32" s="78">
        <f t="shared" si="0"/>
        <v>13300</v>
      </c>
      <c r="P32" s="48">
        <v>13300</v>
      </c>
    </row>
    <row r="33" spans="1:16" s="13" customFormat="1">
      <c r="A33" s="74" t="s">
        <v>235</v>
      </c>
      <c r="B33" s="3" t="s">
        <v>54</v>
      </c>
      <c r="C33" s="3" t="s">
        <v>9</v>
      </c>
      <c r="D33" s="75"/>
      <c r="E33" s="3" t="s">
        <v>10</v>
      </c>
      <c r="F33" s="3" t="s">
        <v>9</v>
      </c>
      <c r="G33" s="76" t="s">
        <v>5</v>
      </c>
      <c r="H33" s="3">
        <v>27</v>
      </c>
      <c r="I33" s="76">
        <v>56266280</v>
      </c>
      <c r="J33" s="3"/>
      <c r="K33" s="3" t="s">
        <v>82</v>
      </c>
      <c r="L33" s="77">
        <v>10113753</v>
      </c>
      <c r="M33" s="75" t="s">
        <v>487</v>
      </c>
      <c r="N33" s="78">
        <f t="shared" si="0"/>
        <v>4200</v>
      </c>
      <c r="P33" s="48">
        <v>4200</v>
      </c>
    </row>
    <row r="34" spans="1:16" s="13" customFormat="1">
      <c r="A34" s="74" t="s">
        <v>236</v>
      </c>
      <c r="B34" s="3" t="s">
        <v>55</v>
      </c>
      <c r="C34" s="3" t="s">
        <v>9</v>
      </c>
      <c r="D34" s="75"/>
      <c r="E34" s="3" t="s">
        <v>10</v>
      </c>
      <c r="F34" s="3" t="s">
        <v>9</v>
      </c>
      <c r="G34" s="76" t="s">
        <v>5</v>
      </c>
      <c r="H34" s="3">
        <v>27</v>
      </c>
      <c r="I34" s="76">
        <v>56122042</v>
      </c>
      <c r="J34" s="3"/>
      <c r="K34" s="3" t="s">
        <v>83</v>
      </c>
      <c r="L34" s="3">
        <v>10113753</v>
      </c>
      <c r="M34" s="75" t="s">
        <v>488</v>
      </c>
      <c r="N34" s="79">
        <f t="shared" si="0"/>
        <v>9500</v>
      </c>
      <c r="P34" s="48">
        <v>9500</v>
      </c>
    </row>
    <row r="35" spans="1:16" s="13" customFormat="1">
      <c r="A35" s="74" t="s">
        <v>237</v>
      </c>
      <c r="B35" s="3" t="s">
        <v>610</v>
      </c>
      <c r="C35" s="3" t="s">
        <v>9</v>
      </c>
      <c r="D35" s="75" t="s">
        <v>57</v>
      </c>
      <c r="E35" s="3" t="s">
        <v>10</v>
      </c>
      <c r="F35" s="3" t="s">
        <v>9</v>
      </c>
      <c r="G35" s="76" t="s">
        <v>5</v>
      </c>
      <c r="H35" s="3">
        <v>11</v>
      </c>
      <c r="I35" s="76">
        <v>9423870</v>
      </c>
      <c r="J35" s="3"/>
      <c r="K35" s="3" t="s">
        <v>84</v>
      </c>
      <c r="L35" s="3">
        <v>10113753</v>
      </c>
      <c r="M35" s="75" t="s">
        <v>474</v>
      </c>
      <c r="N35" s="78">
        <f t="shared" si="0"/>
        <v>5200</v>
      </c>
      <c r="P35" s="48">
        <v>5200</v>
      </c>
    </row>
    <row r="36" spans="1:16" s="13" customFormat="1">
      <c r="A36" s="74" t="s">
        <v>238</v>
      </c>
      <c r="B36" s="3" t="s">
        <v>58</v>
      </c>
      <c r="C36" s="3" t="s">
        <v>9</v>
      </c>
      <c r="D36" s="75">
        <v>1</v>
      </c>
      <c r="E36" s="3" t="s">
        <v>10</v>
      </c>
      <c r="F36" s="3" t="s">
        <v>9</v>
      </c>
      <c r="G36" s="76" t="s">
        <v>5</v>
      </c>
      <c r="H36" s="3">
        <v>14</v>
      </c>
      <c r="I36" s="76">
        <v>90938924</v>
      </c>
      <c r="J36" s="3"/>
      <c r="K36" s="3" t="s">
        <v>61</v>
      </c>
      <c r="L36" s="77">
        <v>10113753</v>
      </c>
      <c r="M36" s="75" t="s">
        <v>435</v>
      </c>
      <c r="N36" s="78">
        <f t="shared" si="0"/>
        <v>29000</v>
      </c>
      <c r="P36" s="48">
        <v>29000</v>
      </c>
    </row>
    <row r="37" spans="1:16" s="13" customFormat="1">
      <c r="A37" s="74" t="s">
        <v>239</v>
      </c>
      <c r="B37" s="3"/>
      <c r="C37" s="3" t="s">
        <v>31</v>
      </c>
      <c r="D37" s="75"/>
      <c r="E37" s="3" t="s">
        <v>396</v>
      </c>
      <c r="F37" s="3" t="s">
        <v>9</v>
      </c>
      <c r="G37" s="76" t="s">
        <v>5</v>
      </c>
      <c r="H37" s="3">
        <v>2</v>
      </c>
      <c r="I37" s="76">
        <v>81474146</v>
      </c>
      <c r="J37" s="3"/>
      <c r="K37" s="3" t="s">
        <v>62</v>
      </c>
      <c r="L37" s="3">
        <v>10113753</v>
      </c>
      <c r="M37" s="75" t="s">
        <v>416</v>
      </c>
      <c r="N37" s="78">
        <f t="shared" si="0"/>
        <v>3600</v>
      </c>
      <c r="P37" s="48">
        <v>3600</v>
      </c>
    </row>
    <row r="38" spans="1:16" s="13" customFormat="1">
      <c r="A38" s="74" t="s">
        <v>240</v>
      </c>
      <c r="B38" s="3"/>
      <c r="C38" s="3" t="s">
        <v>32</v>
      </c>
      <c r="D38" s="75"/>
      <c r="E38" s="3" t="s">
        <v>10</v>
      </c>
      <c r="F38" s="3" t="s">
        <v>9</v>
      </c>
      <c r="G38" s="76" t="s">
        <v>5</v>
      </c>
      <c r="H38" s="3">
        <v>1</v>
      </c>
      <c r="I38" s="76">
        <v>80661089</v>
      </c>
      <c r="J38" s="3"/>
      <c r="K38" s="3" t="s">
        <v>63</v>
      </c>
      <c r="L38" s="3">
        <v>10113753</v>
      </c>
      <c r="M38" s="75" t="s">
        <v>436</v>
      </c>
      <c r="N38" s="78">
        <f t="shared" si="0"/>
        <v>4800</v>
      </c>
      <c r="P38" s="48">
        <v>4800</v>
      </c>
    </row>
    <row r="39" spans="1:16" s="13" customFormat="1">
      <c r="A39" s="74" t="s">
        <v>241</v>
      </c>
      <c r="B39" s="3"/>
      <c r="C39" s="3" t="s">
        <v>33</v>
      </c>
      <c r="D39" s="75"/>
      <c r="E39" s="3" t="s">
        <v>10</v>
      </c>
      <c r="F39" s="3" t="s">
        <v>9</v>
      </c>
      <c r="G39" s="76" t="s">
        <v>5</v>
      </c>
      <c r="H39" s="3">
        <v>1</v>
      </c>
      <c r="I39" s="76">
        <v>27727924</v>
      </c>
      <c r="J39" s="3"/>
      <c r="K39" s="3" t="s">
        <v>64</v>
      </c>
      <c r="L39" s="77">
        <v>10113753</v>
      </c>
      <c r="M39" s="75" t="s">
        <v>437</v>
      </c>
      <c r="N39" s="78">
        <f t="shared" si="0"/>
        <v>1300</v>
      </c>
      <c r="P39" s="48">
        <v>1300</v>
      </c>
    </row>
    <row r="40" spans="1:16" s="13" customFormat="1">
      <c r="A40" s="74" t="s">
        <v>242</v>
      </c>
      <c r="B40" s="3"/>
      <c r="C40" s="3" t="s">
        <v>34</v>
      </c>
      <c r="D40" s="75"/>
      <c r="E40" s="3" t="s">
        <v>10</v>
      </c>
      <c r="F40" s="3" t="s">
        <v>9</v>
      </c>
      <c r="G40" s="76" t="s">
        <v>5</v>
      </c>
      <c r="H40" s="3">
        <v>1</v>
      </c>
      <c r="I40" s="76">
        <v>60322020</v>
      </c>
      <c r="J40" s="3"/>
      <c r="K40" s="3" t="s">
        <v>65</v>
      </c>
      <c r="L40" s="3">
        <v>10113753</v>
      </c>
      <c r="M40" s="75" t="s">
        <v>469</v>
      </c>
      <c r="N40" s="79">
        <f t="shared" si="0"/>
        <v>2100</v>
      </c>
      <c r="P40" s="48">
        <v>2100</v>
      </c>
    </row>
    <row r="41" spans="1:16" s="13" customFormat="1">
      <c r="A41" s="74" t="s">
        <v>243</v>
      </c>
      <c r="B41" s="3"/>
      <c r="C41" s="3" t="s">
        <v>35</v>
      </c>
      <c r="D41" s="75"/>
      <c r="E41" s="3" t="s">
        <v>10</v>
      </c>
      <c r="F41" s="3" t="s">
        <v>9</v>
      </c>
      <c r="G41" s="76" t="s">
        <v>5</v>
      </c>
      <c r="H41" s="3">
        <v>1</v>
      </c>
      <c r="I41" s="76">
        <v>80445572</v>
      </c>
      <c r="J41" s="3"/>
      <c r="K41" s="3" t="s">
        <v>66</v>
      </c>
      <c r="L41" s="3">
        <v>10113753</v>
      </c>
      <c r="M41" s="75" t="s">
        <v>492</v>
      </c>
      <c r="N41" s="78">
        <f t="shared" si="0"/>
        <v>1300</v>
      </c>
      <c r="P41" s="48">
        <v>1300</v>
      </c>
    </row>
    <row r="42" spans="1:16" s="13" customFormat="1">
      <c r="A42" s="74" t="s">
        <v>244</v>
      </c>
      <c r="B42" s="3" t="s">
        <v>424</v>
      </c>
      <c r="C42" s="3" t="s">
        <v>9</v>
      </c>
      <c r="D42" s="75"/>
      <c r="E42" s="3" t="s">
        <v>10</v>
      </c>
      <c r="F42" s="3" t="s">
        <v>9</v>
      </c>
      <c r="G42" s="76" t="s">
        <v>5</v>
      </c>
      <c r="H42" s="3">
        <v>4</v>
      </c>
      <c r="I42" s="76" t="s">
        <v>37</v>
      </c>
      <c r="J42" s="3"/>
      <c r="K42" s="3" t="s">
        <v>67</v>
      </c>
      <c r="L42" s="77">
        <v>10113753</v>
      </c>
      <c r="M42" s="75" t="s">
        <v>425</v>
      </c>
      <c r="N42" s="78">
        <f t="shared" si="0"/>
        <v>19000</v>
      </c>
      <c r="P42" s="48">
        <v>19000</v>
      </c>
    </row>
    <row r="43" spans="1:16" s="13" customFormat="1">
      <c r="A43" s="74" t="s">
        <v>245</v>
      </c>
      <c r="B43" s="3"/>
      <c r="C43" s="3" t="s">
        <v>36</v>
      </c>
      <c r="D43" s="75"/>
      <c r="E43" s="3" t="s">
        <v>10</v>
      </c>
      <c r="F43" s="3" t="s">
        <v>9</v>
      </c>
      <c r="G43" s="76" t="s">
        <v>5</v>
      </c>
      <c r="H43" s="3">
        <v>1</v>
      </c>
      <c r="I43" s="76" t="s">
        <v>38</v>
      </c>
      <c r="J43" s="3"/>
      <c r="K43" s="3" t="s">
        <v>68</v>
      </c>
      <c r="L43" s="3">
        <v>10113753</v>
      </c>
      <c r="M43" s="75" t="s">
        <v>399</v>
      </c>
      <c r="N43" s="79">
        <f t="shared" si="0"/>
        <v>200</v>
      </c>
      <c r="P43" s="48">
        <v>200</v>
      </c>
    </row>
    <row r="44" spans="1:16" s="13" customFormat="1">
      <c r="A44" s="74" t="s">
        <v>246</v>
      </c>
      <c r="B44" s="3" t="s">
        <v>574</v>
      </c>
      <c r="C44" s="3" t="s">
        <v>9</v>
      </c>
      <c r="D44" s="75"/>
      <c r="E44" s="3" t="s">
        <v>10</v>
      </c>
      <c r="F44" s="3" t="s">
        <v>9</v>
      </c>
      <c r="G44" s="76" t="s">
        <v>5</v>
      </c>
      <c r="H44" s="3">
        <v>4</v>
      </c>
      <c r="I44" s="76">
        <v>18673745</v>
      </c>
      <c r="J44" s="3"/>
      <c r="K44" s="3" t="s">
        <v>69</v>
      </c>
      <c r="L44" s="3">
        <v>10113753</v>
      </c>
      <c r="M44" s="75" t="s">
        <v>426</v>
      </c>
      <c r="N44" s="78">
        <f>P44</f>
        <v>25000</v>
      </c>
      <c r="P44" s="48">
        <v>25000</v>
      </c>
    </row>
    <row r="45" spans="1:16" s="13" customFormat="1">
      <c r="A45" s="74" t="s">
        <v>247</v>
      </c>
      <c r="B45" s="3" t="s">
        <v>55</v>
      </c>
      <c r="C45" s="3" t="s">
        <v>9</v>
      </c>
      <c r="D45" s="75"/>
      <c r="E45" s="3" t="s">
        <v>10</v>
      </c>
      <c r="F45" s="3" t="s">
        <v>9</v>
      </c>
      <c r="G45" s="76" t="s">
        <v>5</v>
      </c>
      <c r="H45" s="3">
        <v>1</v>
      </c>
      <c r="I45" s="76" t="s">
        <v>39</v>
      </c>
      <c r="J45" s="3"/>
      <c r="K45" s="3" t="s">
        <v>70</v>
      </c>
      <c r="L45" s="77">
        <v>10113753</v>
      </c>
      <c r="M45" s="75" t="s">
        <v>470</v>
      </c>
      <c r="N45" s="78">
        <f t="shared" si="0"/>
        <v>6100</v>
      </c>
      <c r="P45" s="48">
        <v>6100</v>
      </c>
    </row>
    <row r="46" spans="1:16" s="13" customFormat="1">
      <c r="A46" s="74" t="s">
        <v>248</v>
      </c>
      <c r="B46" s="3" t="s">
        <v>59</v>
      </c>
      <c r="C46" s="3" t="s">
        <v>9</v>
      </c>
      <c r="D46" s="75"/>
      <c r="E46" s="3" t="s">
        <v>10</v>
      </c>
      <c r="F46" s="3" t="s">
        <v>9</v>
      </c>
      <c r="G46" s="76" t="s">
        <v>5</v>
      </c>
      <c r="H46" s="3">
        <v>7</v>
      </c>
      <c r="I46" s="76">
        <v>81519528</v>
      </c>
      <c r="J46" s="3"/>
      <c r="K46" s="3" t="s">
        <v>318</v>
      </c>
      <c r="L46" s="3">
        <v>10113753</v>
      </c>
      <c r="M46" s="75" t="s">
        <v>427</v>
      </c>
      <c r="N46" s="78">
        <f t="shared" si="0"/>
        <v>12500</v>
      </c>
      <c r="P46" s="48">
        <v>12500</v>
      </c>
    </row>
    <row r="47" spans="1:16" s="13" customFormat="1">
      <c r="A47" s="74" t="s">
        <v>249</v>
      </c>
      <c r="B47" s="3" t="s">
        <v>60</v>
      </c>
      <c r="C47" s="3" t="s">
        <v>9</v>
      </c>
      <c r="D47" s="75" t="s">
        <v>428</v>
      </c>
      <c r="E47" s="3" t="s">
        <v>10</v>
      </c>
      <c r="F47" s="3" t="s">
        <v>9</v>
      </c>
      <c r="G47" s="76" t="s">
        <v>5</v>
      </c>
      <c r="H47" s="3">
        <v>16</v>
      </c>
      <c r="I47" s="76">
        <v>47706372</v>
      </c>
      <c r="J47" s="3"/>
      <c r="K47" s="3" t="s">
        <v>368</v>
      </c>
      <c r="L47" s="3">
        <v>10113753</v>
      </c>
      <c r="M47" s="75" t="s">
        <v>429</v>
      </c>
      <c r="N47" s="79">
        <f t="shared" si="0"/>
        <v>35000</v>
      </c>
      <c r="P47" s="48">
        <v>35000</v>
      </c>
    </row>
    <row r="48" spans="1:16" s="13" customFormat="1">
      <c r="A48" s="74" t="s">
        <v>250</v>
      </c>
      <c r="B48" s="3" t="s">
        <v>438</v>
      </c>
      <c r="C48" s="3" t="s">
        <v>9</v>
      </c>
      <c r="D48" s="75"/>
      <c r="E48" s="3" t="s">
        <v>10</v>
      </c>
      <c r="F48" s="3" t="s">
        <v>9</v>
      </c>
      <c r="G48" s="76" t="s">
        <v>4</v>
      </c>
      <c r="H48" s="3">
        <v>11</v>
      </c>
      <c r="I48" s="76">
        <v>62339992</v>
      </c>
      <c r="J48" s="3"/>
      <c r="K48" s="3" t="s">
        <v>71</v>
      </c>
      <c r="L48" s="3">
        <v>10113753</v>
      </c>
      <c r="M48" s="75" t="s">
        <v>439</v>
      </c>
      <c r="N48" s="78">
        <f t="shared" si="0"/>
        <v>6400</v>
      </c>
      <c r="P48" s="48">
        <v>6400</v>
      </c>
    </row>
    <row r="49" spans="1:21" s="13" customFormat="1">
      <c r="A49" s="74" t="s">
        <v>251</v>
      </c>
      <c r="B49" s="3"/>
      <c r="C49" s="3" t="s">
        <v>23</v>
      </c>
      <c r="D49" s="75" t="s">
        <v>122</v>
      </c>
      <c r="E49" s="3" t="s">
        <v>392</v>
      </c>
      <c r="F49" s="3" t="s">
        <v>9</v>
      </c>
      <c r="G49" s="76" t="s">
        <v>4</v>
      </c>
      <c r="H49" s="3">
        <v>11</v>
      </c>
      <c r="I49" s="76" t="s">
        <v>40</v>
      </c>
      <c r="J49" s="3"/>
      <c r="K49" s="3" t="s">
        <v>72</v>
      </c>
      <c r="L49" s="3">
        <v>10113753</v>
      </c>
      <c r="M49" s="75" t="s">
        <v>400</v>
      </c>
      <c r="N49" s="79">
        <f t="shared" si="0"/>
        <v>100</v>
      </c>
      <c r="P49" s="48">
        <v>100</v>
      </c>
    </row>
    <row r="50" spans="1:21" s="13" customFormat="1">
      <c r="A50" s="74" t="s">
        <v>252</v>
      </c>
      <c r="B50" s="3" t="s">
        <v>47</v>
      </c>
      <c r="C50" s="3" t="s">
        <v>9</v>
      </c>
      <c r="D50" s="75">
        <v>1</v>
      </c>
      <c r="E50" s="3" t="s">
        <v>10</v>
      </c>
      <c r="F50" s="3" t="s">
        <v>9</v>
      </c>
      <c r="G50" s="76" t="s">
        <v>4</v>
      </c>
      <c r="H50" s="3">
        <v>14</v>
      </c>
      <c r="I50" s="76">
        <v>70594327</v>
      </c>
      <c r="J50" s="3"/>
      <c r="K50" s="3" t="s">
        <v>125</v>
      </c>
      <c r="L50" s="77">
        <v>10113753</v>
      </c>
      <c r="M50" s="75" t="s">
        <v>471</v>
      </c>
      <c r="N50" s="78">
        <f t="shared" si="0"/>
        <v>33000</v>
      </c>
      <c r="P50" s="48">
        <v>33000</v>
      </c>
    </row>
    <row r="51" spans="1:21" s="13" customFormat="1">
      <c r="A51" s="74" t="s">
        <v>253</v>
      </c>
      <c r="B51" s="3"/>
      <c r="C51" s="3" t="s">
        <v>18</v>
      </c>
      <c r="D51" s="75" t="s">
        <v>149</v>
      </c>
      <c r="E51" s="3" t="s">
        <v>10</v>
      </c>
      <c r="F51" s="3" t="s">
        <v>9</v>
      </c>
      <c r="G51" s="76" t="s">
        <v>4</v>
      </c>
      <c r="H51" s="3">
        <v>11</v>
      </c>
      <c r="I51" s="76">
        <v>9290882</v>
      </c>
      <c r="J51" s="3"/>
      <c r="K51" s="3" t="s">
        <v>73</v>
      </c>
      <c r="L51" s="3">
        <v>10113753</v>
      </c>
      <c r="M51" s="75" t="s">
        <v>453</v>
      </c>
      <c r="N51" s="78">
        <f t="shared" si="0"/>
        <v>9000</v>
      </c>
      <c r="P51" s="48">
        <v>9000</v>
      </c>
    </row>
    <row r="52" spans="1:21" s="13" customFormat="1">
      <c r="A52" s="74" t="s">
        <v>254</v>
      </c>
      <c r="B52" s="3"/>
      <c r="C52" s="3" t="s">
        <v>14</v>
      </c>
      <c r="D52" s="75"/>
      <c r="E52" s="3" t="s">
        <v>10</v>
      </c>
      <c r="F52" s="3" t="s">
        <v>9</v>
      </c>
      <c r="G52" s="76" t="s">
        <v>4</v>
      </c>
      <c r="H52" s="3">
        <v>3</v>
      </c>
      <c r="I52" s="76">
        <v>26435542</v>
      </c>
      <c r="J52" s="3"/>
      <c r="K52" s="3" t="s">
        <v>74</v>
      </c>
      <c r="L52" s="3">
        <v>10113753</v>
      </c>
      <c r="M52" s="75" t="s">
        <v>490</v>
      </c>
      <c r="N52" s="78">
        <f t="shared" si="0"/>
        <v>200</v>
      </c>
      <c r="P52" s="48">
        <v>200</v>
      </c>
    </row>
    <row r="53" spans="1:21" s="13" customFormat="1">
      <c r="A53" s="74" t="s">
        <v>255</v>
      </c>
      <c r="B53" s="3" t="s">
        <v>46</v>
      </c>
      <c r="C53" s="3" t="s">
        <v>9</v>
      </c>
      <c r="D53" s="75"/>
      <c r="E53" s="3" t="s">
        <v>10</v>
      </c>
      <c r="F53" s="3" t="s">
        <v>9</v>
      </c>
      <c r="G53" s="76" t="s">
        <v>4</v>
      </c>
      <c r="H53" s="3">
        <v>11</v>
      </c>
      <c r="I53" s="76">
        <v>10623507</v>
      </c>
      <c r="J53" s="3"/>
      <c r="K53" s="3" t="s">
        <v>75</v>
      </c>
      <c r="L53" s="3">
        <v>10113753</v>
      </c>
      <c r="M53" s="75" t="s">
        <v>472</v>
      </c>
      <c r="N53" s="79">
        <f t="shared" si="0"/>
        <v>500</v>
      </c>
      <c r="P53" s="48">
        <v>500</v>
      </c>
      <c r="Q53" s="80" t="s">
        <v>333</v>
      </c>
      <c r="R53" s="80" t="s">
        <v>334</v>
      </c>
      <c r="S53" s="80" t="s">
        <v>333</v>
      </c>
      <c r="T53" s="80" t="s">
        <v>334</v>
      </c>
    </row>
    <row r="54" spans="1:21" s="13" customFormat="1">
      <c r="A54" s="74" t="s">
        <v>256</v>
      </c>
      <c r="B54" s="3" t="s">
        <v>475</v>
      </c>
      <c r="C54" s="3" t="s">
        <v>9</v>
      </c>
      <c r="D54" s="75" t="s">
        <v>56</v>
      </c>
      <c r="E54" s="3" t="s">
        <v>10</v>
      </c>
      <c r="F54" s="3" t="s">
        <v>9</v>
      </c>
      <c r="G54" s="76" t="s">
        <v>3</v>
      </c>
      <c r="H54" s="3">
        <v>11</v>
      </c>
      <c r="I54" s="76">
        <v>8796217</v>
      </c>
      <c r="J54" s="3"/>
      <c r="K54" s="3" t="s">
        <v>85</v>
      </c>
      <c r="L54" s="3">
        <v>10113753</v>
      </c>
      <c r="M54" s="75" t="s">
        <v>476</v>
      </c>
      <c r="N54" s="78">
        <f t="shared" si="0"/>
        <v>12900</v>
      </c>
      <c r="P54" s="48">
        <f>Q54+R54</f>
        <v>12900</v>
      </c>
      <c r="Q54" s="13">
        <v>3100</v>
      </c>
      <c r="R54" s="13">
        <v>9800</v>
      </c>
      <c r="S54" s="13">
        <f>Q54*2</f>
        <v>6200</v>
      </c>
      <c r="T54" s="13">
        <f>R54*2</f>
        <v>19600</v>
      </c>
      <c r="U54" s="13">
        <f>S54+T54</f>
        <v>25800</v>
      </c>
    </row>
    <row r="55" spans="1:21" s="13" customFormat="1" ht="13.5" thickBot="1">
      <c r="A55" s="74" t="s">
        <v>257</v>
      </c>
      <c r="B55" s="3" t="s">
        <v>477</v>
      </c>
      <c r="C55" s="3" t="s">
        <v>9</v>
      </c>
      <c r="D55" s="75"/>
      <c r="E55" s="3" t="s">
        <v>10</v>
      </c>
      <c r="F55" s="3" t="s">
        <v>9</v>
      </c>
      <c r="G55" s="76" t="s">
        <v>3</v>
      </c>
      <c r="H55" s="3">
        <v>7</v>
      </c>
      <c r="I55" s="76">
        <v>81526819</v>
      </c>
      <c r="J55" s="3"/>
      <c r="K55" s="3" t="s">
        <v>366</v>
      </c>
      <c r="L55" s="77">
        <v>10113753</v>
      </c>
      <c r="M55" s="75" t="s">
        <v>478</v>
      </c>
      <c r="N55" s="79">
        <f t="shared" si="0"/>
        <v>7100</v>
      </c>
      <c r="P55" s="48">
        <f>Q55+R55</f>
        <v>7100</v>
      </c>
      <c r="Q55" s="13">
        <v>1900</v>
      </c>
      <c r="R55" s="13">
        <v>5200</v>
      </c>
      <c r="S55" s="13">
        <f>Q55*2</f>
        <v>3800</v>
      </c>
      <c r="T55" s="13">
        <f>R55*2</f>
        <v>10400</v>
      </c>
      <c r="U55" s="13">
        <f>S55+T55</f>
        <v>14200</v>
      </c>
    </row>
    <row r="56" spans="1:21" s="13" customFormat="1" ht="13.5" thickBot="1">
      <c r="A56" s="74" t="s">
        <v>258</v>
      </c>
      <c r="B56" s="3" t="s">
        <v>107</v>
      </c>
      <c r="C56" s="3" t="s">
        <v>9</v>
      </c>
      <c r="D56" s="75"/>
      <c r="E56" s="3" t="s">
        <v>10</v>
      </c>
      <c r="F56" s="3" t="s">
        <v>9</v>
      </c>
      <c r="G56" s="76" t="s">
        <v>5</v>
      </c>
      <c r="H56" s="3">
        <v>1</v>
      </c>
      <c r="I56" s="76">
        <v>80628634</v>
      </c>
      <c r="J56" s="3"/>
      <c r="K56" s="3" t="s">
        <v>109</v>
      </c>
      <c r="L56" s="3">
        <v>10113753</v>
      </c>
      <c r="M56" s="75" t="s">
        <v>434</v>
      </c>
      <c r="N56" s="78">
        <f t="shared" si="0"/>
        <v>4000</v>
      </c>
      <c r="P56" s="48">
        <v>4000</v>
      </c>
      <c r="Q56" s="13">
        <f>SUM(Q54:Q55)</f>
        <v>5000</v>
      </c>
      <c r="R56" s="13">
        <f>SUM(R54:R55)</f>
        <v>15000</v>
      </c>
      <c r="S56" s="84">
        <f>SUM(S54:S55)</f>
        <v>10000</v>
      </c>
      <c r="T56" s="84">
        <f>SUM(T54:T55)</f>
        <v>30000</v>
      </c>
    </row>
    <row r="57" spans="1:21" s="13" customFormat="1">
      <c r="A57" s="74" t="s">
        <v>259</v>
      </c>
      <c r="B57" s="3" t="s">
        <v>108</v>
      </c>
      <c r="C57" s="3" t="s">
        <v>9</v>
      </c>
      <c r="D57" s="75"/>
      <c r="E57" s="3" t="s">
        <v>10</v>
      </c>
      <c r="F57" s="3" t="s">
        <v>9</v>
      </c>
      <c r="G57" s="76" t="s">
        <v>5</v>
      </c>
      <c r="H57" s="81">
        <v>2</v>
      </c>
      <c r="I57" s="76">
        <v>27056757</v>
      </c>
      <c r="J57" s="3"/>
      <c r="K57" s="3" t="s">
        <v>124</v>
      </c>
      <c r="L57" s="3">
        <v>10113753</v>
      </c>
      <c r="M57" s="75" t="s">
        <v>479</v>
      </c>
      <c r="N57" s="78">
        <f t="shared" si="0"/>
        <v>7900</v>
      </c>
      <c r="P57" s="48">
        <v>7900</v>
      </c>
    </row>
    <row r="58" spans="1:21" s="13" customFormat="1">
      <c r="A58" s="74" t="s">
        <v>260</v>
      </c>
      <c r="B58" s="3" t="s">
        <v>52</v>
      </c>
      <c r="C58" s="3" t="s">
        <v>9</v>
      </c>
      <c r="D58" s="75"/>
      <c r="E58" s="3" t="s">
        <v>10</v>
      </c>
      <c r="F58" s="3" t="s">
        <v>9</v>
      </c>
      <c r="G58" s="76" t="s">
        <v>5</v>
      </c>
      <c r="H58" s="3">
        <v>1</v>
      </c>
      <c r="I58" s="76">
        <v>27787920</v>
      </c>
      <c r="J58" s="3"/>
      <c r="K58" s="3" t="s">
        <v>110</v>
      </c>
      <c r="L58" s="77">
        <v>10113753</v>
      </c>
      <c r="M58" s="75" t="s">
        <v>575</v>
      </c>
      <c r="N58" s="78">
        <f t="shared" si="0"/>
        <v>6500</v>
      </c>
      <c r="P58" s="48">
        <v>6500</v>
      </c>
    </row>
    <row r="59" spans="1:21" s="13" customFormat="1">
      <c r="A59" s="74" t="s">
        <v>261</v>
      </c>
      <c r="B59" s="3"/>
      <c r="C59" s="3" t="s">
        <v>23</v>
      </c>
      <c r="D59" s="75"/>
      <c r="E59" s="3" t="s">
        <v>392</v>
      </c>
      <c r="F59" s="3" t="s">
        <v>9</v>
      </c>
      <c r="G59" s="76" t="s">
        <v>5</v>
      </c>
      <c r="H59" s="3">
        <v>3</v>
      </c>
      <c r="I59" s="76">
        <v>27762889</v>
      </c>
      <c r="J59" s="3"/>
      <c r="K59" s="3" t="s">
        <v>111</v>
      </c>
      <c r="L59" s="3">
        <v>10113753</v>
      </c>
      <c r="M59" s="75" t="s">
        <v>413</v>
      </c>
      <c r="N59" s="79">
        <f t="shared" si="0"/>
        <v>8600</v>
      </c>
      <c r="P59" s="48">
        <v>8600</v>
      </c>
    </row>
    <row r="60" spans="1:21" s="13" customFormat="1">
      <c r="A60" s="74" t="s">
        <v>262</v>
      </c>
      <c r="B60" s="77" t="s">
        <v>47</v>
      </c>
      <c r="C60" s="77" t="s">
        <v>9</v>
      </c>
      <c r="D60" s="82">
        <v>1</v>
      </c>
      <c r="E60" s="77" t="s">
        <v>10</v>
      </c>
      <c r="F60" s="77" t="s">
        <v>9</v>
      </c>
      <c r="G60" s="77" t="s">
        <v>4</v>
      </c>
      <c r="H60" s="77">
        <v>14</v>
      </c>
      <c r="I60" s="83">
        <v>11611746</v>
      </c>
      <c r="J60" s="3"/>
      <c r="K60" s="3" t="s">
        <v>117</v>
      </c>
      <c r="L60" s="3">
        <v>10113753</v>
      </c>
      <c r="M60" s="75" t="s">
        <v>459</v>
      </c>
      <c r="N60" s="78">
        <f t="shared" si="0"/>
        <v>16000</v>
      </c>
      <c r="P60" s="48">
        <v>16000</v>
      </c>
    </row>
    <row r="61" spans="1:21" s="13" customFormat="1">
      <c r="A61" s="74" t="s">
        <v>263</v>
      </c>
      <c r="B61" s="77" t="s">
        <v>55</v>
      </c>
      <c r="C61" s="77" t="s">
        <v>9</v>
      </c>
      <c r="D61" s="82"/>
      <c r="E61" s="77" t="s">
        <v>10</v>
      </c>
      <c r="F61" s="77" t="s">
        <v>9</v>
      </c>
      <c r="G61" s="77" t="s">
        <v>5</v>
      </c>
      <c r="H61" s="77">
        <v>5</v>
      </c>
      <c r="I61" s="77">
        <v>11225330</v>
      </c>
      <c r="J61" s="3"/>
      <c r="K61" s="3" t="s">
        <v>119</v>
      </c>
      <c r="L61" s="77">
        <v>10113753</v>
      </c>
      <c r="M61" s="75" t="s">
        <v>480</v>
      </c>
      <c r="N61" s="78">
        <f t="shared" si="0"/>
        <v>8800</v>
      </c>
      <c r="P61" s="48">
        <v>8800</v>
      </c>
    </row>
    <row r="62" spans="1:21" s="13" customFormat="1">
      <c r="A62" s="74" t="s">
        <v>264</v>
      </c>
      <c r="B62" s="77"/>
      <c r="C62" s="77" t="s">
        <v>120</v>
      </c>
      <c r="D62" s="82" t="s">
        <v>386</v>
      </c>
      <c r="E62" s="77" t="s">
        <v>10</v>
      </c>
      <c r="F62" s="77" t="s">
        <v>9</v>
      </c>
      <c r="G62" s="77" t="s">
        <v>5</v>
      </c>
      <c r="H62" s="77">
        <v>2</v>
      </c>
      <c r="I62" s="77">
        <v>26475147</v>
      </c>
      <c r="J62" s="3"/>
      <c r="K62" s="3" t="s">
        <v>121</v>
      </c>
      <c r="L62" s="3">
        <v>10113753</v>
      </c>
      <c r="M62" s="75" t="s">
        <v>387</v>
      </c>
      <c r="N62" s="79">
        <f t="shared" si="0"/>
        <v>3100</v>
      </c>
      <c r="P62" s="48">
        <v>3100</v>
      </c>
    </row>
    <row r="63" spans="1:21" s="13" customFormat="1">
      <c r="A63" s="74" t="s">
        <v>265</v>
      </c>
      <c r="B63" s="77" t="s">
        <v>126</v>
      </c>
      <c r="C63" s="77" t="s">
        <v>9</v>
      </c>
      <c r="D63" s="82" t="s">
        <v>127</v>
      </c>
      <c r="E63" s="77" t="s">
        <v>10</v>
      </c>
      <c r="F63" s="77" t="s">
        <v>9</v>
      </c>
      <c r="G63" s="77" t="s">
        <v>4</v>
      </c>
      <c r="H63" s="77">
        <v>11</v>
      </c>
      <c r="I63" s="77">
        <v>10295060</v>
      </c>
      <c r="J63" s="3"/>
      <c r="K63" s="3" t="s">
        <v>369</v>
      </c>
      <c r="L63" s="77">
        <v>10113753</v>
      </c>
      <c r="M63" s="75" t="s">
        <v>481</v>
      </c>
      <c r="N63" s="78">
        <f t="shared" si="0"/>
        <v>7000</v>
      </c>
      <c r="P63" s="48">
        <v>7000</v>
      </c>
    </row>
    <row r="64" spans="1:21" s="13" customFormat="1">
      <c r="A64" s="74" t="s">
        <v>266</v>
      </c>
      <c r="B64" s="74" t="s">
        <v>609</v>
      </c>
      <c r="C64" s="77" t="s">
        <v>9</v>
      </c>
      <c r="D64" s="82" t="s">
        <v>150</v>
      </c>
      <c r="E64" s="77" t="s">
        <v>10</v>
      </c>
      <c r="F64" s="77" t="s">
        <v>9</v>
      </c>
      <c r="G64" s="77" t="s">
        <v>5</v>
      </c>
      <c r="H64" s="77">
        <v>4</v>
      </c>
      <c r="I64" s="77">
        <v>81472082</v>
      </c>
      <c r="J64" s="3"/>
      <c r="K64" s="3" t="s">
        <v>361</v>
      </c>
      <c r="L64" s="3">
        <v>10113753</v>
      </c>
      <c r="M64" s="75" t="s">
        <v>456</v>
      </c>
      <c r="N64" s="78">
        <f t="shared" si="0"/>
        <v>9200</v>
      </c>
      <c r="P64" s="48">
        <v>9200</v>
      </c>
    </row>
    <row r="65" spans="1:16" s="13" customFormat="1">
      <c r="A65" s="74" t="s">
        <v>267</v>
      </c>
      <c r="B65" s="77" t="s">
        <v>128</v>
      </c>
      <c r="C65" s="77" t="s">
        <v>9</v>
      </c>
      <c r="D65" s="82" t="s">
        <v>482</v>
      </c>
      <c r="E65" s="77" t="s">
        <v>10</v>
      </c>
      <c r="F65" s="77" t="s">
        <v>9</v>
      </c>
      <c r="G65" s="77" t="s">
        <v>4</v>
      </c>
      <c r="H65" s="77">
        <v>9</v>
      </c>
      <c r="I65" s="77">
        <v>7417946</v>
      </c>
      <c r="J65" s="3"/>
      <c r="K65" s="3" t="s">
        <v>367</v>
      </c>
      <c r="L65" s="77">
        <v>10113753</v>
      </c>
      <c r="M65" s="75" t="s">
        <v>483</v>
      </c>
      <c r="N65" s="78">
        <f t="shared" si="0"/>
        <v>2200</v>
      </c>
      <c r="P65" s="48">
        <v>2200</v>
      </c>
    </row>
    <row r="66" spans="1:16" s="13" customFormat="1">
      <c r="A66" s="74" t="s">
        <v>268</v>
      </c>
      <c r="B66" s="77"/>
      <c r="C66" s="77" t="s">
        <v>130</v>
      </c>
      <c r="D66" s="82" t="s">
        <v>133</v>
      </c>
      <c r="E66" s="77" t="s">
        <v>10</v>
      </c>
      <c r="F66" s="77" t="s">
        <v>9</v>
      </c>
      <c r="G66" s="77" t="s">
        <v>5</v>
      </c>
      <c r="H66" s="77">
        <v>1</v>
      </c>
      <c r="I66" s="77">
        <v>24996595</v>
      </c>
      <c r="J66" s="3"/>
      <c r="K66" s="3" t="s">
        <v>131</v>
      </c>
      <c r="L66" s="77">
        <v>10113753</v>
      </c>
      <c r="M66" s="75" t="s">
        <v>388</v>
      </c>
      <c r="N66" s="79">
        <f t="shared" si="0"/>
        <v>600</v>
      </c>
      <c r="P66" s="48">
        <v>600</v>
      </c>
    </row>
    <row r="67" spans="1:16" s="13" customFormat="1">
      <c r="A67" s="74" t="s">
        <v>269</v>
      </c>
      <c r="B67" s="77"/>
      <c r="C67" s="77" t="s">
        <v>132</v>
      </c>
      <c r="D67" s="82"/>
      <c r="E67" s="77" t="s">
        <v>392</v>
      </c>
      <c r="F67" s="77" t="s">
        <v>9</v>
      </c>
      <c r="G67" s="77" t="s">
        <v>5</v>
      </c>
      <c r="H67" s="77">
        <v>1</v>
      </c>
      <c r="I67" s="77">
        <v>26390850</v>
      </c>
      <c r="J67" s="3"/>
      <c r="K67" s="3" t="s">
        <v>134</v>
      </c>
      <c r="L67" s="77">
        <v>10113753</v>
      </c>
      <c r="M67" s="75" t="s">
        <v>385</v>
      </c>
      <c r="N67" s="78">
        <f t="shared" si="0"/>
        <v>500</v>
      </c>
      <c r="P67" s="48">
        <v>500</v>
      </c>
    </row>
    <row r="68" spans="1:16" s="13" customFormat="1">
      <c r="A68" s="74" t="s">
        <v>270</v>
      </c>
      <c r="B68" s="77"/>
      <c r="C68" s="77" t="s">
        <v>135</v>
      </c>
      <c r="D68" s="82" t="s">
        <v>136</v>
      </c>
      <c r="E68" s="77" t="s">
        <v>10</v>
      </c>
      <c r="F68" s="77" t="s">
        <v>9</v>
      </c>
      <c r="G68" s="77" t="s">
        <v>5</v>
      </c>
      <c r="H68" s="77">
        <v>1</v>
      </c>
      <c r="I68" s="77">
        <v>26513548</v>
      </c>
      <c r="J68" s="3"/>
      <c r="K68" s="3" t="s">
        <v>137</v>
      </c>
      <c r="L68" s="3">
        <v>10113753</v>
      </c>
      <c r="M68" s="75" t="s">
        <v>414</v>
      </c>
      <c r="N68" s="79">
        <f t="shared" si="0"/>
        <v>1600</v>
      </c>
      <c r="P68" s="48">
        <v>1600</v>
      </c>
    </row>
    <row r="69" spans="1:16" s="13" customFormat="1">
      <c r="A69" s="74" t="s">
        <v>271</v>
      </c>
      <c r="B69" s="77"/>
      <c r="C69" s="77" t="s">
        <v>24</v>
      </c>
      <c r="D69" s="82" t="s">
        <v>138</v>
      </c>
      <c r="E69" s="77" t="s">
        <v>10</v>
      </c>
      <c r="F69" s="77" t="s">
        <v>9</v>
      </c>
      <c r="G69" s="77" t="s">
        <v>5</v>
      </c>
      <c r="H69" s="77">
        <v>2</v>
      </c>
      <c r="I69" s="77">
        <v>24584262</v>
      </c>
      <c r="J69" s="3"/>
      <c r="K69" s="3" t="s">
        <v>139</v>
      </c>
      <c r="L69" s="77">
        <v>10113753</v>
      </c>
      <c r="M69" s="75" t="s">
        <v>415</v>
      </c>
      <c r="N69" s="78">
        <f t="shared" si="0"/>
        <v>11000</v>
      </c>
      <c r="P69" s="48">
        <v>11000</v>
      </c>
    </row>
    <row r="70" spans="1:16" s="13" customFormat="1">
      <c r="A70" s="74" t="s">
        <v>272</v>
      </c>
      <c r="B70" s="77"/>
      <c r="C70" s="77" t="s">
        <v>13</v>
      </c>
      <c r="D70" s="82" t="s">
        <v>457</v>
      </c>
      <c r="E70" s="77" t="s">
        <v>10</v>
      </c>
      <c r="F70" s="77" t="s">
        <v>9</v>
      </c>
      <c r="G70" s="77" t="s">
        <v>4</v>
      </c>
      <c r="H70" s="77">
        <v>9</v>
      </c>
      <c r="I70" s="77">
        <v>89165368</v>
      </c>
      <c r="J70" s="3"/>
      <c r="K70" s="3" t="s">
        <v>140</v>
      </c>
      <c r="L70" s="3">
        <v>10113753</v>
      </c>
      <c r="M70" s="75" t="s">
        <v>458</v>
      </c>
      <c r="N70" s="79">
        <f t="shared" si="0"/>
        <v>4900</v>
      </c>
      <c r="P70" s="48">
        <v>4900</v>
      </c>
    </row>
    <row r="71" spans="1:16" s="13" customFormat="1">
      <c r="A71" s="74" t="s">
        <v>273</v>
      </c>
      <c r="B71" s="77"/>
      <c r="C71" s="77" t="s">
        <v>24</v>
      </c>
      <c r="D71" s="82" t="s">
        <v>141</v>
      </c>
      <c r="E71" s="77" t="s">
        <v>10</v>
      </c>
      <c r="F71" s="77" t="s">
        <v>9</v>
      </c>
      <c r="G71" s="77" t="s">
        <v>4</v>
      </c>
      <c r="H71" s="77">
        <v>4</v>
      </c>
      <c r="I71" s="77">
        <v>26913249</v>
      </c>
      <c r="J71" s="3"/>
      <c r="K71" s="3" t="s">
        <v>142</v>
      </c>
      <c r="L71" s="77">
        <v>10113753</v>
      </c>
      <c r="M71" s="75" t="s">
        <v>447</v>
      </c>
      <c r="N71" s="78">
        <f t="shared" si="0"/>
        <v>100</v>
      </c>
      <c r="P71" s="48">
        <v>100</v>
      </c>
    </row>
    <row r="72" spans="1:16" s="13" customFormat="1">
      <c r="A72" s="74" t="s">
        <v>274</v>
      </c>
      <c r="B72" s="77"/>
      <c r="C72" s="77" t="s">
        <v>130</v>
      </c>
      <c r="D72" s="82" t="s">
        <v>143</v>
      </c>
      <c r="E72" s="77" t="s">
        <v>10</v>
      </c>
      <c r="F72" s="77" t="s">
        <v>9</v>
      </c>
      <c r="G72" s="77" t="s">
        <v>5</v>
      </c>
      <c r="H72" s="77">
        <v>1</v>
      </c>
      <c r="I72" s="77">
        <v>27056566</v>
      </c>
      <c r="J72" s="3"/>
      <c r="K72" s="3" t="s">
        <v>144</v>
      </c>
      <c r="L72" s="77">
        <v>10113753</v>
      </c>
      <c r="M72" s="75" t="s">
        <v>491</v>
      </c>
      <c r="N72" s="79">
        <f t="shared" si="0"/>
        <v>200</v>
      </c>
      <c r="P72" s="48">
        <v>200</v>
      </c>
    </row>
    <row r="73" spans="1:16" s="13" customFormat="1">
      <c r="A73" s="74" t="s">
        <v>275</v>
      </c>
      <c r="B73" s="77" t="s">
        <v>128</v>
      </c>
      <c r="C73" s="77" t="s">
        <v>9</v>
      </c>
      <c r="D73" s="82" t="s">
        <v>129</v>
      </c>
      <c r="E73" s="77" t="s">
        <v>10</v>
      </c>
      <c r="F73" s="77" t="s">
        <v>9</v>
      </c>
      <c r="G73" s="77" t="s">
        <v>5</v>
      </c>
      <c r="H73" s="77">
        <v>1</v>
      </c>
      <c r="I73" s="77">
        <v>27081705</v>
      </c>
      <c r="J73" s="3"/>
      <c r="K73" s="3" t="s">
        <v>306</v>
      </c>
      <c r="L73" s="3">
        <v>10113753</v>
      </c>
      <c r="M73" s="75" t="s">
        <v>460</v>
      </c>
      <c r="N73" s="78">
        <f>P73</f>
        <v>3200</v>
      </c>
      <c r="P73" s="48">
        <v>3200</v>
      </c>
    </row>
    <row r="74" spans="1:16" s="13" customFormat="1">
      <c r="A74" s="74" t="s">
        <v>276</v>
      </c>
      <c r="B74" s="77" t="s">
        <v>289</v>
      </c>
      <c r="C74" s="77" t="s">
        <v>9</v>
      </c>
      <c r="D74" s="82" t="s">
        <v>290</v>
      </c>
      <c r="E74" s="77" t="s">
        <v>10</v>
      </c>
      <c r="F74" s="77" t="s">
        <v>9</v>
      </c>
      <c r="G74" s="77" t="s">
        <v>5</v>
      </c>
      <c r="H74" s="77">
        <v>3</v>
      </c>
      <c r="I74" s="77">
        <v>24894227</v>
      </c>
      <c r="J74" s="3"/>
      <c r="K74" s="3" t="s">
        <v>365</v>
      </c>
      <c r="L74" s="77">
        <v>10113753</v>
      </c>
      <c r="M74" s="75" t="s">
        <v>463</v>
      </c>
      <c r="N74" s="79">
        <f>P74</f>
        <v>4600</v>
      </c>
      <c r="P74" s="48">
        <v>4600</v>
      </c>
    </row>
    <row r="75" spans="1:16" s="13" customFormat="1">
      <c r="A75" s="74" t="s">
        <v>277</v>
      </c>
      <c r="B75" s="77"/>
      <c r="C75" s="77" t="s">
        <v>145</v>
      </c>
      <c r="D75" s="82" t="s">
        <v>151</v>
      </c>
      <c r="E75" s="77" t="s">
        <v>392</v>
      </c>
      <c r="F75" s="77" t="s">
        <v>9</v>
      </c>
      <c r="G75" s="77" t="s">
        <v>5</v>
      </c>
      <c r="H75" s="77">
        <v>1</v>
      </c>
      <c r="I75" s="77">
        <v>26790808</v>
      </c>
      <c r="J75" s="3"/>
      <c r="K75" s="3" t="s">
        <v>322</v>
      </c>
      <c r="L75" s="77">
        <v>10113753</v>
      </c>
      <c r="M75" s="75" t="s">
        <v>394</v>
      </c>
      <c r="N75" s="79">
        <f>P75</f>
        <v>500</v>
      </c>
      <c r="P75" s="48">
        <v>500</v>
      </c>
    </row>
    <row r="76" spans="1:16" s="13" customFormat="1">
      <c r="A76" s="74" t="s">
        <v>278</v>
      </c>
      <c r="B76" s="77"/>
      <c r="C76" s="77" t="s">
        <v>32</v>
      </c>
      <c r="D76" s="82" t="s">
        <v>325</v>
      </c>
      <c r="E76" s="77" t="s">
        <v>10</v>
      </c>
      <c r="F76" s="77" t="s">
        <v>9</v>
      </c>
      <c r="G76" s="77" t="s">
        <v>5</v>
      </c>
      <c r="H76" s="77">
        <v>1</v>
      </c>
      <c r="I76" s="77">
        <v>24554665</v>
      </c>
      <c r="J76" s="3"/>
      <c r="K76" s="3" t="s">
        <v>324</v>
      </c>
      <c r="L76" s="77">
        <v>10113753</v>
      </c>
      <c r="M76" s="75" t="s">
        <v>389</v>
      </c>
      <c r="N76" s="78">
        <f>P76</f>
        <v>2000</v>
      </c>
      <c r="P76" s="48">
        <v>2000</v>
      </c>
    </row>
    <row r="77" spans="1:16" s="13" customFormat="1">
      <c r="A77" s="74" t="s">
        <v>279</v>
      </c>
      <c r="B77" s="77"/>
      <c r="C77" s="77" t="s">
        <v>32</v>
      </c>
      <c r="D77" s="82" t="s">
        <v>152</v>
      </c>
      <c r="E77" s="77" t="s">
        <v>10</v>
      </c>
      <c r="F77" s="77" t="s">
        <v>9</v>
      </c>
      <c r="G77" s="77" t="s">
        <v>5</v>
      </c>
      <c r="H77" s="77">
        <v>1</v>
      </c>
      <c r="I77" s="77">
        <v>24935678</v>
      </c>
      <c r="J77" s="3"/>
      <c r="K77" s="3" t="s">
        <v>323</v>
      </c>
      <c r="L77" s="3">
        <v>10113753</v>
      </c>
      <c r="M77" s="75" t="s">
        <v>390</v>
      </c>
      <c r="N77" s="78">
        <f t="shared" ref="N77:N99" si="1">P77</f>
        <v>2000</v>
      </c>
      <c r="P77" s="48">
        <v>2000</v>
      </c>
    </row>
    <row r="78" spans="1:16" s="13" customFormat="1">
      <c r="A78" s="74" t="s">
        <v>280</v>
      </c>
      <c r="B78" s="77" t="s">
        <v>146</v>
      </c>
      <c r="C78" s="77" t="s">
        <v>9</v>
      </c>
      <c r="D78" s="82" t="s">
        <v>153</v>
      </c>
      <c r="E78" s="77" t="s">
        <v>10</v>
      </c>
      <c r="F78" s="77" t="s">
        <v>9</v>
      </c>
      <c r="G78" s="77" t="s">
        <v>5</v>
      </c>
      <c r="H78" s="77">
        <v>4</v>
      </c>
      <c r="I78" s="77">
        <v>8115076</v>
      </c>
      <c r="J78" s="3"/>
      <c r="K78" s="3" t="s">
        <v>303</v>
      </c>
      <c r="L78" s="77">
        <v>10113753</v>
      </c>
      <c r="M78" s="75" t="s">
        <v>462</v>
      </c>
      <c r="N78" s="79">
        <f t="shared" si="1"/>
        <v>4000</v>
      </c>
      <c r="P78" s="48">
        <v>4000</v>
      </c>
    </row>
    <row r="79" spans="1:16" s="13" customFormat="1">
      <c r="A79" s="74" t="s">
        <v>281</v>
      </c>
      <c r="B79" s="77"/>
      <c r="C79" s="77" t="s">
        <v>29</v>
      </c>
      <c r="D79" s="82" t="s">
        <v>391</v>
      </c>
      <c r="E79" s="77" t="s">
        <v>392</v>
      </c>
      <c r="F79" s="77" t="s">
        <v>9</v>
      </c>
      <c r="G79" s="77" t="s">
        <v>5</v>
      </c>
      <c r="H79" s="77">
        <v>2</v>
      </c>
      <c r="I79" s="77">
        <v>26653520</v>
      </c>
      <c r="J79" s="3"/>
      <c r="K79" s="3" t="s">
        <v>321</v>
      </c>
      <c r="L79" s="77">
        <v>10113753</v>
      </c>
      <c r="M79" s="75" t="s">
        <v>393</v>
      </c>
      <c r="N79" s="78">
        <f t="shared" si="1"/>
        <v>3200</v>
      </c>
      <c r="P79" s="48">
        <v>3200</v>
      </c>
    </row>
    <row r="80" spans="1:16" s="13" customFormat="1">
      <c r="A80" s="74" t="s">
        <v>282</v>
      </c>
      <c r="B80" s="77"/>
      <c r="C80" s="77" t="s">
        <v>304</v>
      </c>
      <c r="D80" s="82" t="s">
        <v>138</v>
      </c>
      <c r="E80" s="77" t="s">
        <v>10</v>
      </c>
      <c r="F80" s="77" t="s">
        <v>9</v>
      </c>
      <c r="G80" s="77" t="s">
        <v>5</v>
      </c>
      <c r="H80" s="77">
        <v>1</v>
      </c>
      <c r="I80" s="77">
        <v>26797866</v>
      </c>
      <c r="J80" s="3"/>
      <c r="K80" s="3" t="s">
        <v>305</v>
      </c>
      <c r="L80" s="77">
        <v>10113753</v>
      </c>
      <c r="M80" s="75" t="s">
        <v>461</v>
      </c>
      <c r="N80" s="79">
        <f t="shared" si="1"/>
        <v>500</v>
      </c>
      <c r="P80" s="48">
        <v>500</v>
      </c>
    </row>
    <row r="81" spans="1:16" s="13" customFormat="1">
      <c r="A81" s="74" t="s">
        <v>283</v>
      </c>
      <c r="B81" s="77"/>
      <c r="C81" s="77" t="s">
        <v>16</v>
      </c>
      <c r="D81" s="82" t="s">
        <v>314</v>
      </c>
      <c r="E81" s="77" t="s">
        <v>10</v>
      </c>
      <c r="F81" s="77" t="s">
        <v>9</v>
      </c>
      <c r="G81" s="77" t="s">
        <v>4</v>
      </c>
      <c r="H81" s="77">
        <v>1</v>
      </c>
      <c r="I81" s="77">
        <v>18486324</v>
      </c>
      <c r="J81" s="3"/>
      <c r="K81" s="3" t="s">
        <v>320</v>
      </c>
      <c r="L81" s="77">
        <v>10113753</v>
      </c>
      <c r="M81" s="75" t="s">
        <v>446</v>
      </c>
      <c r="N81" s="78">
        <f t="shared" si="1"/>
        <v>6500</v>
      </c>
      <c r="P81" s="48">
        <v>6500</v>
      </c>
    </row>
    <row r="82" spans="1:16" s="13" customFormat="1">
      <c r="A82" s="74" t="s">
        <v>284</v>
      </c>
      <c r="B82" s="77"/>
      <c r="C82" s="77" t="s">
        <v>17</v>
      </c>
      <c r="D82" s="82" t="s">
        <v>147</v>
      </c>
      <c r="E82" s="77" t="s">
        <v>10</v>
      </c>
      <c r="F82" s="77" t="s">
        <v>9</v>
      </c>
      <c r="G82" s="77" t="s">
        <v>4</v>
      </c>
      <c r="H82" s="77">
        <v>1</v>
      </c>
      <c r="I82" s="77">
        <v>27854657</v>
      </c>
      <c r="J82" s="3"/>
      <c r="K82" s="3" t="s">
        <v>337</v>
      </c>
      <c r="L82" s="77">
        <v>10113753</v>
      </c>
      <c r="M82" s="75" t="s">
        <v>455</v>
      </c>
      <c r="N82" s="79">
        <f t="shared" si="1"/>
        <v>200</v>
      </c>
      <c r="P82" s="48">
        <v>200</v>
      </c>
    </row>
    <row r="83" spans="1:16" s="13" customFormat="1">
      <c r="A83" s="74" t="s">
        <v>285</v>
      </c>
      <c r="B83" s="77"/>
      <c r="C83" s="77" t="s">
        <v>315</v>
      </c>
      <c r="D83" s="82" t="s">
        <v>316</v>
      </c>
      <c r="E83" s="77" t="s">
        <v>392</v>
      </c>
      <c r="F83" s="77" t="s">
        <v>9</v>
      </c>
      <c r="G83" s="77" t="s">
        <v>4</v>
      </c>
      <c r="H83" s="77">
        <v>1</v>
      </c>
      <c r="I83" s="77">
        <v>20503300</v>
      </c>
      <c r="J83" s="3"/>
      <c r="K83" s="3" t="s">
        <v>319</v>
      </c>
      <c r="L83" s="77">
        <v>10113753</v>
      </c>
      <c r="M83" s="75" t="s">
        <v>395</v>
      </c>
      <c r="N83" s="78">
        <f t="shared" si="1"/>
        <v>200</v>
      </c>
      <c r="P83" s="48">
        <v>200</v>
      </c>
    </row>
    <row r="84" spans="1:16" s="13" customFormat="1">
      <c r="A84" s="74" t="s">
        <v>286</v>
      </c>
      <c r="B84" s="77" t="s">
        <v>48</v>
      </c>
      <c r="C84" s="77" t="s">
        <v>9</v>
      </c>
      <c r="D84" s="82" t="s">
        <v>317</v>
      </c>
      <c r="E84" s="77" t="s">
        <v>10</v>
      </c>
      <c r="F84" s="77" t="s">
        <v>9</v>
      </c>
      <c r="G84" s="77" t="s">
        <v>4</v>
      </c>
      <c r="H84" s="77">
        <v>11</v>
      </c>
      <c r="I84" s="77">
        <v>12596725</v>
      </c>
      <c r="J84" s="3"/>
      <c r="K84" s="3" t="s">
        <v>356</v>
      </c>
      <c r="L84" s="77">
        <v>10113753</v>
      </c>
      <c r="M84" s="75" t="s">
        <v>423</v>
      </c>
      <c r="N84" s="79">
        <f t="shared" si="1"/>
        <v>5000</v>
      </c>
      <c r="P84" s="48">
        <v>5000</v>
      </c>
    </row>
    <row r="85" spans="1:16" s="13" customFormat="1">
      <c r="A85" s="74" t="s">
        <v>287</v>
      </c>
      <c r="B85" s="77" t="s">
        <v>126</v>
      </c>
      <c r="C85" s="77" t="s">
        <v>9</v>
      </c>
      <c r="D85" s="82" t="s">
        <v>127</v>
      </c>
      <c r="E85" s="77" t="s">
        <v>10</v>
      </c>
      <c r="F85" s="77" t="s">
        <v>9</v>
      </c>
      <c r="G85" s="77" t="s">
        <v>4</v>
      </c>
      <c r="H85" s="77">
        <v>2</v>
      </c>
      <c r="I85" s="77">
        <v>81462017</v>
      </c>
      <c r="J85" s="3"/>
      <c r="K85" s="3" t="s">
        <v>381</v>
      </c>
      <c r="L85" s="77">
        <v>10113753</v>
      </c>
      <c r="M85" s="75" t="s">
        <v>464</v>
      </c>
      <c r="N85" s="79">
        <f t="shared" si="1"/>
        <v>300</v>
      </c>
      <c r="P85" s="48">
        <v>300</v>
      </c>
    </row>
    <row r="86" spans="1:16" s="13" customFormat="1">
      <c r="A86" s="74" t="s">
        <v>288</v>
      </c>
      <c r="B86" s="77" t="s">
        <v>342</v>
      </c>
      <c r="C86" s="77" t="s">
        <v>9</v>
      </c>
      <c r="D86" s="82" t="s">
        <v>448</v>
      </c>
      <c r="E86" s="77" t="s">
        <v>10</v>
      </c>
      <c r="F86" s="77" t="s">
        <v>9</v>
      </c>
      <c r="G86" s="77" t="s">
        <v>4</v>
      </c>
      <c r="H86" s="77">
        <v>2</v>
      </c>
      <c r="I86" s="77">
        <v>60468254</v>
      </c>
      <c r="J86" s="3"/>
      <c r="K86" s="3" t="s">
        <v>358</v>
      </c>
      <c r="L86" s="77">
        <v>10113753</v>
      </c>
      <c r="M86" s="75" t="s">
        <v>449</v>
      </c>
      <c r="N86" s="78">
        <f t="shared" si="1"/>
        <v>200</v>
      </c>
      <c r="P86" s="48">
        <v>200</v>
      </c>
    </row>
    <row r="87" spans="1:16" s="13" customFormat="1">
      <c r="A87" s="74" t="s">
        <v>336</v>
      </c>
      <c r="B87" s="77"/>
      <c r="C87" s="77" t="s">
        <v>16</v>
      </c>
      <c r="D87" s="82" t="s">
        <v>345</v>
      </c>
      <c r="E87" s="77" t="s">
        <v>10</v>
      </c>
      <c r="F87" s="77" t="s">
        <v>9</v>
      </c>
      <c r="G87" s="77" t="s">
        <v>5</v>
      </c>
      <c r="H87" s="77">
        <v>2</v>
      </c>
      <c r="I87" s="77">
        <v>28539174</v>
      </c>
      <c r="J87" s="3"/>
      <c r="K87" s="3" t="s">
        <v>359</v>
      </c>
      <c r="L87" s="77">
        <v>10113753</v>
      </c>
      <c r="M87" s="75" t="s">
        <v>450</v>
      </c>
      <c r="N87" s="78">
        <f t="shared" si="1"/>
        <v>700</v>
      </c>
      <c r="P87" s="48">
        <v>700</v>
      </c>
    </row>
    <row r="88" spans="1:16" s="13" customFormat="1">
      <c r="A88" s="74" t="s">
        <v>338</v>
      </c>
      <c r="B88" s="77" t="s">
        <v>347</v>
      </c>
      <c r="C88" s="77" t="s">
        <v>348</v>
      </c>
      <c r="D88" s="82" t="s">
        <v>383</v>
      </c>
      <c r="E88" s="77" t="s">
        <v>10</v>
      </c>
      <c r="F88" s="77" t="s">
        <v>9</v>
      </c>
      <c r="G88" s="77" t="s">
        <v>5</v>
      </c>
      <c r="H88" s="77">
        <v>3</v>
      </c>
      <c r="I88" s="77">
        <v>28476559</v>
      </c>
      <c r="J88" s="3"/>
      <c r="K88" s="3" t="s">
        <v>360</v>
      </c>
      <c r="L88" s="77">
        <v>10113753</v>
      </c>
      <c r="M88" s="75" t="s">
        <v>384</v>
      </c>
      <c r="N88" s="79">
        <f t="shared" si="1"/>
        <v>2000</v>
      </c>
      <c r="P88" s="48">
        <v>2000</v>
      </c>
    </row>
    <row r="89" spans="1:16" s="13" customFormat="1">
      <c r="A89" s="74" t="s">
        <v>341</v>
      </c>
      <c r="B89" s="77"/>
      <c r="C89" s="77" t="s">
        <v>350</v>
      </c>
      <c r="D89" s="82" t="s">
        <v>351</v>
      </c>
      <c r="E89" s="77" t="s">
        <v>10</v>
      </c>
      <c r="F89" s="77" t="s">
        <v>9</v>
      </c>
      <c r="G89" s="77" t="s">
        <v>4</v>
      </c>
      <c r="H89" s="77">
        <v>1</v>
      </c>
      <c r="I89" s="77">
        <v>81470509</v>
      </c>
      <c r="J89" s="3"/>
      <c r="K89" s="3" t="s">
        <v>358</v>
      </c>
      <c r="L89" s="77">
        <v>10113753</v>
      </c>
      <c r="M89" s="75" t="s">
        <v>465</v>
      </c>
      <c r="N89" s="78">
        <f t="shared" si="1"/>
        <v>200</v>
      </c>
      <c r="P89" s="48">
        <v>200</v>
      </c>
    </row>
    <row r="90" spans="1:16" s="13" customFormat="1">
      <c r="A90" s="74" t="s">
        <v>343</v>
      </c>
      <c r="B90" s="77"/>
      <c r="C90" s="77" t="s">
        <v>28</v>
      </c>
      <c r="D90" s="82" t="s">
        <v>353</v>
      </c>
      <c r="E90" s="77" t="s">
        <v>396</v>
      </c>
      <c r="F90" s="77" t="s">
        <v>9</v>
      </c>
      <c r="G90" s="77" t="s">
        <v>5</v>
      </c>
      <c r="H90" s="77">
        <v>4</v>
      </c>
      <c r="I90" s="77">
        <v>70588411</v>
      </c>
      <c r="J90" s="3"/>
      <c r="K90" s="3" t="s">
        <v>364</v>
      </c>
      <c r="L90" s="77">
        <v>10113753</v>
      </c>
      <c r="M90" s="75" t="s">
        <v>397</v>
      </c>
      <c r="N90" s="79">
        <f t="shared" si="1"/>
        <v>3000</v>
      </c>
      <c r="P90" s="48">
        <v>3000</v>
      </c>
    </row>
    <row r="91" spans="1:16" s="13" customFormat="1">
      <c r="A91" s="74" t="s">
        <v>344</v>
      </c>
      <c r="B91" s="77"/>
      <c r="C91" s="77" t="s">
        <v>9</v>
      </c>
      <c r="D91" s="82" t="s">
        <v>354</v>
      </c>
      <c r="E91" s="77" t="s">
        <v>10</v>
      </c>
      <c r="F91" s="77" t="s">
        <v>9</v>
      </c>
      <c r="G91" s="77" t="s">
        <v>4</v>
      </c>
      <c r="H91" s="77">
        <v>11</v>
      </c>
      <c r="I91" s="77">
        <v>70588408</v>
      </c>
      <c r="J91" s="3"/>
      <c r="K91" s="3" t="s">
        <v>363</v>
      </c>
      <c r="L91" s="77">
        <v>10113753</v>
      </c>
      <c r="M91" s="75" t="s">
        <v>466</v>
      </c>
      <c r="N91" s="78">
        <f t="shared" si="1"/>
        <v>4100</v>
      </c>
      <c r="P91" s="48">
        <v>4100</v>
      </c>
    </row>
    <row r="92" spans="1:16" s="13" customFormat="1">
      <c r="A92" s="74" t="s">
        <v>346</v>
      </c>
      <c r="B92" s="77"/>
      <c r="C92" s="77" t="s">
        <v>19</v>
      </c>
      <c r="D92" s="82" t="s">
        <v>355</v>
      </c>
      <c r="E92" s="77" t="s">
        <v>10</v>
      </c>
      <c r="F92" s="77" t="s">
        <v>9</v>
      </c>
      <c r="G92" s="77" t="s">
        <v>5</v>
      </c>
      <c r="H92" s="77">
        <v>2</v>
      </c>
      <c r="I92" s="77">
        <v>60467829</v>
      </c>
      <c r="J92" s="3"/>
      <c r="K92" s="3" t="s">
        <v>362</v>
      </c>
      <c r="L92" s="77">
        <v>10113753</v>
      </c>
      <c r="M92" s="75" t="s">
        <v>398</v>
      </c>
      <c r="N92" s="79">
        <f t="shared" si="1"/>
        <v>5000</v>
      </c>
      <c r="P92" s="48">
        <v>5000</v>
      </c>
    </row>
    <row r="93" spans="1:16" s="13" customFormat="1">
      <c r="A93" s="74" t="s">
        <v>349</v>
      </c>
      <c r="B93" s="77"/>
      <c r="C93" s="77" t="s">
        <v>20</v>
      </c>
      <c r="D93" s="82" t="s">
        <v>451</v>
      </c>
      <c r="E93" s="77" t="s">
        <v>10</v>
      </c>
      <c r="F93" s="77" t="s">
        <v>9</v>
      </c>
      <c r="G93" s="77" t="s">
        <v>4</v>
      </c>
      <c r="H93" s="77">
        <v>5</v>
      </c>
      <c r="I93" s="77">
        <v>82646273</v>
      </c>
      <c r="J93" s="3"/>
      <c r="K93" s="3" t="s">
        <v>357</v>
      </c>
      <c r="L93" s="77">
        <v>10113753</v>
      </c>
      <c r="M93" s="75" t="s">
        <v>452</v>
      </c>
      <c r="N93" s="78">
        <f t="shared" si="1"/>
        <v>200</v>
      </c>
      <c r="P93" s="48">
        <v>200</v>
      </c>
    </row>
    <row r="94" spans="1:16" s="13" customFormat="1">
      <c r="A94" s="74" t="s">
        <v>352</v>
      </c>
      <c r="B94" s="77"/>
      <c r="C94" s="77" t="s">
        <v>20</v>
      </c>
      <c r="D94" s="82" t="s">
        <v>571</v>
      </c>
      <c r="E94" s="77" t="s">
        <v>10</v>
      </c>
      <c r="F94" s="77" t="s">
        <v>9</v>
      </c>
      <c r="G94" s="77" t="s">
        <v>5</v>
      </c>
      <c r="H94" s="77">
        <v>3</v>
      </c>
      <c r="I94" s="77">
        <v>28409627</v>
      </c>
      <c r="J94" s="3"/>
      <c r="K94" s="3" t="s">
        <v>576</v>
      </c>
      <c r="L94" s="77">
        <v>10113753</v>
      </c>
      <c r="M94" s="75" t="s">
        <v>577</v>
      </c>
      <c r="N94" s="79">
        <f t="shared" si="1"/>
        <v>2000</v>
      </c>
      <c r="P94" s="48">
        <v>2000</v>
      </c>
    </row>
    <row r="95" spans="1:16" s="13" customFormat="1">
      <c r="A95" s="74" t="s">
        <v>569</v>
      </c>
      <c r="B95" s="77"/>
      <c r="C95" s="77" t="s">
        <v>572</v>
      </c>
      <c r="D95" s="82" t="s">
        <v>573</v>
      </c>
      <c r="E95" s="77" t="s">
        <v>10</v>
      </c>
      <c r="F95" s="77" t="s">
        <v>9</v>
      </c>
      <c r="G95" s="77" t="s">
        <v>5</v>
      </c>
      <c r="H95" s="77">
        <v>13</v>
      </c>
      <c r="I95" s="77">
        <v>10888592</v>
      </c>
      <c r="J95" s="77"/>
      <c r="K95" s="77" t="s">
        <v>578</v>
      </c>
      <c r="L95" s="77">
        <v>10113753</v>
      </c>
      <c r="M95" s="82" t="s">
        <v>579</v>
      </c>
      <c r="N95" s="79">
        <f t="shared" si="1"/>
        <v>4400</v>
      </c>
      <c r="P95" s="48">
        <v>4400</v>
      </c>
    </row>
    <row r="96" spans="1:16" s="13" customFormat="1">
      <c r="A96" s="74" t="s">
        <v>570</v>
      </c>
      <c r="B96" s="77"/>
      <c r="C96" s="77" t="s">
        <v>123</v>
      </c>
      <c r="D96" s="82" t="s">
        <v>580</v>
      </c>
      <c r="E96" s="77" t="s">
        <v>10</v>
      </c>
      <c r="F96" s="77" t="s">
        <v>9</v>
      </c>
      <c r="G96" s="77" t="s">
        <v>5</v>
      </c>
      <c r="H96" s="77">
        <v>7</v>
      </c>
      <c r="I96" s="77">
        <v>62338123</v>
      </c>
      <c r="J96" s="77"/>
      <c r="K96" s="77" t="s">
        <v>581</v>
      </c>
      <c r="L96" s="77">
        <v>11408277</v>
      </c>
      <c r="M96" s="101" t="s">
        <v>582</v>
      </c>
      <c r="N96" s="78">
        <f t="shared" si="1"/>
        <v>1200</v>
      </c>
      <c r="P96" s="48">
        <v>1200</v>
      </c>
    </row>
    <row r="97" spans="1:22" s="13" customFormat="1">
      <c r="A97" s="74" t="s">
        <v>583</v>
      </c>
      <c r="B97" s="77"/>
      <c r="C97" s="77" t="s">
        <v>19</v>
      </c>
      <c r="D97" s="82" t="s">
        <v>584</v>
      </c>
      <c r="E97" s="77" t="s">
        <v>585</v>
      </c>
      <c r="F97" s="77" t="s">
        <v>9</v>
      </c>
      <c r="G97" s="74" t="s">
        <v>4</v>
      </c>
      <c r="H97" s="77">
        <v>8</v>
      </c>
      <c r="I97" s="77">
        <v>90574915</v>
      </c>
      <c r="J97" s="77"/>
      <c r="K97" s="77" t="s">
        <v>586</v>
      </c>
      <c r="L97" s="77">
        <v>10113753</v>
      </c>
      <c r="M97" s="82" t="s">
        <v>587</v>
      </c>
      <c r="N97" s="78">
        <f t="shared" si="1"/>
        <v>100</v>
      </c>
      <c r="P97" s="48">
        <v>100</v>
      </c>
    </row>
    <row r="98" spans="1:22" s="13" customFormat="1">
      <c r="A98" s="74" t="s">
        <v>588</v>
      </c>
      <c r="B98" s="74" t="s">
        <v>589</v>
      </c>
      <c r="C98" s="74" t="s">
        <v>9</v>
      </c>
      <c r="D98" s="101" t="s">
        <v>590</v>
      </c>
      <c r="E98" s="77" t="s">
        <v>10</v>
      </c>
      <c r="F98" s="77" t="s">
        <v>9</v>
      </c>
      <c r="G98" s="74" t="s">
        <v>4</v>
      </c>
      <c r="H98" s="77">
        <v>2</v>
      </c>
      <c r="I98" s="77">
        <v>83054836</v>
      </c>
      <c r="J98" s="77"/>
      <c r="K98" s="77" t="s">
        <v>591</v>
      </c>
      <c r="L98" s="77">
        <v>10113753</v>
      </c>
      <c r="M98" s="101" t="s">
        <v>592</v>
      </c>
      <c r="N98" s="79">
        <f t="shared" si="1"/>
        <v>100</v>
      </c>
      <c r="P98" s="48">
        <v>100</v>
      </c>
    </row>
    <row r="99" spans="1:22" s="13" customFormat="1">
      <c r="A99" s="74" t="s">
        <v>593</v>
      </c>
      <c r="B99" s="74"/>
      <c r="C99" s="74" t="s">
        <v>21</v>
      </c>
      <c r="D99" s="101" t="s">
        <v>594</v>
      </c>
      <c r="E99" s="77" t="s">
        <v>10</v>
      </c>
      <c r="F99" s="77" t="s">
        <v>9</v>
      </c>
      <c r="G99" s="74" t="s">
        <v>4</v>
      </c>
      <c r="H99" s="77">
        <v>8</v>
      </c>
      <c r="I99" s="77">
        <v>89165823</v>
      </c>
      <c r="J99" s="77"/>
      <c r="K99" s="77" t="s">
        <v>595</v>
      </c>
      <c r="L99" s="77">
        <v>11408277</v>
      </c>
      <c r="M99" s="101" t="s">
        <v>596</v>
      </c>
      <c r="N99" s="78">
        <f t="shared" si="1"/>
        <v>100</v>
      </c>
      <c r="P99" s="48">
        <v>100</v>
      </c>
    </row>
    <row r="100" spans="1:22">
      <c r="A100" s="112"/>
      <c r="B100" s="113"/>
      <c r="C100" s="113"/>
      <c r="D100" s="114"/>
      <c r="E100" s="115"/>
      <c r="F100" s="115"/>
      <c r="G100" s="113"/>
      <c r="H100" s="113"/>
      <c r="I100" s="113"/>
      <c r="J100" s="113"/>
      <c r="K100" s="113"/>
      <c r="L100" s="115"/>
      <c r="M100" s="113"/>
      <c r="N100" s="113"/>
    </row>
    <row r="101" spans="1:22">
      <c r="H101" s="4">
        <f>SUM(H6:H99)</f>
        <v>540</v>
      </c>
      <c r="N101" s="31">
        <f>SUM(N6:N99)</f>
        <v>557400</v>
      </c>
      <c r="O101" s="43">
        <f>SUM('Gmina Resko'!N101,'SP Resko'!N9,WIK!N41,'Centrum Kultury'!N12,CUS!N15)</f>
        <v>1079136</v>
      </c>
      <c r="P101" s="44" t="s">
        <v>332</v>
      </c>
    </row>
    <row r="103" spans="1:22">
      <c r="I103" s="35"/>
      <c r="P103" t="s">
        <v>308</v>
      </c>
    </row>
    <row r="104" spans="1:22" ht="13.5" thickBot="1">
      <c r="G104" s="4" t="s">
        <v>4</v>
      </c>
      <c r="H104" s="4">
        <f>H99+H98+H97+H93+H91+H89+H86+H85+H84+H83+H82+H81+H71+H70+H65+H63+H60+H53+H52+H51+H50+H49+H48</f>
        <v>161</v>
      </c>
      <c r="J104" s="35"/>
      <c r="M104" s="31"/>
      <c r="N104" s="31">
        <f>N99+N98+N97+N93+N91+N89+N86+N85+N84+N83+N82+N81+N71+N70+N65+N63+N60+N53+N52+N51+N50+N49+N48</f>
        <v>96600</v>
      </c>
    </row>
    <row r="105" spans="1:22" ht="13.5" thickBot="1">
      <c r="G105" s="4" t="s">
        <v>5</v>
      </c>
      <c r="H105" s="35">
        <f>H6+H7+H8+H9+H10+H11+H12+H13+H14+H15+H16+H17+H18+H19+H20+H21+H22+H23+H24+H25+H26+H27+H28+H29+H30+H31+H32+H33+H34+H35+H36+H37+H38+H39+H40+H41+H42+H43+H44+H45+H46+H47+H56+H57+H58+H59+H61+H62+H64+H66+H67+H68+H69+H72+H73+H74+H75+H76+H77+H78+H79+H80+H87+H88+H90+H92+H94+H95+H96</f>
        <v>361</v>
      </c>
      <c r="N105" s="35">
        <f>N96+N95+N94+N92+N90+N88+N87+N80+N79+N78+N77+N76+N75+N74+N73+N72+N69+N68+N67+N66+N64+N62+N61+N59+N58+N57+N56+N47+N46+N45+N44+N43+N42+N41+N40+N39+N38+N37+N36+N35+N34+N33+N32+N31+N30+N29+N28+N27+N26+N25+N24+N23+N22+N21+N20+N19+N18+N17+N16+N15+N14+N13+N12+N11+N10+N9+N8+N7+N6</f>
        <v>440800</v>
      </c>
      <c r="P105" s="38" t="s">
        <v>313</v>
      </c>
      <c r="Q105" s="107" t="s">
        <v>309</v>
      </c>
      <c r="R105" s="108" t="s">
        <v>310</v>
      </c>
      <c r="S105" s="109" t="s">
        <v>311</v>
      </c>
      <c r="T105" s="122" t="s">
        <v>611</v>
      </c>
      <c r="U105" s="110" t="s">
        <v>326</v>
      </c>
      <c r="V105" s="111" t="s">
        <v>312</v>
      </c>
    </row>
    <row r="106" spans="1:22">
      <c r="G106" s="4" t="s">
        <v>3</v>
      </c>
      <c r="H106" s="4">
        <f>H55+H54</f>
        <v>18</v>
      </c>
      <c r="N106" s="4">
        <f>N55+N54</f>
        <v>20000</v>
      </c>
      <c r="P106" s="106" t="s">
        <v>328</v>
      </c>
      <c r="Q106" s="123">
        <v>0</v>
      </c>
      <c r="R106" s="124">
        <v>1</v>
      </c>
      <c r="S106" s="124">
        <v>0</v>
      </c>
      <c r="T106" s="125">
        <v>0</v>
      </c>
      <c r="U106" s="124">
        <v>0</v>
      </c>
      <c r="V106" s="126">
        <f t="shared" ref="V106:V113" si="2">SUM(Q106:U106)</f>
        <v>1</v>
      </c>
    </row>
    <row r="107" spans="1:22">
      <c r="I107" s="4" t="s">
        <v>307</v>
      </c>
      <c r="P107" s="39" t="s">
        <v>4</v>
      </c>
      <c r="Q107" s="127">
        <v>23</v>
      </c>
      <c r="R107" s="48">
        <v>30</v>
      </c>
      <c r="S107" s="48">
        <v>6</v>
      </c>
      <c r="T107" s="128">
        <v>2</v>
      </c>
      <c r="U107" s="48">
        <v>2</v>
      </c>
      <c r="V107" s="129">
        <f t="shared" si="2"/>
        <v>63</v>
      </c>
    </row>
    <row r="108" spans="1:22">
      <c r="F108" s="4" t="s">
        <v>328</v>
      </c>
      <c r="G108" s="4">
        <f>SUM(WIK!H47)</f>
        <v>42</v>
      </c>
      <c r="H108" s="35"/>
      <c r="I108" s="4">
        <f>SUM(WIK!N47)</f>
        <v>16533</v>
      </c>
      <c r="N108" s="35">
        <f>N104+N105+N106</f>
        <v>557400</v>
      </c>
      <c r="P108" s="39" t="s">
        <v>5</v>
      </c>
      <c r="Q108" s="127">
        <v>69</v>
      </c>
      <c r="R108" s="48">
        <v>0</v>
      </c>
      <c r="S108" s="48">
        <v>0</v>
      </c>
      <c r="T108" s="128">
        <v>0</v>
      </c>
      <c r="U108" s="48">
        <v>0</v>
      </c>
      <c r="V108" s="129">
        <f t="shared" si="2"/>
        <v>69</v>
      </c>
    </row>
    <row r="109" spans="1:22">
      <c r="F109" s="4" t="s">
        <v>4</v>
      </c>
      <c r="G109" s="4">
        <f>SUM('Gmina Resko'!H104,WIK!H44,'Centrum Kultury'!H15,'SP Resko'!H9+CUS!H12)</f>
        <v>573</v>
      </c>
      <c r="I109" s="31">
        <f>SUM(N104+'SP Resko'!N9+WIK!N44+'Centrum Kultury'!N12+CUS!N12)</f>
        <v>341959</v>
      </c>
      <c r="P109" s="39" t="s">
        <v>3</v>
      </c>
      <c r="Q109" s="127">
        <v>2</v>
      </c>
      <c r="R109" s="48">
        <v>0</v>
      </c>
      <c r="S109" s="48">
        <v>0</v>
      </c>
      <c r="T109" s="128">
        <v>0</v>
      </c>
      <c r="U109" s="48">
        <v>0</v>
      </c>
      <c r="V109" s="129">
        <f t="shared" si="2"/>
        <v>2</v>
      </c>
    </row>
    <row r="110" spans="1:22">
      <c r="F110" s="4" t="s">
        <v>5</v>
      </c>
      <c r="G110" s="35">
        <f>H105</f>
        <v>361</v>
      </c>
      <c r="I110" s="31">
        <f>N105</f>
        <v>440800</v>
      </c>
      <c r="P110" s="39" t="s">
        <v>158</v>
      </c>
      <c r="Q110" s="127">
        <v>0</v>
      </c>
      <c r="R110" s="48">
        <v>1</v>
      </c>
      <c r="S110" s="48">
        <v>0</v>
      </c>
      <c r="T110" s="128">
        <v>0</v>
      </c>
      <c r="U110" s="48">
        <v>0</v>
      </c>
      <c r="V110" s="129">
        <f t="shared" si="2"/>
        <v>1</v>
      </c>
    </row>
    <row r="111" spans="1:22">
      <c r="B111" s="4" t="s">
        <v>616</v>
      </c>
      <c r="C111" s="4">
        <v>102171</v>
      </c>
      <c r="F111" s="4" t="s">
        <v>3</v>
      </c>
      <c r="G111" s="4">
        <f>H106</f>
        <v>18</v>
      </c>
      <c r="I111" s="4">
        <f>N106</f>
        <v>20000</v>
      </c>
      <c r="P111" s="105" t="s">
        <v>159</v>
      </c>
      <c r="Q111" s="130">
        <v>0</v>
      </c>
      <c r="R111" s="131">
        <v>1</v>
      </c>
      <c r="S111" s="131">
        <v>0</v>
      </c>
      <c r="T111" s="132">
        <v>0</v>
      </c>
      <c r="U111" s="131">
        <v>0</v>
      </c>
      <c r="V111" s="133">
        <f t="shared" si="2"/>
        <v>1</v>
      </c>
    </row>
    <row r="112" spans="1:22">
      <c r="B112" s="4" t="s">
        <v>617</v>
      </c>
      <c r="C112" s="4">
        <v>68044</v>
      </c>
      <c r="F112" s="4" t="s">
        <v>158</v>
      </c>
      <c r="G112" s="4">
        <f>WIK!H46</f>
        <v>48</v>
      </c>
      <c r="I112" s="4">
        <f>SUM(WIK!N45,)</f>
        <v>76246</v>
      </c>
      <c r="P112" s="105" t="s">
        <v>554</v>
      </c>
      <c r="Q112" s="130">
        <v>0</v>
      </c>
      <c r="R112" s="131">
        <v>1</v>
      </c>
      <c r="S112" s="131">
        <v>0</v>
      </c>
      <c r="T112" s="131">
        <v>0</v>
      </c>
      <c r="U112" s="131">
        <v>0</v>
      </c>
      <c r="V112" s="134">
        <f t="shared" si="2"/>
        <v>1</v>
      </c>
    </row>
    <row r="113" spans="4:22" ht="13.5" thickBot="1">
      <c r="F113" s="4" t="s">
        <v>159</v>
      </c>
      <c r="G113" s="4">
        <f>SUM(WIK!H47)</f>
        <v>42</v>
      </c>
      <c r="I113" s="4">
        <f>SUM(WIK!N46)</f>
        <v>170215</v>
      </c>
      <c r="L113" s="31"/>
      <c r="P113" s="121" t="s">
        <v>602</v>
      </c>
      <c r="Q113" s="135">
        <v>0</v>
      </c>
      <c r="R113" s="136">
        <v>0</v>
      </c>
      <c r="S113" s="136">
        <v>0</v>
      </c>
      <c r="T113" s="136">
        <v>1</v>
      </c>
      <c r="U113" s="136">
        <v>0</v>
      </c>
      <c r="V113" s="137">
        <f t="shared" si="2"/>
        <v>1</v>
      </c>
    </row>
    <row r="114" spans="4:22">
      <c r="F114" s="4" t="s">
        <v>554</v>
      </c>
      <c r="G114" s="4">
        <f>WIK!H48</f>
        <v>14</v>
      </c>
      <c r="I114" s="4">
        <f>WIK!N48</f>
        <v>9783</v>
      </c>
    </row>
    <row r="115" spans="4:22" ht="13.5" thickBot="1">
      <c r="F115" s="4" t="s">
        <v>602</v>
      </c>
      <c r="G115" s="4">
        <f>CUS!H13</f>
        <v>6</v>
      </c>
      <c r="I115" s="31">
        <f>CUS!N13</f>
        <v>3600</v>
      </c>
    </row>
    <row r="116" spans="4:22" ht="13.5" thickBot="1">
      <c r="I116" s="31"/>
      <c r="P116" s="36" t="s">
        <v>312</v>
      </c>
      <c r="Q116" s="37">
        <f t="shared" ref="Q116:V116" si="3">SUM(Q106:Q113)</f>
        <v>94</v>
      </c>
      <c r="R116" s="37">
        <f t="shared" si="3"/>
        <v>34</v>
      </c>
      <c r="S116" s="37">
        <f t="shared" si="3"/>
        <v>6</v>
      </c>
      <c r="T116" s="40">
        <f t="shared" si="3"/>
        <v>3</v>
      </c>
      <c r="U116" s="41">
        <f t="shared" si="3"/>
        <v>2</v>
      </c>
      <c r="V116" s="42">
        <f t="shared" si="3"/>
        <v>139</v>
      </c>
    </row>
    <row r="117" spans="4:22">
      <c r="D117" s="104"/>
      <c r="E117" s="103" t="s">
        <v>568</v>
      </c>
      <c r="F117" s="103"/>
      <c r="G117" s="103">
        <f>SUM(G108:G115)</f>
        <v>1104</v>
      </c>
      <c r="H117" s="103"/>
      <c r="I117" s="103">
        <f>SUM(I108:I115)</f>
        <v>1079136</v>
      </c>
      <c r="K117" s="119"/>
      <c r="L117" s="119"/>
    </row>
    <row r="125" spans="4:22">
      <c r="D125" s="46"/>
      <c r="E125" s="153" t="s">
        <v>335</v>
      </c>
      <c r="F125" s="153"/>
      <c r="G125" s="153"/>
      <c r="H125" s="153"/>
      <c r="I125" s="153"/>
      <c r="J125" s="153"/>
      <c r="K125" s="153"/>
      <c r="L125" s="153"/>
      <c r="M125" s="153"/>
    </row>
  </sheetData>
  <mergeCells count="13">
    <mergeCell ref="E125:M125"/>
    <mergeCell ref="B1:C2"/>
    <mergeCell ref="A4:A5"/>
    <mergeCell ref="M4:M5"/>
    <mergeCell ref="N4:N5"/>
    <mergeCell ref="L4:L5"/>
    <mergeCell ref="G4:G5"/>
    <mergeCell ref="H4:H5"/>
    <mergeCell ref="I4:I5"/>
    <mergeCell ref="B4:E4"/>
    <mergeCell ref="F4:F5"/>
    <mergeCell ref="J4:J5"/>
    <mergeCell ref="K4:K5"/>
  </mergeCells>
  <phoneticPr fontId="0" type="noConversion"/>
  <pageMargins left="0.75" right="0.75" top="1" bottom="1" header="0.5" footer="0.5"/>
  <pageSetup paperSize="256" scale="85" fitToHeight="0" orientation="landscape" r:id="rId1"/>
  <headerFooter alignWithMargins="0"/>
  <colBreaks count="1" manualBreakCount="1">
    <brk id="8" max="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"/>
  <sheetViews>
    <sheetView workbookViewId="0">
      <selection activeCell="J21" sqref="J21"/>
    </sheetView>
  </sheetViews>
  <sheetFormatPr defaultRowHeight="12.75"/>
  <cols>
    <col min="2" max="2" width="18.28515625" customWidth="1"/>
    <col min="3" max="3" width="15" customWidth="1"/>
    <col min="9" max="9" width="13.42578125" customWidth="1"/>
    <col min="10" max="10" width="16.7109375" customWidth="1"/>
    <col min="11" max="11" width="21.7109375" customWidth="1"/>
    <col min="12" max="12" width="12.28515625" customWidth="1"/>
    <col min="13" max="13" width="35.5703125" customWidth="1"/>
    <col min="14" max="14" width="11.42578125" customWidth="1"/>
  </cols>
  <sheetData>
    <row r="1" spans="1:16">
      <c r="B1" s="157" t="s">
        <v>155</v>
      </c>
      <c r="C1" s="158"/>
    </row>
    <row r="2" spans="1:16">
      <c r="B2" s="159"/>
      <c r="C2" s="159"/>
    </row>
    <row r="3" spans="1:16" ht="12.75" customHeight="1">
      <c r="A3" s="161" t="s">
        <v>207</v>
      </c>
      <c r="B3" s="160" t="s">
        <v>0</v>
      </c>
      <c r="C3" s="160"/>
      <c r="D3" s="160"/>
      <c r="E3" s="160"/>
      <c r="F3" s="160"/>
      <c r="G3" s="144" t="s">
        <v>113</v>
      </c>
      <c r="H3" s="142" t="s">
        <v>112</v>
      </c>
      <c r="I3" s="146" t="s">
        <v>1</v>
      </c>
      <c r="J3" s="144" t="s">
        <v>115</v>
      </c>
      <c r="K3" s="142" t="s">
        <v>116</v>
      </c>
      <c r="L3" s="142" t="s">
        <v>118</v>
      </c>
      <c r="M3" s="146" t="s">
        <v>8</v>
      </c>
      <c r="N3" s="140" t="s">
        <v>607</v>
      </c>
      <c r="P3" s="142" t="s">
        <v>565</v>
      </c>
    </row>
    <row r="4" spans="1:16" ht="38.25">
      <c r="A4" s="156"/>
      <c r="B4" s="1" t="s">
        <v>6</v>
      </c>
      <c r="C4" s="1" t="s">
        <v>7</v>
      </c>
      <c r="D4" s="7" t="s">
        <v>148</v>
      </c>
      <c r="E4" s="1" t="s">
        <v>114</v>
      </c>
      <c r="F4" s="1" t="s">
        <v>2</v>
      </c>
      <c r="G4" s="145"/>
      <c r="H4" s="143"/>
      <c r="I4" s="147"/>
      <c r="J4" s="145"/>
      <c r="K4" s="143"/>
      <c r="L4" s="143"/>
      <c r="M4" s="147"/>
      <c r="N4" s="141"/>
      <c r="P4" s="143"/>
    </row>
    <row r="5" spans="1:16" ht="27" customHeight="1">
      <c r="A5" s="77" t="s">
        <v>208</v>
      </c>
      <c r="B5" s="116" t="s">
        <v>302</v>
      </c>
      <c r="C5" s="14" t="s">
        <v>23</v>
      </c>
      <c r="D5" s="30" t="s">
        <v>566</v>
      </c>
      <c r="E5" s="14" t="s">
        <v>392</v>
      </c>
      <c r="F5" s="14" t="s">
        <v>9</v>
      </c>
      <c r="G5" s="117" t="s">
        <v>4</v>
      </c>
      <c r="H5" s="14">
        <v>27</v>
      </c>
      <c r="I5" s="117">
        <v>56122098</v>
      </c>
      <c r="J5" s="3"/>
      <c r="K5" s="14" t="s">
        <v>597</v>
      </c>
      <c r="L5" s="14">
        <v>10113753</v>
      </c>
      <c r="M5" s="30" t="s">
        <v>567</v>
      </c>
      <c r="N5" s="118">
        <f>P5</f>
        <v>42343</v>
      </c>
      <c r="O5" s="13"/>
      <c r="P5" s="118">
        <v>42343</v>
      </c>
    </row>
    <row r="6" spans="1:16" s="13" customFormat="1" ht="25.5" customHeight="1">
      <c r="A6" s="77" t="s">
        <v>209</v>
      </c>
      <c r="B6" s="102" t="s">
        <v>467</v>
      </c>
      <c r="C6" s="3" t="s">
        <v>9</v>
      </c>
      <c r="D6" s="75"/>
      <c r="E6" s="3" t="s">
        <v>10</v>
      </c>
      <c r="F6" s="3" t="s">
        <v>9</v>
      </c>
      <c r="G6" s="76" t="s">
        <v>4</v>
      </c>
      <c r="H6" s="3">
        <v>11</v>
      </c>
      <c r="I6" s="76">
        <v>10804392</v>
      </c>
      <c r="J6" s="3"/>
      <c r="K6" s="3" t="s">
        <v>598</v>
      </c>
      <c r="L6" s="77">
        <v>10113753</v>
      </c>
      <c r="M6" s="75" t="s">
        <v>468</v>
      </c>
      <c r="N6" s="79">
        <f>P6</f>
        <v>200</v>
      </c>
      <c r="P6" s="79">
        <v>200</v>
      </c>
    </row>
    <row r="7" spans="1:16">
      <c r="B7" s="9"/>
      <c r="C7" s="9"/>
      <c r="D7" s="10"/>
      <c r="E7" s="9"/>
      <c r="F7" s="9"/>
      <c r="G7" s="11"/>
      <c r="H7" s="9"/>
      <c r="I7" s="11"/>
      <c r="J7" s="9"/>
      <c r="K7" s="9"/>
      <c r="L7" s="9"/>
      <c r="M7" s="10"/>
      <c r="N7" s="12"/>
    </row>
    <row r="8" spans="1:16">
      <c r="B8" s="9"/>
      <c r="C8" s="9"/>
      <c r="D8" s="10"/>
      <c r="E8" s="9"/>
      <c r="F8" s="9"/>
      <c r="G8" s="11"/>
      <c r="H8" s="9"/>
      <c r="I8" s="11"/>
      <c r="J8" s="9"/>
      <c r="K8" s="9"/>
      <c r="L8" s="9"/>
      <c r="M8" s="10"/>
      <c r="N8" s="12"/>
    </row>
    <row r="9" spans="1:16">
      <c r="B9" s="13"/>
      <c r="C9" s="13"/>
      <c r="D9" s="13"/>
      <c r="E9" s="13"/>
      <c r="F9" s="13"/>
      <c r="G9" s="11" t="s">
        <v>4</v>
      </c>
      <c r="H9" s="13">
        <f>SUM(H5:H8)</f>
        <v>38</v>
      </c>
      <c r="I9" s="13"/>
      <c r="J9" s="13"/>
      <c r="K9" s="13"/>
      <c r="L9" s="13"/>
      <c r="M9" s="13"/>
      <c r="N9" s="32">
        <f>SUM(N5:N8)</f>
        <v>42543</v>
      </c>
    </row>
  </sheetData>
  <mergeCells count="12">
    <mergeCell ref="P3:P4"/>
    <mergeCell ref="J3:J4"/>
    <mergeCell ref="K3:K4"/>
    <mergeCell ref="A3:A4"/>
    <mergeCell ref="B1:C2"/>
    <mergeCell ref="L3:L4"/>
    <mergeCell ref="M3:M4"/>
    <mergeCell ref="N3:N4"/>
    <mergeCell ref="B3:F3"/>
    <mergeCell ref="G3:G4"/>
    <mergeCell ref="H3:H4"/>
    <mergeCell ref="I3:I4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4"/>
  <sheetViews>
    <sheetView topLeftCell="A33" zoomScaleNormal="100" workbookViewId="0">
      <selection activeCell="R9" sqref="R9"/>
    </sheetView>
  </sheetViews>
  <sheetFormatPr defaultRowHeight="12.75"/>
  <cols>
    <col min="1" max="1" width="9.140625" style="17"/>
    <col min="2" max="2" width="15.28515625" style="18" customWidth="1"/>
    <col min="3" max="3" width="14.140625" style="18" customWidth="1"/>
    <col min="4" max="4" width="6.140625" style="18" customWidth="1"/>
    <col min="5" max="8" width="9.140625" style="18"/>
    <col min="9" max="9" width="12.42578125" style="18" customWidth="1"/>
    <col min="10" max="10" width="24" style="17" customWidth="1"/>
    <col min="11" max="11" width="21.140625" style="17" customWidth="1"/>
    <col min="12" max="12" width="17.140625" style="17" customWidth="1"/>
    <col min="13" max="13" width="36.42578125" style="57" customWidth="1"/>
    <col min="14" max="14" width="13.5703125" style="17" customWidth="1"/>
    <col min="15" max="15" width="12.28515625" style="17" customWidth="1"/>
    <col min="16" max="16" width="12.85546875" style="17" customWidth="1"/>
    <col min="17" max="16384" width="9.140625" style="17"/>
  </cols>
  <sheetData>
    <row r="1" spans="1:18">
      <c r="B1" s="166" t="s">
        <v>156</v>
      </c>
      <c r="C1" s="166"/>
      <c r="D1" s="166"/>
    </row>
    <row r="2" spans="1:18" ht="31.5" customHeight="1" thickBot="1">
      <c r="A2" s="20"/>
      <c r="B2" s="155"/>
      <c r="C2" s="155"/>
      <c r="D2" s="155"/>
      <c r="E2" s="21"/>
      <c r="F2" s="21"/>
      <c r="G2" s="21"/>
      <c r="H2" s="21"/>
      <c r="I2" s="21"/>
      <c r="J2" s="20"/>
      <c r="K2" s="20"/>
      <c r="L2" s="20"/>
      <c r="M2" s="58"/>
      <c r="N2" s="20"/>
    </row>
    <row r="3" spans="1:18" ht="12.75" customHeight="1">
      <c r="A3" s="167" t="s">
        <v>207</v>
      </c>
      <c r="B3" s="173" t="s">
        <v>0</v>
      </c>
      <c r="C3" s="173"/>
      <c r="D3" s="173"/>
      <c r="E3" s="173"/>
      <c r="F3" s="173"/>
      <c r="G3" s="162" t="s">
        <v>113</v>
      </c>
      <c r="H3" s="162" t="s">
        <v>112</v>
      </c>
      <c r="I3" s="174" t="s">
        <v>1</v>
      </c>
      <c r="J3" s="162" t="s">
        <v>115</v>
      </c>
      <c r="K3" s="164" t="s">
        <v>116</v>
      </c>
      <c r="L3" s="164" t="s">
        <v>118</v>
      </c>
      <c r="M3" s="171" t="s">
        <v>8</v>
      </c>
      <c r="N3" s="169" t="s">
        <v>607</v>
      </c>
      <c r="O3" s="19"/>
      <c r="P3" s="169" t="s">
        <v>608</v>
      </c>
    </row>
    <row r="4" spans="1:18" ht="50.25" customHeight="1">
      <c r="A4" s="168"/>
      <c r="B4" s="15" t="s">
        <v>6</v>
      </c>
      <c r="C4" s="15" t="s">
        <v>7</v>
      </c>
      <c r="D4" s="16" t="s">
        <v>148</v>
      </c>
      <c r="E4" s="15" t="s">
        <v>114</v>
      </c>
      <c r="F4" s="15" t="s">
        <v>2</v>
      </c>
      <c r="G4" s="163"/>
      <c r="H4" s="163"/>
      <c r="I4" s="175"/>
      <c r="J4" s="163"/>
      <c r="K4" s="165"/>
      <c r="L4" s="165"/>
      <c r="M4" s="172"/>
      <c r="N4" s="170"/>
      <c r="O4" s="45"/>
      <c r="P4" s="170"/>
    </row>
    <row r="5" spans="1:18" s="18" customFormat="1" ht="25.5">
      <c r="A5" s="49" t="s">
        <v>208</v>
      </c>
      <c r="B5" s="50" t="s">
        <v>544</v>
      </c>
      <c r="C5" s="51" t="s">
        <v>9</v>
      </c>
      <c r="D5" s="52" t="s">
        <v>545</v>
      </c>
      <c r="E5" s="53" t="s">
        <v>10</v>
      </c>
      <c r="F5" s="53" t="s">
        <v>9</v>
      </c>
      <c r="G5" s="54" t="s">
        <v>158</v>
      </c>
      <c r="H5" s="54">
        <v>41</v>
      </c>
      <c r="I5" s="54">
        <v>96811688</v>
      </c>
      <c r="J5" s="54" t="s">
        <v>612</v>
      </c>
      <c r="K5" s="54" t="s">
        <v>613</v>
      </c>
      <c r="L5" s="54">
        <v>10113224</v>
      </c>
      <c r="M5" s="59" t="s">
        <v>546</v>
      </c>
      <c r="N5" s="55">
        <f>P5</f>
        <v>76246</v>
      </c>
      <c r="O5" s="45"/>
      <c r="P5" s="55">
        <v>76246</v>
      </c>
      <c r="Q5" s="18" t="s">
        <v>618</v>
      </c>
      <c r="R5" s="18" t="s">
        <v>619</v>
      </c>
    </row>
    <row r="6" spans="1:18" s="18" customFormat="1" ht="38.25">
      <c r="A6" s="49" t="s">
        <v>209</v>
      </c>
      <c r="B6" s="50" t="s">
        <v>175</v>
      </c>
      <c r="C6" s="51" t="s">
        <v>9</v>
      </c>
      <c r="D6" s="52" t="s">
        <v>542</v>
      </c>
      <c r="E6" s="53" t="s">
        <v>10</v>
      </c>
      <c r="F6" s="53" t="s">
        <v>9</v>
      </c>
      <c r="G6" s="54" t="s">
        <v>159</v>
      </c>
      <c r="H6" s="54">
        <v>48</v>
      </c>
      <c r="I6" s="54">
        <v>42203312</v>
      </c>
      <c r="J6" s="54" t="s">
        <v>612</v>
      </c>
      <c r="K6" s="54" t="s">
        <v>176</v>
      </c>
      <c r="L6" s="54">
        <v>10113224</v>
      </c>
      <c r="M6" s="59" t="s">
        <v>543</v>
      </c>
      <c r="N6" s="55">
        <f>P6</f>
        <v>170215</v>
      </c>
      <c r="P6" s="55">
        <v>170215</v>
      </c>
      <c r="Q6" s="18">
        <v>102171</v>
      </c>
      <c r="R6" s="18">
        <v>68044</v>
      </c>
    </row>
    <row r="7" spans="1:18" s="48" customFormat="1" ht="25.5">
      <c r="A7" s="85">
        <v>3</v>
      </c>
      <c r="B7" s="86" t="s">
        <v>173</v>
      </c>
      <c r="C7" s="87" t="s">
        <v>15</v>
      </c>
      <c r="D7" s="88"/>
      <c r="E7" s="89" t="s">
        <v>10</v>
      </c>
      <c r="F7" s="89" t="s">
        <v>9</v>
      </c>
      <c r="G7" s="90" t="s">
        <v>4</v>
      </c>
      <c r="H7" s="90">
        <v>27</v>
      </c>
      <c r="I7" s="90">
        <v>56122082</v>
      </c>
      <c r="J7" s="54" t="s">
        <v>612</v>
      </c>
      <c r="K7" s="90" t="s">
        <v>177</v>
      </c>
      <c r="L7" s="90">
        <v>10113224</v>
      </c>
      <c r="M7" s="91" t="s">
        <v>549</v>
      </c>
      <c r="N7" s="55">
        <f>P7</f>
        <v>11192</v>
      </c>
      <c r="O7" s="47"/>
      <c r="P7" s="92">
        <v>11192</v>
      </c>
    </row>
    <row r="8" spans="1:18" s="48" customFormat="1" ht="27" customHeight="1">
      <c r="A8" s="85">
        <v>4</v>
      </c>
      <c r="B8" s="86" t="s">
        <v>172</v>
      </c>
      <c r="C8" s="87" t="s">
        <v>19</v>
      </c>
      <c r="D8" s="88"/>
      <c r="E8" s="89" t="s">
        <v>10</v>
      </c>
      <c r="F8" s="89" t="s">
        <v>9</v>
      </c>
      <c r="G8" s="90" t="s">
        <v>4</v>
      </c>
      <c r="H8" s="90">
        <v>14</v>
      </c>
      <c r="I8" s="90">
        <v>63073885</v>
      </c>
      <c r="J8" s="54" t="s">
        <v>612</v>
      </c>
      <c r="K8" s="90" t="s">
        <v>178</v>
      </c>
      <c r="L8" s="90">
        <v>10113224</v>
      </c>
      <c r="M8" s="91" t="s">
        <v>524</v>
      </c>
      <c r="N8" s="55">
        <f t="shared" ref="N8:N38" si="0">P8</f>
        <v>2194</v>
      </c>
      <c r="O8" s="47"/>
      <c r="P8" s="92">
        <v>2194</v>
      </c>
    </row>
    <row r="9" spans="1:18" s="48" customFormat="1" ht="25.5">
      <c r="A9" s="85">
        <v>5</v>
      </c>
      <c r="B9" s="86" t="s">
        <v>171</v>
      </c>
      <c r="C9" s="87" t="s">
        <v>20</v>
      </c>
      <c r="D9" s="88"/>
      <c r="E9" s="89" t="s">
        <v>10</v>
      </c>
      <c r="F9" s="89" t="s">
        <v>9</v>
      </c>
      <c r="G9" s="90" t="s">
        <v>4</v>
      </c>
      <c r="H9" s="90">
        <v>14</v>
      </c>
      <c r="I9" s="90">
        <v>8201522</v>
      </c>
      <c r="J9" s="54" t="s">
        <v>612</v>
      </c>
      <c r="K9" s="90" t="s">
        <v>179</v>
      </c>
      <c r="L9" s="90">
        <v>10113224</v>
      </c>
      <c r="M9" s="91" t="s">
        <v>525</v>
      </c>
      <c r="N9" s="55">
        <f t="shared" si="0"/>
        <v>6110</v>
      </c>
      <c r="O9" s="47"/>
      <c r="P9" s="92">
        <v>6110</v>
      </c>
    </row>
    <row r="10" spans="1:18" s="48" customFormat="1" ht="38.25">
      <c r="A10" s="85">
        <v>6</v>
      </c>
      <c r="B10" s="86" t="s">
        <v>170</v>
      </c>
      <c r="C10" s="87" t="s">
        <v>23</v>
      </c>
      <c r="D10" s="88"/>
      <c r="E10" s="89" t="s">
        <v>392</v>
      </c>
      <c r="F10" s="89" t="s">
        <v>9</v>
      </c>
      <c r="G10" s="90" t="s">
        <v>4</v>
      </c>
      <c r="H10" s="90">
        <v>11</v>
      </c>
      <c r="I10" s="90">
        <v>8800531</v>
      </c>
      <c r="J10" s="54" t="s">
        <v>612</v>
      </c>
      <c r="K10" s="90" t="s">
        <v>180</v>
      </c>
      <c r="L10" s="90">
        <v>10113224</v>
      </c>
      <c r="M10" s="91" t="s">
        <v>526</v>
      </c>
      <c r="N10" s="55">
        <f t="shared" si="0"/>
        <v>4912</v>
      </c>
      <c r="O10" s="47"/>
      <c r="P10" s="92">
        <v>4912</v>
      </c>
    </row>
    <row r="11" spans="1:18" s="48" customFormat="1" ht="40.5" customHeight="1">
      <c r="A11" s="85">
        <v>7</v>
      </c>
      <c r="B11" s="86" t="s">
        <v>169</v>
      </c>
      <c r="C11" s="87" t="s">
        <v>24</v>
      </c>
      <c r="D11" s="88"/>
      <c r="E11" s="89" t="s">
        <v>10</v>
      </c>
      <c r="F11" s="89" t="s">
        <v>9</v>
      </c>
      <c r="G11" s="90" t="s">
        <v>4</v>
      </c>
      <c r="H11" s="90">
        <v>14</v>
      </c>
      <c r="I11" s="90">
        <v>90926146</v>
      </c>
      <c r="J11" s="54" t="s">
        <v>612</v>
      </c>
      <c r="K11" s="90" t="s">
        <v>181</v>
      </c>
      <c r="L11" s="90">
        <v>10113224</v>
      </c>
      <c r="M11" s="91" t="s">
        <v>527</v>
      </c>
      <c r="N11" s="55">
        <f t="shared" si="0"/>
        <v>15974</v>
      </c>
      <c r="O11" s="47"/>
      <c r="P11" s="92">
        <v>15974</v>
      </c>
    </row>
    <row r="12" spans="1:18" s="48" customFormat="1" ht="25.5">
      <c r="A12" s="85">
        <v>8</v>
      </c>
      <c r="B12" s="86" t="s">
        <v>168</v>
      </c>
      <c r="C12" s="87" t="s">
        <v>27</v>
      </c>
      <c r="D12" s="88"/>
      <c r="E12" s="89" t="s">
        <v>10</v>
      </c>
      <c r="F12" s="89" t="s">
        <v>9</v>
      </c>
      <c r="G12" s="90" t="s">
        <v>4</v>
      </c>
      <c r="H12" s="90">
        <v>14</v>
      </c>
      <c r="I12" s="90">
        <v>2721399</v>
      </c>
      <c r="J12" s="54" t="s">
        <v>612</v>
      </c>
      <c r="K12" s="90" t="s">
        <v>182</v>
      </c>
      <c r="L12" s="90">
        <v>10113224</v>
      </c>
      <c r="M12" s="91" t="s">
        <v>528</v>
      </c>
      <c r="N12" s="55">
        <f t="shared" si="0"/>
        <v>7954</v>
      </c>
      <c r="O12" s="47"/>
      <c r="P12" s="92">
        <v>7954</v>
      </c>
    </row>
    <row r="13" spans="1:18" s="48" customFormat="1" ht="25.5">
      <c r="A13" s="85">
        <v>9</v>
      </c>
      <c r="B13" s="86" t="s">
        <v>167</v>
      </c>
      <c r="C13" s="87" t="s">
        <v>23</v>
      </c>
      <c r="D13" s="88"/>
      <c r="E13" s="89" t="s">
        <v>392</v>
      </c>
      <c r="F13" s="89" t="s">
        <v>9</v>
      </c>
      <c r="G13" s="90" t="s">
        <v>4</v>
      </c>
      <c r="H13" s="90">
        <v>14</v>
      </c>
      <c r="I13" s="90">
        <v>63720798</v>
      </c>
      <c r="J13" s="54" t="s">
        <v>612</v>
      </c>
      <c r="K13" s="90" t="s">
        <v>183</v>
      </c>
      <c r="L13" s="90">
        <v>10113224</v>
      </c>
      <c r="M13" s="91" t="s">
        <v>529</v>
      </c>
      <c r="N13" s="55">
        <f t="shared" si="0"/>
        <v>5360</v>
      </c>
      <c r="O13" s="47"/>
      <c r="P13" s="92">
        <v>5360</v>
      </c>
    </row>
    <row r="14" spans="1:18" s="48" customFormat="1" ht="25.5">
      <c r="A14" s="85">
        <v>10</v>
      </c>
      <c r="B14" s="86" t="s">
        <v>166</v>
      </c>
      <c r="C14" s="87" t="s">
        <v>28</v>
      </c>
      <c r="D14" s="88"/>
      <c r="E14" s="89" t="s">
        <v>396</v>
      </c>
      <c r="F14" s="89" t="s">
        <v>9</v>
      </c>
      <c r="G14" s="90" t="s">
        <v>4</v>
      </c>
      <c r="H14" s="90">
        <v>14</v>
      </c>
      <c r="I14" s="90">
        <v>63682700</v>
      </c>
      <c r="J14" s="54" t="s">
        <v>612</v>
      </c>
      <c r="K14" s="90" t="s">
        <v>184</v>
      </c>
      <c r="L14" s="90">
        <v>10113224</v>
      </c>
      <c r="M14" s="91" t="s">
        <v>530</v>
      </c>
      <c r="N14" s="55">
        <f t="shared" si="0"/>
        <v>12324</v>
      </c>
      <c r="O14" s="47"/>
      <c r="P14" s="92">
        <v>12324</v>
      </c>
    </row>
    <row r="15" spans="1:18" s="48" customFormat="1" ht="25.5">
      <c r="A15" s="85">
        <v>11</v>
      </c>
      <c r="B15" s="86" t="s">
        <v>165</v>
      </c>
      <c r="C15" s="87" t="s">
        <v>22</v>
      </c>
      <c r="D15" s="88"/>
      <c r="E15" s="89" t="s">
        <v>10</v>
      </c>
      <c r="F15" s="89" t="s">
        <v>9</v>
      </c>
      <c r="G15" s="90" t="s">
        <v>4</v>
      </c>
      <c r="H15" s="90">
        <v>11</v>
      </c>
      <c r="I15" s="90">
        <v>82666932</v>
      </c>
      <c r="J15" s="54" t="s">
        <v>612</v>
      </c>
      <c r="K15" s="90" t="s">
        <v>185</v>
      </c>
      <c r="L15" s="90">
        <v>10113224</v>
      </c>
      <c r="M15" s="91" t="s">
        <v>531</v>
      </c>
      <c r="N15" s="55">
        <f t="shared" si="0"/>
        <v>2777</v>
      </c>
      <c r="O15" s="47"/>
      <c r="P15" s="92">
        <v>2777</v>
      </c>
    </row>
    <row r="16" spans="1:18" s="48" customFormat="1" ht="25.5">
      <c r="A16" s="85">
        <v>12</v>
      </c>
      <c r="B16" s="86" t="s">
        <v>164</v>
      </c>
      <c r="C16" s="87" t="s">
        <v>174</v>
      </c>
      <c r="D16" s="88"/>
      <c r="E16" s="89" t="s">
        <v>10</v>
      </c>
      <c r="F16" s="89" t="s">
        <v>9</v>
      </c>
      <c r="G16" s="90" t="s">
        <v>4</v>
      </c>
      <c r="H16" s="90">
        <v>14</v>
      </c>
      <c r="I16" s="90">
        <v>9515161</v>
      </c>
      <c r="J16" s="54" t="s">
        <v>612</v>
      </c>
      <c r="K16" s="90" t="s">
        <v>186</v>
      </c>
      <c r="L16" s="90">
        <v>10113224</v>
      </c>
      <c r="M16" s="91" t="s">
        <v>532</v>
      </c>
      <c r="N16" s="55">
        <f t="shared" si="0"/>
        <v>4968</v>
      </c>
      <c r="O16" s="47"/>
      <c r="P16" s="92">
        <v>4968</v>
      </c>
    </row>
    <row r="17" spans="1:16" s="48" customFormat="1" ht="38.25">
      <c r="A17" s="85">
        <v>13</v>
      </c>
      <c r="B17" s="86" t="s">
        <v>533</v>
      </c>
      <c r="C17" s="87" t="s">
        <v>9</v>
      </c>
      <c r="D17" s="88" t="s">
        <v>534</v>
      </c>
      <c r="E17" s="89" t="s">
        <v>10</v>
      </c>
      <c r="F17" s="89" t="s">
        <v>9</v>
      </c>
      <c r="G17" s="90" t="s">
        <v>4</v>
      </c>
      <c r="H17" s="90">
        <v>11</v>
      </c>
      <c r="I17" s="90">
        <v>9099452</v>
      </c>
      <c r="J17" s="54" t="s">
        <v>612</v>
      </c>
      <c r="K17" s="90" t="s">
        <v>187</v>
      </c>
      <c r="L17" s="90">
        <v>10113224</v>
      </c>
      <c r="M17" s="91" t="s">
        <v>535</v>
      </c>
      <c r="N17" s="55">
        <f t="shared" si="0"/>
        <v>2836</v>
      </c>
      <c r="O17" s="47"/>
      <c r="P17" s="92">
        <v>2836</v>
      </c>
    </row>
    <row r="18" spans="1:16" s="48" customFormat="1" ht="38.25">
      <c r="A18" s="85">
        <v>14</v>
      </c>
      <c r="B18" s="86" t="s">
        <v>536</v>
      </c>
      <c r="C18" s="87" t="s">
        <v>9</v>
      </c>
      <c r="D18" s="88" t="s">
        <v>371</v>
      </c>
      <c r="E18" s="89" t="s">
        <v>10</v>
      </c>
      <c r="F18" s="89" t="s">
        <v>9</v>
      </c>
      <c r="G18" s="90" t="s">
        <v>4</v>
      </c>
      <c r="H18" s="90">
        <v>9</v>
      </c>
      <c r="I18" s="90">
        <v>11686628</v>
      </c>
      <c r="J18" s="54" t="s">
        <v>612</v>
      </c>
      <c r="K18" s="90" t="s">
        <v>188</v>
      </c>
      <c r="L18" s="90">
        <v>10113224</v>
      </c>
      <c r="M18" s="91" t="s">
        <v>537</v>
      </c>
      <c r="N18" s="55">
        <f t="shared" si="0"/>
        <v>2072</v>
      </c>
      <c r="O18" s="47"/>
      <c r="P18" s="92">
        <v>2072</v>
      </c>
    </row>
    <row r="19" spans="1:16" ht="25.5">
      <c r="A19" s="49">
        <v>15</v>
      </c>
      <c r="B19" s="50" t="s">
        <v>163</v>
      </c>
      <c r="C19" s="51" t="s">
        <v>135</v>
      </c>
      <c r="D19" s="52"/>
      <c r="E19" s="53" t="s">
        <v>10</v>
      </c>
      <c r="F19" s="53" t="s">
        <v>9</v>
      </c>
      <c r="G19" s="54" t="s">
        <v>328</v>
      </c>
      <c r="H19" s="54">
        <v>42</v>
      </c>
      <c r="I19" s="59" t="s">
        <v>547</v>
      </c>
      <c r="J19" s="54" t="s">
        <v>612</v>
      </c>
      <c r="K19" s="54" t="s">
        <v>189</v>
      </c>
      <c r="L19" s="54">
        <v>10113224</v>
      </c>
      <c r="M19" s="59" t="s">
        <v>548</v>
      </c>
      <c r="N19" s="55">
        <f t="shared" si="0"/>
        <v>16533</v>
      </c>
      <c r="O19" s="47"/>
      <c r="P19" s="55">
        <v>16533</v>
      </c>
    </row>
    <row r="20" spans="1:16" s="48" customFormat="1" ht="25.5">
      <c r="A20" s="85">
        <v>16</v>
      </c>
      <c r="B20" s="86" t="s">
        <v>496</v>
      </c>
      <c r="C20" s="87" t="s">
        <v>9</v>
      </c>
      <c r="D20" s="88" t="s">
        <v>495</v>
      </c>
      <c r="E20" s="89" t="s">
        <v>10</v>
      </c>
      <c r="F20" s="89" t="s">
        <v>9</v>
      </c>
      <c r="G20" s="90" t="s">
        <v>4</v>
      </c>
      <c r="H20" s="90">
        <v>11</v>
      </c>
      <c r="I20" s="90">
        <v>7666063</v>
      </c>
      <c r="J20" s="54" t="s">
        <v>612</v>
      </c>
      <c r="K20" s="90" t="s">
        <v>190</v>
      </c>
      <c r="L20" s="90">
        <v>10113224</v>
      </c>
      <c r="M20" s="91" t="s">
        <v>497</v>
      </c>
      <c r="N20" s="55">
        <f t="shared" si="0"/>
        <v>275</v>
      </c>
      <c r="O20" s="47"/>
      <c r="P20" s="92">
        <v>275</v>
      </c>
    </row>
    <row r="21" spans="1:16" s="48" customFormat="1" ht="25.5">
      <c r="A21" s="85">
        <v>17</v>
      </c>
      <c r="B21" s="86" t="s">
        <v>498</v>
      </c>
      <c r="C21" s="87" t="s">
        <v>9</v>
      </c>
      <c r="D21" s="88" t="s">
        <v>495</v>
      </c>
      <c r="E21" s="89" t="s">
        <v>10</v>
      </c>
      <c r="F21" s="89" t="s">
        <v>9</v>
      </c>
      <c r="G21" s="90" t="s">
        <v>4</v>
      </c>
      <c r="H21" s="90">
        <v>11</v>
      </c>
      <c r="I21" s="90">
        <v>62358248</v>
      </c>
      <c r="J21" s="54" t="s">
        <v>612</v>
      </c>
      <c r="K21" s="90" t="s">
        <v>191</v>
      </c>
      <c r="L21" s="90">
        <v>10113224</v>
      </c>
      <c r="M21" s="91" t="s">
        <v>499</v>
      </c>
      <c r="N21" s="55">
        <f t="shared" si="0"/>
        <v>12572</v>
      </c>
      <c r="O21" s="47"/>
      <c r="P21" s="92">
        <v>12572</v>
      </c>
    </row>
    <row r="22" spans="1:16" s="48" customFormat="1" ht="25.5">
      <c r="A22" s="85">
        <v>18</v>
      </c>
      <c r="B22" s="86" t="s">
        <v>500</v>
      </c>
      <c r="C22" s="87" t="s">
        <v>9</v>
      </c>
      <c r="D22" s="88" t="s">
        <v>501</v>
      </c>
      <c r="E22" s="89" t="s">
        <v>10</v>
      </c>
      <c r="F22" s="89" t="s">
        <v>9</v>
      </c>
      <c r="G22" s="90" t="s">
        <v>4</v>
      </c>
      <c r="H22" s="90">
        <v>7</v>
      </c>
      <c r="I22" s="90">
        <v>82657770</v>
      </c>
      <c r="J22" s="54" t="s">
        <v>612</v>
      </c>
      <c r="K22" s="90" t="s">
        <v>192</v>
      </c>
      <c r="L22" s="90">
        <v>10113224</v>
      </c>
      <c r="M22" s="91" t="s">
        <v>502</v>
      </c>
      <c r="N22" s="55">
        <f t="shared" si="0"/>
        <v>1386</v>
      </c>
      <c r="O22" s="47"/>
      <c r="P22" s="92">
        <v>1386</v>
      </c>
    </row>
    <row r="23" spans="1:16" s="48" customFormat="1" ht="38.25">
      <c r="A23" s="85">
        <v>19</v>
      </c>
      <c r="B23" s="86" t="s">
        <v>503</v>
      </c>
      <c r="C23" s="87" t="s">
        <v>9</v>
      </c>
      <c r="D23" s="88" t="s">
        <v>372</v>
      </c>
      <c r="E23" s="89" t="s">
        <v>10</v>
      </c>
      <c r="F23" s="89" t="s">
        <v>9</v>
      </c>
      <c r="G23" s="90" t="s">
        <v>4</v>
      </c>
      <c r="H23" s="90">
        <v>7</v>
      </c>
      <c r="I23" s="90">
        <v>11686620</v>
      </c>
      <c r="J23" s="54" t="s">
        <v>612</v>
      </c>
      <c r="K23" s="90" t="s">
        <v>193</v>
      </c>
      <c r="L23" s="90">
        <v>10113224</v>
      </c>
      <c r="M23" s="91" t="s">
        <v>504</v>
      </c>
      <c r="N23" s="55">
        <f t="shared" si="0"/>
        <v>515</v>
      </c>
      <c r="O23" s="47"/>
      <c r="P23" s="92">
        <v>515</v>
      </c>
    </row>
    <row r="24" spans="1:16" s="48" customFormat="1" ht="25.5">
      <c r="A24" s="85">
        <v>20</v>
      </c>
      <c r="B24" s="86" t="s">
        <v>505</v>
      </c>
      <c r="C24" s="87" t="s">
        <v>9</v>
      </c>
      <c r="D24" s="88" t="s">
        <v>373</v>
      </c>
      <c r="E24" s="89" t="s">
        <v>10</v>
      </c>
      <c r="F24" s="89" t="s">
        <v>9</v>
      </c>
      <c r="G24" s="90" t="s">
        <v>4</v>
      </c>
      <c r="H24" s="90">
        <v>7</v>
      </c>
      <c r="I24" s="90">
        <v>11688020</v>
      </c>
      <c r="J24" s="54" t="s">
        <v>612</v>
      </c>
      <c r="K24" s="90" t="s">
        <v>194</v>
      </c>
      <c r="L24" s="90">
        <v>10113224</v>
      </c>
      <c r="M24" s="91" t="s">
        <v>506</v>
      </c>
      <c r="N24" s="55">
        <f t="shared" si="0"/>
        <v>752</v>
      </c>
      <c r="O24" s="47"/>
      <c r="P24" s="92">
        <v>752</v>
      </c>
    </row>
    <row r="25" spans="1:16" s="48" customFormat="1" ht="25.5">
      <c r="A25" s="85">
        <v>21</v>
      </c>
      <c r="B25" s="86" t="s">
        <v>514</v>
      </c>
      <c r="C25" s="87" t="s">
        <v>17</v>
      </c>
      <c r="D25" s="88" t="s">
        <v>374</v>
      </c>
      <c r="E25" s="89" t="s">
        <v>10</v>
      </c>
      <c r="F25" s="89" t="s">
        <v>9</v>
      </c>
      <c r="G25" s="90" t="s">
        <v>4</v>
      </c>
      <c r="H25" s="90">
        <v>7</v>
      </c>
      <c r="I25" s="90">
        <v>8394699</v>
      </c>
      <c r="J25" s="54" t="s">
        <v>612</v>
      </c>
      <c r="K25" s="90" t="s">
        <v>195</v>
      </c>
      <c r="L25" s="90">
        <v>10113224</v>
      </c>
      <c r="M25" s="91" t="s">
        <v>515</v>
      </c>
      <c r="N25" s="55">
        <f t="shared" si="0"/>
        <v>1145</v>
      </c>
      <c r="O25" s="47"/>
      <c r="P25" s="92">
        <v>1145</v>
      </c>
    </row>
    <row r="26" spans="1:16" s="48" customFormat="1" ht="25.5">
      <c r="A26" s="85">
        <v>22</v>
      </c>
      <c r="B26" s="86" t="s">
        <v>508</v>
      </c>
      <c r="C26" s="87" t="s">
        <v>123</v>
      </c>
      <c r="D26" s="88"/>
      <c r="E26" s="89" t="s">
        <v>10</v>
      </c>
      <c r="F26" s="89" t="s">
        <v>9</v>
      </c>
      <c r="G26" s="90" t="s">
        <v>4</v>
      </c>
      <c r="H26" s="90">
        <v>11</v>
      </c>
      <c r="I26" s="90">
        <v>8239259</v>
      </c>
      <c r="J26" s="54" t="s">
        <v>612</v>
      </c>
      <c r="K26" s="90" t="s">
        <v>196</v>
      </c>
      <c r="L26" s="90">
        <v>10113224</v>
      </c>
      <c r="M26" s="91" t="s">
        <v>509</v>
      </c>
      <c r="N26" s="55">
        <f t="shared" si="0"/>
        <v>2308</v>
      </c>
      <c r="O26" s="47"/>
      <c r="P26" s="92">
        <v>2308</v>
      </c>
    </row>
    <row r="27" spans="1:16" s="48" customFormat="1" ht="25.5">
      <c r="A27" s="85">
        <v>23</v>
      </c>
      <c r="B27" s="86" t="s">
        <v>162</v>
      </c>
      <c r="C27" s="87" t="s">
        <v>130</v>
      </c>
      <c r="D27" s="88"/>
      <c r="E27" s="89" t="s">
        <v>10</v>
      </c>
      <c r="F27" s="89" t="s">
        <v>9</v>
      </c>
      <c r="G27" s="90" t="s">
        <v>4</v>
      </c>
      <c r="H27" s="90">
        <v>11</v>
      </c>
      <c r="I27" s="90">
        <v>62372319</v>
      </c>
      <c r="J27" s="54" t="s">
        <v>612</v>
      </c>
      <c r="K27" s="90" t="s">
        <v>197</v>
      </c>
      <c r="L27" s="90">
        <v>10113224</v>
      </c>
      <c r="M27" s="91" t="s">
        <v>510</v>
      </c>
      <c r="N27" s="55">
        <f t="shared" si="0"/>
        <v>1210</v>
      </c>
      <c r="O27" s="47"/>
      <c r="P27" s="92">
        <v>1210</v>
      </c>
    </row>
    <row r="28" spans="1:16" s="48" customFormat="1" ht="25.5">
      <c r="A28" s="85">
        <v>24</v>
      </c>
      <c r="B28" s="86" t="s">
        <v>161</v>
      </c>
      <c r="C28" s="87" t="s">
        <v>132</v>
      </c>
      <c r="D28" s="88" t="s">
        <v>316</v>
      </c>
      <c r="E28" s="89" t="s">
        <v>392</v>
      </c>
      <c r="F28" s="89" t="s">
        <v>9</v>
      </c>
      <c r="G28" s="90" t="s">
        <v>4</v>
      </c>
      <c r="H28" s="90">
        <v>2</v>
      </c>
      <c r="I28" s="90">
        <v>25524008</v>
      </c>
      <c r="J28" s="54" t="s">
        <v>612</v>
      </c>
      <c r="K28" s="90" t="s">
        <v>198</v>
      </c>
      <c r="L28" s="90">
        <v>10113224</v>
      </c>
      <c r="M28" s="91" t="s">
        <v>507</v>
      </c>
      <c r="N28" s="55">
        <f t="shared" si="0"/>
        <v>156</v>
      </c>
      <c r="O28" s="47"/>
      <c r="P28" s="92">
        <v>156</v>
      </c>
    </row>
    <row r="29" spans="1:16" s="48" customFormat="1" ht="38.25">
      <c r="A29" s="85">
        <v>25</v>
      </c>
      <c r="B29" s="86" t="s">
        <v>522</v>
      </c>
      <c r="C29" s="89" t="s">
        <v>9</v>
      </c>
      <c r="D29" s="93" t="s">
        <v>375</v>
      </c>
      <c r="E29" s="89" t="s">
        <v>10</v>
      </c>
      <c r="F29" s="89" t="s">
        <v>9</v>
      </c>
      <c r="G29" s="90" t="s">
        <v>4</v>
      </c>
      <c r="H29" s="90">
        <v>4</v>
      </c>
      <c r="I29" s="90">
        <v>82653340</v>
      </c>
      <c r="J29" s="54" t="s">
        <v>612</v>
      </c>
      <c r="K29" s="90" t="s">
        <v>199</v>
      </c>
      <c r="L29" s="90">
        <v>10113224</v>
      </c>
      <c r="M29" s="91" t="s">
        <v>523</v>
      </c>
      <c r="N29" s="55">
        <f t="shared" si="0"/>
        <v>257</v>
      </c>
      <c r="O29" s="47"/>
      <c r="P29" s="92">
        <v>257</v>
      </c>
    </row>
    <row r="30" spans="1:16" s="48" customFormat="1" ht="25.5">
      <c r="A30" s="85">
        <v>26</v>
      </c>
      <c r="B30" s="86" t="s">
        <v>511</v>
      </c>
      <c r="C30" s="89" t="s">
        <v>9</v>
      </c>
      <c r="D30" s="93" t="s">
        <v>512</v>
      </c>
      <c r="E30" s="89" t="s">
        <v>10</v>
      </c>
      <c r="F30" s="89" t="s">
        <v>9</v>
      </c>
      <c r="G30" s="90" t="s">
        <v>4</v>
      </c>
      <c r="H30" s="90">
        <v>1</v>
      </c>
      <c r="I30" s="90">
        <v>24328327</v>
      </c>
      <c r="J30" s="54" t="s">
        <v>612</v>
      </c>
      <c r="K30" s="90" t="s">
        <v>200</v>
      </c>
      <c r="L30" s="90">
        <v>10113224</v>
      </c>
      <c r="M30" s="91" t="s">
        <v>513</v>
      </c>
      <c r="N30" s="55">
        <f t="shared" si="0"/>
        <v>415</v>
      </c>
      <c r="O30" s="47"/>
      <c r="P30" s="92">
        <v>415</v>
      </c>
    </row>
    <row r="31" spans="1:16" s="48" customFormat="1" ht="38.25">
      <c r="A31" s="85">
        <v>27</v>
      </c>
      <c r="B31" s="90" t="s">
        <v>520</v>
      </c>
      <c r="C31" s="89" t="s">
        <v>9</v>
      </c>
      <c r="D31" s="93"/>
      <c r="E31" s="89" t="s">
        <v>10</v>
      </c>
      <c r="F31" s="89" t="s">
        <v>9</v>
      </c>
      <c r="G31" s="90" t="s">
        <v>4</v>
      </c>
      <c r="H31" s="90">
        <v>4</v>
      </c>
      <c r="I31" s="90">
        <v>47624586</v>
      </c>
      <c r="J31" s="54" t="s">
        <v>612</v>
      </c>
      <c r="K31" s="90" t="s">
        <v>201</v>
      </c>
      <c r="L31" s="90">
        <v>10113224</v>
      </c>
      <c r="M31" s="91" t="s">
        <v>521</v>
      </c>
      <c r="N31" s="55">
        <f t="shared" si="0"/>
        <v>364</v>
      </c>
      <c r="O31" s="47"/>
      <c r="P31" s="92">
        <v>364</v>
      </c>
    </row>
    <row r="32" spans="1:16" s="48" customFormat="1" ht="38.25">
      <c r="A32" s="85">
        <v>28</v>
      </c>
      <c r="B32" s="90" t="s">
        <v>538</v>
      </c>
      <c r="C32" s="89" t="s">
        <v>9</v>
      </c>
      <c r="D32" s="93" t="s">
        <v>376</v>
      </c>
      <c r="E32" s="89" t="s">
        <v>10</v>
      </c>
      <c r="F32" s="89" t="s">
        <v>9</v>
      </c>
      <c r="G32" s="90" t="s">
        <v>160</v>
      </c>
      <c r="H32" s="90">
        <v>4</v>
      </c>
      <c r="I32" s="90">
        <v>62996877</v>
      </c>
      <c r="J32" s="54" t="s">
        <v>612</v>
      </c>
      <c r="K32" s="90" t="s">
        <v>202</v>
      </c>
      <c r="L32" s="90">
        <v>10113224</v>
      </c>
      <c r="M32" s="91" t="s">
        <v>539</v>
      </c>
      <c r="N32" s="55">
        <f t="shared" si="0"/>
        <v>854</v>
      </c>
      <c r="O32" s="47"/>
      <c r="P32" s="92">
        <v>854</v>
      </c>
    </row>
    <row r="33" spans="1:16" s="48" customFormat="1" ht="38.25">
      <c r="A33" s="85">
        <v>29</v>
      </c>
      <c r="B33" s="90" t="s">
        <v>540</v>
      </c>
      <c r="C33" s="89" t="s">
        <v>9</v>
      </c>
      <c r="D33" s="93" t="s">
        <v>377</v>
      </c>
      <c r="E33" s="89" t="s">
        <v>10</v>
      </c>
      <c r="F33" s="89" t="s">
        <v>9</v>
      </c>
      <c r="G33" s="90" t="s">
        <v>160</v>
      </c>
      <c r="H33" s="90">
        <v>5</v>
      </c>
      <c r="I33" s="90">
        <v>63002540</v>
      </c>
      <c r="J33" s="54" t="s">
        <v>612</v>
      </c>
      <c r="K33" s="90" t="s">
        <v>203</v>
      </c>
      <c r="L33" s="90">
        <v>10113224</v>
      </c>
      <c r="M33" s="91" t="s">
        <v>541</v>
      </c>
      <c r="N33" s="55">
        <f t="shared" si="0"/>
        <v>1550</v>
      </c>
      <c r="O33" s="47"/>
      <c r="P33" s="92">
        <v>1550</v>
      </c>
    </row>
    <row r="34" spans="1:16" s="48" customFormat="1" ht="51">
      <c r="A34" s="85">
        <v>30</v>
      </c>
      <c r="B34" s="90" t="s">
        <v>493</v>
      </c>
      <c r="C34" s="89" t="s">
        <v>9</v>
      </c>
      <c r="D34" s="93" t="s">
        <v>378</v>
      </c>
      <c r="E34" s="89" t="s">
        <v>10</v>
      </c>
      <c r="F34" s="89" t="s">
        <v>9</v>
      </c>
      <c r="G34" s="90" t="s">
        <v>4</v>
      </c>
      <c r="H34" s="90">
        <v>4</v>
      </c>
      <c r="I34" s="90">
        <v>10813719</v>
      </c>
      <c r="J34" s="54" t="s">
        <v>612</v>
      </c>
      <c r="K34" s="90" t="s">
        <v>204</v>
      </c>
      <c r="L34" s="90">
        <v>10113224</v>
      </c>
      <c r="M34" s="91" t="s">
        <v>494</v>
      </c>
      <c r="N34" s="55">
        <f t="shared" si="0"/>
        <v>944</v>
      </c>
      <c r="O34" s="47"/>
      <c r="P34" s="92">
        <v>944</v>
      </c>
    </row>
    <row r="35" spans="1:16" s="48" customFormat="1" ht="38.25">
      <c r="A35" s="85">
        <v>31</v>
      </c>
      <c r="B35" s="90" t="s">
        <v>516</v>
      </c>
      <c r="C35" s="89" t="s">
        <v>27</v>
      </c>
      <c r="D35" s="93" t="s">
        <v>379</v>
      </c>
      <c r="E35" s="89" t="s">
        <v>10</v>
      </c>
      <c r="F35" s="89" t="s">
        <v>9</v>
      </c>
      <c r="G35" s="90" t="s">
        <v>4</v>
      </c>
      <c r="H35" s="90">
        <v>7</v>
      </c>
      <c r="I35" s="90">
        <v>62384145</v>
      </c>
      <c r="J35" s="54" t="s">
        <v>612</v>
      </c>
      <c r="K35" s="90" t="s">
        <v>205</v>
      </c>
      <c r="L35" s="90">
        <v>10113224</v>
      </c>
      <c r="M35" s="91" t="s">
        <v>517</v>
      </c>
      <c r="N35" s="55">
        <f t="shared" si="0"/>
        <v>1044</v>
      </c>
      <c r="O35" s="47"/>
      <c r="P35" s="92">
        <v>1044</v>
      </c>
    </row>
    <row r="36" spans="1:16" s="48" customFormat="1" ht="26.25" thickBot="1">
      <c r="A36" s="85">
        <v>32</v>
      </c>
      <c r="B36" s="94" t="s">
        <v>518</v>
      </c>
      <c r="C36" s="95" t="s">
        <v>174</v>
      </c>
      <c r="D36" s="96" t="s">
        <v>380</v>
      </c>
      <c r="E36" s="95" t="s">
        <v>10</v>
      </c>
      <c r="F36" s="95" t="s">
        <v>9</v>
      </c>
      <c r="G36" s="94" t="s">
        <v>4</v>
      </c>
      <c r="H36" s="94">
        <v>4</v>
      </c>
      <c r="I36" s="94">
        <v>90904114</v>
      </c>
      <c r="J36" s="54" t="s">
        <v>612</v>
      </c>
      <c r="K36" s="94" t="s">
        <v>206</v>
      </c>
      <c r="L36" s="94">
        <v>10113224</v>
      </c>
      <c r="M36" s="97" t="s">
        <v>519</v>
      </c>
      <c r="N36" s="55">
        <f t="shared" si="0"/>
        <v>907</v>
      </c>
      <c r="O36" s="47"/>
      <c r="P36" s="98">
        <v>907</v>
      </c>
    </row>
    <row r="37" spans="1:16" s="68" customFormat="1" ht="38.25">
      <c r="A37" s="64">
        <v>33</v>
      </c>
      <c r="B37" s="65" t="s">
        <v>550</v>
      </c>
      <c r="C37" s="66" t="s">
        <v>9</v>
      </c>
      <c r="D37" s="66" t="s">
        <v>551</v>
      </c>
      <c r="E37" s="66" t="s">
        <v>10</v>
      </c>
      <c r="F37" s="66" t="s">
        <v>9</v>
      </c>
      <c r="G37" s="66" t="s">
        <v>4</v>
      </c>
      <c r="H37" s="66">
        <v>1</v>
      </c>
      <c r="I37" s="66">
        <v>82654452</v>
      </c>
      <c r="J37" s="54" t="s">
        <v>612</v>
      </c>
      <c r="K37" s="138" t="s">
        <v>614</v>
      </c>
      <c r="L37" s="64">
        <v>10113224</v>
      </c>
      <c r="M37" s="67" t="s">
        <v>552</v>
      </c>
      <c r="N37" s="55">
        <f t="shared" si="0"/>
        <v>189</v>
      </c>
      <c r="P37" s="64">
        <v>189</v>
      </c>
    </row>
    <row r="38" spans="1:16" s="71" customFormat="1" ht="25.5">
      <c r="A38" s="69">
        <v>34</v>
      </c>
      <c r="B38" s="65" t="s">
        <v>553</v>
      </c>
      <c r="C38" s="65" t="s">
        <v>11</v>
      </c>
      <c r="D38" s="65"/>
      <c r="E38" s="65" t="s">
        <v>10</v>
      </c>
      <c r="F38" s="65" t="s">
        <v>9</v>
      </c>
      <c r="G38" s="65" t="s">
        <v>554</v>
      </c>
      <c r="H38" s="65">
        <v>14</v>
      </c>
      <c r="I38" s="70" t="s">
        <v>555</v>
      </c>
      <c r="J38" s="54" t="s">
        <v>612</v>
      </c>
      <c r="K38" s="139" t="s">
        <v>615</v>
      </c>
      <c r="L38" s="69">
        <v>13382823</v>
      </c>
      <c r="M38" s="70" t="s">
        <v>556</v>
      </c>
      <c r="N38" s="55">
        <f t="shared" si="0"/>
        <v>9783</v>
      </c>
      <c r="P38" s="69">
        <v>9783</v>
      </c>
    </row>
    <row r="39" spans="1:16" s="63" customFormat="1">
      <c r="A39" s="60"/>
      <c r="B39" s="61"/>
      <c r="C39" s="61"/>
      <c r="D39" s="61"/>
      <c r="E39" s="61"/>
      <c r="F39" s="61"/>
      <c r="G39" s="61"/>
      <c r="H39" s="61"/>
      <c r="I39" s="61"/>
      <c r="J39" s="60"/>
      <c r="K39" s="60"/>
      <c r="L39" s="60"/>
      <c r="M39" s="62"/>
      <c r="N39" s="60"/>
    </row>
    <row r="40" spans="1:16">
      <c r="H40" s="18">
        <f>SUM(H5:H38)</f>
        <v>420</v>
      </c>
    </row>
    <row r="41" spans="1:16">
      <c r="N41" s="17">
        <f>SUM(N5:N38)</f>
        <v>378293</v>
      </c>
      <c r="O41" s="17" t="s">
        <v>307</v>
      </c>
    </row>
    <row r="42" spans="1:16">
      <c r="O42" s="17" t="s">
        <v>307</v>
      </c>
    </row>
    <row r="44" spans="1:16">
      <c r="G44" s="18" t="s">
        <v>4</v>
      </c>
      <c r="H44" s="18">
        <f>H36+H35+H34+H33+H32+H31+H30+H29+H28+H27+H26+H25+H24+H23+H22+H21+H20+H18+H17+H16+H15+H14+H13+H12+H11+H10+H9+H8+H7+H37</f>
        <v>275</v>
      </c>
      <c r="N44" s="17">
        <f>N36+N35+N34+N33+N32+N31+N30+N29+N28+N27+N26+N25+N24+N23+N22+N21+N20+N18+N17+N16+N15+N14+N13+N12+N11+N10+N9+N8+N7+N37</f>
        <v>105516</v>
      </c>
    </row>
    <row r="45" spans="1:16">
      <c r="G45" s="18" t="s">
        <v>158</v>
      </c>
      <c r="H45" s="18">
        <f>H5</f>
        <v>41</v>
      </c>
      <c r="N45" s="17">
        <f>N5</f>
        <v>76246</v>
      </c>
    </row>
    <row r="46" spans="1:16">
      <c r="G46" s="18" t="s">
        <v>159</v>
      </c>
      <c r="H46" s="18">
        <f>H6</f>
        <v>48</v>
      </c>
      <c r="N46" s="17">
        <f>N6</f>
        <v>170215</v>
      </c>
    </row>
    <row r="47" spans="1:16">
      <c r="G47" s="18" t="s">
        <v>328</v>
      </c>
      <c r="H47" s="18">
        <f>H19</f>
        <v>42</v>
      </c>
      <c r="N47" s="17">
        <f>N19</f>
        <v>16533</v>
      </c>
    </row>
    <row r="48" spans="1:16">
      <c r="G48" s="18" t="s">
        <v>554</v>
      </c>
      <c r="H48" s="18">
        <f>H38</f>
        <v>14</v>
      </c>
      <c r="N48" s="17">
        <f>N38</f>
        <v>9783</v>
      </c>
    </row>
    <row r="51" spans="2:14">
      <c r="N51" s="17">
        <f>SUM(N44:N48)</f>
        <v>378293</v>
      </c>
    </row>
    <row r="54" spans="2:14">
      <c r="B54" s="56"/>
      <c r="C54" s="153" t="s">
        <v>335</v>
      </c>
      <c r="D54" s="153"/>
      <c r="E54" s="153"/>
      <c r="F54" s="153"/>
      <c r="G54" s="153"/>
      <c r="H54" s="153"/>
      <c r="I54" s="153"/>
      <c r="J54" s="153"/>
      <c r="K54" s="153"/>
    </row>
  </sheetData>
  <mergeCells count="13">
    <mergeCell ref="P3:P4"/>
    <mergeCell ref="M3:M4"/>
    <mergeCell ref="N3:N4"/>
    <mergeCell ref="B3:F3"/>
    <mergeCell ref="G3:G4"/>
    <mergeCell ref="H3:H4"/>
    <mergeCell ref="I3:I4"/>
    <mergeCell ref="C54:K54"/>
    <mergeCell ref="J3:J4"/>
    <mergeCell ref="K3:K4"/>
    <mergeCell ref="B1:D2"/>
    <mergeCell ref="A3:A4"/>
    <mergeCell ref="L3:L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"/>
  <sheetViews>
    <sheetView topLeftCell="E1" workbookViewId="0">
      <selection activeCell="N13" sqref="N13"/>
    </sheetView>
  </sheetViews>
  <sheetFormatPr defaultRowHeight="12.75"/>
  <cols>
    <col min="1" max="1" width="6.42578125" customWidth="1"/>
    <col min="2" max="2" width="14.7109375" customWidth="1"/>
    <col min="3" max="3" width="18" customWidth="1"/>
    <col min="9" max="9" width="13.140625" customWidth="1"/>
    <col min="10" max="10" width="23.140625" customWidth="1"/>
    <col min="11" max="11" width="24.85546875" customWidth="1"/>
    <col min="12" max="12" width="14.85546875" customWidth="1"/>
    <col min="13" max="13" width="37.5703125" customWidth="1"/>
    <col min="14" max="14" width="11" customWidth="1"/>
  </cols>
  <sheetData>
    <row r="1" spans="1:16">
      <c r="B1" s="157" t="s">
        <v>157</v>
      </c>
      <c r="C1" s="158"/>
    </row>
    <row r="2" spans="1:16">
      <c r="B2" s="159"/>
      <c r="C2" s="159"/>
    </row>
    <row r="3" spans="1:16" ht="12.75" customHeight="1">
      <c r="A3" s="176" t="s">
        <v>207</v>
      </c>
      <c r="B3" s="180" t="s">
        <v>0</v>
      </c>
      <c r="C3" s="181"/>
      <c r="D3" s="181"/>
      <c r="E3" s="181"/>
      <c r="F3" s="182"/>
      <c r="G3" s="140" t="s">
        <v>113</v>
      </c>
      <c r="H3" s="140" t="s">
        <v>112</v>
      </c>
      <c r="I3" s="178" t="s">
        <v>1</v>
      </c>
      <c r="J3" s="140" t="s">
        <v>115</v>
      </c>
      <c r="K3" s="140" t="s">
        <v>116</v>
      </c>
      <c r="L3" s="140" t="s">
        <v>118</v>
      </c>
      <c r="M3" s="178" t="s">
        <v>8</v>
      </c>
      <c r="N3" s="140" t="s">
        <v>607</v>
      </c>
      <c r="P3" s="140" t="s">
        <v>606</v>
      </c>
    </row>
    <row r="4" spans="1:16" ht="36">
      <c r="A4" s="177"/>
      <c r="B4" s="22" t="s">
        <v>6</v>
      </c>
      <c r="C4" s="22" t="s">
        <v>7</v>
      </c>
      <c r="D4" s="23" t="s">
        <v>148</v>
      </c>
      <c r="E4" s="22" t="s">
        <v>114</v>
      </c>
      <c r="F4" s="22" t="s">
        <v>2</v>
      </c>
      <c r="G4" s="141"/>
      <c r="H4" s="141"/>
      <c r="I4" s="179"/>
      <c r="J4" s="141"/>
      <c r="K4" s="141"/>
      <c r="L4" s="141"/>
      <c r="M4" s="179"/>
      <c r="N4" s="141"/>
      <c r="P4" s="141"/>
    </row>
    <row r="5" spans="1:16" ht="36">
      <c r="A5" s="27" t="s">
        <v>208</v>
      </c>
      <c r="B5" s="26" t="s">
        <v>292</v>
      </c>
      <c r="C5" s="24" t="s">
        <v>27</v>
      </c>
      <c r="D5" s="25" t="s">
        <v>298</v>
      </c>
      <c r="E5" s="24" t="s">
        <v>10</v>
      </c>
      <c r="F5" s="24" t="s">
        <v>9</v>
      </c>
      <c r="G5" s="26" t="s">
        <v>4</v>
      </c>
      <c r="H5" s="26">
        <v>17</v>
      </c>
      <c r="I5" s="73" t="s">
        <v>562</v>
      </c>
      <c r="J5" s="29"/>
      <c r="K5" s="29" t="s">
        <v>329</v>
      </c>
      <c r="L5" s="29">
        <v>10113209</v>
      </c>
      <c r="M5" s="72" t="s">
        <v>563</v>
      </c>
      <c r="N5" s="33">
        <f t="shared" ref="N5:N10" si="0">P5</f>
        <v>12700</v>
      </c>
      <c r="P5" s="33">
        <v>12700</v>
      </c>
    </row>
    <row r="6" spans="1:16" ht="36">
      <c r="A6" s="27" t="s">
        <v>209</v>
      </c>
      <c r="B6" s="26" t="s">
        <v>293</v>
      </c>
      <c r="C6" s="24" t="s">
        <v>16</v>
      </c>
      <c r="D6" s="25" t="s">
        <v>299</v>
      </c>
      <c r="E6" s="24" t="s">
        <v>10</v>
      </c>
      <c r="F6" s="24" t="s">
        <v>9</v>
      </c>
      <c r="G6" s="26" t="s">
        <v>4</v>
      </c>
      <c r="H6" s="26">
        <v>14</v>
      </c>
      <c r="I6" s="73">
        <v>8553419</v>
      </c>
      <c r="J6" s="29"/>
      <c r="K6" s="29" t="s">
        <v>330</v>
      </c>
      <c r="L6" s="29">
        <v>10113209</v>
      </c>
      <c r="M6" s="72" t="s">
        <v>561</v>
      </c>
      <c r="N6" s="33">
        <f t="shared" si="0"/>
        <v>13000</v>
      </c>
      <c r="P6" s="33">
        <v>13000</v>
      </c>
    </row>
    <row r="7" spans="1:16" ht="24">
      <c r="A7" s="27" t="s">
        <v>210</v>
      </c>
      <c r="B7" s="26" t="s">
        <v>294</v>
      </c>
      <c r="C7" s="24" t="s">
        <v>19</v>
      </c>
      <c r="D7" s="25"/>
      <c r="E7" s="24" t="s">
        <v>10</v>
      </c>
      <c r="F7" s="24" t="s">
        <v>9</v>
      </c>
      <c r="G7" s="26" t="s">
        <v>4</v>
      </c>
      <c r="H7" s="26">
        <v>11</v>
      </c>
      <c r="I7" s="73">
        <v>63008591</v>
      </c>
      <c r="J7" s="29"/>
      <c r="K7" s="29" t="s">
        <v>605</v>
      </c>
      <c r="L7" s="29">
        <v>10113209</v>
      </c>
      <c r="M7" s="72" t="s">
        <v>557</v>
      </c>
      <c r="N7" s="33">
        <f t="shared" si="0"/>
        <v>10000</v>
      </c>
      <c r="P7" s="33">
        <v>10000</v>
      </c>
    </row>
    <row r="8" spans="1:16" ht="36">
      <c r="A8" s="27" t="s">
        <v>211</v>
      </c>
      <c r="B8" s="26" t="s">
        <v>295</v>
      </c>
      <c r="C8" s="24" t="s">
        <v>28</v>
      </c>
      <c r="D8" s="25" t="s">
        <v>300</v>
      </c>
      <c r="E8" s="24" t="s">
        <v>396</v>
      </c>
      <c r="F8" s="24" t="s">
        <v>9</v>
      </c>
      <c r="G8" s="26" t="s">
        <v>4</v>
      </c>
      <c r="H8" s="26">
        <v>5</v>
      </c>
      <c r="I8" s="73" t="s">
        <v>559</v>
      </c>
      <c r="J8" s="29"/>
      <c r="K8" s="29" t="s">
        <v>382</v>
      </c>
      <c r="L8" s="29">
        <v>10113209</v>
      </c>
      <c r="M8" s="72" t="s">
        <v>558</v>
      </c>
      <c r="N8" s="33">
        <f t="shared" si="0"/>
        <v>31000</v>
      </c>
      <c r="P8" s="33">
        <v>31000</v>
      </c>
    </row>
    <row r="9" spans="1:16" ht="36">
      <c r="A9" s="27" t="s">
        <v>212</v>
      </c>
      <c r="B9" s="26" t="s">
        <v>296</v>
      </c>
      <c r="C9" s="24" t="s">
        <v>11</v>
      </c>
      <c r="D9" s="25" t="s">
        <v>301</v>
      </c>
      <c r="E9" s="24" t="s">
        <v>10</v>
      </c>
      <c r="F9" s="24" t="s">
        <v>9</v>
      </c>
      <c r="G9" s="26" t="s">
        <v>4</v>
      </c>
      <c r="H9" s="26">
        <v>14</v>
      </c>
      <c r="I9" s="73">
        <v>8347507</v>
      </c>
      <c r="J9" s="29"/>
      <c r="K9" s="29" t="s">
        <v>331</v>
      </c>
      <c r="L9" s="29">
        <v>10113209</v>
      </c>
      <c r="M9" s="72" t="s">
        <v>564</v>
      </c>
      <c r="N9" s="33">
        <f t="shared" si="0"/>
        <v>7100</v>
      </c>
      <c r="P9" s="33">
        <v>7100</v>
      </c>
    </row>
    <row r="10" spans="1:16" ht="36">
      <c r="A10" s="27" t="s">
        <v>213</v>
      </c>
      <c r="B10" s="26" t="s">
        <v>297</v>
      </c>
      <c r="C10" s="28" t="s">
        <v>26</v>
      </c>
      <c r="D10" s="28"/>
      <c r="E10" s="24" t="s">
        <v>392</v>
      </c>
      <c r="F10" s="24" t="s">
        <v>9</v>
      </c>
      <c r="G10" s="26" t="s">
        <v>4</v>
      </c>
      <c r="H10" s="26">
        <v>4</v>
      </c>
      <c r="I10" s="73">
        <v>22129959</v>
      </c>
      <c r="J10" s="29"/>
      <c r="K10" s="29" t="s">
        <v>291</v>
      </c>
      <c r="L10" s="29">
        <v>10113209</v>
      </c>
      <c r="M10" s="72" t="s">
        <v>560</v>
      </c>
      <c r="N10" s="33">
        <f t="shared" si="0"/>
        <v>1000</v>
      </c>
      <c r="P10" s="33">
        <v>1000</v>
      </c>
    </row>
    <row r="12" spans="1:16">
      <c r="H12">
        <f>SUM(H5:H11)</f>
        <v>65</v>
      </c>
      <c r="N12" s="34">
        <f>SUM(N5:N10)</f>
        <v>74800</v>
      </c>
    </row>
    <row r="15" spans="1:16">
      <c r="G15" t="s">
        <v>4</v>
      </c>
      <c r="H15">
        <f>SUM(H5:H10)</f>
        <v>65</v>
      </c>
      <c r="N15" s="34">
        <f>SUM(N5:N10)</f>
        <v>74800</v>
      </c>
    </row>
  </sheetData>
  <mergeCells count="12">
    <mergeCell ref="I3:I4"/>
    <mergeCell ref="J3:J4"/>
    <mergeCell ref="P3:P4"/>
    <mergeCell ref="K3:K4"/>
    <mergeCell ref="A3:A4"/>
    <mergeCell ref="B1:C2"/>
    <mergeCell ref="L3:L4"/>
    <mergeCell ref="M3:M4"/>
    <mergeCell ref="N3:N4"/>
    <mergeCell ref="B3:F3"/>
    <mergeCell ref="G3:G4"/>
    <mergeCell ref="H3:H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"/>
  <sheetViews>
    <sheetView zoomScale="115" zoomScaleNormal="115" workbookViewId="0">
      <selection activeCell="N15" sqref="N15"/>
    </sheetView>
  </sheetViews>
  <sheetFormatPr defaultRowHeight="12.75"/>
  <cols>
    <col min="2" max="2" width="19.42578125" customWidth="1"/>
    <col min="3" max="3" width="12.7109375" customWidth="1"/>
    <col min="4" max="4" width="9.28515625" customWidth="1"/>
    <col min="9" max="9" width="15.42578125" customWidth="1"/>
    <col min="10" max="10" width="19" customWidth="1"/>
    <col min="11" max="11" width="21.7109375" customWidth="1"/>
    <col min="12" max="12" width="14.5703125" customWidth="1"/>
    <col min="13" max="13" width="40.28515625" customWidth="1"/>
    <col min="14" max="14" width="11.5703125" customWidth="1"/>
  </cols>
  <sheetData>
    <row r="1" spans="1:16">
      <c r="B1" s="157" t="s">
        <v>340</v>
      </c>
      <c r="C1" s="158"/>
      <c r="D1" s="158"/>
      <c r="G1" s="183" t="s">
        <v>604</v>
      </c>
      <c r="H1" s="183"/>
      <c r="I1" s="183"/>
    </row>
    <row r="2" spans="1:16">
      <c r="B2" s="157"/>
      <c r="C2" s="158"/>
      <c r="D2" s="158"/>
      <c r="G2" s="183"/>
      <c r="H2" s="183"/>
      <c r="I2" s="183"/>
    </row>
    <row r="3" spans="1:16">
      <c r="B3" s="159"/>
      <c r="C3" s="159"/>
      <c r="D3" s="159"/>
      <c r="G3" s="184"/>
      <c r="H3" s="184"/>
      <c r="I3" s="184"/>
    </row>
    <row r="4" spans="1:16" ht="12.75" customHeight="1">
      <c r="A4" s="155" t="s">
        <v>207</v>
      </c>
      <c r="B4" s="160" t="s">
        <v>0</v>
      </c>
      <c r="C4" s="160"/>
      <c r="D4" s="160"/>
      <c r="E4" s="160"/>
      <c r="F4" s="160"/>
      <c r="G4" s="144" t="s">
        <v>113</v>
      </c>
      <c r="H4" s="144" t="s">
        <v>112</v>
      </c>
      <c r="I4" s="186" t="s">
        <v>1</v>
      </c>
      <c r="J4" s="144" t="s">
        <v>115</v>
      </c>
      <c r="K4" s="144" t="s">
        <v>116</v>
      </c>
      <c r="L4" s="144" t="s">
        <v>118</v>
      </c>
      <c r="M4" s="186" t="s">
        <v>8</v>
      </c>
      <c r="N4" s="142" t="s">
        <v>607</v>
      </c>
      <c r="P4" s="144" t="s">
        <v>608</v>
      </c>
    </row>
    <row r="5" spans="1:16" ht="38.25">
      <c r="A5" s="185"/>
      <c r="B5" s="1" t="s">
        <v>6</v>
      </c>
      <c r="C5" s="1" t="s">
        <v>7</v>
      </c>
      <c r="D5" s="7" t="s">
        <v>148</v>
      </c>
      <c r="E5" s="1" t="s">
        <v>114</v>
      </c>
      <c r="F5" s="1" t="s">
        <v>2</v>
      </c>
      <c r="G5" s="145"/>
      <c r="H5" s="145"/>
      <c r="I5" s="187"/>
      <c r="J5" s="145"/>
      <c r="K5" s="145"/>
      <c r="L5" s="145"/>
      <c r="M5" s="187"/>
      <c r="N5" s="143"/>
      <c r="P5" s="145"/>
    </row>
    <row r="6" spans="1:16" s="13" customFormat="1" ht="65.25" customHeight="1">
      <c r="A6" s="74" t="s">
        <v>208</v>
      </c>
      <c r="B6" s="99" t="s">
        <v>599</v>
      </c>
      <c r="C6" s="89" t="s">
        <v>9</v>
      </c>
      <c r="D6" s="93" t="s">
        <v>457</v>
      </c>
      <c r="E6" s="89" t="s">
        <v>10</v>
      </c>
      <c r="F6" s="89" t="s">
        <v>9</v>
      </c>
      <c r="G6" s="100" t="s">
        <v>4</v>
      </c>
      <c r="H6" s="89">
        <v>17</v>
      </c>
      <c r="I6" s="74">
        <v>56291981</v>
      </c>
      <c r="J6" s="74"/>
      <c r="K6" s="99" t="s">
        <v>327</v>
      </c>
      <c r="L6" s="74">
        <v>10113753</v>
      </c>
      <c r="M6" s="101" t="s">
        <v>484</v>
      </c>
      <c r="N6" s="78">
        <f>P6</f>
        <v>17500</v>
      </c>
      <c r="O6" s="80"/>
      <c r="P6" s="78">
        <v>17500</v>
      </c>
    </row>
    <row r="7" spans="1:16" s="13" customFormat="1" ht="65.25" customHeight="1">
      <c r="A7" s="74" t="s">
        <v>209</v>
      </c>
      <c r="B7" s="99" t="s">
        <v>339</v>
      </c>
      <c r="C7" s="89" t="s">
        <v>9</v>
      </c>
      <c r="D7" s="93" t="s">
        <v>485</v>
      </c>
      <c r="E7" s="89" t="s">
        <v>10</v>
      </c>
      <c r="F7" s="89" t="s">
        <v>9</v>
      </c>
      <c r="G7" s="100" t="s">
        <v>4</v>
      </c>
      <c r="H7" s="89">
        <v>17</v>
      </c>
      <c r="I7" s="74">
        <v>56291974</v>
      </c>
      <c r="J7" s="74"/>
      <c r="K7" s="99" t="s">
        <v>370</v>
      </c>
      <c r="L7" s="74">
        <v>10113753</v>
      </c>
      <c r="M7" s="101" t="s">
        <v>486</v>
      </c>
      <c r="N7" s="78">
        <f>P7</f>
        <v>5000</v>
      </c>
      <c r="O7" s="80"/>
      <c r="P7" s="78">
        <v>5000</v>
      </c>
    </row>
    <row r="8" spans="1:16" ht="26.25" customHeight="1">
      <c r="A8" s="77" t="s">
        <v>210</v>
      </c>
      <c r="B8" s="77" t="s">
        <v>600</v>
      </c>
      <c r="C8" s="77" t="s">
        <v>20</v>
      </c>
      <c r="D8" s="82" t="s">
        <v>601</v>
      </c>
      <c r="E8" s="77" t="s">
        <v>10</v>
      </c>
      <c r="F8" s="77" t="s">
        <v>9</v>
      </c>
      <c r="G8" s="77" t="s">
        <v>602</v>
      </c>
      <c r="H8" s="77">
        <v>6</v>
      </c>
      <c r="I8" s="77">
        <v>81278100</v>
      </c>
      <c r="J8" s="77"/>
      <c r="K8" s="77"/>
      <c r="L8" s="74">
        <v>10113753</v>
      </c>
      <c r="M8" s="82" t="s">
        <v>603</v>
      </c>
      <c r="N8" s="78">
        <f>P8</f>
        <v>3600</v>
      </c>
      <c r="O8" s="119"/>
      <c r="P8" s="77">
        <v>3600</v>
      </c>
    </row>
    <row r="12" spans="1:16">
      <c r="G12" t="s">
        <v>4</v>
      </c>
      <c r="H12">
        <f>H6+H7</f>
        <v>34</v>
      </c>
      <c r="N12" s="34">
        <f>N6+N7</f>
        <v>22500</v>
      </c>
    </row>
    <row r="13" spans="1:16">
      <c r="G13" t="s">
        <v>602</v>
      </c>
      <c r="H13">
        <f>H8</f>
        <v>6</v>
      </c>
      <c r="N13" s="34">
        <f>N8</f>
        <v>3600</v>
      </c>
    </row>
    <row r="15" spans="1:16">
      <c r="H15">
        <f>SUM(H12:H14)</f>
        <v>40</v>
      </c>
      <c r="N15" s="34">
        <f>SUM(N6:N8)</f>
        <v>26100</v>
      </c>
    </row>
  </sheetData>
  <mergeCells count="13">
    <mergeCell ref="P4:P5"/>
    <mergeCell ref="N4:N5"/>
    <mergeCell ref="B4:F4"/>
    <mergeCell ref="G4:G5"/>
    <mergeCell ref="H4:H5"/>
    <mergeCell ref="I4:I5"/>
    <mergeCell ref="J4:J5"/>
    <mergeCell ref="G1:I3"/>
    <mergeCell ref="K4:K5"/>
    <mergeCell ref="A4:A5"/>
    <mergeCell ref="B1:D3"/>
    <mergeCell ref="L4:L5"/>
    <mergeCell ref="M4:M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Gmina Resko</vt:lpstr>
      <vt:lpstr>SP Resko</vt:lpstr>
      <vt:lpstr>WIK</vt:lpstr>
      <vt:lpstr>Centrum Kultury</vt:lpstr>
      <vt:lpstr>CUS</vt:lpstr>
      <vt:lpstr>'Gmina Resko'!Obszar_wydruku</vt:lpstr>
    </vt:vector>
  </TitlesOfParts>
  <Company>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InwestycjeII</dc:creator>
  <cp:lastModifiedBy>Lukas</cp:lastModifiedBy>
  <cp:lastPrinted>2019-11-27T12:20:48Z</cp:lastPrinted>
  <dcterms:created xsi:type="dcterms:W3CDTF">2013-06-28T12:07:42Z</dcterms:created>
  <dcterms:modified xsi:type="dcterms:W3CDTF">2022-11-02T10:45:13Z</dcterms:modified>
</cp:coreProperties>
</file>