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Chodnik Pyskowicka Kosztorys in" sheetId="1" r:id="rId1"/>
    <sheet name="Chodnik Pyskowicka Przedmiar ro" sheetId="2" r:id="rId2"/>
  </sheets>
  <definedNames/>
  <calcPr fullCalcOnLoad="1"/>
</workbook>
</file>

<file path=xl/sharedStrings.xml><?xml version="1.0" encoding="utf-8"?>
<sst xmlns="http://schemas.openxmlformats.org/spreadsheetml/2006/main" count="240" uniqueCount="67">
  <si>
    <t>KOSZTORYS INWESTORSKI</t>
  </si>
  <si>
    <t>Remont nawierzchni chodnika w ciągu ul. Pyskowickiej w Tarnowskich Górach 
na odcinku od ul. Niedziałkowskiego do ul. Srebrnej</t>
  </si>
  <si>
    <t>Lp.</t>
  </si>
  <si>
    <t>Podstawa</t>
  </si>
  <si>
    <t>Nr specyfikacji technicznej</t>
  </si>
  <si>
    <t>Opis</t>
  </si>
  <si>
    <t>Jednostka</t>
  </si>
  <si>
    <t>Ilość</t>
  </si>
  <si>
    <t>Cena jedn.</t>
  </si>
  <si>
    <t>Wartość</t>
  </si>
  <si>
    <t>I.</t>
  </si>
  <si>
    <t>ROBOTY PRZYGOTOWAWCZE</t>
  </si>
  <si>
    <t>Kalkulacja własna</t>
  </si>
  <si>
    <t>D.01.01.01</t>
  </si>
  <si>
    <t>Odtworzenie i wyznaczenie trasy i punktów wysokościowych</t>
  </si>
  <si>
    <t>km</t>
  </si>
  <si>
    <t>D.01.02.04</t>
  </si>
  <si>
    <t>Rozebranie nawierzchni chodników o nawierzchni asfaltowej lub z kostki brukowej wraz z wywozem i utylizacją materiału z rozbiórki po stronie Wykonawcy</t>
  </si>
  <si>
    <r>
      <rPr>
        <sz val="10"/>
        <color indexed="8"/>
        <rFont val="Arial"/>
        <family val="2"/>
      </rPr>
      <t>m</t>
    </r>
    <r>
      <rPr>
        <vertAlign val="superscript"/>
        <sz val="10"/>
        <color indexed="8"/>
        <rFont val="Arial"/>
        <family val="2"/>
      </rPr>
      <t>2</t>
    </r>
  </si>
  <si>
    <t>Rozebranie krawężników betonowych na podsypce cementowo piaskowej wraz z wywozem i utylizacją po stronie Wykonawcy</t>
  </si>
  <si>
    <t>mb</t>
  </si>
  <si>
    <t>Rozebranie istniejących murków betonowych wraz z wywozem i utylizacją po stronie Wykonawcy</t>
  </si>
  <si>
    <t>Rozebranie obrzeży betonowych na podsypce cementowo piaskowej wraz z wywozem i utylizacją po stronie Wykonawcy</t>
  </si>
  <si>
    <t>Rozebranie istniejącej ławy krawężników betonowych wraz z wywozem i utylizacją materiału z rozbiórki po stronie Wykonawcy</t>
  </si>
  <si>
    <t>Rozebranie istniejącej ławy murków  betonowych wraz z wywozem i utylizacją materiału z rozbiórki po stronie Wykonawcy</t>
  </si>
  <si>
    <t>Rozebranie istniejącej ławy obrzeży  betonowych wraz z wywozem i utylizacją materiału z rozbiórki po stronie Wykonawcy</t>
  </si>
  <si>
    <t>Rozebranie podbudowy chodnika o grubości 10 cm wraz z wywozem i utylizacją po stronie Wykonawcy</t>
  </si>
  <si>
    <t>II.</t>
  </si>
  <si>
    <t>ROBOTY ZIEMNE</t>
  </si>
  <si>
    <t>D.04.01.01</t>
  </si>
  <si>
    <t>Wykonanie koryta w gruncie kategorii II-IV, o głębokości 25 cm, z profilowaniem i zagęszczaniem podłoża wraz z wywozem i utylizacją po stronie Wykonawcy</t>
  </si>
  <si>
    <t>III.</t>
  </si>
  <si>
    <t>PODBUDOWY</t>
  </si>
  <si>
    <t>D.04.05.01</t>
  </si>
  <si>
    <t>Wykonanie warstwy wzmacniającej z mieszanki kruszywa związanego cementem C1,5/2 o grubości 15 cm</t>
  </si>
  <si>
    <t>D.04.04.02</t>
  </si>
  <si>
    <t>Wykonanie podbudowy z kruszywa 0/31,5 – C90/3 o grubości po zagęszczeniu 20 cm</t>
  </si>
  <si>
    <t>IV.</t>
  </si>
  <si>
    <t>NAWIERZCHNIE</t>
  </si>
  <si>
    <t>D.05.03.23</t>
  </si>
  <si>
    <t>Nawierzchnia z kostki brukowej betonowej o grubości 8cm na podsypce cementowo piaskowej 1:4 o grubości 3 cm (kostka typu behaton, kolor szary, fazowana – chodnik)</t>
  </si>
  <si>
    <t>Nawierzchnia z kostki brukowej betonowej o grubości 8cm na podsypce cementowo piaskowej 1:4 o grubości 3 cm (kostka typu behaton, kolor czerwony, fazowana – zjazdy)</t>
  </si>
  <si>
    <t>Nawierzchnia z kostki brukowej betonowej o grubości 8cm na podsypce cementowo piaskowej 1:4 o grubości 3 cm (kostka integracyjna z wypustkami, kolor żółty, prostokąt, fazowana – przy przejściach dla pieszych)</t>
  </si>
  <si>
    <t>V.</t>
  </si>
  <si>
    <t>ELEMENTY DRÓG I ULIC</t>
  </si>
  <si>
    <t>D.08.01.01</t>
  </si>
  <si>
    <t>Krawężniki betonowe zwykłe 15x30, najazdowe 15x22, skośne</t>
  </si>
  <si>
    <t>Ława pod krawężniki betonowe z betonu C12/15 o grubości 15 cm z oporem (przyjęto 0,06m3 betonu na 1mb ławy z oporem)</t>
  </si>
  <si>
    <r>
      <rPr>
        <sz val="10"/>
        <color indexed="8"/>
        <rFont val="Arial"/>
        <family val="2"/>
      </rPr>
      <t>m</t>
    </r>
    <r>
      <rPr>
        <vertAlign val="superscript"/>
        <sz val="10"/>
        <color indexed="8"/>
        <rFont val="Arial"/>
        <family val="2"/>
      </rPr>
      <t>3</t>
    </r>
  </si>
  <si>
    <t>D.08.03.01</t>
  </si>
  <si>
    <t>Obrzeża betonowe 30x8</t>
  </si>
  <si>
    <t>Ława pod obrzeża betonowe o grubości 15  wraz z obetonowaniem (przyjęto 0,045 m3 betonu na 1mb ławy z oporem)</t>
  </si>
  <si>
    <t>VI.</t>
  </si>
  <si>
    <t>ROBOTY WYKOŃCZENIOWE</t>
  </si>
  <si>
    <t>D.10.11.01</t>
  </si>
  <si>
    <t>Regulacja włazu istniejącej studni kanalizacyjnej – do regulacji stosować pierścienie betonowe</t>
  </si>
  <si>
    <t>szt.</t>
  </si>
  <si>
    <t>Regulacja pokrywy istniejącej studni teletechnicznej wraz z nadzorem wykonania robót przez gestora sieci</t>
  </si>
  <si>
    <t>Regulacja istniejących urządzeń sieci wodociągowej i gazowej – skrzynki żeliwne</t>
  </si>
  <si>
    <t>Uszczelnienie połączenia krawężników z jezdnią o nawierzchni asfaltowej masą zalewową na gorąco</t>
  </si>
  <si>
    <t>D.06.01.01</t>
  </si>
  <si>
    <t>Humusowanie skarp i terenów zielonych wraz z obsianiem mieszanką traw, gr. 10 cm,</t>
  </si>
  <si>
    <t>Wartość netto</t>
  </si>
  <si>
    <t>Podatek VAT</t>
  </si>
  <si>
    <t>Wartość brutto</t>
  </si>
  <si>
    <t>Nawierzchnia z kostki brukowej betonowej o grubości 8cm na podsypce cementowo piaskowej 1:4 o grubości 3 cm (kostka integracyjna z wypustkami, kolor żółty,prostokąt, fazowana – przy przejściach dla pieszych)</t>
  </si>
  <si>
    <t xml:space="preserve">PRZEDMIAR ROBÓT  Załacznik nr 9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</si>
</sst>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#,##0.00\ [$zł-415];[Red]\-#,##0.00\ [$zł-415]"/>
  </numFmts>
  <fonts count="42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/>
    </xf>
    <xf numFmtId="164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6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Normal="86" zoomScaleSheetLayoutView="100" zoomScalePageLayoutView="0" workbookViewId="0" topLeftCell="A13">
      <selection activeCell="V28" sqref="V28"/>
    </sheetView>
  </sheetViews>
  <sheetFormatPr defaultColWidth="8.57421875" defaultRowHeight="12.75"/>
  <cols>
    <col min="1" max="1" width="6.57421875" style="0" customWidth="1"/>
    <col min="2" max="2" width="11.28125" style="0" customWidth="1"/>
    <col min="3" max="3" width="15.7109375" style="0" customWidth="1"/>
    <col min="4" max="4" width="41.8515625" style="0" customWidth="1"/>
    <col min="5" max="6" width="8.57421875" style="0" customWidth="1"/>
    <col min="7" max="7" width="10.421875" style="0" customWidth="1"/>
    <col min="8" max="8" width="19.140625" style="0" customWidth="1"/>
    <col min="9" max="9" width="8.57421875" style="0" customWidth="1"/>
    <col min="10" max="10" width="12.8515625" style="0" customWidth="1"/>
    <col min="11" max="11" width="14.421875" style="0" customWidth="1"/>
  </cols>
  <sheetData>
    <row r="1" spans="1:8" ht="29.25" customHeight="1">
      <c r="A1" s="29" t="s">
        <v>0</v>
      </c>
      <c r="B1" s="29"/>
      <c r="C1" s="29"/>
      <c r="D1" s="29"/>
      <c r="E1" s="29"/>
      <c r="F1" s="29"/>
      <c r="G1" s="29"/>
      <c r="H1" s="29"/>
    </row>
    <row r="2" spans="1:8" ht="29.25" customHeight="1">
      <c r="A2" s="30" t="s">
        <v>1</v>
      </c>
      <c r="B2" s="30"/>
      <c r="C2" s="30"/>
      <c r="D2" s="30"/>
      <c r="E2" s="30"/>
      <c r="F2" s="30"/>
      <c r="G2" s="30"/>
      <c r="H2" s="30"/>
    </row>
    <row r="3" spans="1:8" ht="12.7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</row>
    <row r="4" spans="1:8" ht="24">
      <c r="A4" s="2" t="s">
        <v>2</v>
      </c>
      <c r="B4" s="2" t="s">
        <v>3</v>
      </c>
      <c r="C4" s="3" t="s">
        <v>4</v>
      </c>
      <c r="D4" s="2" t="s">
        <v>5</v>
      </c>
      <c r="E4" s="3" t="s">
        <v>6</v>
      </c>
      <c r="F4" s="2" t="s">
        <v>7</v>
      </c>
      <c r="G4" s="2" t="s">
        <v>8</v>
      </c>
      <c r="H4" s="2" t="s">
        <v>9</v>
      </c>
    </row>
    <row r="5" spans="1:8" ht="12.75">
      <c r="A5" s="4"/>
      <c r="B5" s="4" t="s">
        <v>10</v>
      </c>
      <c r="C5" s="4"/>
      <c r="D5" s="5" t="s">
        <v>11</v>
      </c>
      <c r="E5" s="6"/>
      <c r="F5" s="4"/>
      <c r="G5" s="4"/>
      <c r="H5" s="4"/>
    </row>
    <row r="6" spans="1:8" ht="25.5">
      <c r="A6" s="7">
        <v>1</v>
      </c>
      <c r="B6" s="8" t="s">
        <v>12</v>
      </c>
      <c r="C6" s="9" t="s">
        <v>13</v>
      </c>
      <c r="D6" s="10" t="s">
        <v>14</v>
      </c>
      <c r="E6" s="11" t="s">
        <v>15</v>
      </c>
      <c r="F6" s="12">
        <v>0.61</v>
      </c>
      <c r="G6" s="13">
        <v>15000</v>
      </c>
      <c r="H6" s="13">
        <f aca="true" t="shared" si="0" ref="H6:H14">F6*G6</f>
        <v>9150</v>
      </c>
    </row>
    <row r="7" spans="1:8" ht="51">
      <c r="A7" s="7">
        <v>2</v>
      </c>
      <c r="B7" s="8" t="s">
        <v>12</v>
      </c>
      <c r="C7" s="9" t="s">
        <v>16</v>
      </c>
      <c r="D7" s="14" t="s">
        <v>17</v>
      </c>
      <c r="E7" s="15" t="s">
        <v>18</v>
      </c>
      <c r="F7" s="16">
        <f>300+126+110+366+207+490</f>
        <v>1599</v>
      </c>
      <c r="G7" s="13">
        <v>15</v>
      </c>
      <c r="H7" s="13">
        <f t="shared" si="0"/>
        <v>23985</v>
      </c>
    </row>
    <row r="8" spans="1:8" ht="38.25">
      <c r="A8" s="7">
        <v>3</v>
      </c>
      <c r="B8" s="8" t="s">
        <v>12</v>
      </c>
      <c r="C8" s="9" t="s">
        <v>16</v>
      </c>
      <c r="D8" s="14" t="s">
        <v>19</v>
      </c>
      <c r="E8" s="17" t="s">
        <v>20</v>
      </c>
      <c r="F8" s="16">
        <f>610+17*5</f>
        <v>695</v>
      </c>
      <c r="G8" s="13">
        <v>11</v>
      </c>
      <c r="H8" s="13">
        <f t="shared" si="0"/>
        <v>7645</v>
      </c>
    </row>
    <row r="9" spans="1:8" ht="25.5" customHeight="1">
      <c r="A9" s="7">
        <v>4</v>
      </c>
      <c r="B9" s="8" t="s">
        <v>12</v>
      </c>
      <c r="C9" s="9" t="s">
        <v>16</v>
      </c>
      <c r="D9" s="14" t="s">
        <v>21</v>
      </c>
      <c r="E9" s="17" t="s">
        <v>20</v>
      </c>
      <c r="F9" s="16">
        <f>101+66</f>
        <v>167</v>
      </c>
      <c r="G9" s="13">
        <v>11</v>
      </c>
      <c r="H9" s="13">
        <f t="shared" si="0"/>
        <v>1837</v>
      </c>
    </row>
    <row r="10" spans="1:8" ht="38.25">
      <c r="A10" s="7">
        <v>5</v>
      </c>
      <c r="B10" s="8" t="s">
        <v>12</v>
      </c>
      <c r="C10" s="9" t="s">
        <v>16</v>
      </c>
      <c r="D10" s="14" t="s">
        <v>22</v>
      </c>
      <c r="E10" s="17" t="s">
        <v>20</v>
      </c>
      <c r="F10" s="16">
        <v>100</v>
      </c>
      <c r="G10" s="13">
        <v>7</v>
      </c>
      <c r="H10" s="13">
        <f t="shared" si="0"/>
        <v>700</v>
      </c>
    </row>
    <row r="11" spans="1:8" ht="38.25">
      <c r="A11" s="7">
        <v>6</v>
      </c>
      <c r="B11" s="8" t="s">
        <v>12</v>
      </c>
      <c r="C11" s="9" t="s">
        <v>16</v>
      </c>
      <c r="D11" s="14" t="s">
        <v>23</v>
      </c>
      <c r="E11" s="15" t="s">
        <v>20</v>
      </c>
      <c r="F11" s="16">
        <f>F8</f>
        <v>695</v>
      </c>
      <c r="G11" s="13">
        <v>6</v>
      </c>
      <c r="H11" s="13">
        <f t="shared" si="0"/>
        <v>4170</v>
      </c>
    </row>
    <row r="12" spans="1:8" ht="38.25">
      <c r="A12" s="7">
        <v>7</v>
      </c>
      <c r="B12" s="8" t="s">
        <v>12</v>
      </c>
      <c r="C12" s="9" t="s">
        <v>16</v>
      </c>
      <c r="D12" s="14" t="s">
        <v>24</v>
      </c>
      <c r="E12" s="15" t="s">
        <v>20</v>
      </c>
      <c r="F12" s="16">
        <f>F9</f>
        <v>167</v>
      </c>
      <c r="G12" s="13">
        <v>6</v>
      </c>
      <c r="H12" s="13">
        <f t="shared" si="0"/>
        <v>1002</v>
      </c>
    </row>
    <row r="13" spans="1:8" ht="38.25">
      <c r="A13" s="7">
        <v>8</v>
      </c>
      <c r="B13" s="8" t="s">
        <v>12</v>
      </c>
      <c r="C13" s="9" t="s">
        <v>16</v>
      </c>
      <c r="D13" s="14" t="s">
        <v>25</v>
      </c>
      <c r="E13" s="15" t="s">
        <v>20</v>
      </c>
      <c r="F13" s="16">
        <f>F10</f>
        <v>100</v>
      </c>
      <c r="G13" s="13">
        <v>6</v>
      </c>
      <c r="H13" s="13">
        <f t="shared" si="0"/>
        <v>600</v>
      </c>
    </row>
    <row r="14" spans="1:9" ht="38.25">
      <c r="A14" s="7">
        <v>9</v>
      </c>
      <c r="B14" s="8" t="s">
        <v>12</v>
      </c>
      <c r="C14" s="9" t="s">
        <v>16</v>
      </c>
      <c r="D14" s="14" t="s">
        <v>26</v>
      </c>
      <c r="E14" s="15" t="s">
        <v>18</v>
      </c>
      <c r="F14" s="16">
        <f>F7</f>
        <v>1599</v>
      </c>
      <c r="G14" s="13">
        <v>8</v>
      </c>
      <c r="H14" s="13">
        <f t="shared" si="0"/>
        <v>12792</v>
      </c>
      <c r="I14" s="18"/>
    </row>
    <row r="15" spans="1:9" ht="12.75">
      <c r="A15" s="4"/>
      <c r="B15" s="4" t="s">
        <v>27</v>
      </c>
      <c r="C15" s="4"/>
      <c r="D15" s="5" t="s">
        <v>28</v>
      </c>
      <c r="E15" s="6"/>
      <c r="F15" s="4"/>
      <c r="G15" s="4"/>
      <c r="H15" s="4"/>
      <c r="I15" s="18"/>
    </row>
    <row r="16" spans="1:9" ht="51">
      <c r="A16" s="7">
        <v>10</v>
      </c>
      <c r="B16" s="8" t="s">
        <v>12</v>
      </c>
      <c r="C16" s="9" t="s">
        <v>29</v>
      </c>
      <c r="D16" s="14" t="s">
        <v>30</v>
      </c>
      <c r="E16" s="15" t="s">
        <v>18</v>
      </c>
      <c r="F16" s="16">
        <f>F14</f>
        <v>1599</v>
      </c>
      <c r="G16" s="13">
        <v>22</v>
      </c>
      <c r="H16" s="13">
        <f>F16*G16</f>
        <v>35178</v>
      </c>
      <c r="I16" s="18"/>
    </row>
    <row r="17" spans="1:9" ht="12.75">
      <c r="A17" s="4"/>
      <c r="B17" s="4" t="s">
        <v>31</v>
      </c>
      <c r="C17" s="4"/>
      <c r="D17" s="5" t="s">
        <v>32</v>
      </c>
      <c r="E17" s="6"/>
      <c r="F17" s="4"/>
      <c r="G17" s="4"/>
      <c r="H17" s="4"/>
      <c r="I17" s="18"/>
    </row>
    <row r="18" spans="1:9" ht="38.25">
      <c r="A18" s="7">
        <v>11</v>
      </c>
      <c r="B18" s="8" t="s">
        <v>12</v>
      </c>
      <c r="C18" s="9" t="s">
        <v>33</v>
      </c>
      <c r="D18" s="14" t="s">
        <v>34</v>
      </c>
      <c r="E18" s="15" t="s">
        <v>18</v>
      </c>
      <c r="F18" s="16">
        <f>F16</f>
        <v>1599</v>
      </c>
      <c r="G18" s="13">
        <v>37</v>
      </c>
      <c r="H18" s="13">
        <f>F18*G18</f>
        <v>59163</v>
      </c>
      <c r="I18" s="18"/>
    </row>
    <row r="19" spans="1:9" ht="25.5">
      <c r="A19" s="7">
        <v>12</v>
      </c>
      <c r="B19" s="8" t="s">
        <v>12</v>
      </c>
      <c r="C19" s="9" t="s">
        <v>35</v>
      </c>
      <c r="D19" s="14" t="s">
        <v>36</v>
      </c>
      <c r="E19" s="15" t="s">
        <v>18</v>
      </c>
      <c r="F19" s="16">
        <f>F16</f>
        <v>1599</v>
      </c>
      <c r="G19" s="13">
        <v>46</v>
      </c>
      <c r="H19" s="13">
        <f>F19*G19</f>
        <v>73554</v>
      </c>
      <c r="I19" s="18"/>
    </row>
    <row r="20" spans="1:9" ht="12.75">
      <c r="A20" s="4"/>
      <c r="B20" s="4" t="s">
        <v>37</v>
      </c>
      <c r="C20" s="4"/>
      <c r="D20" s="5" t="s">
        <v>38</v>
      </c>
      <c r="E20" s="6"/>
      <c r="F20" s="4"/>
      <c r="G20" s="4"/>
      <c r="H20" s="4"/>
      <c r="I20" s="18"/>
    </row>
    <row r="21" spans="1:9" ht="51">
      <c r="A21" s="19">
        <v>13</v>
      </c>
      <c r="B21" s="8" t="s">
        <v>12</v>
      </c>
      <c r="C21" s="9" t="s">
        <v>39</v>
      </c>
      <c r="D21" s="14" t="s">
        <v>40</v>
      </c>
      <c r="E21" s="15" t="s">
        <v>18</v>
      </c>
      <c r="F21" s="16">
        <f>F7-F22-F23</f>
        <v>1340</v>
      </c>
      <c r="G21" s="13">
        <v>86</v>
      </c>
      <c r="H21" s="13">
        <f>F21*G21</f>
        <v>115240</v>
      </c>
      <c r="I21" s="18"/>
    </row>
    <row r="22" spans="1:9" ht="51">
      <c r="A22" s="19">
        <v>14</v>
      </c>
      <c r="B22" s="8" t="s">
        <v>12</v>
      </c>
      <c r="C22" s="9" t="s">
        <v>39</v>
      </c>
      <c r="D22" s="14" t="s">
        <v>41</v>
      </c>
      <c r="E22" s="15" t="s">
        <v>18</v>
      </c>
      <c r="F22" s="16">
        <f>17*5*3</f>
        <v>255</v>
      </c>
      <c r="G22" s="13">
        <v>89</v>
      </c>
      <c r="H22" s="13">
        <f>F22*G22</f>
        <v>22695</v>
      </c>
      <c r="I22" s="18"/>
    </row>
    <row r="23" spans="1:9" ht="76.5">
      <c r="A23" s="19">
        <v>15</v>
      </c>
      <c r="B23" s="8" t="s">
        <v>12</v>
      </c>
      <c r="C23" s="9" t="s">
        <v>39</v>
      </c>
      <c r="D23" s="14" t="s">
        <v>42</v>
      </c>
      <c r="E23" s="15" t="s">
        <v>18</v>
      </c>
      <c r="F23" s="16">
        <v>4</v>
      </c>
      <c r="G23" s="13">
        <v>91</v>
      </c>
      <c r="H23" s="13">
        <f>F23*G23</f>
        <v>364</v>
      </c>
      <c r="I23" s="18"/>
    </row>
    <row r="24" spans="1:8" ht="12.75">
      <c r="A24" s="4"/>
      <c r="B24" s="4" t="s">
        <v>43</v>
      </c>
      <c r="C24" s="4"/>
      <c r="D24" s="5" t="s">
        <v>44</v>
      </c>
      <c r="E24" s="6"/>
      <c r="F24" s="4"/>
      <c r="G24" s="4"/>
      <c r="H24" s="4"/>
    </row>
    <row r="25" spans="1:8" ht="25.5">
      <c r="A25" s="19">
        <v>16</v>
      </c>
      <c r="B25" s="8" t="s">
        <v>12</v>
      </c>
      <c r="C25" s="9" t="s">
        <v>45</v>
      </c>
      <c r="D25" s="14" t="s">
        <v>46</v>
      </c>
      <c r="E25" s="17" t="s">
        <v>20</v>
      </c>
      <c r="F25" s="16">
        <f>F11</f>
        <v>695</v>
      </c>
      <c r="G25" s="13">
        <v>60</v>
      </c>
      <c r="H25" s="13">
        <f>F25*G25</f>
        <v>41700</v>
      </c>
    </row>
    <row r="26" spans="1:8" ht="38.25">
      <c r="A26" s="19">
        <v>17</v>
      </c>
      <c r="B26" s="8" t="s">
        <v>12</v>
      </c>
      <c r="C26" s="9" t="s">
        <v>45</v>
      </c>
      <c r="D26" s="14" t="s">
        <v>47</v>
      </c>
      <c r="E26" s="15" t="s">
        <v>48</v>
      </c>
      <c r="F26" s="16">
        <f>F25*0.06</f>
        <v>41.699999999999996</v>
      </c>
      <c r="G26" s="13">
        <v>550</v>
      </c>
      <c r="H26" s="13">
        <f>F26*G26</f>
        <v>22934.999999999996</v>
      </c>
    </row>
    <row r="27" spans="1:8" ht="25.5">
      <c r="A27" s="19">
        <v>18</v>
      </c>
      <c r="B27" s="8" t="s">
        <v>12</v>
      </c>
      <c r="C27" s="9" t="s">
        <v>49</v>
      </c>
      <c r="D27" s="20" t="s">
        <v>50</v>
      </c>
      <c r="E27" s="17" t="s">
        <v>20</v>
      </c>
      <c r="F27" s="16">
        <f>F9+195</f>
        <v>362</v>
      </c>
      <c r="G27" s="13">
        <v>26</v>
      </c>
      <c r="H27" s="13">
        <f>F27*G27</f>
        <v>9412</v>
      </c>
    </row>
    <row r="28" spans="1:8" ht="38.25">
      <c r="A28" s="19">
        <v>19</v>
      </c>
      <c r="B28" s="8" t="s">
        <v>12</v>
      </c>
      <c r="C28" s="9" t="s">
        <v>49</v>
      </c>
      <c r="D28" s="14" t="s">
        <v>51</v>
      </c>
      <c r="E28" s="15" t="s">
        <v>48</v>
      </c>
      <c r="F28" s="16">
        <f>F27*0.05</f>
        <v>18.1</v>
      </c>
      <c r="G28" s="13">
        <v>450</v>
      </c>
      <c r="H28" s="13">
        <f>F28*G28</f>
        <v>8145.000000000001</v>
      </c>
    </row>
    <row r="29" spans="1:8" ht="12.75">
      <c r="A29" s="4"/>
      <c r="B29" s="4" t="s">
        <v>52</v>
      </c>
      <c r="C29" s="4"/>
      <c r="D29" s="5" t="s">
        <v>53</v>
      </c>
      <c r="E29" s="6"/>
      <c r="F29" s="4"/>
      <c r="G29" s="4"/>
      <c r="H29" s="4"/>
    </row>
    <row r="30" spans="1:8" ht="38.25">
      <c r="A30" s="19">
        <v>20</v>
      </c>
      <c r="B30" s="8" t="s">
        <v>12</v>
      </c>
      <c r="C30" s="9" t="s">
        <v>54</v>
      </c>
      <c r="D30" s="14" t="s">
        <v>55</v>
      </c>
      <c r="E30" s="17" t="s">
        <v>56</v>
      </c>
      <c r="F30" s="16">
        <v>4</v>
      </c>
      <c r="G30" s="13">
        <v>290</v>
      </c>
      <c r="H30" s="13">
        <f>F30*G30</f>
        <v>1160</v>
      </c>
    </row>
    <row r="31" spans="1:8" ht="38.25">
      <c r="A31" s="19">
        <v>21</v>
      </c>
      <c r="B31" s="8" t="s">
        <v>12</v>
      </c>
      <c r="C31" s="9" t="s">
        <v>54</v>
      </c>
      <c r="D31" s="14" t="s">
        <v>57</v>
      </c>
      <c r="E31" s="17" t="s">
        <v>56</v>
      </c>
      <c r="F31" s="16">
        <v>8</v>
      </c>
      <c r="G31" s="13">
        <v>320</v>
      </c>
      <c r="H31" s="13">
        <f>F31*G31</f>
        <v>2560</v>
      </c>
    </row>
    <row r="32" spans="1:8" ht="25.5">
      <c r="A32" s="19">
        <v>22</v>
      </c>
      <c r="B32" s="8" t="s">
        <v>12</v>
      </c>
      <c r="C32" s="9" t="s">
        <v>54</v>
      </c>
      <c r="D32" s="14" t="s">
        <v>58</v>
      </c>
      <c r="E32" s="17" t="s">
        <v>56</v>
      </c>
      <c r="F32" s="16">
        <v>6</v>
      </c>
      <c r="G32" s="13">
        <v>60</v>
      </c>
      <c r="H32" s="13">
        <f>F32*G32</f>
        <v>360</v>
      </c>
    </row>
    <row r="33" spans="1:8" ht="38.25">
      <c r="A33" s="19">
        <v>23</v>
      </c>
      <c r="B33" s="8" t="s">
        <v>12</v>
      </c>
      <c r="C33" s="14"/>
      <c r="D33" s="14" t="s">
        <v>59</v>
      </c>
      <c r="E33" s="17" t="s">
        <v>20</v>
      </c>
      <c r="F33" s="16">
        <v>610</v>
      </c>
      <c r="G33" s="13">
        <v>4</v>
      </c>
      <c r="H33" s="13">
        <f>F33*G33</f>
        <v>2440</v>
      </c>
    </row>
    <row r="34" spans="1:8" ht="25.5">
      <c r="A34" s="19">
        <v>24</v>
      </c>
      <c r="B34" s="8" t="s">
        <v>12</v>
      </c>
      <c r="C34" s="9" t="s">
        <v>60</v>
      </c>
      <c r="D34" s="21" t="s">
        <v>61</v>
      </c>
      <c r="E34" s="15" t="s">
        <v>18</v>
      </c>
      <c r="F34" s="16">
        <v>300</v>
      </c>
      <c r="G34" s="13">
        <v>11.5</v>
      </c>
      <c r="H34" s="13">
        <f>F34*G34</f>
        <v>3450</v>
      </c>
    </row>
    <row r="35" spans="2:11" ht="16.5" customHeight="1">
      <c r="B35" s="31"/>
      <c r="C35" s="22"/>
      <c r="D35" s="32"/>
      <c r="E35" s="33" t="s">
        <v>62</v>
      </c>
      <c r="F35" s="33"/>
      <c r="G35" s="33"/>
      <c r="H35" s="23">
        <f>SUM(H6:H34)</f>
        <v>460237</v>
      </c>
      <c r="J35" s="24"/>
      <c r="K35" s="24"/>
    </row>
    <row r="36" spans="2:10" ht="16.5" customHeight="1">
      <c r="B36" s="31"/>
      <c r="C36" s="22"/>
      <c r="D36" s="32"/>
      <c r="E36" s="33" t="s">
        <v>63</v>
      </c>
      <c r="F36" s="33"/>
      <c r="G36" s="33"/>
      <c r="H36" s="25">
        <f>H35*0.23</f>
        <v>105854.51000000001</v>
      </c>
      <c r="J36" s="24"/>
    </row>
    <row r="37" spans="5:8" ht="16.5" customHeight="1">
      <c r="E37" s="33" t="s">
        <v>64</v>
      </c>
      <c r="F37" s="33"/>
      <c r="G37" s="33"/>
      <c r="H37" s="26">
        <f>H35*1.23</f>
        <v>566091.51</v>
      </c>
    </row>
    <row r="44" spans="6:8" ht="12.75">
      <c r="F44" s="27"/>
      <c r="G44" s="27"/>
      <c r="H44" s="28"/>
    </row>
  </sheetData>
  <sheetProtection selectLockedCells="1" selectUnlockedCells="1"/>
  <mergeCells count="7">
    <mergeCell ref="E37:G37"/>
    <mergeCell ref="A1:H1"/>
    <mergeCell ref="A2:H2"/>
    <mergeCell ref="B35:B36"/>
    <mergeCell ref="D35:D36"/>
    <mergeCell ref="E35:G35"/>
    <mergeCell ref="E36:G36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Normal="86" zoomScaleSheetLayoutView="100" zoomScalePageLayoutView="0" workbookViewId="0" topLeftCell="A1">
      <selection activeCell="A1" sqref="A1:H1"/>
    </sheetView>
  </sheetViews>
  <sheetFormatPr defaultColWidth="8.57421875" defaultRowHeight="12.75"/>
  <cols>
    <col min="1" max="1" width="6.57421875" style="0" customWidth="1"/>
    <col min="2" max="2" width="11.28125" style="0" customWidth="1"/>
    <col min="3" max="3" width="15.7109375" style="0" customWidth="1"/>
    <col min="4" max="4" width="41.8515625" style="0" customWidth="1"/>
    <col min="5" max="6" width="8.57421875" style="0" customWidth="1"/>
    <col min="7" max="7" width="10.421875" style="0" customWidth="1"/>
    <col min="8" max="8" width="19.140625" style="0" customWidth="1"/>
    <col min="9" max="9" width="8.57421875" style="0" customWidth="1"/>
    <col min="10" max="10" width="12.8515625" style="0" customWidth="1"/>
    <col min="11" max="11" width="14.421875" style="0" customWidth="1"/>
  </cols>
  <sheetData>
    <row r="1" spans="1:8" ht="29.25" customHeight="1">
      <c r="A1" s="29" t="s">
        <v>66</v>
      </c>
      <c r="B1" s="29"/>
      <c r="C1" s="29"/>
      <c r="D1" s="29"/>
      <c r="E1" s="29"/>
      <c r="F1" s="29"/>
      <c r="G1" s="29"/>
      <c r="H1" s="29"/>
    </row>
    <row r="2" spans="1:8" ht="29.25" customHeight="1">
      <c r="A2" s="30" t="s">
        <v>1</v>
      </c>
      <c r="B2" s="30"/>
      <c r="C2" s="30"/>
      <c r="D2" s="30"/>
      <c r="E2" s="30"/>
      <c r="F2" s="30"/>
      <c r="G2" s="30"/>
      <c r="H2" s="30"/>
    </row>
    <row r="3" spans="1:8" ht="12.7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</row>
    <row r="4" spans="1:8" ht="24">
      <c r="A4" s="2" t="s">
        <v>2</v>
      </c>
      <c r="B4" s="2" t="s">
        <v>3</v>
      </c>
      <c r="C4" s="3" t="s">
        <v>4</v>
      </c>
      <c r="D4" s="2" t="s">
        <v>5</v>
      </c>
      <c r="E4" s="3" t="s">
        <v>6</v>
      </c>
      <c r="F4" s="2" t="s">
        <v>7</v>
      </c>
      <c r="G4" s="2" t="s">
        <v>8</v>
      </c>
      <c r="H4" s="2" t="s">
        <v>9</v>
      </c>
    </row>
    <row r="5" spans="1:8" ht="12.75">
      <c r="A5" s="4"/>
      <c r="B5" s="4" t="s">
        <v>10</v>
      </c>
      <c r="C5" s="4"/>
      <c r="D5" s="5" t="s">
        <v>11</v>
      </c>
      <c r="E5" s="6"/>
      <c r="F5" s="4"/>
      <c r="G5" s="4"/>
      <c r="H5" s="4"/>
    </row>
    <row r="6" spans="1:8" ht="25.5">
      <c r="A6" s="7">
        <v>1</v>
      </c>
      <c r="B6" s="8" t="s">
        <v>12</v>
      </c>
      <c r="C6" s="9" t="s">
        <v>13</v>
      </c>
      <c r="D6" s="10" t="s">
        <v>14</v>
      </c>
      <c r="E6" s="11" t="s">
        <v>15</v>
      </c>
      <c r="F6" s="12">
        <v>0.61</v>
      </c>
      <c r="G6" s="13"/>
      <c r="H6" s="13"/>
    </row>
    <row r="7" spans="1:8" ht="51">
      <c r="A7" s="7">
        <v>2</v>
      </c>
      <c r="B7" s="8" t="s">
        <v>12</v>
      </c>
      <c r="C7" s="9" t="s">
        <v>16</v>
      </c>
      <c r="D7" s="14" t="s">
        <v>17</v>
      </c>
      <c r="E7" s="15" t="s">
        <v>18</v>
      </c>
      <c r="F7" s="16">
        <f>300+126+110+366+207+490</f>
        <v>1599</v>
      </c>
      <c r="G7" s="13"/>
      <c r="H7" s="13"/>
    </row>
    <row r="8" spans="1:8" ht="38.25">
      <c r="A8" s="7">
        <v>3</v>
      </c>
      <c r="B8" s="8" t="s">
        <v>12</v>
      </c>
      <c r="C8" s="9" t="s">
        <v>16</v>
      </c>
      <c r="D8" s="14" t="s">
        <v>19</v>
      </c>
      <c r="E8" s="17" t="s">
        <v>20</v>
      </c>
      <c r="F8" s="16">
        <f>610+17*5</f>
        <v>695</v>
      </c>
      <c r="G8" s="13"/>
      <c r="H8" s="13"/>
    </row>
    <row r="9" spans="1:8" ht="25.5" customHeight="1">
      <c r="A9" s="7">
        <v>4</v>
      </c>
      <c r="B9" s="8" t="s">
        <v>12</v>
      </c>
      <c r="C9" s="9" t="s">
        <v>16</v>
      </c>
      <c r="D9" s="14" t="s">
        <v>21</v>
      </c>
      <c r="E9" s="17" t="s">
        <v>20</v>
      </c>
      <c r="F9" s="16">
        <f>101+66</f>
        <v>167</v>
      </c>
      <c r="G9" s="13"/>
      <c r="H9" s="13"/>
    </row>
    <row r="10" spans="1:8" ht="38.25">
      <c r="A10" s="7">
        <v>5</v>
      </c>
      <c r="B10" s="8" t="s">
        <v>12</v>
      </c>
      <c r="C10" s="9" t="s">
        <v>16</v>
      </c>
      <c r="D10" s="14" t="s">
        <v>22</v>
      </c>
      <c r="E10" s="17" t="s">
        <v>20</v>
      </c>
      <c r="F10" s="16">
        <v>100</v>
      </c>
      <c r="G10" s="13"/>
      <c r="H10" s="13"/>
    </row>
    <row r="11" spans="1:8" ht="38.25">
      <c r="A11" s="7">
        <v>6</v>
      </c>
      <c r="B11" s="8" t="s">
        <v>12</v>
      </c>
      <c r="C11" s="9" t="s">
        <v>16</v>
      </c>
      <c r="D11" s="14" t="s">
        <v>23</v>
      </c>
      <c r="E11" s="15" t="s">
        <v>20</v>
      </c>
      <c r="F11" s="16">
        <f>F8</f>
        <v>695</v>
      </c>
      <c r="G11" s="13"/>
      <c r="H11" s="13"/>
    </row>
    <row r="12" spans="1:8" ht="38.25">
      <c r="A12" s="7">
        <v>7</v>
      </c>
      <c r="B12" s="8" t="s">
        <v>12</v>
      </c>
      <c r="C12" s="9" t="s">
        <v>16</v>
      </c>
      <c r="D12" s="14" t="s">
        <v>24</v>
      </c>
      <c r="E12" s="15" t="s">
        <v>20</v>
      </c>
      <c r="F12" s="16">
        <f>F9</f>
        <v>167</v>
      </c>
      <c r="G12" s="13"/>
      <c r="H12" s="13"/>
    </row>
    <row r="13" spans="1:8" ht="38.25">
      <c r="A13" s="7">
        <v>8</v>
      </c>
      <c r="B13" s="8" t="s">
        <v>12</v>
      </c>
      <c r="C13" s="9" t="s">
        <v>16</v>
      </c>
      <c r="D13" s="14" t="s">
        <v>25</v>
      </c>
      <c r="E13" s="15" t="s">
        <v>20</v>
      </c>
      <c r="F13" s="16">
        <f>F10</f>
        <v>100</v>
      </c>
      <c r="G13" s="13"/>
      <c r="H13" s="13"/>
    </row>
    <row r="14" spans="1:9" ht="38.25">
      <c r="A14" s="7">
        <v>9</v>
      </c>
      <c r="B14" s="8" t="s">
        <v>12</v>
      </c>
      <c r="C14" s="9" t="s">
        <v>16</v>
      </c>
      <c r="D14" s="14" t="s">
        <v>26</v>
      </c>
      <c r="E14" s="15" t="s">
        <v>18</v>
      </c>
      <c r="F14" s="16">
        <f>F7</f>
        <v>1599</v>
      </c>
      <c r="G14" s="13"/>
      <c r="H14" s="13"/>
      <c r="I14" s="18"/>
    </row>
    <row r="15" spans="1:9" ht="12.75">
      <c r="A15" s="4"/>
      <c r="B15" s="4" t="s">
        <v>27</v>
      </c>
      <c r="C15" s="4"/>
      <c r="D15" s="5" t="s">
        <v>28</v>
      </c>
      <c r="E15" s="6"/>
      <c r="F15" s="4"/>
      <c r="G15" s="4"/>
      <c r="H15" s="4"/>
      <c r="I15" s="18"/>
    </row>
    <row r="16" spans="1:9" ht="51">
      <c r="A16" s="7">
        <v>10</v>
      </c>
      <c r="B16" s="8" t="s">
        <v>12</v>
      </c>
      <c r="C16" s="9" t="s">
        <v>29</v>
      </c>
      <c r="D16" s="14" t="s">
        <v>30</v>
      </c>
      <c r="E16" s="15" t="s">
        <v>18</v>
      </c>
      <c r="F16" s="16">
        <f>F14</f>
        <v>1599</v>
      </c>
      <c r="G16" s="13"/>
      <c r="H16" s="13"/>
      <c r="I16" s="18"/>
    </row>
    <row r="17" spans="1:9" ht="12.75">
      <c r="A17" s="4"/>
      <c r="B17" s="4" t="s">
        <v>31</v>
      </c>
      <c r="C17" s="4"/>
      <c r="D17" s="5" t="s">
        <v>32</v>
      </c>
      <c r="E17" s="6"/>
      <c r="F17" s="4"/>
      <c r="G17" s="4"/>
      <c r="H17" s="4"/>
      <c r="I17" s="18"/>
    </row>
    <row r="18" spans="1:9" ht="38.25">
      <c r="A18" s="7">
        <v>11</v>
      </c>
      <c r="B18" s="8" t="s">
        <v>12</v>
      </c>
      <c r="C18" s="9" t="s">
        <v>33</v>
      </c>
      <c r="D18" s="14" t="s">
        <v>34</v>
      </c>
      <c r="E18" s="15" t="s">
        <v>18</v>
      </c>
      <c r="F18" s="16">
        <f>F16</f>
        <v>1599</v>
      </c>
      <c r="G18" s="13"/>
      <c r="H18" s="13"/>
      <c r="I18" s="18"/>
    </row>
    <row r="19" spans="1:9" ht="25.5">
      <c r="A19" s="7">
        <v>12</v>
      </c>
      <c r="B19" s="8" t="s">
        <v>12</v>
      </c>
      <c r="C19" s="9" t="s">
        <v>35</v>
      </c>
      <c r="D19" s="14" t="s">
        <v>36</v>
      </c>
      <c r="E19" s="15" t="s">
        <v>18</v>
      </c>
      <c r="F19" s="16">
        <f>F16</f>
        <v>1599</v>
      </c>
      <c r="G19" s="13"/>
      <c r="H19" s="13"/>
      <c r="I19" s="18"/>
    </row>
    <row r="20" spans="1:9" ht="12.75">
      <c r="A20" s="4"/>
      <c r="B20" s="4" t="s">
        <v>37</v>
      </c>
      <c r="C20" s="4"/>
      <c r="D20" s="5" t="s">
        <v>38</v>
      </c>
      <c r="E20" s="6"/>
      <c r="F20" s="4"/>
      <c r="G20" s="4"/>
      <c r="H20" s="4"/>
      <c r="I20" s="18"/>
    </row>
    <row r="21" spans="1:9" ht="51">
      <c r="A21" s="19">
        <v>13</v>
      </c>
      <c r="B21" s="8" t="s">
        <v>12</v>
      </c>
      <c r="C21" s="9" t="s">
        <v>39</v>
      </c>
      <c r="D21" s="14" t="s">
        <v>40</v>
      </c>
      <c r="E21" s="15" t="s">
        <v>18</v>
      </c>
      <c r="F21" s="16">
        <f>F7-F22-F23</f>
        <v>1340</v>
      </c>
      <c r="G21" s="13"/>
      <c r="H21" s="13"/>
      <c r="I21" s="18"/>
    </row>
    <row r="22" spans="1:9" ht="51">
      <c r="A22" s="19">
        <v>14</v>
      </c>
      <c r="B22" s="8" t="s">
        <v>12</v>
      </c>
      <c r="C22" s="9" t="s">
        <v>39</v>
      </c>
      <c r="D22" s="14" t="s">
        <v>41</v>
      </c>
      <c r="E22" s="15" t="s">
        <v>18</v>
      </c>
      <c r="F22" s="16">
        <f>17*5*3</f>
        <v>255</v>
      </c>
      <c r="G22" s="13"/>
      <c r="H22" s="13"/>
      <c r="I22" s="18"/>
    </row>
    <row r="23" spans="1:9" ht="76.5">
      <c r="A23" s="19">
        <v>15</v>
      </c>
      <c r="B23" s="8" t="s">
        <v>12</v>
      </c>
      <c r="C23" s="9" t="s">
        <v>39</v>
      </c>
      <c r="D23" s="14" t="s">
        <v>65</v>
      </c>
      <c r="E23" s="15" t="s">
        <v>18</v>
      </c>
      <c r="F23" s="16">
        <v>4</v>
      </c>
      <c r="G23" s="13"/>
      <c r="H23" s="13"/>
      <c r="I23" s="18"/>
    </row>
    <row r="24" spans="1:8" ht="12.75">
      <c r="A24" s="4"/>
      <c r="B24" s="4" t="s">
        <v>43</v>
      </c>
      <c r="C24" s="4"/>
      <c r="D24" s="5" t="s">
        <v>44</v>
      </c>
      <c r="E24" s="6"/>
      <c r="F24" s="4"/>
      <c r="G24" s="4"/>
      <c r="H24" s="4"/>
    </row>
    <row r="25" spans="1:8" ht="25.5">
      <c r="A25" s="19">
        <v>16</v>
      </c>
      <c r="B25" s="8" t="s">
        <v>12</v>
      </c>
      <c r="C25" s="9" t="s">
        <v>45</v>
      </c>
      <c r="D25" s="14" t="s">
        <v>46</v>
      </c>
      <c r="E25" s="17" t="s">
        <v>20</v>
      </c>
      <c r="F25" s="16">
        <f>F11</f>
        <v>695</v>
      </c>
      <c r="G25" s="13"/>
      <c r="H25" s="13"/>
    </row>
    <row r="26" spans="1:8" ht="38.25">
      <c r="A26" s="19">
        <v>17</v>
      </c>
      <c r="B26" s="8" t="s">
        <v>12</v>
      </c>
      <c r="C26" s="9" t="s">
        <v>45</v>
      </c>
      <c r="D26" s="14" t="s">
        <v>47</v>
      </c>
      <c r="E26" s="15" t="s">
        <v>48</v>
      </c>
      <c r="F26" s="16">
        <f>F25*0.06</f>
        <v>41.699999999999996</v>
      </c>
      <c r="G26" s="13"/>
      <c r="H26" s="13"/>
    </row>
    <row r="27" spans="1:8" ht="25.5">
      <c r="A27" s="19">
        <v>18</v>
      </c>
      <c r="B27" s="8" t="s">
        <v>12</v>
      </c>
      <c r="C27" s="9" t="s">
        <v>49</v>
      </c>
      <c r="D27" s="20" t="s">
        <v>50</v>
      </c>
      <c r="E27" s="17" t="s">
        <v>20</v>
      </c>
      <c r="F27" s="16">
        <f>F9+195</f>
        <v>362</v>
      </c>
      <c r="G27" s="13"/>
      <c r="H27" s="13"/>
    </row>
    <row r="28" spans="1:8" ht="38.25">
      <c r="A28" s="19">
        <v>19</v>
      </c>
      <c r="B28" s="8" t="s">
        <v>12</v>
      </c>
      <c r="C28" s="9" t="s">
        <v>49</v>
      </c>
      <c r="D28" s="14" t="s">
        <v>51</v>
      </c>
      <c r="E28" s="15" t="s">
        <v>48</v>
      </c>
      <c r="F28" s="16">
        <f>F27*0.05</f>
        <v>18.1</v>
      </c>
      <c r="G28" s="13"/>
      <c r="H28" s="13"/>
    </row>
    <row r="29" spans="1:8" ht="12.75">
      <c r="A29" s="4"/>
      <c r="B29" s="4" t="s">
        <v>52</v>
      </c>
      <c r="C29" s="4"/>
      <c r="D29" s="5" t="s">
        <v>53</v>
      </c>
      <c r="E29" s="6"/>
      <c r="F29" s="4"/>
      <c r="G29" s="4"/>
      <c r="H29" s="4"/>
    </row>
    <row r="30" spans="1:8" ht="38.25">
      <c r="A30" s="19">
        <v>20</v>
      </c>
      <c r="B30" s="8" t="s">
        <v>12</v>
      </c>
      <c r="C30" s="9" t="s">
        <v>54</v>
      </c>
      <c r="D30" s="14" t="s">
        <v>55</v>
      </c>
      <c r="E30" s="17" t="s">
        <v>56</v>
      </c>
      <c r="F30" s="16">
        <v>4</v>
      </c>
      <c r="G30" s="13"/>
      <c r="H30" s="13"/>
    </row>
    <row r="31" spans="1:8" ht="38.25">
      <c r="A31" s="19">
        <v>21</v>
      </c>
      <c r="B31" s="8" t="s">
        <v>12</v>
      </c>
      <c r="C31" s="9" t="s">
        <v>54</v>
      </c>
      <c r="D31" s="14" t="s">
        <v>57</v>
      </c>
      <c r="E31" s="17" t="s">
        <v>56</v>
      </c>
      <c r="F31" s="16">
        <v>8</v>
      </c>
      <c r="G31" s="13"/>
      <c r="H31" s="13"/>
    </row>
    <row r="32" spans="1:8" ht="25.5">
      <c r="A32" s="19">
        <v>22</v>
      </c>
      <c r="B32" s="8" t="s">
        <v>12</v>
      </c>
      <c r="C32" s="9" t="s">
        <v>54</v>
      </c>
      <c r="D32" s="14" t="s">
        <v>58</v>
      </c>
      <c r="E32" s="17" t="s">
        <v>56</v>
      </c>
      <c r="F32" s="16">
        <v>6</v>
      </c>
      <c r="G32" s="13"/>
      <c r="H32" s="13"/>
    </row>
    <row r="33" spans="1:8" ht="38.25">
      <c r="A33" s="19">
        <v>23</v>
      </c>
      <c r="B33" s="8" t="s">
        <v>12</v>
      </c>
      <c r="C33" s="14"/>
      <c r="D33" s="14" t="s">
        <v>59</v>
      </c>
      <c r="E33" s="17" t="s">
        <v>20</v>
      </c>
      <c r="F33" s="16">
        <v>610</v>
      </c>
      <c r="G33" s="13"/>
      <c r="H33" s="13"/>
    </row>
    <row r="34" spans="1:8" ht="25.5">
      <c r="A34" s="19">
        <v>24</v>
      </c>
      <c r="B34" s="8" t="s">
        <v>12</v>
      </c>
      <c r="C34" s="9" t="s">
        <v>60</v>
      </c>
      <c r="D34" s="21" t="s">
        <v>61</v>
      </c>
      <c r="E34" s="15" t="s">
        <v>18</v>
      </c>
      <c r="F34" s="16">
        <v>300</v>
      </c>
      <c r="G34" s="13"/>
      <c r="H34" s="13"/>
    </row>
    <row r="35" spans="2:11" ht="16.5" customHeight="1">
      <c r="B35" s="31"/>
      <c r="C35" s="22"/>
      <c r="D35" s="32"/>
      <c r="E35" s="33" t="s">
        <v>62</v>
      </c>
      <c r="F35" s="33"/>
      <c r="G35" s="33"/>
      <c r="H35" s="23">
        <f>SUM(H6:H34)</f>
        <v>0</v>
      </c>
      <c r="J35" s="24"/>
      <c r="K35" s="24"/>
    </row>
    <row r="36" spans="2:10" ht="16.5" customHeight="1">
      <c r="B36" s="31"/>
      <c r="C36" s="22"/>
      <c r="D36" s="32"/>
      <c r="E36" s="33" t="s">
        <v>63</v>
      </c>
      <c r="F36" s="33"/>
      <c r="G36" s="33"/>
      <c r="H36" s="25">
        <f>H35*0.23</f>
        <v>0</v>
      </c>
      <c r="J36" s="24"/>
    </row>
    <row r="37" spans="5:8" ht="16.5" customHeight="1">
      <c r="E37" s="33" t="s">
        <v>64</v>
      </c>
      <c r="F37" s="33"/>
      <c r="G37" s="33"/>
      <c r="H37" s="26">
        <f>H35*1.23</f>
        <v>0</v>
      </c>
    </row>
    <row r="44" spans="6:8" ht="12.75">
      <c r="F44" s="27"/>
      <c r="G44" s="27"/>
      <c r="H44" s="28"/>
    </row>
  </sheetData>
  <sheetProtection selectLockedCells="1" selectUnlockedCells="1"/>
  <mergeCells count="7">
    <mergeCell ref="E37:G37"/>
    <mergeCell ref="A1:H1"/>
    <mergeCell ref="A2:H2"/>
    <mergeCell ref="B35:B36"/>
    <mergeCell ref="D35:D36"/>
    <mergeCell ref="E35:G35"/>
    <mergeCell ref="E36:G36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ZDP</cp:lastModifiedBy>
  <dcterms:modified xsi:type="dcterms:W3CDTF">2023-04-17T12:24:01Z</dcterms:modified>
  <cp:category/>
  <cp:version/>
  <cp:contentType/>
  <cp:contentStatus/>
</cp:coreProperties>
</file>