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W:\Kredyt-2023\Pytania i odpowiedzi\"/>
    </mc:Choice>
  </mc:AlternateContent>
  <xr:revisionPtr revIDLastSave="0" documentId="8_{29BAF3E5-B033-4C0B-BE6D-18EE92E6163F}" xr6:coauthVersionLast="36" xr6:coauthVersionMax="36" xr10:uidLastSave="{00000000-0000-0000-0000-000000000000}"/>
  <bookViews>
    <workbookView xWindow="0" yWindow="0" windowWidth="28800" windowHeight="11625" xr2:uid="{B4AA9A74-7527-4954-8CB3-671AA2C8267E}"/>
  </bookViews>
  <sheets>
    <sheet name="Prognoza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F20" i="2"/>
  <c r="G20" i="2"/>
  <c r="H20" i="2"/>
  <c r="I20" i="2"/>
  <c r="J20" i="2"/>
  <c r="K20" i="2"/>
  <c r="D20" i="2"/>
  <c r="E16" i="2"/>
  <c r="F16" i="2"/>
  <c r="G16" i="2"/>
  <c r="H16" i="2"/>
  <c r="I16" i="2"/>
  <c r="J16" i="2"/>
  <c r="K16" i="2"/>
  <c r="D16" i="2"/>
  <c r="G43" i="2" l="1"/>
  <c r="H43" i="2" s="1"/>
  <c r="I43" i="2" s="1"/>
  <c r="J43" i="2" s="1"/>
  <c r="K43" i="2" s="1"/>
  <c r="F43" i="2"/>
  <c r="K63" i="2"/>
  <c r="G47" i="2"/>
  <c r="H47" i="2"/>
  <c r="I47" i="2"/>
  <c r="J47" i="2"/>
  <c r="K47" i="2"/>
  <c r="F47" i="2"/>
  <c r="F56" i="2"/>
  <c r="D67" i="2" l="1"/>
  <c r="E62" i="2"/>
  <c r="F62" i="2"/>
  <c r="G62" i="2"/>
  <c r="H62" i="2"/>
  <c r="I62" i="2"/>
  <c r="J62" i="2"/>
  <c r="K62" i="2"/>
  <c r="E52" i="2"/>
  <c r="E44" i="2"/>
  <c r="E50" i="2" s="1"/>
  <c r="D62" i="2"/>
  <c r="D52" i="2"/>
  <c r="D44" i="2"/>
  <c r="D50" i="2"/>
  <c r="E67" i="2" l="1"/>
  <c r="E68" i="2" s="1"/>
  <c r="D68" i="2"/>
  <c r="D10" i="2" l="1"/>
  <c r="F10" i="2" l="1"/>
  <c r="E10" i="2"/>
  <c r="F7" i="2" l="1"/>
  <c r="F14" i="2"/>
  <c r="F29" i="2" s="1"/>
  <c r="E7" i="2"/>
  <c r="D14" i="2"/>
  <c r="E14" i="2"/>
  <c r="E29" i="2" s="1"/>
  <c r="D7" i="2" l="1"/>
  <c r="D6" i="2" s="1"/>
  <c r="D5" i="2" s="1"/>
  <c r="D29" i="2" s="1"/>
  <c r="E6" i="2"/>
  <c r="E5" i="2" s="1"/>
  <c r="F6" i="2" l="1"/>
  <c r="F5" i="2" s="1"/>
  <c r="F45" i="2" s="1"/>
  <c r="F44" i="2" s="1"/>
  <c r="F50" i="2" s="1"/>
  <c r="E33" i="2" l="1"/>
  <c r="E36" i="2" s="1"/>
  <c r="E39" i="2" s="1"/>
  <c r="F33" i="2"/>
  <c r="F36" i="2" s="1"/>
  <c r="F39" i="2" s="1"/>
  <c r="F60" i="2" s="1"/>
  <c r="D33" i="2"/>
  <c r="D36" i="2" s="1"/>
  <c r="D39" i="2" s="1"/>
  <c r="G56" i="2" l="1"/>
  <c r="F52" i="2"/>
  <c r="F67" i="2" s="1"/>
  <c r="F68" i="2" s="1"/>
  <c r="H10" i="2" l="1"/>
  <c r="I10" i="2"/>
  <c r="G10" i="2"/>
  <c r="G7" i="2"/>
  <c r="K10" i="2" l="1"/>
  <c r="G6" i="2"/>
  <c r="G5" i="2" s="1"/>
  <c r="G45" i="2" s="1"/>
  <c r="G44" i="2" s="1"/>
  <c r="G50" i="2" s="1"/>
  <c r="J10" i="2"/>
  <c r="H7" i="2"/>
  <c r="H6" i="2" s="1"/>
  <c r="H5" i="2" s="1"/>
  <c r="H45" i="2" s="1"/>
  <c r="H44" i="2" s="1"/>
  <c r="H50" i="2" s="1"/>
  <c r="I7" i="2" l="1"/>
  <c r="I6" i="2" s="1"/>
  <c r="I5" i="2" s="1"/>
  <c r="I45" i="2" s="1"/>
  <c r="I44" i="2" s="1"/>
  <c r="I50" i="2" s="1"/>
  <c r="G14" i="2"/>
  <c r="G29" i="2" s="1"/>
  <c r="H14" i="2" l="1"/>
  <c r="J7" i="2"/>
  <c r="J6" i="2" s="1"/>
  <c r="J5" i="2" s="1"/>
  <c r="J45" i="2" s="1"/>
  <c r="J44" i="2" s="1"/>
  <c r="J50" i="2" s="1"/>
  <c r="G33" i="2"/>
  <c r="G36" i="2" s="1"/>
  <c r="K7" i="2"/>
  <c r="K6" i="2" s="1"/>
  <c r="K5" i="2" s="1"/>
  <c r="K45" i="2" s="1"/>
  <c r="K44" i="2" s="1"/>
  <c r="K50" i="2" s="1"/>
  <c r="H29" i="2" l="1"/>
  <c r="H33" i="2" s="1"/>
  <c r="H36" i="2" s="1"/>
  <c r="H39" i="2" s="1"/>
  <c r="H60" i="2" s="1"/>
  <c r="G39" i="2"/>
  <c r="G60" i="2" s="1"/>
  <c r="H56" i="2" l="1"/>
  <c r="G52" i="2"/>
  <c r="G67" i="2" s="1"/>
  <c r="G68" i="2" s="1"/>
  <c r="I14" i="2"/>
  <c r="J14" i="2"/>
  <c r="J29" i="2" s="1"/>
  <c r="I29" i="2" l="1"/>
  <c r="I33" i="2" s="1"/>
  <c r="I36" i="2" s="1"/>
  <c r="I56" i="2"/>
  <c r="H52" i="2"/>
  <c r="H67" i="2" s="1"/>
  <c r="H68" i="2" s="1"/>
  <c r="J33" i="2"/>
  <c r="J36" i="2" s="1"/>
  <c r="I39" i="2" l="1"/>
  <c r="I60" i="2" s="1"/>
  <c r="J56" i="2" s="1"/>
  <c r="K14" i="2"/>
  <c r="K29" i="2" s="1"/>
  <c r="J39" i="2"/>
  <c r="J60" i="2" s="1"/>
  <c r="K56" i="2" l="1"/>
  <c r="J52" i="2"/>
  <c r="J67" i="2" s="1"/>
  <c r="J68" i="2" s="1"/>
  <c r="I52" i="2"/>
  <c r="I67" i="2" s="1"/>
  <c r="I68" i="2" s="1"/>
  <c r="K33" i="2"/>
  <c r="K36" i="2" s="1"/>
  <c r="K39" i="2" l="1"/>
  <c r="K60" i="2" s="1"/>
  <c r="K52" i="2" s="1"/>
  <c r="K67" i="2" s="1"/>
  <c r="K68" i="2" s="1"/>
</calcChain>
</file>

<file path=xl/sharedStrings.xml><?xml version="1.0" encoding="utf-8"?>
<sst xmlns="http://schemas.openxmlformats.org/spreadsheetml/2006/main" count="138" uniqueCount="96">
  <si>
    <t>Wyszczególnienie</t>
  </si>
  <si>
    <t>A.</t>
  </si>
  <si>
    <t>PRZYCHODY NETTO ZE SPRZEDAŻY I ZRÓWNANE Z NIMI</t>
  </si>
  <si>
    <t>I.</t>
  </si>
  <si>
    <t>1.</t>
  </si>
  <si>
    <t>a.</t>
  </si>
  <si>
    <t>b.</t>
  </si>
  <si>
    <t>2.</t>
  </si>
  <si>
    <t>II.</t>
  </si>
  <si>
    <t>Zmiana stanu produktów</t>
  </si>
  <si>
    <t>III.</t>
  </si>
  <si>
    <t>IV.</t>
  </si>
  <si>
    <t>B.</t>
  </si>
  <si>
    <t>KOSZTY DZIAŁALNOŚCI OPERACYJNEJ</t>
  </si>
  <si>
    <t>C.</t>
  </si>
  <si>
    <t>ZYSK / STRATA ZE SPRZEDAŻY</t>
  </si>
  <si>
    <t>D.</t>
  </si>
  <si>
    <t>Środki finansowe otrzymane z tytułu refundacji kosztów</t>
  </si>
  <si>
    <t>V.</t>
  </si>
  <si>
    <t>VI.</t>
  </si>
  <si>
    <t>VII.</t>
  </si>
  <si>
    <t>-</t>
  </si>
  <si>
    <t>VIII.</t>
  </si>
  <si>
    <t>IX.</t>
  </si>
  <si>
    <t>równowartość odpisów amortyzacyjnych środków trwałych oraz wartości niematerialnych i prawnych otrzymanych nieodpłatnie oraz sfinansowanych z dotacji , subwencji lub innych dopłat</t>
  </si>
  <si>
    <t>E.</t>
  </si>
  <si>
    <t>POZOSTAŁE KOSZTY OPERACYJNE</t>
  </si>
  <si>
    <t>3.</t>
  </si>
  <si>
    <t>F.</t>
  </si>
  <si>
    <t>ZYSK / STRATA Z DZIAŁALNOŚCI OPERACYJNEJ</t>
  </si>
  <si>
    <t>G.</t>
  </si>
  <si>
    <t>PRZYCHODY FINANSOWE</t>
  </si>
  <si>
    <t>H.</t>
  </si>
  <si>
    <t>KOSZTY FINANSOWE</t>
  </si>
  <si>
    <t>J.</t>
  </si>
  <si>
    <t>K.</t>
  </si>
  <si>
    <t>ZYSK / STRATA NETTO</t>
  </si>
  <si>
    <t>Zużycie materiałów medycznych</t>
  </si>
  <si>
    <t>Usługi niemedyczne</t>
  </si>
  <si>
    <t>Wartość sprzedanych towarów i materiałów</t>
  </si>
  <si>
    <t>Amortyzacja</t>
  </si>
  <si>
    <t>Podwykonawstwo medyczne</t>
  </si>
  <si>
    <t>Copernicus Podmiot Leczniczy Sp. z o.o.</t>
  </si>
  <si>
    <t>Przychody netto ze sprzedaży produktów i usług</t>
  </si>
  <si>
    <t>Przychody ze sprzedaży świadczeń zdrowotnych</t>
  </si>
  <si>
    <t>Pozostałe przychody ze sprzedaży świadczeń zdrowotnych</t>
  </si>
  <si>
    <t>Pozostałe przychody</t>
  </si>
  <si>
    <t>Zużycie materiałów i energii</t>
  </si>
  <si>
    <t>Usługi obce</t>
  </si>
  <si>
    <t>Podatki i opłaty</t>
  </si>
  <si>
    <t>Wynagrodzenia</t>
  </si>
  <si>
    <t>Ubezpieczenia społeczne i inne świadczenia</t>
  </si>
  <si>
    <t>Pozostałe koszty rodzajowe</t>
  </si>
  <si>
    <t>ZYSK / STRATA BRUTTO</t>
  </si>
  <si>
    <t>L.</t>
  </si>
  <si>
    <t>Wykonanie za rok 2021</t>
  </si>
  <si>
    <t>Wykonanie za rok 2022</t>
  </si>
  <si>
    <t>Narodowy Fundusz Zdrowia</t>
  </si>
  <si>
    <t>Pozostałe przychody z pozostałych tytułów</t>
  </si>
  <si>
    <t>Zużycie materiałów niemedycznych</t>
  </si>
  <si>
    <t>Zużycie energii</t>
  </si>
  <si>
    <t>Usługi medyczne, z tym:</t>
  </si>
  <si>
    <t>POZOSTAŁE OBOWIĄZKOWE ZMNIEJSZENIA ZYSKU</t>
  </si>
  <si>
    <t>PODATEK DOCHODOWY</t>
  </si>
  <si>
    <t>Plan finansowy na rok 2023</t>
  </si>
  <si>
    <t>Prognoza finansowa na rok 2024</t>
  </si>
  <si>
    <t>Prognoza finansowa na rok 2025</t>
  </si>
  <si>
    <t>Prognoza finansowa na rok 2026</t>
  </si>
  <si>
    <t>Prognoza finansowa na rok 2027</t>
  </si>
  <si>
    <t>Prognoza finansowa na rok 2028</t>
  </si>
  <si>
    <t>POZOSTAŁE PRZYCHODY OPERACYJNE, W TYM:</t>
  </si>
  <si>
    <t>AKTYWA TRWAŁE</t>
  </si>
  <si>
    <t>AKTYWA OBROTOWE</t>
  </si>
  <si>
    <t>Należności krótkoterminowe</t>
  </si>
  <si>
    <t>Inwestycje krótkoterminowe</t>
  </si>
  <si>
    <t>Krótkoterminowe rozliczenia międzyokresowe, w tym:</t>
  </si>
  <si>
    <t>RAZEM AKTYWA</t>
  </si>
  <si>
    <t>KAPITAŁ (FUNDUSZ) WŁASNY</t>
  </si>
  <si>
    <t>Kapitał (fundusz) podstawowy – FUNDUSZ ZAŁOŻYCIELSKI</t>
  </si>
  <si>
    <t>Należne wpłaty na kapitał podstawowy (wielkość ujemna)</t>
  </si>
  <si>
    <t>Udziały (akcje) własne (wielkość ujemna)</t>
  </si>
  <si>
    <t>Kapitał (fundusz) zapasowy – FUNDUSZ ZAKŁADU</t>
  </si>
  <si>
    <t>Kapitał (fundusz) z aktualizacji wyceny</t>
  </si>
  <si>
    <t>Pozostałe kapitały (fundusze) rezerwowe</t>
  </si>
  <si>
    <t>Zysk / Strata z lat ubiegłych, z tego:</t>
  </si>
  <si>
    <t>Zysk (strata) netto</t>
  </si>
  <si>
    <t>Odpisy z zysku netto w ciągu roku obrotowego (wielkość ujemna)</t>
  </si>
  <si>
    <t>ZOBOWIĄZANIA I REZERWY NA ZOBOWIĄZANIA</t>
  </si>
  <si>
    <t>Rezerwy na zobowiązania</t>
  </si>
  <si>
    <t>Zobowiązania długoterminowe</t>
  </si>
  <si>
    <t>Zobowiązania krótkoterminowe</t>
  </si>
  <si>
    <t>Rozliczenia międzyokresowe</t>
  </si>
  <si>
    <t>RAZEM PASYWA</t>
  </si>
  <si>
    <t>środki pieniężne w kasie i na rachunkach, z tego</t>
  </si>
  <si>
    <t>Zapasy</t>
  </si>
  <si>
    <t>Prognoza finansowa 2023-2028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</si>
</sst>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0.0%"/>
    <numFmt numFmtId="165" formatCode="#,##0.00_ ;[Red]\-#,##0.00\ "/>
    <numFmt numFmtId="166" formatCode="#,##0_ ;[Red]\-#,##0\ 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color indexed="1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8"/>
      <color theme="4"/>
      <name val="Arial"/>
      <family val="2"/>
      <charset val="238"/>
    </font>
    <font>
      <sz val="8"/>
      <color theme="4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33CC"/>
        <bgColor indexed="64"/>
      </patternFill>
    </fill>
    <fill>
      <patternFill patternType="solid">
        <fgColor rgb="FFFF0000"/>
        <bgColor indexed="62"/>
      </patternFill>
    </fill>
    <fill>
      <patternFill patternType="solid">
        <fgColor rgb="FF0033CC"/>
        <bgColor indexed="6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vertical="center" wrapText="1"/>
    </xf>
    <xf numFmtId="4" fontId="5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Alignment="1" applyProtection="1">
      <alignment vertical="center" wrapText="1"/>
    </xf>
    <xf numFmtId="165" fontId="3" fillId="0" borderId="0" xfId="0" applyNumberFormat="1" applyFont="1" applyFill="1" applyAlignment="1" applyProtection="1">
      <alignment vertical="center"/>
    </xf>
    <xf numFmtId="14" fontId="4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vertical="center"/>
    </xf>
    <xf numFmtId="166" fontId="3" fillId="0" borderId="0" xfId="0" applyNumberFormat="1" applyFont="1" applyFill="1" applyAlignment="1" applyProtection="1">
      <alignment vertical="center"/>
    </xf>
    <xf numFmtId="4" fontId="2" fillId="0" borderId="0" xfId="0" quotePrefix="1" applyNumberFormat="1" applyFont="1" applyFill="1" applyAlignment="1" applyProtection="1">
      <alignment horizontal="left" vertical="center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17" fontId="10" fillId="3" borderId="1" xfId="0" applyNumberFormat="1" applyFont="1" applyFill="1" applyBorder="1" applyAlignment="1" applyProtection="1">
      <alignment horizontal="center" vertical="center" wrapText="1"/>
    </xf>
    <xf numFmtId="165" fontId="10" fillId="4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Alignment="1" applyProtection="1">
      <alignment vertical="center"/>
    </xf>
    <xf numFmtId="0" fontId="7" fillId="5" borderId="1" xfId="0" applyNumberFormat="1" applyFont="1" applyFill="1" applyBorder="1" applyAlignment="1" applyProtection="1">
      <alignment horizontal="center" vertical="center"/>
    </xf>
    <xf numFmtId="166" fontId="7" fillId="5" borderId="1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66" fontId="7" fillId="0" borderId="1" xfId="0" applyNumberFormat="1" applyFont="1" applyFill="1" applyBorder="1" applyAlignment="1" applyProtection="1">
      <alignment vertical="center"/>
    </xf>
    <xf numFmtId="166" fontId="2" fillId="0" borderId="1" xfId="0" applyNumberFormat="1" applyFont="1" applyFill="1" applyBorder="1" applyAlignment="1" applyProtection="1">
      <alignment vertical="center"/>
      <protection locked="0"/>
    </xf>
    <xf numFmtId="0" fontId="7" fillId="6" borderId="1" xfId="0" applyNumberFormat="1" applyFont="1" applyFill="1" applyBorder="1" applyAlignment="1" applyProtection="1">
      <alignment horizontal="center" vertical="center"/>
    </xf>
    <xf numFmtId="166" fontId="7" fillId="6" borderId="1" xfId="0" applyNumberFormat="1" applyFont="1" applyFill="1" applyBorder="1" applyAlignment="1" applyProtection="1">
      <alignment vertical="center"/>
    </xf>
    <xf numFmtId="0" fontId="7" fillId="7" borderId="1" xfId="0" applyNumberFormat="1" applyFont="1" applyFill="1" applyBorder="1" applyAlignment="1" applyProtection="1">
      <alignment horizontal="center" vertical="center"/>
    </xf>
    <xf numFmtId="166" fontId="7" fillId="7" borderId="1" xfId="0" applyNumberFormat="1" applyFont="1" applyFill="1" applyBorder="1" applyAlignment="1" applyProtection="1">
      <alignment vertical="center"/>
    </xf>
    <xf numFmtId="166" fontId="4" fillId="0" borderId="0" xfId="0" applyNumberFormat="1" applyFont="1" applyFill="1" applyBorder="1" applyAlignment="1" applyProtection="1">
      <alignment vertical="center" wrapText="1"/>
    </xf>
    <xf numFmtId="165" fontId="4" fillId="0" borderId="0" xfId="2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Alignment="1" applyProtection="1">
      <alignment horizontal="center" vertical="center"/>
    </xf>
    <xf numFmtId="9" fontId="3" fillId="0" borderId="0" xfId="1" applyNumberFormat="1" applyFont="1" applyFill="1" applyAlignment="1" applyProtection="1">
      <alignment vertical="center"/>
    </xf>
    <xf numFmtId="0" fontId="7" fillId="8" borderId="1" xfId="0" applyNumberFormat="1" applyFont="1" applyFill="1" applyBorder="1" applyAlignment="1" applyProtection="1">
      <alignment horizontal="center" vertical="center" wrapText="1"/>
    </xf>
    <xf numFmtId="166" fontId="7" fillId="8" borderId="1" xfId="0" applyNumberFormat="1" applyFont="1" applyFill="1" applyBorder="1" applyAlignment="1" applyProtection="1">
      <alignment vertical="center"/>
    </xf>
    <xf numFmtId="4" fontId="7" fillId="8" borderId="1" xfId="0" applyNumberFormat="1" applyFont="1" applyFill="1" applyBorder="1" applyAlignment="1" applyProtection="1">
      <alignment vertical="center"/>
    </xf>
    <xf numFmtId="4" fontId="7" fillId="5" borderId="1" xfId="0" applyNumberFormat="1" applyFont="1" applyFill="1" applyBorder="1" applyAlignment="1" applyProtection="1">
      <alignment vertical="center"/>
    </xf>
    <xf numFmtId="4" fontId="7" fillId="0" borderId="1" xfId="0" applyNumberFormat="1" applyFont="1" applyFill="1" applyBorder="1" applyAlignment="1" applyProtection="1">
      <alignment vertical="center"/>
    </xf>
    <xf numFmtId="4" fontId="7" fillId="6" borderId="1" xfId="0" applyNumberFormat="1" applyFont="1" applyFill="1" applyBorder="1" applyAlignment="1" applyProtection="1">
      <alignment vertical="center"/>
    </xf>
    <xf numFmtId="4" fontId="7" fillId="7" borderId="1" xfId="0" applyNumberFormat="1" applyFont="1" applyFill="1" applyBorder="1" applyAlignment="1" applyProtection="1">
      <alignment horizontal="left" vertical="center"/>
    </xf>
    <xf numFmtId="4" fontId="6" fillId="0" borderId="1" xfId="0" applyNumberFormat="1" applyFont="1" applyFill="1" applyBorder="1" applyAlignment="1" applyProtection="1">
      <alignment vertical="center"/>
    </xf>
    <xf numFmtId="0" fontId="6" fillId="9" borderId="1" xfId="0" applyNumberFormat="1" applyFont="1" applyFill="1" applyBorder="1" applyAlignment="1" applyProtection="1">
      <alignment horizontal="center" vertical="center"/>
    </xf>
    <xf numFmtId="4" fontId="6" fillId="9" borderId="1" xfId="0" applyNumberFormat="1" applyFont="1" applyFill="1" applyBorder="1" applyAlignment="1" applyProtection="1">
      <alignment vertical="center"/>
    </xf>
    <xf numFmtId="166" fontId="6" fillId="9" borderId="1" xfId="0" applyNumberFormat="1" applyFont="1" applyFill="1" applyBorder="1" applyAlignment="1" applyProtection="1">
      <alignment vertical="center"/>
    </xf>
    <xf numFmtId="166" fontId="8" fillId="0" borderId="1" xfId="0" applyNumberFormat="1" applyFont="1" applyFill="1" applyBorder="1" applyAlignment="1" applyProtection="1">
      <alignment vertical="center"/>
      <protection locked="0"/>
    </xf>
    <xf numFmtId="4" fontId="11" fillId="9" borderId="1" xfId="0" applyNumberFormat="1" applyFont="1" applyFill="1" applyBorder="1" applyAlignment="1" applyProtection="1">
      <alignment vertical="center"/>
    </xf>
    <xf numFmtId="166" fontId="11" fillId="9" borderId="1" xfId="0" applyNumberFormat="1" applyFont="1" applyFill="1" applyBorder="1" applyAlignment="1" applyProtection="1">
      <alignment vertical="center"/>
    </xf>
    <xf numFmtId="4" fontId="12" fillId="0" borderId="1" xfId="0" applyNumberFormat="1" applyFont="1" applyFill="1" applyBorder="1" applyAlignment="1" applyProtection="1">
      <alignment vertical="center"/>
    </xf>
    <xf numFmtId="166" fontId="12" fillId="0" borderId="1" xfId="0" applyNumberFormat="1" applyFont="1" applyFill="1" applyBorder="1" applyAlignment="1" applyProtection="1">
      <alignment vertical="center"/>
      <protection locked="0"/>
    </xf>
    <xf numFmtId="0" fontId="3" fillId="9" borderId="0" xfId="0" applyNumberFormat="1" applyFont="1" applyFill="1" applyAlignment="1" applyProtection="1">
      <alignment vertical="center"/>
    </xf>
    <xf numFmtId="0" fontId="12" fillId="9" borderId="0" xfId="0" applyNumberFormat="1" applyFont="1" applyFill="1" applyAlignment="1" applyProtection="1">
      <alignment vertical="center"/>
    </xf>
    <xf numFmtId="3" fontId="5" fillId="0" borderId="1" xfId="0" applyNumberFormat="1" applyFont="1" applyFill="1" applyBorder="1" applyAlignment="1" applyProtection="1">
      <alignment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9" fontId="3" fillId="0" borderId="0" xfId="1" applyFont="1" applyFill="1" applyAlignment="1" applyProtection="1">
      <alignment vertical="center"/>
    </xf>
    <xf numFmtId="9" fontId="6" fillId="0" borderId="0" xfId="1" applyFont="1" applyFill="1" applyAlignment="1" applyProtection="1">
      <alignment vertical="center"/>
    </xf>
    <xf numFmtId="164" fontId="3" fillId="0" borderId="0" xfId="1" applyNumberFormat="1" applyFont="1" applyFill="1" applyAlignment="1" applyProtection="1">
      <alignment vertical="center"/>
    </xf>
    <xf numFmtId="0" fontId="9" fillId="2" borderId="1" xfId="0" applyNumberFormat="1" applyFont="1" applyFill="1" applyBorder="1" applyAlignment="1">
      <alignment horizontal="center" vertical="center"/>
    </xf>
  </cellXfs>
  <cellStyles count="3">
    <cellStyle name="Dziesiętny" xfId="2" builtinId="3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C8365-A62E-45C7-91CF-AE359FE49CA4}">
  <sheetPr>
    <pageSetUpPr fitToPage="1"/>
  </sheetPr>
  <dimension ref="B1:QR68"/>
  <sheetViews>
    <sheetView tabSelected="1" view="pageBreakPreview" zoomScaleNormal="100" zoomScaleSheetLayoutView="100" workbookViewId="0">
      <selection activeCell="K15" sqref="K15"/>
    </sheetView>
  </sheetViews>
  <sheetFormatPr defaultRowHeight="11.25" x14ac:dyDescent="0.25"/>
  <cols>
    <col min="1" max="1" width="2" style="8" customWidth="1"/>
    <col min="2" max="2" width="4.140625" style="26" customWidth="1"/>
    <col min="3" max="3" width="54.7109375" style="5" bestFit="1" customWidth="1"/>
    <col min="4" max="4" width="10.140625" style="6" customWidth="1"/>
    <col min="5" max="5" width="10.140625" style="6" bestFit="1" customWidth="1"/>
    <col min="6" max="6" width="10.140625" style="8" bestFit="1" customWidth="1"/>
    <col min="7" max="8" width="11.28515625" style="8" customWidth="1"/>
    <col min="9" max="11" width="11.28515625" style="8" bestFit="1" customWidth="1"/>
    <col min="12" max="82" width="9.140625" style="8"/>
    <col min="83" max="83" width="3.85546875" style="8" bestFit="1" customWidth="1"/>
    <col min="84" max="84" width="43.140625" style="8" customWidth="1"/>
    <col min="85" max="85" width="14.5703125" style="8" customWidth="1"/>
    <col min="86" max="86" width="13.42578125" style="8" customWidth="1"/>
    <col min="87" max="87" width="12.140625" style="8" customWidth="1"/>
    <col min="88" max="88" width="13.5703125" style="8" customWidth="1"/>
    <col min="89" max="89" width="13.28515625" style="8" customWidth="1"/>
    <col min="90" max="90" width="13.140625" style="8" customWidth="1"/>
    <col min="91" max="93" width="12" style="8" customWidth="1"/>
    <col min="94" max="94" width="13.5703125" style="8" customWidth="1"/>
    <col min="95" max="95" width="10.5703125" style="8" customWidth="1"/>
    <col min="96" max="96" width="13.140625" style="8" customWidth="1"/>
    <col min="97" max="97" width="14.140625" style="8" customWidth="1"/>
    <col min="98" max="98" width="13.140625" style="8" customWidth="1"/>
    <col min="99" max="99" width="13.5703125" style="8" customWidth="1"/>
    <col min="100" max="100" width="0" style="8" hidden="1" customWidth="1"/>
    <col min="101" max="101" width="14" style="8" customWidth="1"/>
    <col min="102" max="102" width="0" style="8" hidden="1" customWidth="1"/>
    <col min="103" max="103" width="12.7109375" style="8" bestFit="1" customWidth="1"/>
    <col min="104" max="104" width="17.85546875" style="8" customWidth="1"/>
    <col min="105" max="106" width="11.5703125" style="8" bestFit="1" customWidth="1"/>
    <col min="107" max="254" width="9.140625" style="8"/>
    <col min="255" max="255" width="3.7109375" style="8" customWidth="1"/>
    <col min="256" max="256" width="43.140625" style="8" customWidth="1"/>
    <col min="257" max="257" width="15.140625" style="8" customWidth="1"/>
    <col min="258" max="258" width="11.42578125" style="8" bestFit="1" customWidth="1"/>
    <col min="259" max="261" width="12.140625" style="8" bestFit="1" customWidth="1"/>
    <col min="262" max="338" width="9.140625" style="8"/>
    <col min="339" max="339" width="3.85546875" style="8" bestFit="1" customWidth="1"/>
    <col min="340" max="340" width="43.140625" style="8" customWidth="1"/>
    <col min="341" max="341" width="14.5703125" style="8" customWidth="1"/>
    <col min="342" max="342" width="13.42578125" style="8" customWidth="1"/>
    <col min="343" max="343" width="12.140625" style="8" customWidth="1"/>
    <col min="344" max="344" width="13.5703125" style="8" customWidth="1"/>
    <col min="345" max="345" width="13.28515625" style="8" customWidth="1"/>
    <col min="346" max="346" width="13.140625" style="8" customWidth="1"/>
    <col min="347" max="349" width="12" style="8" customWidth="1"/>
    <col min="350" max="350" width="13.5703125" style="8" customWidth="1"/>
    <col min="351" max="351" width="10.5703125" style="8" customWidth="1"/>
    <col min="352" max="352" width="13.140625" style="8" customWidth="1"/>
    <col min="353" max="353" width="14.140625" style="8" customWidth="1"/>
    <col min="354" max="354" width="13.140625" style="8" customWidth="1"/>
    <col min="355" max="355" width="13.5703125" style="8" customWidth="1"/>
    <col min="356" max="356" width="0" style="8" hidden="1" customWidth="1"/>
    <col min="357" max="357" width="14" style="8" customWidth="1"/>
    <col min="358" max="358" width="0" style="8" hidden="1" customWidth="1"/>
    <col min="359" max="359" width="12.7109375" style="8" bestFit="1" customWidth="1"/>
    <col min="360" max="360" width="17.85546875" style="8" customWidth="1"/>
    <col min="361" max="362" width="11.5703125" style="8" bestFit="1" customWidth="1"/>
    <col min="363" max="510" width="9.140625" style="8"/>
    <col min="511" max="511" width="3.7109375" style="8" customWidth="1"/>
    <col min="512" max="512" width="43.140625" style="8" customWidth="1"/>
    <col min="513" max="513" width="15.140625" style="8" customWidth="1"/>
    <col min="514" max="514" width="11.42578125" style="8" bestFit="1" customWidth="1"/>
    <col min="515" max="517" width="12.140625" style="8" bestFit="1" customWidth="1"/>
    <col min="518" max="594" width="9.140625" style="8"/>
    <col min="595" max="595" width="3.85546875" style="8" bestFit="1" customWidth="1"/>
    <col min="596" max="596" width="43.140625" style="8" customWidth="1"/>
    <col min="597" max="597" width="14.5703125" style="8" customWidth="1"/>
    <col min="598" max="598" width="13.42578125" style="8" customWidth="1"/>
    <col min="599" max="599" width="12.140625" style="8" customWidth="1"/>
    <col min="600" max="600" width="13.5703125" style="8" customWidth="1"/>
    <col min="601" max="601" width="13.28515625" style="8" customWidth="1"/>
    <col min="602" max="602" width="13.140625" style="8" customWidth="1"/>
    <col min="603" max="605" width="12" style="8" customWidth="1"/>
    <col min="606" max="606" width="13.5703125" style="8" customWidth="1"/>
    <col min="607" max="607" width="10.5703125" style="8" customWidth="1"/>
    <col min="608" max="608" width="13.140625" style="8" customWidth="1"/>
    <col min="609" max="609" width="14.140625" style="8" customWidth="1"/>
    <col min="610" max="610" width="13.140625" style="8" customWidth="1"/>
    <col min="611" max="611" width="13.5703125" style="8" customWidth="1"/>
    <col min="612" max="612" width="0" style="8" hidden="1" customWidth="1"/>
    <col min="613" max="613" width="14" style="8" customWidth="1"/>
    <col min="614" max="614" width="0" style="8" hidden="1" customWidth="1"/>
    <col min="615" max="615" width="12.7109375" style="8" bestFit="1" customWidth="1"/>
    <col min="616" max="616" width="17.85546875" style="8" customWidth="1"/>
    <col min="617" max="618" width="11.5703125" style="8" bestFit="1" customWidth="1"/>
    <col min="619" max="766" width="9.140625" style="8"/>
    <col min="767" max="767" width="3.7109375" style="8" customWidth="1"/>
    <col min="768" max="768" width="43.140625" style="8" customWidth="1"/>
    <col min="769" max="769" width="15.140625" style="8" customWidth="1"/>
    <col min="770" max="770" width="11.42578125" style="8" bestFit="1" customWidth="1"/>
    <col min="771" max="773" width="12.140625" style="8" bestFit="1" customWidth="1"/>
    <col min="774" max="850" width="9.140625" style="8"/>
    <col min="851" max="851" width="3.85546875" style="8" bestFit="1" customWidth="1"/>
    <col min="852" max="852" width="43.140625" style="8" customWidth="1"/>
    <col min="853" max="853" width="14.5703125" style="8" customWidth="1"/>
    <col min="854" max="854" width="13.42578125" style="8" customWidth="1"/>
    <col min="855" max="855" width="12.140625" style="8" customWidth="1"/>
    <col min="856" max="856" width="13.5703125" style="8" customWidth="1"/>
    <col min="857" max="857" width="13.28515625" style="8" customWidth="1"/>
    <col min="858" max="858" width="13.140625" style="8" customWidth="1"/>
    <col min="859" max="861" width="12" style="8" customWidth="1"/>
    <col min="862" max="862" width="13.5703125" style="8" customWidth="1"/>
    <col min="863" max="863" width="10.5703125" style="8" customWidth="1"/>
    <col min="864" max="864" width="13.140625" style="8" customWidth="1"/>
    <col min="865" max="865" width="14.140625" style="8" customWidth="1"/>
    <col min="866" max="866" width="13.140625" style="8" customWidth="1"/>
    <col min="867" max="867" width="13.5703125" style="8" customWidth="1"/>
    <col min="868" max="868" width="0" style="8" hidden="1" customWidth="1"/>
    <col min="869" max="869" width="14" style="8" customWidth="1"/>
    <col min="870" max="870" width="0" style="8" hidden="1" customWidth="1"/>
    <col min="871" max="871" width="12.7109375" style="8" bestFit="1" customWidth="1"/>
    <col min="872" max="872" width="17.85546875" style="8" customWidth="1"/>
    <col min="873" max="874" width="11.5703125" style="8" bestFit="1" customWidth="1"/>
    <col min="875" max="1022" width="9.140625" style="8"/>
    <col min="1023" max="1023" width="3.7109375" style="8" customWidth="1"/>
    <col min="1024" max="1024" width="43.140625" style="8" customWidth="1"/>
    <col min="1025" max="1025" width="15.140625" style="8" customWidth="1"/>
    <col min="1026" max="1026" width="11.42578125" style="8" bestFit="1" customWidth="1"/>
    <col min="1027" max="1029" width="12.140625" style="8" bestFit="1" customWidth="1"/>
    <col min="1030" max="1106" width="9.140625" style="8"/>
    <col min="1107" max="1107" width="3.85546875" style="8" bestFit="1" customWidth="1"/>
    <col min="1108" max="1108" width="43.140625" style="8" customWidth="1"/>
    <col min="1109" max="1109" width="14.5703125" style="8" customWidth="1"/>
    <col min="1110" max="1110" width="13.42578125" style="8" customWidth="1"/>
    <col min="1111" max="1111" width="12.140625" style="8" customWidth="1"/>
    <col min="1112" max="1112" width="13.5703125" style="8" customWidth="1"/>
    <col min="1113" max="1113" width="13.28515625" style="8" customWidth="1"/>
    <col min="1114" max="1114" width="13.140625" style="8" customWidth="1"/>
    <col min="1115" max="1117" width="12" style="8" customWidth="1"/>
    <col min="1118" max="1118" width="13.5703125" style="8" customWidth="1"/>
    <col min="1119" max="1119" width="10.5703125" style="8" customWidth="1"/>
    <col min="1120" max="1120" width="13.140625" style="8" customWidth="1"/>
    <col min="1121" max="1121" width="14.140625" style="8" customWidth="1"/>
    <col min="1122" max="1122" width="13.140625" style="8" customWidth="1"/>
    <col min="1123" max="1123" width="13.5703125" style="8" customWidth="1"/>
    <col min="1124" max="1124" width="0" style="8" hidden="1" customWidth="1"/>
    <col min="1125" max="1125" width="14" style="8" customWidth="1"/>
    <col min="1126" max="1126" width="0" style="8" hidden="1" customWidth="1"/>
    <col min="1127" max="1127" width="12.7109375" style="8" bestFit="1" customWidth="1"/>
    <col min="1128" max="1128" width="17.85546875" style="8" customWidth="1"/>
    <col min="1129" max="1130" width="11.5703125" style="8" bestFit="1" customWidth="1"/>
    <col min="1131" max="1278" width="9.140625" style="8"/>
    <col min="1279" max="1279" width="3.7109375" style="8" customWidth="1"/>
    <col min="1280" max="1280" width="43.140625" style="8" customWidth="1"/>
    <col min="1281" max="1281" width="15.140625" style="8" customWidth="1"/>
    <col min="1282" max="1282" width="11.42578125" style="8" bestFit="1" customWidth="1"/>
    <col min="1283" max="1285" width="12.140625" style="8" bestFit="1" customWidth="1"/>
    <col min="1286" max="1362" width="9.140625" style="8"/>
    <col min="1363" max="1363" width="3.85546875" style="8" bestFit="1" customWidth="1"/>
    <col min="1364" max="1364" width="43.140625" style="8" customWidth="1"/>
    <col min="1365" max="1365" width="14.5703125" style="8" customWidth="1"/>
    <col min="1366" max="1366" width="13.42578125" style="8" customWidth="1"/>
    <col min="1367" max="1367" width="12.140625" style="8" customWidth="1"/>
    <col min="1368" max="1368" width="13.5703125" style="8" customWidth="1"/>
    <col min="1369" max="1369" width="13.28515625" style="8" customWidth="1"/>
    <col min="1370" max="1370" width="13.140625" style="8" customWidth="1"/>
    <col min="1371" max="1373" width="12" style="8" customWidth="1"/>
    <col min="1374" max="1374" width="13.5703125" style="8" customWidth="1"/>
    <col min="1375" max="1375" width="10.5703125" style="8" customWidth="1"/>
    <col min="1376" max="1376" width="13.140625" style="8" customWidth="1"/>
    <col min="1377" max="1377" width="14.140625" style="8" customWidth="1"/>
    <col min="1378" max="1378" width="13.140625" style="8" customWidth="1"/>
    <col min="1379" max="1379" width="13.5703125" style="8" customWidth="1"/>
    <col min="1380" max="1380" width="0" style="8" hidden="1" customWidth="1"/>
    <col min="1381" max="1381" width="14" style="8" customWidth="1"/>
    <col min="1382" max="1382" width="0" style="8" hidden="1" customWidth="1"/>
    <col min="1383" max="1383" width="12.7109375" style="8" bestFit="1" customWidth="1"/>
    <col min="1384" max="1384" width="17.85546875" style="8" customWidth="1"/>
    <col min="1385" max="1386" width="11.5703125" style="8" bestFit="1" customWidth="1"/>
    <col min="1387" max="1534" width="9.140625" style="8"/>
    <col min="1535" max="1535" width="3.7109375" style="8" customWidth="1"/>
    <col min="1536" max="1536" width="43.140625" style="8" customWidth="1"/>
    <col min="1537" max="1537" width="15.140625" style="8" customWidth="1"/>
    <col min="1538" max="1538" width="11.42578125" style="8" bestFit="1" customWidth="1"/>
    <col min="1539" max="1541" width="12.140625" style="8" bestFit="1" customWidth="1"/>
    <col min="1542" max="1618" width="9.140625" style="8"/>
    <col min="1619" max="1619" width="3.85546875" style="8" bestFit="1" customWidth="1"/>
    <col min="1620" max="1620" width="43.140625" style="8" customWidth="1"/>
    <col min="1621" max="1621" width="14.5703125" style="8" customWidth="1"/>
    <col min="1622" max="1622" width="13.42578125" style="8" customWidth="1"/>
    <col min="1623" max="1623" width="12.140625" style="8" customWidth="1"/>
    <col min="1624" max="1624" width="13.5703125" style="8" customWidth="1"/>
    <col min="1625" max="1625" width="13.28515625" style="8" customWidth="1"/>
    <col min="1626" max="1626" width="13.140625" style="8" customWidth="1"/>
    <col min="1627" max="1629" width="12" style="8" customWidth="1"/>
    <col min="1630" max="1630" width="13.5703125" style="8" customWidth="1"/>
    <col min="1631" max="1631" width="10.5703125" style="8" customWidth="1"/>
    <col min="1632" max="1632" width="13.140625" style="8" customWidth="1"/>
    <col min="1633" max="1633" width="14.140625" style="8" customWidth="1"/>
    <col min="1634" max="1634" width="13.140625" style="8" customWidth="1"/>
    <col min="1635" max="1635" width="13.5703125" style="8" customWidth="1"/>
    <col min="1636" max="1636" width="0" style="8" hidden="1" customWidth="1"/>
    <col min="1637" max="1637" width="14" style="8" customWidth="1"/>
    <col min="1638" max="1638" width="0" style="8" hidden="1" customWidth="1"/>
    <col min="1639" max="1639" width="12.7109375" style="8" bestFit="1" customWidth="1"/>
    <col min="1640" max="1640" width="17.85546875" style="8" customWidth="1"/>
    <col min="1641" max="1642" width="11.5703125" style="8" bestFit="1" customWidth="1"/>
    <col min="1643" max="1790" width="9.140625" style="8"/>
    <col min="1791" max="1791" width="3.7109375" style="8" customWidth="1"/>
    <col min="1792" max="1792" width="43.140625" style="8" customWidth="1"/>
    <col min="1793" max="1793" width="15.140625" style="8" customWidth="1"/>
    <col min="1794" max="1794" width="11.42578125" style="8" bestFit="1" customWidth="1"/>
    <col min="1795" max="1797" width="12.140625" style="8" bestFit="1" customWidth="1"/>
    <col min="1798" max="1874" width="9.140625" style="8"/>
    <col min="1875" max="1875" width="3.85546875" style="8" bestFit="1" customWidth="1"/>
    <col min="1876" max="1876" width="43.140625" style="8" customWidth="1"/>
    <col min="1877" max="1877" width="14.5703125" style="8" customWidth="1"/>
    <col min="1878" max="1878" width="13.42578125" style="8" customWidth="1"/>
    <col min="1879" max="1879" width="12.140625" style="8" customWidth="1"/>
    <col min="1880" max="1880" width="13.5703125" style="8" customWidth="1"/>
    <col min="1881" max="1881" width="13.28515625" style="8" customWidth="1"/>
    <col min="1882" max="1882" width="13.140625" style="8" customWidth="1"/>
    <col min="1883" max="1885" width="12" style="8" customWidth="1"/>
    <col min="1886" max="1886" width="13.5703125" style="8" customWidth="1"/>
    <col min="1887" max="1887" width="10.5703125" style="8" customWidth="1"/>
    <col min="1888" max="1888" width="13.140625" style="8" customWidth="1"/>
    <col min="1889" max="1889" width="14.140625" style="8" customWidth="1"/>
    <col min="1890" max="1890" width="13.140625" style="8" customWidth="1"/>
    <col min="1891" max="1891" width="13.5703125" style="8" customWidth="1"/>
    <col min="1892" max="1892" width="0" style="8" hidden="1" customWidth="1"/>
    <col min="1893" max="1893" width="14" style="8" customWidth="1"/>
    <col min="1894" max="1894" width="0" style="8" hidden="1" customWidth="1"/>
    <col min="1895" max="1895" width="12.7109375" style="8" bestFit="1" customWidth="1"/>
    <col min="1896" max="1896" width="17.85546875" style="8" customWidth="1"/>
    <col min="1897" max="1898" width="11.5703125" style="8" bestFit="1" customWidth="1"/>
    <col min="1899" max="2046" width="9.140625" style="8"/>
    <col min="2047" max="2047" width="3.7109375" style="8" customWidth="1"/>
    <col min="2048" max="2048" width="43.140625" style="8" customWidth="1"/>
    <col min="2049" max="2049" width="15.140625" style="8" customWidth="1"/>
    <col min="2050" max="2050" width="11.42578125" style="8" bestFit="1" customWidth="1"/>
    <col min="2051" max="2053" width="12.140625" style="8" bestFit="1" customWidth="1"/>
    <col min="2054" max="2130" width="9.140625" style="8"/>
    <col min="2131" max="2131" width="3.85546875" style="8" bestFit="1" customWidth="1"/>
    <col min="2132" max="2132" width="43.140625" style="8" customWidth="1"/>
    <col min="2133" max="2133" width="14.5703125" style="8" customWidth="1"/>
    <col min="2134" max="2134" width="13.42578125" style="8" customWidth="1"/>
    <col min="2135" max="2135" width="12.140625" style="8" customWidth="1"/>
    <col min="2136" max="2136" width="13.5703125" style="8" customWidth="1"/>
    <col min="2137" max="2137" width="13.28515625" style="8" customWidth="1"/>
    <col min="2138" max="2138" width="13.140625" style="8" customWidth="1"/>
    <col min="2139" max="2141" width="12" style="8" customWidth="1"/>
    <col min="2142" max="2142" width="13.5703125" style="8" customWidth="1"/>
    <col min="2143" max="2143" width="10.5703125" style="8" customWidth="1"/>
    <col min="2144" max="2144" width="13.140625" style="8" customWidth="1"/>
    <col min="2145" max="2145" width="14.140625" style="8" customWidth="1"/>
    <col min="2146" max="2146" width="13.140625" style="8" customWidth="1"/>
    <col min="2147" max="2147" width="13.5703125" style="8" customWidth="1"/>
    <col min="2148" max="2148" width="0" style="8" hidden="1" customWidth="1"/>
    <col min="2149" max="2149" width="14" style="8" customWidth="1"/>
    <col min="2150" max="2150" width="0" style="8" hidden="1" customWidth="1"/>
    <col min="2151" max="2151" width="12.7109375" style="8" bestFit="1" customWidth="1"/>
    <col min="2152" max="2152" width="17.85546875" style="8" customWidth="1"/>
    <col min="2153" max="2154" width="11.5703125" style="8" bestFit="1" customWidth="1"/>
    <col min="2155" max="2302" width="9.140625" style="8"/>
    <col min="2303" max="2303" width="3.7109375" style="8" customWidth="1"/>
    <col min="2304" max="2304" width="43.140625" style="8" customWidth="1"/>
    <col min="2305" max="2305" width="15.140625" style="8" customWidth="1"/>
    <col min="2306" max="2306" width="11.42578125" style="8" bestFit="1" customWidth="1"/>
    <col min="2307" max="2309" width="12.140625" style="8" bestFit="1" customWidth="1"/>
    <col min="2310" max="2386" width="9.140625" style="8"/>
    <col min="2387" max="2387" width="3.85546875" style="8" bestFit="1" customWidth="1"/>
    <col min="2388" max="2388" width="43.140625" style="8" customWidth="1"/>
    <col min="2389" max="2389" width="14.5703125" style="8" customWidth="1"/>
    <col min="2390" max="2390" width="13.42578125" style="8" customWidth="1"/>
    <col min="2391" max="2391" width="12.140625" style="8" customWidth="1"/>
    <col min="2392" max="2392" width="13.5703125" style="8" customWidth="1"/>
    <col min="2393" max="2393" width="13.28515625" style="8" customWidth="1"/>
    <col min="2394" max="2394" width="13.140625" style="8" customWidth="1"/>
    <col min="2395" max="2397" width="12" style="8" customWidth="1"/>
    <col min="2398" max="2398" width="13.5703125" style="8" customWidth="1"/>
    <col min="2399" max="2399" width="10.5703125" style="8" customWidth="1"/>
    <col min="2400" max="2400" width="13.140625" style="8" customWidth="1"/>
    <col min="2401" max="2401" width="14.140625" style="8" customWidth="1"/>
    <col min="2402" max="2402" width="13.140625" style="8" customWidth="1"/>
    <col min="2403" max="2403" width="13.5703125" style="8" customWidth="1"/>
    <col min="2404" max="2404" width="0" style="8" hidden="1" customWidth="1"/>
    <col min="2405" max="2405" width="14" style="8" customWidth="1"/>
    <col min="2406" max="2406" width="0" style="8" hidden="1" customWidth="1"/>
    <col min="2407" max="2407" width="12.7109375" style="8" bestFit="1" customWidth="1"/>
    <col min="2408" max="2408" width="17.85546875" style="8" customWidth="1"/>
    <col min="2409" max="2410" width="11.5703125" style="8" bestFit="1" customWidth="1"/>
    <col min="2411" max="2558" width="9.140625" style="8"/>
    <col min="2559" max="2559" width="3.7109375" style="8" customWidth="1"/>
    <col min="2560" max="2560" width="43.140625" style="8" customWidth="1"/>
    <col min="2561" max="2561" width="15.140625" style="8" customWidth="1"/>
    <col min="2562" max="2562" width="11.42578125" style="8" bestFit="1" customWidth="1"/>
    <col min="2563" max="2565" width="12.140625" style="8" bestFit="1" customWidth="1"/>
    <col min="2566" max="2642" width="9.140625" style="8"/>
    <col min="2643" max="2643" width="3.85546875" style="8" bestFit="1" customWidth="1"/>
    <col min="2644" max="2644" width="43.140625" style="8" customWidth="1"/>
    <col min="2645" max="2645" width="14.5703125" style="8" customWidth="1"/>
    <col min="2646" max="2646" width="13.42578125" style="8" customWidth="1"/>
    <col min="2647" max="2647" width="12.140625" style="8" customWidth="1"/>
    <col min="2648" max="2648" width="13.5703125" style="8" customWidth="1"/>
    <col min="2649" max="2649" width="13.28515625" style="8" customWidth="1"/>
    <col min="2650" max="2650" width="13.140625" style="8" customWidth="1"/>
    <col min="2651" max="2653" width="12" style="8" customWidth="1"/>
    <col min="2654" max="2654" width="13.5703125" style="8" customWidth="1"/>
    <col min="2655" max="2655" width="10.5703125" style="8" customWidth="1"/>
    <col min="2656" max="2656" width="13.140625" style="8" customWidth="1"/>
    <col min="2657" max="2657" width="14.140625" style="8" customWidth="1"/>
    <col min="2658" max="2658" width="13.140625" style="8" customWidth="1"/>
    <col min="2659" max="2659" width="13.5703125" style="8" customWidth="1"/>
    <col min="2660" max="2660" width="0" style="8" hidden="1" customWidth="1"/>
    <col min="2661" max="2661" width="14" style="8" customWidth="1"/>
    <col min="2662" max="2662" width="0" style="8" hidden="1" customWidth="1"/>
    <col min="2663" max="2663" width="12.7109375" style="8" bestFit="1" customWidth="1"/>
    <col min="2664" max="2664" width="17.85546875" style="8" customWidth="1"/>
    <col min="2665" max="2666" width="11.5703125" style="8" bestFit="1" customWidth="1"/>
    <col min="2667" max="2814" width="9.140625" style="8"/>
    <col min="2815" max="2815" width="3.7109375" style="8" customWidth="1"/>
    <col min="2816" max="2816" width="43.140625" style="8" customWidth="1"/>
    <col min="2817" max="2817" width="15.140625" style="8" customWidth="1"/>
    <col min="2818" max="2818" width="11.42578125" style="8" bestFit="1" customWidth="1"/>
    <col min="2819" max="2821" width="12.140625" style="8" bestFit="1" customWidth="1"/>
    <col min="2822" max="2898" width="9.140625" style="8"/>
    <col min="2899" max="2899" width="3.85546875" style="8" bestFit="1" customWidth="1"/>
    <col min="2900" max="2900" width="43.140625" style="8" customWidth="1"/>
    <col min="2901" max="2901" width="14.5703125" style="8" customWidth="1"/>
    <col min="2902" max="2902" width="13.42578125" style="8" customWidth="1"/>
    <col min="2903" max="2903" width="12.140625" style="8" customWidth="1"/>
    <col min="2904" max="2904" width="13.5703125" style="8" customWidth="1"/>
    <col min="2905" max="2905" width="13.28515625" style="8" customWidth="1"/>
    <col min="2906" max="2906" width="13.140625" style="8" customWidth="1"/>
    <col min="2907" max="2909" width="12" style="8" customWidth="1"/>
    <col min="2910" max="2910" width="13.5703125" style="8" customWidth="1"/>
    <col min="2911" max="2911" width="10.5703125" style="8" customWidth="1"/>
    <col min="2912" max="2912" width="13.140625" style="8" customWidth="1"/>
    <col min="2913" max="2913" width="14.140625" style="8" customWidth="1"/>
    <col min="2914" max="2914" width="13.140625" style="8" customWidth="1"/>
    <col min="2915" max="2915" width="13.5703125" style="8" customWidth="1"/>
    <col min="2916" max="2916" width="0" style="8" hidden="1" customWidth="1"/>
    <col min="2917" max="2917" width="14" style="8" customWidth="1"/>
    <col min="2918" max="2918" width="0" style="8" hidden="1" customWidth="1"/>
    <col min="2919" max="2919" width="12.7109375" style="8" bestFit="1" customWidth="1"/>
    <col min="2920" max="2920" width="17.85546875" style="8" customWidth="1"/>
    <col min="2921" max="2922" width="11.5703125" style="8" bestFit="1" customWidth="1"/>
    <col min="2923" max="3070" width="9.140625" style="8"/>
    <col min="3071" max="3071" width="3.7109375" style="8" customWidth="1"/>
    <col min="3072" max="3072" width="43.140625" style="8" customWidth="1"/>
    <col min="3073" max="3073" width="15.140625" style="8" customWidth="1"/>
    <col min="3074" max="3074" width="11.42578125" style="8" bestFit="1" customWidth="1"/>
    <col min="3075" max="3077" width="12.140625" style="8" bestFit="1" customWidth="1"/>
    <col min="3078" max="3154" width="9.140625" style="8"/>
    <col min="3155" max="3155" width="3.85546875" style="8" bestFit="1" customWidth="1"/>
    <col min="3156" max="3156" width="43.140625" style="8" customWidth="1"/>
    <col min="3157" max="3157" width="14.5703125" style="8" customWidth="1"/>
    <col min="3158" max="3158" width="13.42578125" style="8" customWidth="1"/>
    <col min="3159" max="3159" width="12.140625" style="8" customWidth="1"/>
    <col min="3160" max="3160" width="13.5703125" style="8" customWidth="1"/>
    <col min="3161" max="3161" width="13.28515625" style="8" customWidth="1"/>
    <col min="3162" max="3162" width="13.140625" style="8" customWidth="1"/>
    <col min="3163" max="3165" width="12" style="8" customWidth="1"/>
    <col min="3166" max="3166" width="13.5703125" style="8" customWidth="1"/>
    <col min="3167" max="3167" width="10.5703125" style="8" customWidth="1"/>
    <col min="3168" max="3168" width="13.140625" style="8" customWidth="1"/>
    <col min="3169" max="3169" width="14.140625" style="8" customWidth="1"/>
    <col min="3170" max="3170" width="13.140625" style="8" customWidth="1"/>
    <col min="3171" max="3171" width="13.5703125" style="8" customWidth="1"/>
    <col min="3172" max="3172" width="0" style="8" hidden="1" customWidth="1"/>
    <col min="3173" max="3173" width="14" style="8" customWidth="1"/>
    <col min="3174" max="3174" width="0" style="8" hidden="1" customWidth="1"/>
    <col min="3175" max="3175" width="12.7109375" style="8" bestFit="1" customWidth="1"/>
    <col min="3176" max="3176" width="17.85546875" style="8" customWidth="1"/>
    <col min="3177" max="3178" width="11.5703125" style="8" bestFit="1" customWidth="1"/>
    <col min="3179" max="3326" width="9.140625" style="8"/>
    <col min="3327" max="3327" width="3.7109375" style="8" customWidth="1"/>
    <col min="3328" max="3328" width="43.140625" style="8" customWidth="1"/>
    <col min="3329" max="3329" width="15.140625" style="8" customWidth="1"/>
    <col min="3330" max="3330" width="11.42578125" style="8" bestFit="1" customWidth="1"/>
    <col min="3331" max="3333" width="12.140625" style="8" bestFit="1" customWidth="1"/>
    <col min="3334" max="3410" width="9.140625" style="8"/>
    <col min="3411" max="3411" width="3.85546875" style="8" bestFit="1" customWidth="1"/>
    <col min="3412" max="3412" width="43.140625" style="8" customWidth="1"/>
    <col min="3413" max="3413" width="14.5703125" style="8" customWidth="1"/>
    <col min="3414" max="3414" width="13.42578125" style="8" customWidth="1"/>
    <col min="3415" max="3415" width="12.140625" style="8" customWidth="1"/>
    <col min="3416" max="3416" width="13.5703125" style="8" customWidth="1"/>
    <col min="3417" max="3417" width="13.28515625" style="8" customWidth="1"/>
    <col min="3418" max="3418" width="13.140625" style="8" customWidth="1"/>
    <col min="3419" max="3421" width="12" style="8" customWidth="1"/>
    <col min="3422" max="3422" width="13.5703125" style="8" customWidth="1"/>
    <col min="3423" max="3423" width="10.5703125" style="8" customWidth="1"/>
    <col min="3424" max="3424" width="13.140625" style="8" customWidth="1"/>
    <col min="3425" max="3425" width="14.140625" style="8" customWidth="1"/>
    <col min="3426" max="3426" width="13.140625" style="8" customWidth="1"/>
    <col min="3427" max="3427" width="13.5703125" style="8" customWidth="1"/>
    <col min="3428" max="3428" width="0" style="8" hidden="1" customWidth="1"/>
    <col min="3429" max="3429" width="14" style="8" customWidth="1"/>
    <col min="3430" max="3430" width="0" style="8" hidden="1" customWidth="1"/>
    <col min="3431" max="3431" width="12.7109375" style="8" bestFit="1" customWidth="1"/>
    <col min="3432" max="3432" width="17.85546875" style="8" customWidth="1"/>
    <col min="3433" max="3434" width="11.5703125" style="8" bestFit="1" customWidth="1"/>
    <col min="3435" max="3582" width="9.140625" style="8"/>
    <col min="3583" max="3583" width="3.7109375" style="8" customWidth="1"/>
    <col min="3584" max="3584" width="43.140625" style="8" customWidth="1"/>
    <col min="3585" max="3585" width="15.140625" style="8" customWidth="1"/>
    <col min="3586" max="3586" width="11.42578125" style="8" bestFit="1" customWidth="1"/>
    <col min="3587" max="3589" width="12.140625" style="8" bestFit="1" customWidth="1"/>
    <col min="3590" max="3666" width="9.140625" style="8"/>
    <col min="3667" max="3667" width="3.85546875" style="8" bestFit="1" customWidth="1"/>
    <col min="3668" max="3668" width="43.140625" style="8" customWidth="1"/>
    <col min="3669" max="3669" width="14.5703125" style="8" customWidth="1"/>
    <col min="3670" max="3670" width="13.42578125" style="8" customWidth="1"/>
    <col min="3671" max="3671" width="12.140625" style="8" customWidth="1"/>
    <col min="3672" max="3672" width="13.5703125" style="8" customWidth="1"/>
    <col min="3673" max="3673" width="13.28515625" style="8" customWidth="1"/>
    <col min="3674" max="3674" width="13.140625" style="8" customWidth="1"/>
    <col min="3675" max="3677" width="12" style="8" customWidth="1"/>
    <col min="3678" max="3678" width="13.5703125" style="8" customWidth="1"/>
    <col min="3679" max="3679" width="10.5703125" style="8" customWidth="1"/>
    <col min="3680" max="3680" width="13.140625" style="8" customWidth="1"/>
    <col min="3681" max="3681" width="14.140625" style="8" customWidth="1"/>
    <col min="3682" max="3682" width="13.140625" style="8" customWidth="1"/>
    <col min="3683" max="3683" width="13.5703125" style="8" customWidth="1"/>
    <col min="3684" max="3684" width="0" style="8" hidden="1" customWidth="1"/>
    <col min="3685" max="3685" width="14" style="8" customWidth="1"/>
    <col min="3686" max="3686" width="0" style="8" hidden="1" customWidth="1"/>
    <col min="3687" max="3687" width="12.7109375" style="8" bestFit="1" customWidth="1"/>
    <col min="3688" max="3688" width="17.85546875" style="8" customWidth="1"/>
    <col min="3689" max="3690" width="11.5703125" style="8" bestFit="1" customWidth="1"/>
    <col min="3691" max="3838" width="9.140625" style="8"/>
    <col min="3839" max="3839" width="3.7109375" style="8" customWidth="1"/>
    <col min="3840" max="3840" width="43.140625" style="8" customWidth="1"/>
    <col min="3841" max="3841" width="15.140625" style="8" customWidth="1"/>
    <col min="3842" max="3842" width="11.42578125" style="8" bestFit="1" customWidth="1"/>
    <col min="3843" max="3845" width="12.140625" style="8" bestFit="1" customWidth="1"/>
    <col min="3846" max="3922" width="9.140625" style="8"/>
    <col min="3923" max="3923" width="3.85546875" style="8" bestFit="1" customWidth="1"/>
    <col min="3924" max="3924" width="43.140625" style="8" customWidth="1"/>
    <col min="3925" max="3925" width="14.5703125" style="8" customWidth="1"/>
    <col min="3926" max="3926" width="13.42578125" style="8" customWidth="1"/>
    <col min="3927" max="3927" width="12.140625" style="8" customWidth="1"/>
    <col min="3928" max="3928" width="13.5703125" style="8" customWidth="1"/>
    <col min="3929" max="3929" width="13.28515625" style="8" customWidth="1"/>
    <col min="3930" max="3930" width="13.140625" style="8" customWidth="1"/>
    <col min="3931" max="3933" width="12" style="8" customWidth="1"/>
    <col min="3934" max="3934" width="13.5703125" style="8" customWidth="1"/>
    <col min="3935" max="3935" width="10.5703125" style="8" customWidth="1"/>
    <col min="3936" max="3936" width="13.140625" style="8" customWidth="1"/>
    <col min="3937" max="3937" width="14.140625" style="8" customWidth="1"/>
    <col min="3938" max="3938" width="13.140625" style="8" customWidth="1"/>
    <col min="3939" max="3939" width="13.5703125" style="8" customWidth="1"/>
    <col min="3940" max="3940" width="0" style="8" hidden="1" customWidth="1"/>
    <col min="3941" max="3941" width="14" style="8" customWidth="1"/>
    <col min="3942" max="3942" width="0" style="8" hidden="1" customWidth="1"/>
    <col min="3943" max="3943" width="12.7109375" style="8" bestFit="1" customWidth="1"/>
    <col min="3944" max="3944" width="17.85546875" style="8" customWidth="1"/>
    <col min="3945" max="3946" width="11.5703125" style="8" bestFit="1" customWidth="1"/>
    <col min="3947" max="4094" width="9.140625" style="8"/>
    <col min="4095" max="4095" width="3.7109375" style="8" customWidth="1"/>
    <col min="4096" max="4096" width="43.140625" style="8" customWidth="1"/>
    <col min="4097" max="4097" width="15.140625" style="8" customWidth="1"/>
    <col min="4098" max="4098" width="11.42578125" style="8" bestFit="1" customWidth="1"/>
    <col min="4099" max="4101" width="12.140625" style="8" bestFit="1" customWidth="1"/>
    <col min="4102" max="4178" width="9.140625" style="8"/>
    <col min="4179" max="4179" width="3.85546875" style="8" bestFit="1" customWidth="1"/>
    <col min="4180" max="4180" width="43.140625" style="8" customWidth="1"/>
    <col min="4181" max="4181" width="14.5703125" style="8" customWidth="1"/>
    <col min="4182" max="4182" width="13.42578125" style="8" customWidth="1"/>
    <col min="4183" max="4183" width="12.140625" style="8" customWidth="1"/>
    <col min="4184" max="4184" width="13.5703125" style="8" customWidth="1"/>
    <col min="4185" max="4185" width="13.28515625" style="8" customWidth="1"/>
    <col min="4186" max="4186" width="13.140625" style="8" customWidth="1"/>
    <col min="4187" max="4189" width="12" style="8" customWidth="1"/>
    <col min="4190" max="4190" width="13.5703125" style="8" customWidth="1"/>
    <col min="4191" max="4191" width="10.5703125" style="8" customWidth="1"/>
    <col min="4192" max="4192" width="13.140625" style="8" customWidth="1"/>
    <col min="4193" max="4193" width="14.140625" style="8" customWidth="1"/>
    <col min="4194" max="4194" width="13.140625" style="8" customWidth="1"/>
    <col min="4195" max="4195" width="13.5703125" style="8" customWidth="1"/>
    <col min="4196" max="4196" width="0" style="8" hidden="1" customWidth="1"/>
    <col min="4197" max="4197" width="14" style="8" customWidth="1"/>
    <col min="4198" max="4198" width="0" style="8" hidden="1" customWidth="1"/>
    <col min="4199" max="4199" width="12.7109375" style="8" bestFit="1" customWidth="1"/>
    <col min="4200" max="4200" width="17.85546875" style="8" customWidth="1"/>
    <col min="4201" max="4202" width="11.5703125" style="8" bestFit="1" customWidth="1"/>
    <col min="4203" max="4350" width="9.140625" style="8"/>
    <col min="4351" max="4351" width="3.7109375" style="8" customWidth="1"/>
    <col min="4352" max="4352" width="43.140625" style="8" customWidth="1"/>
    <col min="4353" max="4353" width="15.140625" style="8" customWidth="1"/>
    <col min="4354" max="4354" width="11.42578125" style="8" bestFit="1" customWidth="1"/>
    <col min="4355" max="4357" width="12.140625" style="8" bestFit="1" customWidth="1"/>
    <col min="4358" max="4434" width="9.140625" style="8"/>
    <col min="4435" max="4435" width="3.85546875" style="8" bestFit="1" customWidth="1"/>
    <col min="4436" max="4436" width="43.140625" style="8" customWidth="1"/>
    <col min="4437" max="4437" width="14.5703125" style="8" customWidth="1"/>
    <col min="4438" max="4438" width="13.42578125" style="8" customWidth="1"/>
    <col min="4439" max="4439" width="12.140625" style="8" customWidth="1"/>
    <col min="4440" max="4440" width="13.5703125" style="8" customWidth="1"/>
    <col min="4441" max="4441" width="13.28515625" style="8" customWidth="1"/>
    <col min="4442" max="4442" width="13.140625" style="8" customWidth="1"/>
    <col min="4443" max="4445" width="12" style="8" customWidth="1"/>
    <col min="4446" max="4446" width="13.5703125" style="8" customWidth="1"/>
    <col min="4447" max="4447" width="10.5703125" style="8" customWidth="1"/>
    <col min="4448" max="4448" width="13.140625" style="8" customWidth="1"/>
    <col min="4449" max="4449" width="14.140625" style="8" customWidth="1"/>
    <col min="4450" max="4450" width="13.140625" style="8" customWidth="1"/>
    <col min="4451" max="4451" width="13.5703125" style="8" customWidth="1"/>
    <col min="4452" max="4452" width="0" style="8" hidden="1" customWidth="1"/>
    <col min="4453" max="4453" width="14" style="8" customWidth="1"/>
    <col min="4454" max="4454" width="0" style="8" hidden="1" customWidth="1"/>
    <col min="4455" max="4455" width="12.7109375" style="8" bestFit="1" customWidth="1"/>
    <col min="4456" max="4456" width="17.85546875" style="8" customWidth="1"/>
    <col min="4457" max="4458" width="11.5703125" style="8" bestFit="1" customWidth="1"/>
    <col min="4459" max="4606" width="9.140625" style="8"/>
    <col min="4607" max="4607" width="3.7109375" style="8" customWidth="1"/>
    <col min="4608" max="4608" width="43.140625" style="8" customWidth="1"/>
    <col min="4609" max="4609" width="15.140625" style="8" customWidth="1"/>
    <col min="4610" max="4610" width="11.42578125" style="8" bestFit="1" customWidth="1"/>
    <col min="4611" max="4613" width="12.140625" style="8" bestFit="1" customWidth="1"/>
    <col min="4614" max="4690" width="9.140625" style="8"/>
    <col min="4691" max="4691" width="3.85546875" style="8" bestFit="1" customWidth="1"/>
    <col min="4692" max="4692" width="43.140625" style="8" customWidth="1"/>
    <col min="4693" max="4693" width="14.5703125" style="8" customWidth="1"/>
    <col min="4694" max="4694" width="13.42578125" style="8" customWidth="1"/>
    <col min="4695" max="4695" width="12.140625" style="8" customWidth="1"/>
    <col min="4696" max="4696" width="13.5703125" style="8" customWidth="1"/>
    <col min="4697" max="4697" width="13.28515625" style="8" customWidth="1"/>
    <col min="4698" max="4698" width="13.140625" style="8" customWidth="1"/>
    <col min="4699" max="4701" width="12" style="8" customWidth="1"/>
    <col min="4702" max="4702" width="13.5703125" style="8" customWidth="1"/>
    <col min="4703" max="4703" width="10.5703125" style="8" customWidth="1"/>
    <col min="4704" max="4704" width="13.140625" style="8" customWidth="1"/>
    <col min="4705" max="4705" width="14.140625" style="8" customWidth="1"/>
    <col min="4706" max="4706" width="13.140625" style="8" customWidth="1"/>
    <col min="4707" max="4707" width="13.5703125" style="8" customWidth="1"/>
    <col min="4708" max="4708" width="0" style="8" hidden="1" customWidth="1"/>
    <col min="4709" max="4709" width="14" style="8" customWidth="1"/>
    <col min="4710" max="4710" width="0" style="8" hidden="1" customWidth="1"/>
    <col min="4711" max="4711" width="12.7109375" style="8" bestFit="1" customWidth="1"/>
    <col min="4712" max="4712" width="17.85546875" style="8" customWidth="1"/>
    <col min="4713" max="4714" width="11.5703125" style="8" bestFit="1" customWidth="1"/>
    <col min="4715" max="4862" width="9.140625" style="8"/>
    <col min="4863" max="4863" width="3.7109375" style="8" customWidth="1"/>
    <col min="4864" max="4864" width="43.140625" style="8" customWidth="1"/>
    <col min="4865" max="4865" width="15.140625" style="8" customWidth="1"/>
    <col min="4866" max="4866" width="11.42578125" style="8" bestFit="1" customWidth="1"/>
    <col min="4867" max="4869" width="12.140625" style="8" bestFit="1" customWidth="1"/>
    <col min="4870" max="4946" width="9.140625" style="8"/>
    <col min="4947" max="4947" width="3.85546875" style="8" bestFit="1" customWidth="1"/>
    <col min="4948" max="4948" width="43.140625" style="8" customWidth="1"/>
    <col min="4949" max="4949" width="14.5703125" style="8" customWidth="1"/>
    <col min="4950" max="4950" width="13.42578125" style="8" customWidth="1"/>
    <col min="4951" max="4951" width="12.140625" style="8" customWidth="1"/>
    <col min="4952" max="4952" width="13.5703125" style="8" customWidth="1"/>
    <col min="4953" max="4953" width="13.28515625" style="8" customWidth="1"/>
    <col min="4954" max="4954" width="13.140625" style="8" customWidth="1"/>
    <col min="4955" max="4957" width="12" style="8" customWidth="1"/>
    <col min="4958" max="4958" width="13.5703125" style="8" customWidth="1"/>
    <col min="4959" max="4959" width="10.5703125" style="8" customWidth="1"/>
    <col min="4960" max="4960" width="13.140625" style="8" customWidth="1"/>
    <col min="4961" max="4961" width="14.140625" style="8" customWidth="1"/>
    <col min="4962" max="4962" width="13.140625" style="8" customWidth="1"/>
    <col min="4963" max="4963" width="13.5703125" style="8" customWidth="1"/>
    <col min="4964" max="4964" width="0" style="8" hidden="1" customWidth="1"/>
    <col min="4965" max="4965" width="14" style="8" customWidth="1"/>
    <col min="4966" max="4966" width="0" style="8" hidden="1" customWidth="1"/>
    <col min="4967" max="4967" width="12.7109375" style="8" bestFit="1" customWidth="1"/>
    <col min="4968" max="4968" width="17.85546875" style="8" customWidth="1"/>
    <col min="4969" max="4970" width="11.5703125" style="8" bestFit="1" customWidth="1"/>
    <col min="4971" max="5118" width="9.140625" style="8"/>
    <col min="5119" max="5119" width="3.7109375" style="8" customWidth="1"/>
    <col min="5120" max="5120" width="43.140625" style="8" customWidth="1"/>
    <col min="5121" max="5121" width="15.140625" style="8" customWidth="1"/>
    <col min="5122" max="5122" width="11.42578125" style="8" bestFit="1" customWidth="1"/>
    <col min="5123" max="5125" width="12.140625" style="8" bestFit="1" customWidth="1"/>
    <col min="5126" max="5202" width="9.140625" style="8"/>
    <col min="5203" max="5203" width="3.85546875" style="8" bestFit="1" customWidth="1"/>
    <col min="5204" max="5204" width="43.140625" style="8" customWidth="1"/>
    <col min="5205" max="5205" width="14.5703125" style="8" customWidth="1"/>
    <col min="5206" max="5206" width="13.42578125" style="8" customWidth="1"/>
    <col min="5207" max="5207" width="12.140625" style="8" customWidth="1"/>
    <col min="5208" max="5208" width="13.5703125" style="8" customWidth="1"/>
    <col min="5209" max="5209" width="13.28515625" style="8" customWidth="1"/>
    <col min="5210" max="5210" width="13.140625" style="8" customWidth="1"/>
    <col min="5211" max="5213" width="12" style="8" customWidth="1"/>
    <col min="5214" max="5214" width="13.5703125" style="8" customWidth="1"/>
    <col min="5215" max="5215" width="10.5703125" style="8" customWidth="1"/>
    <col min="5216" max="5216" width="13.140625" style="8" customWidth="1"/>
    <col min="5217" max="5217" width="14.140625" style="8" customWidth="1"/>
    <col min="5218" max="5218" width="13.140625" style="8" customWidth="1"/>
    <col min="5219" max="5219" width="13.5703125" style="8" customWidth="1"/>
    <col min="5220" max="5220" width="0" style="8" hidden="1" customWidth="1"/>
    <col min="5221" max="5221" width="14" style="8" customWidth="1"/>
    <col min="5222" max="5222" width="0" style="8" hidden="1" customWidth="1"/>
    <col min="5223" max="5223" width="12.7109375" style="8" bestFit="1" customWidth="1"/>
    <col min="5224" max="5224" width="17.85546875" style="8" customWidth="1"/>
    <col min="5225" max="5226" width="11.5703125" style="8" bestFit="1" customWidth="1"/>
    <col min="5227" max="5374" width="9.140625" style="8"/>
    <col min="5375" max="5375" width="3.7109375" style="8" customWidth="1"/>
    <col min="5376" max="5376" width="43.140625" style="8" customWidth="1"/>
    <col min="5377" max="5377" width="15.140625" style="8" customWidth="1"/>
    <col min="5378" max="5378" width="11.42578125" style="8" bestFit="1" customWidth="1"/>
    <col min="5379" max="5381" width="12.140625" style="8" bestFit="1" customWidth="1"/>
    <col min="5382" max="5458" width="9.140625" style="8"/>
    <col min="5459" max="5459" width="3.85546875" style="8" bestFit="1" customWidth="1"/>
    <col min="5460" max="5460" width="43.140625" style="8" customWidth="1"/>
    <col min="5461" max="5461" width="14.5703125" style="8" customWidth="1"/>
    <col min="5462" max="5462" width="13.42578125" style="8" customWidth="1"/>
    <col min="5463" max="5463" width="12.140625" style="8" customWidth="1"/>
    <col min="5464" max="5464" width="13.5703125" style="8" customWidth="1"/>
    <col min="5465" max="5465" width="13.28515625" style="8" customWidth="1"/>
    <col min="5466" max="5466" width="13.140625" style="8" customWidth="1"/>
    <col min="5467" max="5469" width="12" style="8" customWidth="1"/>
    <col min="5470" max="5470" width="13.5703125" style="8" customWidth="1"/>
    <col min="5471" max="5471" width="10.5703125" style="8" customWidth="1"/>
    <col min="5472" max="5472" width="13.140625" style="8" customWidth="1"/>
    <col min="5473" max="5473" width="14.140625" style="8" customWidth="1"/>
    <col min="5474" max="5474" width="13.140625" style="8" customWidth="1"/>
    <col min="5475" max="5475" width="13.5703125" style="8" customWidth="1"/>
    <col min="5476" max="5476" width="0" style="8" hidden="1" customWidth="1"/>
    <col min="5477" max="5477" width="14" style="8" customWidth="1"/>
    <col min="5478" max="5478" width="0" style="8" hidden="1" customWidth="1"/>
    <col min="5479" max="5479" width="12.7109375" style="8" bestFit="1" customWidth="1"/>
    <col min="5480" max="5480" width="17.85546875" style="8" customWidth="1"/>
    <col min="5481" max="5482" width="11.5703125" style="8" bestFit="1" customWidth="1"/>
    <col min="5483" max="5630" width="9.140625" style="8"/>
    <col min="5631" max="5631" width="3.7109375" style="8" customWidth="1"/>
    <col min="5632" max="5632" width="43.140625" style="8" customWidth="1"/>
    <col min="5633" max="5633" width="15.140625" style="8" customWidth="1"/>
    <col min="5634" max="5634" width="11.42578125" style="8" bestFit="1" customWidth="1"/>
    <col min="5635" max="5637" width="12.140625" style="8" bestFit="1" customWidth="1"/>
    <col min="5638" max="5714" width="9.140625" style="8"/>
    <col min="5715" max="5715" width="3.85546875" style="8" bestFit="1" customWidth="1"/>
    <col min="5716" max="5716" width="43.140625" style="8" customWidth="1"/>
    <col min="5717" max="5717" width="14.5703125" style="8" customWidth="1"/>
    <col min="5718" max="5718" width="13.42578125" style="8" customWidth="1"/>
    <col min="5719" max="5719" width="12.140625" style="8" customWidth="1"/>
    <col min="5720" max="5720" width="13.5703125" style="8" customWidth="1"/>
    <col min="5721" max="5721" width="13.28515625" style="8" customWidth="1"/>
    <col min="5722" max="5722" width="13.140625" style="8" customWidth="1"/>
    <col min="5723" max="5725" width="12" style="8" customWidth="1"/>
    <col min="5726" max="5726" width="13.5703125" style="8" customWidth="1"/>
    <col min="5727" max="5727" width="10.5703125" style="8" customWidth="1"/>
    <col min="5728" max="5728" width="13.140625" style="8" customWidth="1"/>
    <col min="5729" max="5729" width="14.140625" style="8" customWidth="1"/>
    <col min="5730" max="5730" width="13.140625" style="8" customWidth="1"/>
    <col min="5731" max="5731" width="13.5703125" style="8" customWidth="1"/>
    <col min="5732" max="5732" width="0" style="8" hidden="1" customWidth="1"/>
    <col min="5733" max="5733" width="14" style="8" customWidth="1"/>
    <col min="5734" max="5734" width="0" style="8" hidden="1" customWidth="1"/>
    <col min="5735" max="5735" width="12.7109375" style="8" bestFit="1" customWidth="1"/>
    <col min="5736" max="5736" width="17.85546875" style="8" customWidth="1"/>
    <col min="5737" max="5738" width="11.5703125" style="8" bestFit="1" customWidth="1"/>
    <col min="5739" max="5886" width="9.140625" style="8"/>
    <col min="5887" max="5887" width="3.7109375" style="8" customWidth="1"/>
    <col min="5888" max="5888" width="43.140625" style="8" customWidth="1"/>
    <col min="5889" max="5889" width="15.140625" style="8" customWidth="1"/>
    <col min="5890" max="5890" width="11.42578125" style="8" bestFit="1" customWidth="1"/>
    <col min="5891" max="5893" width="12.140625" style="8" bestFit="1" customWidth="1"/>
    <col min="5894" max="5970" width="9.140625" style="8"/>
    <col min="5971" max="5971" width="3.85546875" style="8" bestFit="1" customWidth="1"/>
    <col min="5972" max="5972" width="43.140625" style="8" customWidth="1"/>
    <col min="5973" max="5973" width="14.5703125" style="8" customWidth="1"/>
    <col min="5974" max="5974" width="13.42578125" style="8" customWidth="1"/>
    <col min="5975" max="5975" width="12.140625" style="8" customWidth="1"/>
    <col min="5976" max="5976" width="13.5703125" style="8" customWidth="1"/>
    <col min="5977" max="5977" width="13.28515625" style="8" customWidth="1"/>
    <col min="5978" max="5978" width="13.140625" style="8" customWidth="1"/>
    <col min="5979" max="5981" width="12" style="8" customWidth="1"/>
    <col min="5982" max="5982" width="13.5703125" style="8" customWidth="1"/>
    <col min="5983" max="5983" width="10.5703125" style="8" customWidth="1"/>
    <col min="5984" max="5984" width="13.140625" style="8" customWidth="1"/>
    <col min="5985" max="5985" width="14.140625" style="8" customWidth="1"/>
    <col min="5986" max="5986" width="13.140625" style="8" customWidth="1"/>
    <col min="5987" max="5987" width="13.5703125" style="8" customWidth="1"/>
    <col min="5988" max="5988" width="0" style="8" hidden="1" customWidth="1"/>
    <col min="5989" max="5989" width="14" style="8" customWidth="1"/>
    <col min="5990" max="5990" width="0" style="8" hidden="1" customWidth="1"/>
    <col min="5991" max="5991" width="12.7109375" style="8" bestFit="1" customWidth="1"/>
    <col min="5992" max="5992" width="17.85546875" style="8" customWidth="1"/>
    <col min="5993" max="5994" width="11.5703125" style="8" bestFit="1" customWidth="1"/>
    <col min="5995" max="6142" width="9.140625" style="8"/>
    <col min="6143" max="6143" width="3.7109375" style="8" customWidth="1"/>
    <col min="6144" max="6144" width="43.140625" style="8" customWidth="1"/>
    <col min="6145" max="6145" width="15.140625" style="8" customWidth="1"/>
    <col min="6146" max="6146" width="11.42578125" style="8" bestFit="1" customWidth="1"/>
    <col min="6147" max="6149" width="12.140625" style="8" bestFit="1" customWidth="1"/>
    <col min="6150" max="6226" width="9.140625" style="8"/>
    <col min="6227" max="6227" width="3.85546875" style="8" bestFit="1" customWidth="1"/>
    <col min="6228" max="6228" width="43.140625" style="8" customWidth="1"/>
    <col min="6229" max="6229" width="14.5703125" style="8" customWidth="1"/>
    <col min="6230" max="6230" width="13.42578125" style="8" customWidth="1"/>
    <col min="6231" max="6231" width="12.140625" style="8" customWidth="1"/>
    <col min="6232" max="6232" width="13.5703125" style="8" customWidth="1"/>
    <col min="6233" max="6233" width="13.28515625" style="8" customWidth="1"/>
    <col min="6234" max="6234" width="13.140625" style="8" customWidth="1"/>
    <col min="6235" max="6237" width="12" style="8" customWidth="1"/>
    <col min="6238" max="6238" width="13.5703125" style="8" customWidth="1"/>
    <col min="6239" max="6239" width="10.5703125" style="8" customWidth="1"/>
    <col min="6240" max="6240" width="13.140625" style="8" customWidth="1"/>
    <col min="6241" max="6241" width="14.140625" style="8" customWidth="1"/>
    <col min="6242" max="6242" width="13.140625" style="8" customWidth="1"/>
    <col min="6243" max="6243" width="13.5703125" style="8" customWidth="1"/>
    <col min="6244" max="6244" width="0" style="8" hidden="1" customWidth="1"/>
    <col min="6245" max="6245" width="14" style="8" customWidth="1"/>
    <col min="6246" max="6246" width="0" style="8" hidden="1" customWidth="1"/>
    <col min="6247" max="6247" width="12.7109375" style="8" bestFit="1" customWidth="1"/>
    <col min="6248" max="6248" width="17.85546875" style="8" customWidth="1"/>
    <col min="6249" max="6250" width="11.5703125" style="8" bestFit="1" customWidth="1"/>
    <col min="6251" max="6398" width="9.140625" style="8"/>
    <col min="6399" max="6399" width="3.7109375" style="8" customWidth="1"/>
    <col min="6400" max="6400" width="43.140625" style="8" customWidth="1"/>
    <col min="6401" max="6401" width="15.140625" style="8" customWidth="1"/>
    <col min="6402" max="6402" width="11.42578125" style="8" bestFit="1" customWidth="1"/>
    <col min="6403" max="6405" width="12.140625" style="8" bestFit="1" customWidth="1"/>
    <col min="6406" max="6482" width="9.140625" style="8"/>
    <col min="6483" max="6483" width="3.85546875" style="8" bestFit="1" customWidth="1"/>
    <col min="6484" max="6484" width="43.140625" style="8" customWidth="1"/>
    <col min="6485" max="6485" width="14.5703125" style="8" customWidth="1"/>
    <col min="6486" max="6486" width="13.42578125" style="8" customWidth="1"/>
    <col min="6487" max="6487" width="12.140625" style="8" customWidth="1"/>
    <col min="6488" max="6488" width="13.5703125" style="8" customWidth="1"/>
    <col min="6489" max="6489" width="13.28515625" style="8" customWidth="1"/>
    <col min="6490" max="6490" width="13.140625" style="8" customWidth="1"/>
    <col min="6491" max="6493" width="12" style="8" customWidth="1"/>
    <col min="6494" max="6494" width="13.5703125" style="8" customWidth="1"/>
    <col min="6495" max="6495" width="10.5703125" style="8" customWidth="1"/>
    <col min="6496" max="6496" width="13.140625" style="8" customWidth="1"/>
    <col min="6497" max="6497" width="14.140625" style="8" customWidth="1"/>
    <col min="6498" max="6498" width="13.140625" style="8" customWidth="1"/>
    <col min="6499" max="6499" width="13.5703125" style="8" customWidth="1"/>
    <col min="6500" max="6500" width="0" style="8" hidden="1" customWidth="1"/>
    <col min="6501" max="6501" width="14" style="8" customWidth="1"/>
    <col min="6502" max="6502" width="0" style="8" hidden="1" customWidth="1"/>
    <col min="6503" max="6503" width="12.7109375" style="8" bestFit="1" customWidth="1"/>
    <col min="6504" max="6504" width="17.85546875" style="8" customWidth="1"/>
    <col min="6505" max="6506" width="11.5703125" style="8" bestFit="1" customWidth="1"/>
    <col min="6507" max="6654" width="9.140625" style="8"/>
    <col min="6655" max="6655" width="3.7109375" style="8" customWidth="1"/>
    <col min="6656" max="6656" width="43.140625" style="8" customWidth="1"/>
    <col min="6657" max="6657" width="15.140625" style="8" customWidth="1"/>
    <col min="6658" max="6658" width="11.42578125" style="8" bestFit="1" customWidth="1"/>
    <col min="6659" max="6661" width="12.140625" style="8" bestFit="1" customWidth="1"/>
    <col min="6662" max="6738" width="9.140625" style="8"/>
    <col min="6739" max="6739" width="3.85546875" style="8" bestFit="1" customWidth="1"/>
    <col min="6740" max="6740" width="43.140625" style="8" customWidth="1"/>
    <col min="6741" max="6741" width="14.5703125" style="8" customWidth="1"/>
    <col min="6742" max="6742" width="13.42578125" style="8" customWidth="1"/>
    <col min="6743" max="6743" width="12.140625" style="8" customWidth="1"/>
    <col min="6744" max="6744" width="13.5703125" style="8" customWidth="1"/>
    <col min="6745" max="6745" width="13.28515625" style="8" customWidth="1"/>
    <col min="6746" max="6746" width="13.140625" style="8" customWidth="1"/>
    <col min="6747" max="6749" width="12" style="8" customWidth="1"/>
    <col min="6750" max="6750" width="13.5703125" style="8" customWidth="1"/>
    <col min="6751" max="6751" width="10.5703125" style="8" customWidth="1"/>
    <col min="6752" max="6752" width="13.140625" style="8" customWidth="1"/>
    <col min="6753" max="6753" width="14.140625" style="8" customWidth="1"/>
    <col min="6754" max="6754" width="13.140625" style="8" customWidth="1"/>
    <col min="6755" max="6755" width="13.5703125" style="8" customWidth="1"/>
    <col min="6756" max="6756" width="0" style="8" hidden="1" customWidth="1"/>
    <col min="6757" max="6757" width="14" style="8" customWidth="1"/>
    <col min="6758" max="6758" width="0" style="8" hidden="1" customWidth="1"/>
    <col min="6759" max="6759" width="12.7109375" style="8" bestFit="1" customWidth="1"/>
    <col min="6760" max="6760" width="17.85546875" style="8" customWidth="1"/>
    <col min="6761" max="6762" width="11.5703125" style="8" bestFit="1" customWidth="1"/>
    <col min="6763" max="6910" width="9.140625" style="8"/>
    <col min="6911" max="6911" width="3.7109375" style="8" customWidth="1"/>
    <col min="6912" max="6912" width="43.140625" style="8" customWidth="1"/>
    <col min="6913" max="6913" width="15.140625" style="8" customWidth="1"/>
    <col min="6914" max="6914" width="11.42578125" style="8" bestFit="1" customWidth="1"/>
    <col min="6915" max="6917" width="12.140625" style="8" bestFit="1" customWidth="1"/>
    <col min="6918" max="6994" width="9.140625" style="8"/>
    <col min="6995" max="6995" width="3.85546875" style="8" bestFit="1" customWidth="1"/>
    <col min="6996" max="6996" width="43.140625" style="8" customWidth="1"/>
    <col min="6997" max="6997" width="14.5703125" style="8" customWidth="1"/>
    <col min="6998" max="6998" width="13.42578125" style="8" customWidth="1"/>
    <col min="6999" max="6999" width="12.140625" style="8" customWidth="1"/>
    <col min="7000" max="7000" width="13.5703125" style="8" customWidth="1"/>
    <col min="7001" max="7001" width="13.28515625" style="8" customWidth="1"/>
    <col min="7002" max="7002" width="13.140625" style="8" customWidth="1"/>
    <col min="7003" max="7005" width="12" style="8" customWidth="1"/>
    <col min="7006" max="7006" width="13.5703125" style="8" customWidth="1"/>
    <col min="7007" max="7007" width="10.5703125" style="8" customWidth="1"/>
    <col min="7008" max="7008" width="13.140625" style="8" customWidth="1"/>
    <col min="7009" max="7009" width="14.140625" style="8" customWidth="1"/>
    <col min="7010" max="7010" width="13.140625" style="8" customWidth="1"/>
    <col min="7011" max="7011" width="13.5703125" style="8" customWidth="1"/>
    <col min="7012" max="7012" width="0" style="8" hidden="1" customWidth="1"/>
    <col min="7013" max="7013" width="14" style="8" customWidth="1"/>
    <col min="7014" max="7014" width="0" style="8" hidden="1" customWidth="1"/>
    <col min="7015" max="7015" width="12.7109375" style="8" bestFit="1" customWidth="1"/>
    <col min="7016" max="7016" width="17.85546875" style="8" customWidth="1"/>
    <col min="7017" max="7018" width="11.5703125" style="8" bestFit="1" customWidth="1"/>
    <col min="7019" max="7166" width="9.140625" style="8"/>
    <col min="7167" max="7167" width="3.7109375" style="8" customWidth="1"/>
    <col min="7168" max="7168" width="43.140625" style="8" customWidth="1"/>
    <col min="7169" max="7169" width="15.140625" style="8" customWidth="1"/>
    <col min="7170" max="7170" width="11.42578125" style="8" bestFit="1" customWidth="1"/>
    <col min="7171" max="7173" width="12.140625" style="8" bestFit="1" customWidth="1"/>
    <col min="7174" max="7250" width="9.140625" style="8"/>
    <col min="7251" max="7251" width="3.85546875" style="8" bestFit="1" customWidth="1"/>
    <col min="7252" max="7252" width="43.140625" style="8" customWidth="1"/>
    <col min="7253" max="7253" width="14.5703125" style="8" customWidth="1"/>
    <col min="7254" max="7254" width="13.42578125" style="8" customWidth="1"/>
    <col min="7255" max="7255" width="12.140625" style="8" customWidth="1"/>
    <col min="7256" max="7256" width="13.5703125" style="8" customWidth="1"/>
    <col min="7257" max="7257" width="13.28515625" style="8" customWidth="1"/>
    <col min="7258" max="7258" width="13.140625" style="8" customWidth="1"/>
    <col min="7259" max="7261" width="12" style="8" customWidth="1"/>
    <col min="7262" max="7262" width="13.5703125" style="8" customWidth="1"/>
    <col min="7263" max="7263" width="10.5703125" style="8" customWidth="1"/>
    <col min="7264" max="7264" width="13.140625" style="8" customWidth="1"/>
    <col min="7265" max="7265" width="14.140625" style="8" customWidth="1"/>
    <col min="7266" max="7266" width="13.140625" style="8" customWidth="1"/>
    <col min="7267" max="7267" width="13.5703125" style="8" customWidth="1"/>
    <col min="7268" max="7268" width="0" style="8" hidden="1" customWidth="1"/>
    <col min="7269" max="7269" width="14" style="8" customWidth="1"/>
    <col min="7270" max="7270" width="0" style="8" hidden="1" customWidth="1"/>
    <col min="7271" max="7271" width="12.7109375" style="8" bestFit="1" customWidth="1"/>
    <col min="7272" max="7272" width="17.85546875" style="8" customWidth="1"/>
    <col min="7273" max="7274" width="11.5703125" style="8" bestFit="1" customWidth="1"/>
    <col min="7275" max="7422" width="9.140625" style="8"/>
    <col min="7423" max="7423" width="3.7109375" style="8" customWidth="1"/>
    <col min="7424" max="7424" width="43.140625" style="8" customWidth="1"/>
    <col min="7425" max="7425" width="15.140625" style="8" customWidth="1"/>
    <col min="7426" max="7426" width="11.42578125" style="8" bestFit="1" customWidth="1"/>
    <col min="7427" max="7429" width="12.140625" style="8" bestFit="1" customWidth="1"/>
    <col min="7430" max="7506" width="9.140625" style="8"/>
    <col min="7507" max="7507" width="3.85546875" style="8" bestFit="1" customWidth="1"/>
    <col min="7508" max="7508" width="43.140625" style="8" customWidth="1"/>
    <col min="7509" max="7509" width="14.5703125" style="8" customWidth="1"/>
    <col min="7510" max="7510" width="13.42578125" style="8" customWidth="1"/>
    <col min="7511" max="7511" width="12.140625" style="8" customWidth="1"/>
    <col min="7512" max="7512" width="13.5703125" style="8" customWidth="1"/>
    <col min="7513" max="7513" width="13.28515625" style="8" customWidth="1"/>
    <col min="7514" max="7514" width="13.140625" style="8" customWidth="1"/>
    <col min="7515" max="7517" width="12" style="8" customWidth="1"/>
    <col min="7518" max="7518" width="13.5703125" style="8" customWidth="1"/>
    <col min="7519" max="7519" width="10.5703125" style="8" customWidth="1"/>
    <col min="7520" max="7520" width="13.140625" style="8" customWidth="1"/>
    <col min="7521" max="7521" width="14.140625" style="8" customWidth="1"/>
    <col min="7522" max="7522" width="13.140625" style="8" customWidth="1"/>
    <col min="7523" max="7523" width="13.5703125" style="8" customWidth="1"/>
    <col min="7524" max="7524" width="0" style="8" hidden="1" customWidth="1"/>
    <col min="7525" max="7525" width="14" style="8" customWidth="1"/>
    <col min="7526" max="7526" width="0" style="8" hidden="1" customWidth="1"/>
    <col min="7527" max="7527" width="12.7109375" style="8" bestFit="1" customWidth="1"/>
    <col min="7528" max="7528" width="17.85546875" style="8" customWidth="1"/>
    <col min="7529" max="7530" width="11.5703125" style="8" bestFit="1" customWidth="1"/>
    <col min="7531" max="7678" width="9.140625" style="8"/>
    <col min="7679" max="7679" width="3.7109375" style="8" customWidth="1"/>
    <col min="7680" max="7680" width="43.140625" style="8" customWidth="1"/>
    <col min="7681" max="7681" width="15.140625" style="8" customWidth="1"/>
    <col min="7682" max="7682" width="11.42578125" style="8" bestFit="1" customWidth="1"/>
    <col min="7683" max="7685" width="12.140625" style="8" bestFit="1" customWidth="1"/>
    <col min="7686" max="7762" width="9.140625" style="8"/>
    <col min="7763" max="7763" width="3.85546875" style="8" bestFit="1" customWidth="1"/>
    <col min="7764" max="7764" width="43.140625" style="8" customWidth="1"/>
    <col min="7765" max="7765" width="14.5703125" style="8" customWidth="1"/>
    <col min="7766" max="7766" width="13.42578125" style="8" customWidth="1"/>
    <col min="7767" max="7767" width="12.140625" style="8" customWidth="1"/>
    <col min="7768" max="7768" width="13.5703125" style="8" customWidth="1"/>
    <col min="7769" max="7769" width="13.28515625" style="8" customWidth="1"/>
    <col min="7770" max="7770" width="13.140625" style="8" customWidth="1"/>
    <col min="7771" max="7773" width="12" style="8" customWidth="1"/>
    <col min="7774" max="7774" width="13.5703125" style="8" customWidth="1"/>
    <col min="7775" max="7775" width="10.5703125" style="8" customWidth="1"/>
    <col min="7776" max="7776" width="13.140625" style="8" customWidth="1"/>
    <col min="7777" max="7777" width="14.140625" style="8" customWidth="1"/>
    <col min="7778" max="7778" width="13.140625" style="8" customWidth="1"/>
    <col min="7779" max="7779" width="13.5703125" style="8" customWidth="1"/>
    <col min="7780" max="7780" width="0" style="8" hidden="1" customWidth="1"/>
    <col min="7781" max="7781" width="14" style="8" customWidth="1"/>
    <col min="7782" max="7782" width="0" style="8" hidden="1" customWidth="1"/>
    <col min="7783" max="7783" width="12.7109375" style="8" bestFit="1" customWidth="1"/>
    <col min="7784" max="7784" width="17.85546875" style="8" customWidth="1"/>
    <col min="7785" max="7786" width="11.5703125" style="8" bestFit="1" customWidth="1"/>
    <col min="7787" max="7934" width="9.140625" style="8"/>
    <col min="7935" max="7935" width="3.7109375" style="8" customWidth="1"/>
    <col min="7936" max="7936" width="43.140625" style="8" customWidth="1"/>
    <col min="7937" max="7937" width="15.140625" style="8" customWidth="1"/>
    <col min="7938" max="7938" width="11.42578125" style="8" bestFit="1" customWidth="1"/>
    <col min="7939" max="7941" width="12.140625" style="8" bestFit="1" customWidth="1"/>
    <col min="7942" max="8018" width="9.140625" style="8"/>
    <col min="8019" max="8019" width="3.85546875" style="8" bestFit="1" customWidth="1"/>
    <col min="8020" max="8020" width="43.140625" style="8" customWidth="1"/>
    <col min="8021" max="8021" width="14.5703125" style="8" customWidth="1"/>
    <col min="8022" max="8022" width="13.42578125" style="8" customWidth="1"/>
    <col min="8023" max="8023" width="12.140625" style="8" customWidth="1"/>
    <col min="8024" max="8024" width="13.5703125" style="8" customWidth="1"/>
    <col min="8025" max="8025" width="13.28515625" style="8" customWidth="1"/>
    <col min="8026" max="8026" width="13.140625" style="8" customWidth="1"/>
    <col min="8027" max="8029" width="12" style="8" customWidth="1"/>
    <col min="8030" max="8030" width="13.5703125" style="8" customWidth="1"/>
    <col min="8031" max="8031" width="10.5703125" style="8" customWidth="1"/>
    <col min="8032" max="8032" width="13.140625" style="8" customWidth="1"/>
    <col min="8033" max="8033" width="14.140625" style="8" customWidth="1"/>
    <col min="8034" max="8034" width="13.140625" style="8" customWidth="1"/>
    <col min="8035" max="8035" width="13.5703125" style="8" customWidth="1"/>
    <col min="8036" max="8036" width="0" style="8" hidden="1" customWidth="1"/>
    <col min="8037" max="8037" width="14" style="8" customWidth="1"/>
    <col min="8038" max="8038" width="0" style="8" hidden="1" customWidth="1"/>
    <col min="8039" max="8039" width="12.7109375" style="8" bestFit="1" customWidth="1"/>
    <col min="8040" max="8040" width="17.85546875" style="8" customWidth="1"/>
    <col min="8041" max="8042" width="11.5703125" style="8" bestFit="1" customWidth="1"/>
    <col min="8043" max="8190" width="9.140625" style="8"/>
    <col min="8191" max="8191" width="3.7109375" style="8" customWidth="1"/>
    <col min="8192" max="8192" width="43.140625" style="8" customWidth="1"/>
    <col min="8193" max="8193" width="15.140625" style="8" customWidth="1"/>
    <col min="8194" max="8194" width="11.42578125" style="8" bestFit="1" customWidth="1"/>
    <col min="8195" max="8197" width="12.140625" style="8" bestFit="1" customWidth="1"/>
    <col min="8198" max="8274" width="9.140625" style="8"/>
    <col min="8275" max="8275" width="3.85546875" style="8" bestFit="1" customWidth="1"/>
    <col min="8276" max="8276" width="43.140625" style="8" customWidth="1"/>
    <col min="8277" max="8277" width="14.5703125" style="8" customWidth="1"/>
    <col min="8278" max="8278" width="13.42578125" style="8" customWidth="1"/>
    <col min="8279" max="8279" width="12.140625" style="8" customWidth="1"/>
    <col min="8280" max="8280" width="13.5703125" style="8" customWidth="1"/>
    <col min="8281" max="8281" width="13.28515625" style="8" customWidth="1"/>
    <col min="8282" max="8282" width="13.140625" style="8" customWidth="1"/>
    <col min="8283" max="8285" width="12" style="8" customWidth="1"/>
    <col min="8286" max="8286" width="13.5703125" style="8" customWidth="1"/>
    <col min="8287" max="8287" width="10.5703125" style="8" customWidth="1"/>
    <col min="8288" max="8288" width="13.140625" style="8" customWidth="1"/>
    <col min="8289" max="8289" width="14.140625" style="8" customWidth="1"/>
    <col min="8290" max="8290" width="13.140625" style="8" customWidth="1"/>
    <col min="8291" max="8291" width="13.5703125" style="8" customWidth="1"/>
    <col min="8292" max="8292" width="0" style="8" hidden="1" customWidth="1"/>
    <col min="8293" max="8293" width="14" style="8" customWidth="1"/>
    <col min="8294" max="8294" width="0" style="8" hidden="1" customWidth="1"/>
    <col min="8295" max="8295" width="12.7109375" style="8" bestFit="1" customWidth="1"/>
    <col min="8296" max="8296" width="17.85546875" style="8" customWidth="1"/>
    <col min="8297" max="8298" width="11.5703125" style="8" bestFit="1" customWidth="1"/>
    <col min="8299" max="8446" width="9.140625" style="8"/>
    <col min="8447" max="8447" width="3.7109375" style="8" customWidth="1"/>
    <col min="8448" max="8448" width="43.140625" style="8" customWidth="1"/>
    <col min="8449" max="8449" width="15.140625" style="8" customWidth="1"/>
    <col min="8450" max="8450" width="11.42578125" style="8" bestFit="1" customWidth="1"/>
    <col min="8451" max="8453" width="12.140625" style="8" bestFit="1" customWidth="1"/>
    <col min="8454" max="8530" width="9.140625" style="8"/>
    <col min="8531" max="8531" width="3.85546875" style="8" bestFit="1" customWidth="1"/>
    <col min="8532" max="8532" width="43.140625" style="8" customWidth="1"/>
    <col min="8533" max="8533" width="14.5703125" style="8" customWidth="1"/>
    <col min="8534" max="8534" width="13.42578125" style="8" customWidth="1"/>
    <col min="8535" max="8535" width="12.140625" style="8" customWidth="1"/>
    <col min="8536" max="8536" width="13.5703125" style="8" customWidth="1"/>
    <col min="8537" max="8537" width="13.28515625" style="8" customWidth="1"/>
    <col min="8538" max="8538" width="13.140625" style="8" customWidth="1"/>
    <col min="8539" max="8541" width="12" style="8" customWidth="1"/>
    <col min="8542" max="8542" width="13.5703125" style="8" customWidth="1"/>
    <col min="8543" max="8543" width="10.5703125" style="8" customWidth="1"/>
    <col min="8544" max="8544" width="13.140625" style="8" customWidth="1"/>
    <col min="8545" max="8545" width="14.140625" style="8" customWidth="1"/>
    <col min="8546" max="8546" width="13.140625" style="8" customWidth="1"/>
    <col min="8547" max="8547" width="13.5703125" style="8" customWidth="1"/>
    <col min="8548" max="8548" width="0" style="8" hidden="1" customWidth="1"/>
    <col min="8549" max="8549" width="14" style="8" customWidth="1"/>
    <col min="8550" max="8550" width="0" style="8" hidden="1" customWidth="1"/>
    <col min="8551" max="8551" width="12.7109375" style="8" bestFit="1" customWidth="1"/>
    <col min="8552" max="8552" width="17.85546875" style="8" customWidth="1"/>
    <col min="8553" max="8554" width="11.5703125" style="8" bestFit="1" customWidth="1"/>
    <col min="8555" max="8702" width="9.140625" style="8"/>
    <col min="8703" max="8703" width="3.7109375" style="8" customWidth="1"/>
    <col min="8704" max="8704" width="43.140625" style="8" customWidth="1"/>
    <col min="8705" max="8705" width="15.140625" style="8" customWidth="1"/>
    <col min="8706" max="8706" width="11.42578125" style="8" bestFit="1" customWidth="1"/>
    <col min="8707" max="8709" width="12.140625" style="8" bestFit="1" customWidth="1"/>
    <col min="8710" max="8786" width="9.140625" style="8"/>
    <col min="8787" max="8787" width="3.85546875" style="8" bestFit="1" customWidth="1"/>
    <col min="8788" max="8788" width="43.140625" style="8" customWidth="1"/>
    <col min="8789" max="8789" width="14.5703125" style="8" customWidth="1"/>
    <col min="8790" max="8790" width="13.42578125" style="8" customWidth="1"/>
    <col min="8791" max="8791" width="12.140625" style="8" customWidth="1"/>
    <col min="8792" max="8792" width="13.5703125" style="8" customWidth="1"/>
    <col min="8793" max="8793" width="13.28515625" style="8" customWidth="1"/>
    <col min="8794" max="8794" width="13.140625" style="8" customWidth="1"/>
    <col min="8795" max="8797" width="12" style="8" customWidth="1"/>
    <col min="8798" max="8798" width="13.5703125" style="8" customWidth="1"/>
    <col min="8799" max="8799" width="10.5703125" style="8" customWidth="1"/>
    <col min="8800" max="8800" width="13.140625" style="8" customWidth="1"/>
    <col min="8801" max="8801" width="14.140625" style="8" customWidth="1"/>
    <col min="8802" max="8802" width="13.140625" style="8" customWidth="1"/>
    <col min="8803" max="8803" width="13.5703125" style="8" customWidth="1"/>
    <col min="8804" max="8804" width="0" style="8" hidden="1" customWidth="1"/>
    <col min="8805" max="8805" width="14" style="8" customWidth="1"/>
    <col min="8806" max="8806" width="0" style="8" hidden="1" customWidth="1"/>
    <col min="8807" max="8807" width="12.7109375" style="8" bestFit="1" customWidth="1"/>
    <col min="8808" max="8808" width="17.85546875" style="8" customWidth="1"/>
    <col min="8809" max="8810" width="11.5703125" style="8" bestFit="1" customWidth="1"/>
    <col min="8811" max="8958" width="9.140625" style="8"/>
    <col min="8959" max="8959" width="3.7109375" style="8" customWidth="1"/>
    <col min="8960" max="8960" width="43.140625" style="8" customWidth="1"/>
    <col min="8961" max="8961" width="15.140625" style="8" customWidth="1"/>
    <col min="8962" max="8962" width="11.42578125" style="8" bestFit="1" customWidth="1"/>
    <col min="8963" max="8965" width="12.140625" style="8" bestFit="1" customWidth="1"/>
    <col min="8966" max="9042" width="9.140625" style="8"/>
    <col min="9043" max="9043" width="3.85546875" style="8" bestFit="1" customWidth="1"/>
    <col min="9044" max="9044" width="43.140625" style="8" customWidth="1"/>
    <col min="9045" max="9045" width="14.5703125" style="8" customWidth="1"/>
    <col min="9046" max="9046" width="13.42578125" style="8" customWidth="1"/>
    <col min="9047" max="9047" width="12.140625" style="8" customWidth="1"/>
    <col min="9048" max="9048" width="13.5703125" style="8" customWidth="1"/>
    <col min="9049" max="9049" width="13.28515625" style="8" customWidth="1"/>
    <col min="9050" max="9050" width="13.140625" style="8" customWidth="1"/>
    <col min="9051" max="9053" width="12" style="8" customWidth="1"/>
    <col min="9054" max="9054" width="13.5703125" style="8" customWidth="1"/>
    <col min="9055" max="9055" width="10.5703125" style="8" customWidth="1"/>
    <col min="9056" max="9056" width="13.140625" style="8" customWidth="1"/>
    <col min="9057" max="9057" width="14.140625" style="8" customWidth="1"/>
    <col min="9058" max="9058" width="13.140625" style="8" customWidth="1"/>
    <col min="9059" max="9059" width="13.5703125" style="8" customWidth="1"/>
    <col min="9060" max="9060" width="0" style="8" hidden="1" customWidth="1"/>
    <col min="9061" max="9061" width="14" style="8" customWidth="1"/>
    <col min="9062" max="9062" width="0" style="8" hidden="1" customWidth="1"/>
    <col min="9063" max="9063" width="12.7109375" style="8" bestFit="1" customWidth="1"/>
    <col min="9064" max="9064" width="17.85546875" style="8" customWidth="1"/>
    <col min="9065" max="9066" width="11.5703125" style="8" bestFit="1" customWidth="1"/>
    <col min="9067" max="9214" width="9.140625" style="8"/>
    <col min="9215" max="9215" width="3.7109375" style="8" customWidth="1"/>
    <col min="9216" max="9216" width="43.140625" style="8" customWidth="1"/>
    <col min="9217" max="9217" width="15.140625" style="8" customWidth="1"/>
    <col min="9218" max="9218" width="11.42578125" style="8" bestFit="1" customWidth="1"/>
    <col min="9219" max="9221" width="12.140625" style="8" bestFit="1" customWidth="1"/>
    <col min="9222" max="9298" width="9.140625" style="8"/>
    <col min="9299" max="9299" width="3.85546875" style="8" bestFit="1" customWidth="1"/>
    <col min="9300" max="9300" width="43.140625" style="8" customWidth="1"/>
    <col min="9301" max="9301" width="14.5703125" style="8" customWidth="1"/>
    <col min="9302" max="9302" width="13.42578125" style="8" customWidth="1"/>
    <col min="9303" max="9303" width="12.140625" style="8" customWidth="1"/>
    <col min="9304" max="9304" width="13.5703125" style="8" customWidth="1"/>
    <col min="9305" max="9305" width="13.28515625" style="8" customWidth="1"/>
    <col min="9306" max="9306" width="13.140625" style="8" customWidth="1"/>
    <col min="9307" max="9309" width="12" style="8" customWidth="1"/>
    <col min="9310" max="9310" width="13.5703125" style="8" customWidth="1"/>
    <col min="9311" max="9311" width="10.5703125" style="8" customWidth="1"/>
    <col min="9312" max="9312" width="13.140625" style="8" customWidth="1"/>
    <col min="9313" max="9313" width="14.140625" style="8" customWidth="1"/>
    <col min="9314" max="9314" width="13.140625" style="8" customWidth="1"/>
    <col min="9315" max="9315" width="13.5703125" style="8" customWidth="1"/>
    <col min="9316" max="9316" width="0" style="8" hidden="1" customWidth="1"/>
    <col min="9317" max="9317" width="14" style="8" customWidth="1"/>
    <col min="9318" max="9318" width="0" style="8" hidden="1" customWidth="1"/>
    <col min="9319" max="9319" width="12.7109375" style="8" bestFit="1" customWidth="1"/>
    <col min="9320" max="9320" width="17.85546875" style="8" customWidth="1"/>
    <col min="9321" max="9322" width="11.5703125" style="8" bestFit="1" customWidth="1"/>
    <col min="9323" max="9470" width="9.140625" style="8"/>
    <col min="9471" max="9471" width="3.7109375" style="8" customWidth="1"/>
    <col min="9472" max="9472" width="43.140625" style="8" customWidth="1"/>
    <col min="9473" max="9473" width="15.140625" style="8" customWidth="1"/>
    <col min="9474" max="9474" width="11.42578125" style="8" bestFit="1" customWidth="1"/>
    <col min="9475" max="9477" width="12.140625" style="8" bestFit="1" customWidth="1"/>
    <col min="9478" max="9554" width="9.140625" style="8"/>
    <col min="9555" max="9555" width="3.85546875" style="8" bestFit="1" customWidth="1"/>
    <col min="9556" max="9556" width="43.140625" style="8" customWidth="1"/>
    <col min="9557" max="9557" width="14.5703125" style="8" customWidth="1"/>
    <col min="9558" max="9558" width="13.42578125" style="8" customWidth="1"/>
    <col min="9559" max="9559" width="12.140625" style="8" customWidth="1"/>
    <col min="9560" max="9560" width="13.5703125" style="8" customWidth="1"/>
    <col min="9561" max="9561" width="13.28515625" style="8" customWidth="1"/>
    <col min="9562" max="9562" width="13.140625" style="8" customWidth="1"/>
    <col min="9563" max="9565" width="12" style="8" customWidth="1"/>
    <col min="9566" max="9566" width="13.5703125" style="8" customWidth="1"/>
    <col min="9567" max="9567" width="10.5703125" style="8" customWidth="1"/>
    <col min="9568" max="9568" width="13.140625" style="8" customWidth="1"/>
    <col min="9569" max="9569" width="14.140625" style="8" customWidth="1"/>
    <col min="9570" max="9570" width="13.140625" style="8" customWidth="1"/>
    <col min="9571" max="9571" width="13.5703125" style="8" customWidth="1"/>
    <col min="9572" max="9572" width="0" style="8" hidden="1" customWidth="1"/>
    <col min="9573" max="9573" width="14" style="8" customWidth="1"/>
    <col min="9574" max="9574" width="0" style="8" hidden="1" customWidth="1"/>
    <col min="9575" max="9575" width="12.7109375" style="8" bestFit="1" customWidth="1"/>
    <col min="9576" max="9576" width="17.85546875" style="8" customWidth="1"/>
    <col min="9577" max="9578" width="11.5703125" style="8" bestFit="1" customWidth="1"/>
    <col min="9579" max="9726" width="9.140625" style="8"/>
    <col min="9727" max="9727" width="3.7109375" style="8" customWidth="1"/>
    <col min="9728" max="9728" width="43.140625" style="8" customWidth="1"/>
    <col min="9729" max="9729" width="15.140625" style="8" customWidth="1"/>
    <col min="9730" max="9730" width="11.42578125" style="8" bestFit="1" customWidth="1"/>
    <col min="9731" max="9733" width="12.140625" style="8" bestFit="1" customWidth="1"/>
    <col min="9734" max="9810" width="9.140625" style="8"/>
    <col min="9811" max="9811" width="3.85546875" style="8" bestFit="1" customWidth="1"/>
    <col min="9812" max="9812" width="43.140625" style="8" customWidth="1"/>
    <col min="9813" max="9813" width="14.5703125" style="8" customWidth="1"/>
    <col min="9814" max="9814" width="13.42578125" style="8" customWidth="1"/>
    <col min="9815" max="9815" width="12.140625" style="8" customWidth="1"/>
    <col min="9816" max="9816" width="13.5703125" style="8" customWidth="1"/>
    <col min="9817" max="9817" width="13.28515625" style="8" customWidth="1"/>
    <col min="9818" max="9818" width="13.140625" style="8" customWidth="1"/>
    <col min="9819" max="9821" width="12" style="8" customWidth="1"/>
    <col min="9822" max="9822" width="13.5703125" style="8" customWidth="1"/>
    <col min="9823" max="9823" width="10.5703125" style="8" customWidth="1"/>
    <col min="9824" max="9824" width="13.140625" style="8" customWidth="1"/>
    <col min="9825" max="9825" width="14.140625" style="8" customWidth="1"/>
    <col min="9826" max="9826" width="13.140625" style="8" customWidth="1"/>
    <col min="9827" max="9827" width="13.5703125" style="8" customWidth="1"/>
    <col min="9828" max="9828" width="0" style="8" hidden="1" customWidth="1"/>
    <col min="9829" max="9829" width="14" style="8" customWidth="1"/>
    <col min="9830" max="9830" width="0" style="8" hidden="1" customWidth="1"/>
    <col min="9831" max="9831" width="12.7109375" style="8" bestFit="1" customWidth="1"/>
    <col min="9832" max="9832" width="17.85546875" style="8" customWidth="1"/>
    <col min="9833" max="9834" width="11.5703125" style="8" bestFit="1" customWidth="1"/>
    <col min="9835" max="9982" width="9.140625" style="8"/>
    <col min="9983" max="9983" width="3.7109375" style="8" customWidth="1"/>
    <col min="9984" max="9984" width="43.140625" style="8" customWidth="1"/>
    <col min="9985" max="9985" width="15.140625" style="8" customWidth="1"/>
    <col min="9986" max="9986" width="11.42578125" style="8" bestFit="1" customWidth="1"/>
    <col min="9987" max="9989" width="12.140625" style="8" bestFit="1" customWidth="1"/>
    <col min="9990" max="10066" width="9.140625" style="8"/>
    <col min="10067" max="10067" width="3.85546875" style="8" bestFit="1" customWidth="1"/>
    <col min="10068" max="10068" width="43.140625" style="8" customWidth="1"/>
    <col min="10069" max="10069" width="14.5703125" style="8" customWidth="1"/>
    <col min="10070" max="10070" width="13.42578125" style="8" customWidth="1"/>
    <col min="10071" max="10071" width="12.140625" style="8" customWidth="1"/>
    <col min="10072" max="10072" width="13.5703125" style="8" customWidth="1"/>
    <col min="10073" max="10073" width="13.28515625" style="8" customWidth="1"/>
    <col min="10074" max="10074" width="13.140625" style="8" customWidth="1"/>
    <col min="10075" max="10077" width="12" style="8" customWidth="1"/>
    <col min="10078" max="10078" width="13.5703125" style="8" customWidth="1"/>
    <col min="10079" max="10079" width="10.5703125" style="8" customWidth="1"/>
    <col min="10080" max="10080" width="13.140625" style="8" customWidth="1"/>
    <col min="10081" max="10081" width="14.140625" style="8" customWidth="1"/>
    <col min="10082" max="10082" width="13.140625" style="8" customWidth="1"/>
    <col min="10083" max="10083" width="13.5703125" style="8" customWidth="1"/>
    <col min="10084" max="10084" width="0" style="8" hidden="1" customWidth="1"/>
    <col min="10085" max="10085" width="14" style="8" customWidth="1"/>
    <col min="10086" max="10086" width="0" style="8" hidden="1" customWidth="1"/>
    <col min="10087" max="10087" width="12.7109375" style="8" bestFit="1" customWidth="1"/>
    <col min="10088" max="10088" width="17.85546875" style="8" customWidth="1"/>
    <col min="10089" max="10090" width="11.5703125" style="8" bestFit="1" customWidth="1"/>
    <col min="10091" max="10238" width="9.140625" style="8"/>
    <col min="10239" max="10239" width="3.7109375" style="8" customWidth="1"/>
    <col min="10240" max="10240" width="43.140625" style="8" customWidth="1"/>
    <col min="10241" max="10241" width="15.140625" style="8" customWidth="1"/>
    <col min="10242" max="10242" width="11.42578125" style="8" bestFit="1" customWidth="1"/>
    <col min="10243" max="10245" width="12.140625" style="8" bestFit="1" customWidth="1"/>
    <col min="10246" max="10322" width="9.140625" style="8"/>
    <col min="10323" max="10323" width="3.85546875" style="8" bestFit="1" customWidth="1"/>
    <col min="10324" max="10324" width="43.140625" style="8" customWidth="1"/>
    <col min="10325" max="10325" width="14.5703125" style="8" customWidth="1"/>
    <col min="10326" max="10326" width="13.42578125" style="8" customWidth="1"/>
    <col min="10327" max="10327" width="12.140625" style="8" customWidth="1"/>
    <col min="10328" max="10328" width="13.5703125" style="8" customWidth="1"/>
    <col min="10329" max="10329" width="13.28515625" style="8" customWidth="1"/>
    <col min="10330" max="10330" width="13.140625" style="8" customWidth="1"/>
    <col min="10331" max="10333" width="12" style="8" customWidth="1"/>
    <col min="10334" max="10334" width="13.5703125" style="8" customWidth="1"/>
    <col min="10335" max="10335" width="10.5703125" style="8" customWidth="1"/>
    <col min="10336" max="10336" width="13.140625" style="8" customWidth="1"/>
    <col min="10337" max="10337" width="14.140625" style="8" customWidth="1"/>
    <col min="10338" max="10338" width="13.140625" style="8" customWidth="1"/>
    <col min="10339" max="10339" width="13.5703125" style="8" customWidth="1"/>
    <col min="10340" max="10340" width="0" style="8" hidden="1" customWidth="1"/>
    <col min="10341" max="10341" width="14" style="8" customWidth="1"/>
    <col min="10342" max="10342" width="0" style="8" hidden="1" customWidth="1"/>
    <col min="10343" max="10343" width="12.7109375" style="8" bestFit="1" customWidth="1"/>
    <col min="10344" max="10344" width="17.85546875" style="8" customWidth="1"/>
    <col min="10345" max="10346" width="11.5703125" style="8" bestFit="1" customWidth="1"/>
    <col min="10347" max="10494" width="9.140625" style="8"/>
    <col min="10495" max="10495" width="3.7109375" style="8" customWidth="1"/>
    <col min="10496" max="10496" width="43.140625" style="8" customWidth="1"/>
    <col min="10497" max="10497" width="15.140625" style="8" customWidth="1"/>
    <col min="10498" max="10498" width="11.42578125" style="8" bestFit="1" customWidth="1"/>
    <col min="10499" max="10501" width="12.140625" style="8" bestFit="1" customWidth="1"/>
    <col min="10502" max="10578" width="9.140625" style="8"/>
    <col min="10579" max="10579" width="3.85546875" style="8" bestFit="1" customWidth="1"/>
    <col min="10580" max="10580" width="43.140625" style="8" customWidth="1"/>
    <col min="10581" max="10581" width="14.5703125" style="8" customWidth="1"/>
    <col min="10582" max="10582" width="13.42578125" style="8" customWidth="1"/>
    <col min="10583" max="10583" width="12.140625" style="8" customWidth="1"/>
    <col min="10584" max="10584" width="13.5703125" style="8" customWidth="1"/>
    <col min="10585" max="10585" width="13.28515625" style="8" customWidth="1"/>
    <col min="10586" max="10586" width="13.140625" style="8" customWidth="1"/>
    <col min="10587" max="10589" width="12" style="8" customWidth="1"/>
    <col min="10590" max="10590" width="13.5703125" style="8" customWidth="1"/>
    <col min="10591" max="10591" width="10.5703125" style="8" customWidth="1"/>
    <col min="10592" max="10592" width="13.140625" style="8" customWidth="1"/>
    <col min="10593" max="10593" width="14.140625" style="8" customWidth="1"/>
    <col min="10594" max="10594" width="13.140625" style="8" customWidth="1"/>
    <col min="10595" max="10595" width="13.5703125" style="8" customWidth="1"/>
    <col min="10596" max="10596" width="0" style="8" hidden="1" customWidth="1"/>
    <col min="10597" max="10597" width="14" style="8" customWidth="1"/>
    <col min="10598" max="10598" width="0" style="8" hidden="1" customWidth="1"/>
    <col min="10599" max="10599" width="12.7109375" style="8" bestFit="1" customWidth="1"/>
    <col min="10600" max="10600" width="17.85546875" style="8" customWidth="1"/>
    <col min="10601" max="10602" width="11.5703125" style="8" bestFit="1" customWidth="1"/>
    <col min="10603" max="10750" width="9.140625" style="8"/>
    <col min="10751" max="10751" width="3.7109375" style="8" customWidth="1"/>
    <col min="10752" max="10752" width="43.140625" style="8" customWidth="1"/>
    <col min="10753" max="10753" width="15.140625" style="8" customWidth="1"/>
    <col min="10754" max="10754" width="11.42578125" style="8" bestFit="1" customWidth="1"/>
    <col min="10755" max="10757" width="12.140625" style="8" bestFit="1" customWidth="1"/>
    <col min="10758" max="10834" width="9.140625" style="8"/>
    <col min="10835" max="10835" width="3.85546875" style="8" bestFit="1" customWidth="1"/>
    <col min="10836" max="10836" width="43.140625" style="8" customWidth="1"/>
    <col min="10837" max="10837" width="14.5703125" style="8" customWidth="1"/>
    <col min="10838" max="10838" width="13.42578125" style="8" customWidth="1"/>
    <col min="10839" max="10839" width="12.140625" style="8" customWidth="1"/>
    <col min="10840" max="10840" width="13.5703125" style="8" customWidth="1"/>
    <col min="10841" max="10841" width="13.28515625" style="8" customWidth="1"/>
    <col min="10842" max="10842" width="13.140625" style="8" customWidth="1"/>
    <col min="10843" max="10845" width="12" style="8" customWidth="1"/>
    <col min="10846" max="10846" width="13.5703125" style="8" customWidth="1"/>
    <col min="10847" max="10847" width="10.5703125" style="8" customWidth="1"/>
    <col min="10848" max="10848" width="13.140625" style="8" customWidth="1"/>
    <col min="10849" max="10849" width="14.140625" style="8" customWidth="1"/>
    <col min="10850" max="10850" width="13.140625" style="8" customWidth="1"/>
    <col min="10851" max="10851" width="13.5703125" style="8" customWidth="1"/>
    <col min="10852" max="10852" width="0" style="8" hidden="1" customWidth="1"/>
    <col min="10853" max="10853" width="14" style="8" customWidth="1"/>
    <col min="10854" max="10854" width="0" style="8" hidden="1" customWidth="1"/>
    <col min="10855" max="10855" width="12.7109375" style="8" bestFit="1" customWidth="1"/>
    <col min="10856" max="10856" width="17.85546875" style="8" customWidth="1"/>
    <col min="10857" max="10858" width="11.5703125" style="8" bestFit="1" customWidth="1"/>
    <col min="10859" max="11006" width="9.140625" style="8"/>
    <col min="11007" max="11007" width="3.7109375" style="8" customWidth="1"/>
    <col min="11008" max="11008" width="43.140625" style="8" customWidth="1"/>
    <col min="11009" max="11009" width="15.140625" style="8" customWidth="1"/>
    <col min="11010" max="11010" width="11.42578125" style="8" bestFit="1" customWidth="1"/>
    <col min="11011" max="11013" width="12.140625" style="8" bestFit="1" customWidth="1"/>
    <col min="11014" max="11090" width="9.140625" style="8"/>
    <col min="11091" max="11091" width="3.85546875" style="8" bestFit="1" customWidth="1"/>
    <col min="11092" max="11092" width="43.140625" style="8" customWidth="1"/>
    <col min="11093" max="11093" width="14.5703125" style="8" customWidth="1"/>
    <col min="11094" max="11094" width="13.42578125" style="8" customWidth="1"/>
    <col min="11095" max="11095" width="12.140625" style="8" customWidth="1"/>
    <col min="11096" max="11096" width="13.5703125" style="8" customWidth="1"/>
    <col min="11097" max="11097" width="13.28515625" style="8" customWidth="1"/>
    <col min="11098" max="11098" width="13.140625" style="8" customWidth="1"/>
    <col min="11099" max="11101" width="12" style="8" customWidth="1"/>
    <col min="11102" max="11102" width="13.5703125" style="8" customWidth="1"/>
    <col min="11103" max="11103" width="10.5703125" style="8" customWidth="1"/>
    <col min="11104" max="11104" width="13.140625" style="8" customWidth="1"/>
    <col min="11105" max="11105" width="14.140625" style="8" customWidth="1"/>
    <col min="11106" max="11106" width="13.140625" style="8" customWidth="1"/>
    <col min="11107" max="11107" width="13.5703125" style="8" customWidth="1"/>
    <col min="11108" max="11108" width="0" style="8" hidden="1" customWidth="1"/>
    <col min="11109" max="11109" width="14" style="8" customWidth="1"/>
    <col min="11110" max="11110" width="0" style="8" hidden="1" customWidth="1"/>
    <col min="11111" max="11111" width="12.7109375" style="8" bestFit="1" customWidth="1"/>
    <col min="11112" max="11112" width="17.85546875" style="8" customWidth="1"/>
    <col min="11113" max="11114" width="11.5703125" style="8" bestFit="1" customWidth="1"/>
    <col min="11115" max="11262" width="9.140625" style="8"/>
    <col min="11263" max="11263" width="3.7109375" style="8" customWidth="1"/>
    <col min="11264" max="11264" width="43.140625" style="8" customWidth="1"/>
    <col min="11265" max="11265" width="15.140625" style="8" customWidth="1"/>
    <col min="11266" max="11266" width="11.42578125" style="8" bestFit="1" customWidth="1"/>
    <col min="11267" max="11269" width="12.140625" style="8" bestFit="1" customWidth="1"/>
    <col min="11270" max="11346" width="9.140625" style="8"/>
    <col min="11347" max="11347" width="3.85546875" style="8" bestFit="1" customWidth="1"/>
    <col min="11348" max="11348" width="43.140625" style="8" customWidth="1"/>
    <col min="11349" max="11349" width="14.5703125" style="8" customWidth="1"/>
    <col min="11350" max="11350" width="13.42578125" style="8" customWidth="1"/>
    <col min="11351" max="11351" width="12.140625" style="8" customWidth="1"/>
    <col min="11352" max="11352" width="13.5703125" style="8" customWidth="1"/>
    <col min="11353" max="11353" width="13.28515625" style="8" customWidth="1"/>
    <col min="11354" max="11354" width="13.140625" style="8" customWidth="1"/>
    <col min="11355" max="11357" width="12" style="8" customWidth="1"/>
    <col min="11358" max="11358" width="13.5703125" style="8" customWidth="1"/>
    <col min="11359" max="11359" width="10.5703125" style="8" customWidth="1"/>
    <col min="11360" max="11360" width="13.140625" style="8" customWidth="1"/>
    <col min="11361" max="11361" width="14.140625" style="8" customWidth="1"/>
    <col min="11362" max="11362" width="13.140625" style="8" customWidth="1"/>
    <col min="11363" max="11363" width="13.5703125" style="8" customWidth="1"/>
    <col min="11364" max="11364" width="0" style="8" hidden="1" customWidth="1"/>
    <col min="11365" max="11365" width="14" style="8" customWidth="1"/>
    <col min="11366" max="11366" width="0" style="8" hidden="1" customWidth="1"/>
    <col min="11367" max="11367" width="12.7109375" style="8" bestFit="1" customWidth="1"/>
    <col min="11368" max="11368" width="17.85546875" style="8" customWidth="1"/>
    <col min="11369" max="11370" width="11.5703125" style="8" bestFit="1" customWidth="1"/>
    <col min="11371" max="11518" width="9.140625" style="8"/>
    <col min="11519" max="11519" width="3.7109375" style="8" customWidth="1"/>
    <col min="11520" max="11520" width="43.140625" style="8" customWidth="1"/>
    <col min="11521" max="11521" width="15.140625" style="8" customWidth="1"/>
    <col min="11522" max="11522" width="11.42578125" style="8" bestFit="1" customWidth="1"/>
    <col min="11523" max="11525" width="12.140625" style="8" bestFit="1" customWidth="1"/>
    <col min="11526" max="11602" width="9.140625" style="8"/>
    <col min="11603" max="11603" width="3.85546875" style="8" bestFit="1" customWidth="1"/>
    <col min="11604" max="11604" width="43.140625" style="8" customWidth="1"/>
    <col min="11605" max="11605" width="14.5703125" style="8" customWidth="1"/>
    <col min="11606" max="11606" width="13.42578125" style="8" customWidth="1"/>
    <col min="11607" max="11607" width="12.140625" style="8" customWidth="1"/>
    <col min="11608" max="11608" width="13.5703125" style="8" customWidth="1"/>
    <col min="11609" max="11609" width="13.28515625" style="8" customWidth="1"/>
    <col min="11610" max="11610" width="13.140625" style="8" customWidth="1"/>
    <col min="11611" max="11613" width="12" style="8" customWidth="1"/>
    <col min="11614" max="11614" width="13.5703125" style="8" customWidth="1"/>
    <col min="11615" max="11615" width="10.5703125" style="8" customWidth="1"/>
    <col min="11616" max="11616" width="13.140625" style="8" customWidth="1"/>
    <col min="11617" max="11617" width="14.140625" style="8" customWidth="1"/>
    <col min="11618" max="11618" width="13.140625" style="8" customWidth="1"/>
    <col min="11619" max="11619" width="13.5703125" style="8" customWidth="1"/>
    <col min="11620" max="11620" width="0" style="8" hidden="1" customWidth="1"/>
    <col min="11621" max="11621" width="14" style="8" customWidth="1"/>
    <col min="11622" max="11622" width="0" style="8" hidden="1" customWidth="1"/>
    <col min="11623" max="11623" width="12.7109375" style="8" bestFit="1" customWidth="1"/>
    <col min="11624" max="11624" width="17.85546875" style="8" customWidth="1"/>
    <col min="11625" max="11626" width="11.5703125" style="8" bestFit="1" customWidth="1"/>
    <col min="11627" max="11774" width="9.140625" style="8"/>
    <col min="11775" max="11775" width="3.7109375" style="8" customWidth="1"/>
    <col min="11776" max="11776" width="43.140625" style="8" customWidth="1"/>
    <col min="11777" max="11777" width="15.140625" style="8" customWidth="1"/>
    <col min="11778" max="11778" width="11.42578125" style="8" bestFit="1" customWidth="1"/>
    <col min="11779" max="11781" width="12.140625" style="8" bestFit="1" customWidth="1"/>
    <col min="11782" max="11858" width="9.140625" style="8"/>
    <col min="11859" max="11859" width="3.85546875" style="8" bestFit="1" customWidth="1"/>
    <col min="11860" max="11860" width="43.140625" style="8" customWidth="1"/>
    <col min="11861" max="11861" width="14.5703125" style="8" customWidth="1"/>
    <col min="11862" max="11862" width="13.42578125" style="8" customWidth="1"/>
    <col min="11863" max="11863" width="12.140625" style="8" customWidth="1"/>
    <col min="11864" max="11864" width="13.5703125" style="8" customWidth="1"/>
    <col min="11865" max="11865" width="13.28515625" style="8" customWidth="1"/>
    <col min="11866" max="11866" width="13.140625" style="8" customWidth="1"/>
    <col min="11867" max="11869" width="12" style="8" customWidth="1"/>
    <col min="11870" max="11870" width="13.5703125" style="8" customWidth="1"/>
    <col min="11871" max="11871" width="10.5703125" style="8" customWidth="1"/>
    <col min="11872" max="11872" width="13.140625" style="8" customWidth="1"/>
    <col min="11873" max="11873" width="14.140625" style="8" customWidth="1"/>
    <col min="11874" max="11874" width="13.140625" style="8" customWidth="1"/>
    <col min="11875" max="11875" width="13.5703125" style="8" customWidth="1"/>
    <col min="11876" max="11876" width="0" style="8" hidden="1" customWidth="1"/>
    <col min="11877" max="11877" width="14" style="8" customWidth="1"/>
    <col min="11878" max="11878" width="0" style="8" hidden="1" customWidth="1"/>
    <col min="11879" max="11879" width="12.7109375" style="8" bestFit="1" customWidth="1"/>
    <col min="11880" max="11880" width="17.85546875" style="8" customWidth="1"/>
    <col min="11881" max="11882" width="11.5703125" style="8" bestFit="1" customWidth="1"/>
    <col min="11883" max="12030" width="9.140625" style="8"/>
    <col min="12031" max="12031" width="3.7109375" style="8" customWidth="1"/>
    <col min="12032" max="12032" width="43.140625" style="8" customWidth="1"/>
    <col min="12033" max="12033" width="15.140625" style="8" customWidth="1"/>
    <col min="12034" max="12034" width="11.42578125" style="8" bestFit="1" customWidth="1"/>
    <col min="12035" max="12037" width="12.140625" style="8" bestFit="1" customWidth="1"/>
    <col min="12038" max="12114" width="9.140625" style="8"/>
    <col min="12115" max="12115" width="3.85546875" style="8" bestFit="1" customWidth="1"/>
    <col min="12116" max="12116" width="43.140625" style="8" customWidth="1"/>
    <col min="12117" max="12117" width="14.5703125" style="8" customWidth="1"/>
    <col min="12118" max="12118" width="13.42578125" style="8" customWidth="1"/>
    <col min="12119" max="12119" width="12.140625" style="8" customWidth="1"/>
    <col min="12120" max="12120" width="13.5703125" style="8" customWidth="1"/>
    <col min="12121" max="12121" width="13.28515625" style="8" customWidth="1"/>
    <col min="12122" max="12122" width="13.140625" style="8" customWidth="1"/>
    <col min="12123" max="12125" width="12" style="8" customWidth="1"/>
    <col min="12126" max="12126" width="13.5703125" style="8" customWidth="1"/>
    <col min="12127" max="12127" width="10.5703125" style="8" customWidth="1"/>
    <col min="12128" max="12128" width="13.140625" style="8" customWidth="1"/>
    <col min="12129" max="12129" width="14.140625" style="8" customWidth="1"/>
    <col min="12130" max="12130" width="13.140625" style="8" customWidth="1"/>
    <col min="12131" max="12131" width="13.5703125" style="8" customWidth="1"/>
    <col min="12132" max="12132" width="0" style="8" hidden="1" customWidth="1"/>
    <col min="12133" max="12133" width="14" style="8" customWidth="1"/>
    <col min="12134" max="12134" width="0" style="8" hidden="1" customWidth="1"/>
    <col min="12135" max="12135" width="12.7109375" style="8" bestFit="1" customWidth="1"/>
    <col min="12136" max="12136" width="17.85546875" style="8" customWidth="1"/>
    <col min="12137" max="12138" width="11.5703125" style="8" bestFit="1" customWidth="1"/>
    <col min="12139" max="12286" width="9.140625" style="8"/>
    <col min="12287" max="12287" width="3.7109375" style="8" customWidth="1"/>
    <col min="12288" max="12288" width="43.140625" style="8" customWidth="1"/>
    <col min="12289" max="12289" width="15.140625" style="8" customWidth="1"/>
    <col min="12290" max="12290" width="11.42578125" style="8" bestFit="1" customWidth="1"/>
    <col min="12291" max="12293" width="12.140625" style="8" bestFit="1" customWidth="1"/>
    <col min="12294" max="12370" width="9.140625" style="8"/>
    <col min="12371" max="12371" width="3.85546875" style="8" bestFit="1" customWidth="1"/>
    <col min="12372" max="12372" width="43.140625" style="8" customWidth="1"/>
    <col min="12373" max="12373" width="14.5703125" style="8" customWidth="1"/>
    <col min="12374" max="12374" width="13.42578125" style="8" customWidth="1"/>
    <col min="12375" max="12375" width="12.140625" style="8" customWidth="1"/>
    <col min="12376" max="12376" width="13.5703125" style="8" customWidth="1"/>
    <col min="12377" max="12377" width="13.28515625" style="8" customWidth="1"/>
    <col min="12378" max="12378" width="13.140625" style="8" customWidth="1"/>
    <col min="12379" max="12381" width="12" style="8" customWidth="1"/>
    <col min="12382" max="12382" width="13.5703125" style="8" customWidth="1"/>
    <col min="12383" max="12383" width="10.5703125" style="8" customWidth="1"/>
    <col min="12384" max="12384" width="13.140625" style="8" customWidth="1"/>
    <col min="12385" max="12385" width="14.140625" style="8" customWidth="1"/>
    <col min="12386" max="12386" width="13.140625" style="8" customWidth="1"/>
    <col min="12387" max="12387" width="13.5703125" style="8" customWidth="1"/>
    <col min="12388" max="12388" width="0" style="8" hidden="1" customWidth="1"/>
    <col min="12389" max="12389" width="14" style="8" customWidth="1"/>
    <col min="12390" max="12390" width="0" style="8" hidden="1" customWidth="1"/>
    <col min="12391" max="12391" width="12.7109375" style="8" bestFit="1" customWidth="1"/>
    <col min="12392" max="12392" width="17.85546875" style="8" customWidth="1"/>
    <col min="12393" max="12394" width="11.5703125" style="8" bestFit="1" customWidth="1"/>
    <col min="12395" max="12542" width="9.140625" style="8"/>
    <col min="12543" max="12543" width="3.7109375" style="8" customWidth="1"/>
    <col min="12544" max="12544" width="43.140625" style="8" customWidth="1"/>
    <col min="12545" max="12545" width="15.140625" style="8" customWidth="1"/>
    <col min="12546" max="12546" width="11.42578125" style="8" bestFit="1" customWidth="1"/>
    <col min="12547" max="12549" width="12.140625" style="8" bestFit="1" customWidth="1"/>
    <col min="12550" max="12626" width="9.140625" style="8"/>
    <col min="12627" max="12627" width="3.85546875" style="8" bestFit="1" customWidth="1"/>
    <col min="12628" max="12628" width="43.140625" style="8" customWidth="1"/>
    <col min="12629" max="12629" width="14.5703125" style="8" customWidth="1"/>
    <col min="12630" max="12630" width="13.42578125" style="8" customWidth="1"/>
    <col min="12631" max="12631" width="12.140625" style="8" customWidth="1"/>
    <col min="12632" max="12632" width="13.5703125" style="8" customWidth="1"/>
    <col min="12633" max="12633" width="13.28515625" style="8" customWidth="1"/>
    <col min="12634" max="12634" width="13.140625" style="8" customWidth="1"/>
    <col min="12635" max="12637" width="12" style="8" customWidth="1"/>
    <col min="12638" max="12638" width="13.5703125" style="8" customWidth="1"/>
    <col min="12639" max="12639" width="10.5703125" style="8" customWidth="1"/>
    <col min="12640" max="12640" width="13.140625" style="8" customWidth="1"/>
    <col min="12641" max="12641" width="14.140625" style="8" customWidth="1"/>
    <col min="12642" max="12642" width="13.140625" style="8" customWidth="1"/>
    <col min="12643" max="12643" width="13.5703125" style="8" customWidth="1"/>
    <col min="12644" max="12644" width="0" style="8" hidden="1" customWidth="1"/>
    <col min="12645" max="12645" width="14" style="8" customWidth="1"/>
    <col min="12646" max="12646" width="0" style="8" hidden="1" customWidth="1"/>
    <col min="12647" max="12647" width="12.7109375" style="8" bestFit="1" customWidth="1"/>
    <col min="12648" max="12648" width="17.85546875" style="8" customWidth="1"/>
    <col min="12649" max="12650" width="11.5703125" style="8" bestFit="1" customWidth="1"/>
    <col min="12651" max="12798" width="9.140625" style="8"/>
    <col min="12799" max="12799" width="3.7109375" style="8" customWidth="1"/>
    <col min="12800" max="12800" width="43.140625" style="8" customWidth="1"/>
    <col min="12801" max="12801" width="15.140625" style="8" customWidth="1"/>
    <col min="12802" max="12802" width="11.42578125" style="8" bestFit="1" customWidth="1"/>
    <col min="12803" max="12805" width="12.140625" style="8" bestFit="1" customWidth="1"/>
    <col min="12806" max="12882" width="9.140625" style="8"/>
    <col min="12883" max="12883" width="3.85546875" style="8" bestFit="1" customWidth="1"/>
    <col min="12884" max="12884" width="43.140625" style="8" customWidth="1"/>
    <col min="12885" max="12885" width="14.5703125" style="8" customWidth="1"/>
    <col min="12886" max="12886" width="13.42578125" style="8" customWidth="1"/>
    <col min="12887" max="12887" width="12.140625" style="8" customWidth="1"/>
    <col min="12888" max="12888" width="13.5703125" style="8" customWidth="1"/>
    <col min="12889" max="12889" width="13.28515625" style="8" customWidth="1"/>
    <col min="12890" max="12890" width="13.140625" style="8" customWidth="1"/>
    <col min="12891" max="12893" width="12" style="8" customWidth="1"/>
    <col min="12894" max="12894" width="13.5703125" style="8" customWidth="1"/>
    <col min="12895" max="12895" width="10.5703125" style="8" customWidth="1"/>
    <col min="12896" max="12896" width="13.140625" style="8" customWidth="1"/>
    <col min="12897" max="12897" width="14.140625" style="8" customWidth="1"/>
    <col min="12898" max="12898" width="13.140625" style="8" customWidth="1"/>
    <col min="12899" max="12899" width="13.5703125" style="8" customWidth="1"/>
    <col min="12900" max="12900" width="0" style="8" hidden="1" customWidth="1"/>
    <col min="12901" max="12901" width="14" style="8" customWidth="1"/>
    <col min="12902" max="12902" width="0" style="8" hidden="1" customWidth="1"/>
    <col min="12903" max="12903" width="12.7109375" style="8" bestFit="1" customWidth="1"/>
    <col min="12904" max="12904" width="17.85546875" style="8" customWidth="1"/>
    <col min="12905" max="12906" width="11.5703125" style="8" bestFit="1" customWidth="1"/>
    <col min="12907" max="13054" width="9.140625" style="8"/>
    <col min="13055" max="13055" width="3.7109375" style="8" customWidth="1"/>
    <col min="13056" max="13056" width="43.140625" style="8" customWidth="1"/>
    <col min="13057" max="13057" width="15.140625" style="8" customWidth="1"/>
    <col min="13058" max="13058" width="11.42578125" style="8" bestFit="1" customWidth="1"/>
    <col min="13059" max="13061" width="12.140625" style="8" bestFit="1" customWidth="1"/>
    <col min="13062" max="13138" width="9.140625" style="8"/>
    <col min="13139" max="13139" width="3.85546875" style="8" bestFit="1" customWidth="1"/>
    <col min="13140" max="13140" width="43.140625" style="8" customWidth="1"/>
    <col min="13141" max="13141" width="14.5703125" style="8" customWidth="1"/>
    <col min="13142" max="13142" width="13.42578125" style="8" customWidth="1"/>
    <col min="13143" max="13143" width="12.140625" style="8" customWidth="1"/>
    <col min="13144" max="13144" width="13.5703125" style="8" customWidth="1"/>
    <col min="13145" max="13145" width="13.28515625" style="8" customWidth="1"/>
    <col min="13146" max="13146" width="13.140625" style="8" customWidth="1"/>
    <col min="13147" max="13149" width="12" style="8" customWidth="1"/>
    <col min="13150" max="13150" width="13.5703125" style="8" customWidth="1"/>
    <col min="13151" max="13151" width="10.5703125" style="8" customWidth="1"/>
    <col min="13152" max="13152" width="13.140625" style="8" customWidth="1"/>
    <col min="13153" max="13153" width="14.140625" style="8" customWidth="1"/>
    <col min="13154" max="13154" width="13.140625" style="8" customWidth="1"/>
    <col min="13155" max="13155" width="13.5703125" style="8" customWidth="1"/>
    <col min="13156" max="13156" width="0" style="8" hidden="1" customWidth="1"/>
    <col min="13157" max="13157" width="14" style="8" customWidth="1"/>
    <col min="13158" max="13158" width="0" style="8" hidden="1" customWidth="1"/>
    <col min="13159" max="13159" width="12.7109375" style="8" bestFit="1" customWidth="1"/>
    <col min="13160" max="13160" width="17.85546875" style="8" customWidth="1"/>
    <col min="13161" max="13162" width="11.5703125" style="8" bestFit="1" customWidth="1"/>
    <col min="13163" max="13310" width="9.140625" style="8"/>
    <col min="13311" max="13311" width="3.7109375" style="8" customWidth="1"/>
    <col min="13312" max="13312" width="43.140625" style="8" customWidth="1"/>
    <col min="13313" max="13313" width="15.140625" style="8" customWidth="1"/>
    <col min="13314" max="13314" width="11.42578125" style="8" bestFit="1" customWidth="1"/>
    <col min="13315" max="13317" width="12.140625" style="8" bestFit="1" customWidth="1"/>
    <col min="13318" max="13394" width="9.140625" style="8"/>
    <col min="13395" max="13395" width="3.85546875" style="8" bestFit="1" customWidth="1"/>
    <col min="13396" max="13396" width="43.140625" style="8" customWidth="1"/>
    <col min="13397" max="13397" width="14.5703125" style="8" customWidth="1"/>
    <col min="13398" max="13398" width="13.42578125" style="8" customWidth="1"/>
    <col min="13399" max="13399" width="12.140625" style="8" customWidth="1"/>
    <col min="13400" max="13400" width="13.5703125" style="8" customWidth="1"/>
    <col min="13401" max="13401" width="13.28515625" style="8" customWidth="1"/>
    <col min="13402" max="13402" width="13.140625" style="8" customWidth="1"/>
    <col min="13403" max="13405" width="12" style="8" customWidth="1"/>
    <col min="13406" max="13406" width="13.5703125" style="8" customWidth="1"/>
    <col min="13407" max="13407" width="10.5703125" style="8" customWidth="1"/>
    <col min="13408" max="13408" width="13.140625" style="8" customWidth="1"/>
    <col min="13409" max="13409" width="14.140625" style="8" customWidth="1"/>
    <col min="13410" max="13410" width="13.140625" style="8" customWidth="1"/>
    <col min="13411" max="13411" width="13.5703125" style="8" customWidth="1"/>
    <col min="13412" max="13412" width="0" style="8" hidden="1" customWidth="1"/>
    <col min="13413" max="13413" width="14" style="8" customWidth="1"/>
    <col min="13414" max="13414" width="0" style="8" hidden="1" customWidth="1"/>
    <col min="13415" max="13415" width="12.7109375" style="8" bestFit="1" customWidth="1"/>
    <col min="13416" max="13416" width="17.85546875" style="8" customWidth="1"/>
    <col min="13417" max="13418" width="11.5703125" style="8" bestFit="1" customWidth="1"/>
    <col min="13419" max="13566" width="9.140625" style="8"/>
    <col min="13567" max="13567" width="3.7109375" style="8" customWidth="1"/>
    <col min="13568" max="13568" width="43.140625" style="8" customWidth="1"/>
    <col min="13569" max="13569" width="15.140625" style="8" customWidth="1"/>
    <col min="13570" max="13570" width="11.42578125" style="8" bestFit="1" customWidth="1"/>
    <col min="13571" max="13573" width="12.140625" style="8" bestFit="1" customWidth="1"/>
    <col min="13574" max="13650" width="9.140625" style="8"/>
    <col min="13651" max="13651" width="3.85546875" style="8" bestFit="1" customWidth="1"/>
    <col min="13652" max="13652" width="43.140625" style="8" customWidth="1"/>
    <col min="13653" max="13653" width="14.5703125" style="8" customWidth="1"/>
    <col min="13654" max="13654" width="13.42578125" style="8" customWidth="1"/>
    <col min="13655" max="13655" width="12.140625" style="8" customWidth="1"/>
    <col min="13656" max="13656" width="13.5703125" style="8" customWidth="1"/>
    <col min="13657" max="13657" width="13.28515625" style="8" customWidth="1"/>
    <col min="13658" max="13658" width="13.140625" style="8" customWidth="1"/>
    <col min="13659" max="13661" width="12" style="8" customWidth="1"/>
    <col min="13662" max="13662" width="13.5703125" style="8" customWidth="1"/>
    <col min="13663" max="13663" width="10.5703125" style="8" customWidth="1"/>
    <col min="13664" max="13664" width="13.140625" style="8" customWidth="1"/>
    <col min="13665" max="13665" width="14.140625" style="8" customWidth="1"/>
    <col min="13666" max="13666" width="13.140625" style="8" customWidth="1"/>
    <col min="13667" max="13667" width="13.5703125" style="8" customWidth="1"/>
    <col min="13668" max="13668" width="0" style="8" hidden="1" customWidth="1"/>
    <col min="13669" max="13669" width="14" style="8" customWidth="1"/>
    <col min="13670" max="13670" width="0" style="8" hidden="1" customWidth="1"/>
    <col min="13671" max="13671" width="12.7109375" style="8" bestFit="1" customWidth="1"/>
    <col min="13672" max="13672" width="17.85546875" style="8" customWidth="1"/>
    <col min="13673" max="13674" width="11.5703125" style="8" bestFit="1" customWidth="1"/>
    <col min="13675" max="13822" width="9.140625" style="8"/>
    <col min="13823" max="13823" width="3.7109375" style="8" customWidth="1"/>
    <col min="13824" max="13824" width="43.140625" style="8" customWidth="1"/>
    <col min="13825" max="13825" width="15.140625" style="8" customWidth="1"/>
    <col min="13826" max="13826" width="11.42578125" style="8" bestFit="1" customWidth="1"/>
    <col min="13827" max="13829" width="12.140625" style="8" bestFit="1" customWidth="1"/>
    <col min="13830" max="13906" width="9.140625" style="8"/>
    <col min="13907" max="13907" width="3.85546875" style="8" bestFit="1" customWidth="1"/>
    <col min="13908" max="13908" width="43.140625" style="8" customWidth="1"/>
    <col min="13909" max="13909" width="14.5703125" style="8" customWidth="1"/>
    <col min="13910" max="13910" width="13.42578125" style="8" customWidth="1"/>
    <col min="13911" max="13911" width="12.140625" style="8" customWidth="1"/>
    <col min="13912" max="13912" width="13.5703125" style="8" customWidth="1"/>
    <col min="13913" max="13913" width="13.28515625" style="8" customWidth="1"/>
    <col min="13914" max="13914" width="13.140625" style="8" customWidth="1"/>
    <col min="13915" max="13917" width="12" style="8" customWidth="1"/>
    <col min="13918" max="13918" width="13.5703125" style="8" customWidth="1"/>
    <col min="13919" max="13919" width="10.5703125" style="8" customWidth="1"/>
    <col min="13920" max="13920" width="13.140625" style="8" customWidth="1"/>
    <col min="13921" max="13921" width="14.140625" style="8" customWidth="1"/>
    <col min="13922" max="13922" width="13.140625" style="8" customWidth="1"/>
    <col min="13923" max="13923" width="13.5703125" style="8" customWidth="1"/>
    <col min="13924" max="13924" width="0" style="8" hidden="1" customWidth="1"/>
    <col min="13925" max="13925" width="14" style="8" customWidth="1"/>
    <col min="13926" max="13926" width="0" style="8" hidden="1" customWidth="1"/>
    <col min="13927" max="13927" width="12.7109375" style="8" bestFit="1" customWidth="1"/>
    <col min="13928" max="13928" width="17.85546875" style="8" customWidth="1"/>
    <col min="13929" max="13930" width="11.5703125" style="8" bestFit="1" customWidth="1"/>
    <col min="13931" max="14078" width="9.140625" style="8"/>
    <col min="14079" max="14079" width="3.7109375" style="8" customWidth="1"/>
    <col min="14080" max="14080" width="43.140625" style="8" customWidth="1"/>
    <col min="14081" max="14081" width="15.140625" style="8" customWidth="1"/>
    <col min="14082" max="14082" width="11.42578125" style="8" bestFit="1" customWidth="1"/>
    <col min="14083" max="14085" width="12.140625" style="8" bestFit="1" customWidth="1"/>
    <col min="14086" max="14162" width="9.140625" style="8"/>
    <col min="14163" max="14163" width="3.85546875" style="8" bestFit="1" customWidth="1"/>
    <col min="14164" max="14164" width="43.140625" style="8" customWidth="1"/>
    <col min="14165" max="14165" width="14.5703125" style="8" customWidth="1"/>
    <col min="14166" max="14166" width="13.42578125" style="8" customWidth="1"/>
    <col min="14167" max="14167" width="12.140625" style="8" customWidth="1"/>
    <col min="14168" max="14168" width="13.5703125" style="8" customWidth="1"/>
    <col min="14169" max="14169" width="13.28515625" style="8" customWidth="1"/>
    <col min="14170" max="14170" width="13.140625" style="8" customWidth="1"/>
    <col min="14171" max="14173" width="12" style="8" customWidth="1"/>
    <col min="14174" max="14174" width="13.5703125" style="8" customWidth="1"/>
    <col min="14175" max="14175" width="10.5703125" style="8" customWidth="1"/>
    <col min="14176" max="14176" width="13.140625" style="8" customWidth="1"/>
    <col min="14177" max="14177" width="14.140625" style="8" customWidth="1"/>
    <col min="14178" max="14178" width="13.140625" style="8" customWidth="1"/>
    <col min="14179" max="14179" width="13.5703125" style="8" customWidth="1"/>
    <col min="14180" max="14180" width="0" style="8" hidden="1" customWidth="1"/>
    <col min="14181" max="14181" width="14" style="8" customWidth="1"/>
    <col min="14182" max="14182" width="0" style="8" hidden="1" customWidth="1"/>
    <col min="14183" max="14183" width="12.7109375" style="8" bestFit="1" customWidth="1"/>
    <col min="14184" max="14184" width="17.85546875" style="8" customWidth="1"/>
    <col min="14185" max="14186" width="11.5703125" style="8" bestFit="1" customWidth="1"/>
    <col min="14187" max="14334" width="9.140625" style="8"/>
    <col min="14335" max="14335" width="3.7109375" style="8" customWidth="1"/>
    <col min="14336" max="14336" width="43.140625" style="8" customWidth="1"/>
    <col min="14337" max="14337" width="15.140625" style="8" customWidth="1"/>
    <col min="14338" max="14338" width="11.42578125" style="8" bestFit="1" customWidth="1"/>
    <col min="14339" max="14341" width="12.140625" style="8" bestFit="1" customWidth="1"/>
    <col min="14342" max="14418" width="9.140625" style="8"/>
    <col min="14419" max="14419" width="3.85546875" style="8" bestFit="1" customWidth="1"/>
    <col min="14420" max="14420" width="43.140625" style="8" customWidth="1"/>
    <col min="14421" max="14421" width="14.5703125" style="8" customWidth="1"/>
    <col min="14422" max="14422" width="13.42578125" style="8" customWidth="1"/>
    <col min="14423" max="14423" width="12.140625" style="8" customWidth="1"/>
    <col min="14424" max="14424" width="13.5703125" style="8" customWidth="1"/>
    <col min="14425" max="14425" width="13.28515625" style="8" customWidth="1"/>
    <col min="14426" max="14426" width="13.140625" style="8" customWidth="1"/>
    <col min="14427" max="14429" width="12" style="8" customWidth="1"/>
    <col min="14430" max="14430" width="13.5703125" style="8" customWidth="1"/>
    <col min="14431" max="14431" width="10.5703125" style="8" customWidth="1"/>
    <col min="14432" max="14432" width="13.140625" style="8" customWidth="1"/>
    <col min="14433" max="14433" width="14.140625" style="8" customWidth="1"/>
    <col min="14434" max="14434" width="13.140625" style="8" customWidth="1"/>
    <col min="14435" max="14435" width="13.5703125" style="8" customWidth="1"/>
    <col min="14436" max="14436" width="0" style="8" hidden="1" customWidth="1"/>
    <col min="14437" max="14437" width="14" style="8" customWidth="1"/>
    <col min="14438" max="14438" width="0" style="8" hidden="1" customWidth="1"/>
    <col min="14439" max="14439" width="12.7109375" style="8" bestFit="1" customWidth="1"/>
    <col min="14440" max="14440" width="17.85546875" style="8" customWidth="1"/>
    <col min="14441" max="14442" width="11.5703125" style="8" bestFit="1" customWidth="1"/>
    <col min="14443" max="14590" width="9.140625" style="8"/>
    <col min="14591" max="14591" width="3.7109375" style="8" customWidth="1"/>
    <col min="14592" max="14592" width="43.140625" style="8" customWidth="1"/>
    <col min="14593" max="14593" width="15.140625" style="8" customWidth="1"/>
    <col min="14594" max="14594" width="11.42578125" style="8" bestFit="1" customWidth="1"/>
    <col min="14595" max="14597" width="12.140625" style="8" bestFit="1" customWidth="1"/>
    <col min="14598" max="14674" width="9.140625" style="8"/>
    <col min="14675" max="14675" width="3.85546875" style="8" bestFit="1" customWidth="1"/>
    <col min="14676" max="14676" width="43.140625" style="8" customWidth="1"/>
    <col min="14677" max="14677" width="14.5703125" style="8" customWidth="1"/>
    <col min="14678" max="14678" width="13.42578125" style="8" customWidth="1"/>
    <col min="14679" max="14679" width="12.140625" style="8" customWidth="1"/>
    <col min="14680" max="14680" width="13.5703125" style="8" customWidth="1"/>
    <col min="14681" max="14681" width="13.28515625" style="8" customWidth="1"/>
    <col min="14682" max="14682" width="13.140625" style="8" customWidth="1"/>
    <col min="14683" max="14685" width="12" style="8" customWidth="1"/>
    <col min="14686" max="14686" width="13.5703125" style="8" customWidth="1"/>
    <col min="14687" max="14687" width="10.5703125" style="8" customWidth="1"/>
    <col min="14688" max="14688" width="13.140625" style="8" customWidth="1"/>
    <col min="14689" max="14689" width="14.140625" style="8" customWidth="1"/>
    <col min="14690" max="14690" width="13.140625" style="8" customWidth="1"/>
    <col min="14691" max="14691" width="13.5703125" style="8" customWidth="1"/>
    <col min="14692" max="14692" width="0" style="8" hidden="1" customWidth="1"/>
    <col min="14693" max="14693" width="14" style="8" customWidth="1"/>
    <col min="14694" max="14694" width="0" style="8" hidden="1" customWidth="1"/>
    <col min="14695" max="14695" width="12.7109375" style="8" bestFit="1" customWidth="1"/>
    <col min="14696" max="14696" width="17.85546875" style="8" customWidth="1"/>
    <col min="14697" max="14698" width="11.5703125" style="8" bestFit="1" customWidth="1"/>
    <col min="14699" max="14846" width="9.140625" style="8"/>
    <col min="14847" max="14847" width="3.7109375" style="8" customWidth="1"/>
    <col min="14848" max="14848" width="43.140625" style="8" customWidth="1"/>
    <col min="14849" max="14849" width="15.140625" style="8" customWidth="1"/>
    <col min="14850" max="14850" width="11.42578125" style="8" bestFit="1" customWidth="1"/>
    <col min="14851" max="14853" width="12.140625" style="8" bestFit="1" customWidth="1"/>
    <col min="14854" max="14930" width="9.140625" style="8"/>
    <col min="14931" max="14931" width="3.85546875" style="8" bestFit="1" customWidth="1"/>
    <col min="14932" max="14932" width="43.140625" style="8" customWidth="1"/>
    <col min="14933" max="14933" width="14.5703125" style="8" customWidth="1"/>
    <col min="14934" max="14934" width="13.42578125" style="8" customWidth="1"/>
    <col min="14935" max="14935" width="12.140625" style="8" customWidth="1"/>
    <col min="14936" max="14936" width="13.5703125" style="8" customWidth="1"/>
    <col min="14937" max="14937" width="13.28515625" style="8" customWidth="1"/>
    <col min="14938" max="14938" width="13.140625" style="8" customWidth="1"/>
    <col min="14939" max="14941" width="12" style="8" customWidth="1"/>
    <col min="14942" max="14942" width="13.5703125" style="8" customWidth="1"/>
    <col min="14943" max="14943" width="10.5703125" style="8" customWidth="1"/>
    <col min="14944" max="14944" width="13.140625" style="8" customWidth="1"/>
    <col min="14945" max="14945" width="14.140625" style="8" customWidth="1"/>
    <col min="14946" max="14946" width="13.140625" style="8" customWidth="1"/>
    <col min="14947" max="14947" width="13.5703125" style="8" customWidth="1"/>
    <col min="14948" max="14948" width="0" style="8" hidden="1" customWidth="1"/>
    <col min="14949" max="14949" width="14" style="8" customWidth="1"/>
    <col min="14950" max="14950" width="0" style="8" hidden="1" customWidth="1"/>
    <col min="14951" max="14951" width="12.7109375" style="8" bestFit="1" customWidth="1"/>
    <col min="14952" max="14952" width="17.85546875" style="8" customWidth="1"/>
    <col min="14953" max="14954" width="11.5703125" style="8" bestFit="1" customWidth="1"/>
    <col min="14955" max="15102" width="9.140625" style="8"/>
    <col min="15103" max="15103" width="3.7109375" style="8" customWidth="1"/>
    <col min="15104" max="15104" width="43.140625" style="8" customWidth="1"/>
    <col min="15105" max="15105" width="15.140625" style="8" customWidth="1"/>
    <col min="15106" max="15106" width="11.42578125" style="8" bestFit="1" customWidth="1"/>
    <col min="15107" max="15109" width="12.140625" style="8" bestFit="1" customWidth="1"/>
    <col min="15110" max="15186" width="9.140625" style="8"/>
    <col min="15187" max="15187" width="3.85546875" style="8" bestFit="1" customWidth="1"/>
    <col min="15188" max="15188" width="43.140625" style="8" customWidth="1"/>
    <col min="15189" max="15189" width="14.5703125" style="8" customWidth="1"/>
    <col min="15190" max="15190" width="13.42578125" style="8" customWidth="1"/>
    <col min="15191" max="15191" width="12.140625" style="8" customWidth="1"/>
    <col min="15192" max="15192" width="13.5703125" style="8" customWidth="1"/>
    <col min="15193" max="15193" width="13.28515625" style="8" customWidth="1"/>
    <col min="15194" max="15194" width="13.140625" style="8" customWidth="1"/>
    <col min="15195" max="15197" width="12" style="8" customWidth="1"/>
    <col min="15198" max="15198" width="13.5703125" style="8" customWidth="1"/>
    <col min="15199" max="15199" width="10.5703125" style="8" customWidth="1"/>
    <col min="15200" max="15200" width="13.140625" style="8" customWidth="1"/>
    <col min="15201" max="15201" width="14.140625" style="8" customWidth="1"/>
    <col min="15202" max="15202" width="13.140625" style="8" customWidth="1"/>
    <col min="15203" max="15203" width="13.5703125" style="8" customWidth="1"/>
    <col min="15204" max="15204" width="0" style="8" hidden="1" customWidth="1"/>
    <col min="15205" max="15205" width="14" style="8" customWidth="1"/>
    <col min="15206" max="15206" width="0" style="8" hidden="1" customWidth="1"/>
    <col min="15207" max="15207" width="12.7109375" style="8" bestFit="1" customWidth="1"/>
    <col min="15208" max="15208" width="17.85546875" style="8" customWidth="1"/>
    <col min="15209" max="15210" width="11.5703125" style="8" bestFit="1" customWidth="1"/>
    <col min="15211" max="15358" width="9.140625" style="8"/>
    <col min="15359" max="15359" width="3.7109375" style="8" customWidth="1"/>
    <col min="15360" max="15360" width="43.140625" style="8" customWidth="1"/>
    <col min="15361" max="15361" width="15.140625" style="8" customWidth="1"/>
    <col min="15362" max="15362" width="11.42578125" style="8" bestFit="1" customWidth="1"/>
    <col min="15363" max="15365" width="12.140625" style="8" bestFit="1" customWidth="1"/>
    <col min="15366" max="15442" width="9.140625" style="8"/>
    <col min="15443" max="15443" width="3.85546875" style="8" bestFit="1" customWidth="1"/>
    <col min="15444" max="15444" width="43.140625" style="8" customWidth="1"/>
    <col min="15445" max="15445" width="14.5703125" style="8" customWidth="1"/>
    <col min="15446" max="15446" width="13.42578125" style="8" customWidth="1"/>
    <col min="15447" max="15447" width="12.140625" style="8" customWidth="1"/>
    <col min="15448" max="15448" width="13.5703125" style="8" customWidth="1"/>
    <col min="15449" max="15449" width="13.28515625" style="8" customWidth="1"/>
    <col min="15450" max="15450" width="13.140625" style="8" customWidth="1"/>
    <col min="15451" max="15453" width="12" style="8" customWidth="1"/>
    <col min="15454" max="15454" width="13.5703125" style="8" customWidth="1"/>
    <col min="15455" max="15455" width="10.5703125" style="8" customWidth="1"/>
    <col min="15456" max="15456" width="13.140625" style="8" customWidth="1"/>
    <col min="15457" max="15457" width="14.140625" style="8" customWidth="1"/>
    <col min="15458" max="15458" width="13.140625" style="8" customWidth="1"/>
    <col min="15459" max="15459" width="13.5703125" style="8" customWidth="1"/>
    <col min="15460" max="15460" width="0" style="8" hidden="1" customWidth="1"/>
    <col min="15461" max="15461" width="14" style="8" customWidth="1"/>
    <col min="15462" max="15462" width="0" style="8" hidden="1" customWidth="1"/>
    <col min="15463" max="15463" width="12.7109375" style="8" bestFit="1" customWidth="1"/>
    <col min="15464" max="15464" width="17.85546875" style="8" customWidth="1"/>
    <col min="15465" max="15466" width="11.5703125" style="8" bestFit="1" customWidth="1"/>
    <col min="15467" max="15614" width="9.140625" style="8"/>
    <col min="15615" max="15615" width="3.7109375" style="8" customWidth="1"/>
    <col min="15616" max="15616" width="43.140625" style="8" customWidth="1"/>
    <col min="15617" max="15617" width="15.140625" style="8" customWidth="1"/>
    <col min="15618" max="15618" width="11.42578125" style="8" bestFit="1" customWidth="1"/>
    <col min="15619" max="15621" width="12.140625" style="8" bestFit="1" customWidth="1"/>
    <col min="15622" max="15698" width="9.140625" style="8"/>
    <col min="15699" max="15699" width="3.85546875" style="8" bestFit="1" customWidth="1"/>
    <col min="15700" max="15700" width="43.140625" style="8" customWidth="1"/>
    <col min="15701" max="15701" width="14.5703125" style="8" customWidth="1"/>
    <col min="15702" max="15702" width="13.42578125" style="8" customWidth="1"/>
    <col min="15703" max="15703" width="12.140625" style="8" customWidth="1"/>
    <col min="15704" max="15704" width="13.5703125" style="8" customWidth="1"/>
    <col min="15705" max="15705" width="13.28515625" style="8" customWidth="1"/>
    <col min="15706" max="15706" width="13.140625" style="8" customWidth="1"/>
    <col min="15707" max="15709" width="12" style="8" customWidth="1"/>
    <col min="15710" max="15710" width="13.5703125" style="8" customWidth="1"/>
    <col min="15711" max="15711" width="10.5703125" style="8" customWidth="1"/>
    <col min="15712" max="15712" width="13.140625" style="8" customWidth="1"/>
    <col min="15713" max="15713" width="14.140625" style="8" customWidth="1"/>
    <col min="15714" max="15714" width="13.140625" style="8" customWidth="1"/>
    <col min="15715" max="15715" width="13.5703125" style="8" customWidth="1"/>
    <col min="15716" max="15716" width="0" style="8" hidden="1" customWidth="1"/>
    <col min="15717" max="15717" width="14" style="8" customWidth="1"/>
    <col min="15718" max="15718" width="0" style="8" hidden="1" customWidth="1"/>
    <col min="15719" max="15719" width="12.7109375" style="8" bestFit="1" customWidth="1"/>
    <col min="15720" max="15720" width="17.85546875" style="8" customWidth="1"/>
    <col min="15721" max="15722" width="11.5703125" style="8" bestFit="1" customWidth="1"/>
    <col min="15723" max="15870" width="9.140625" style="8"/>
    <col min="15871" max="15871" width="3.7109375" style="8" customWidth="1"/>
    <col min="15872" max="15872" width="43.140625" style="8" customWidth="1"/>
    <col min="15873" max="15873" width="15.140625" style="8" customWidth="1"/>
    <col min="15874" max="15874" width="11.42578125" style="8" bestFit="1" customWidth="1"/>
    <col min="15875" max="15877" width="12.140625" style="8" bestFit="1" customWidth="1"/>
    <col min="15878" max="15954" width="9.140625" style="8"/>
    <col min="15955" max="15955" width="3.85546875" style="8" bestFit="1" customWidth="1"/>
    <col min="15956" max="15956" width="43.140625" style="8" customWidth="1"/>
    <col min="15957" max="15957" width="14.5703125" style="8" customWidth="1"/>
    <col min="15958" max="15958" width="13.42578125" style="8" customWidth="1"/>
    <col min="15959" max="15959" width="12.140625" style="8" customWidth="1"/>
    <col min="15960" max="15960" width="13.5703125" style="8" customWidth="1"/>
    <col min="15961" max="15961" width="13.28515625" style="8" customWidth="1"/>
    <col min="15962" max="15962" width="13.140625" style="8" customWidth="1"/>
    <col min="15963" max="15965" width="12" style="8" customWidth="1"/>
    <col min="15966" max="15966" width="13.5703125" style="8" customWidth="1"/>
    <col min="15967" max="15967" width="10.5703125" style="8" customWidth="1"/>
    <col min="15968" max="15968" width="13.140625" style="8" customWidth="1"/>
    <col min="15969" max="15969" width="14.140625" style="8" customWidth="1"/>
    <col min="15970" max="15970" width="13.140625" style="8" customWidth="1"/>
    <col min="15971" max="15971" width="13.5703125" style="8" customWidth="1"/>
    <col min="15972" max="15972" width="0" style="8" hidden="1" customWidth="1"/>
    <col min="15973" max="15973" width="14" style="8" customWidth="1"/>
    <col min="15974" max="15974" width="0" style="8" hidden="1" customWidth="1"/>
    <col min="15975" max="15975" width="12.7109375" style="8" bestFit="1" customWidth="1"/>
    <col min="15976" max="15976" width="17.85546875" style="8" customWidth="1"/>
    <col min="15977" max="15978" width="11.5703125" style="8" bestFit="1" customWidth="1"/>
    <col min="15979" max="16126" width="9.140625" style="8"/>
    <col min="16127" max="16127" width="3.7109375" style="8" customWidth="1"/>
    <col min="16128" max="16128" width="43.140625" style="8" customWidth="1"/>
    <col min="16129" max="16129" width="15.140625" style="8" customWidth="1"/>
    <col min="16130" max="16130" width="11.42578125" style="8" bestFit="1" customWidth="1"/>
    <col min="16131" max="16133" width="12.140625" style="8" bestFit="1" customWidth="1"/>
    <col min="16134" max="16210" width="9.140625" style="8"/>
    <col min="16211" max="16211" width="3.85546875" style="8" bestFit="1" customWidth="1"/>
    <col min="16212" max="16212" width="43.140625" style="8" customWidth="1"/>
    <col min="16213" max="16213" width="14.5703125" style="8" customWidth="1"/>
    <col min="16214" max="16214" width="13.42578125" style="8" customWidth="1"/>
    <col min="16215" max="16215" width="12.140625" style="8" customWidth="1"/>
    <col min="16216" max="16216" width="13.5703125" style="8" customWidth="1"/>
    <col min="16217" max="16217" width="13.28515625" style="8" customWidth="1"/>
    <col min="16218" max="16218" width="13.140625" style="8" customWidth="1"/>
    <col min="16219" max="16221" width="12" style="8" customWidth="1"/>
    <col min="16222" max="16222" width="13.5703125" style="8" customWidth="1"/>
    <col min="16223" max="16223" width="10.5703125" style="8" customWidth="1"/>
    <col min="16224" max="16224" width="13.140625" style="8" customWidth="1"/>
    <col min="16225" max="16225" width="14.140625" style="8" customWidth="1"/>
    <col min="16226" max="16226" width="13.140625" style="8" customWidth="1"/>
    <col min="16227" max="16227" width="13.5703125" style="8" customWidth="1"/>
    <col min="16228" max="16228" width="0" style="8" hidden="1" customWidth="1"/>
    <col min="16229" max="16229" width="14" style="8" customWidth="1"/>
    <col min="16230" max="16230" width="0" style="8" hidden="1" customWidth="1"/>
    <col min="16231" max="16231" width="12.7109375" style="8" bestFit="1" customWidth="1"/>
    <col min="16232" max="16232" width="17.85546875" style="8" customWidth="1"/>
    <col min="16233" max="16234" width="11.5703125" style="8" bestFit="1" customWidth="1"/>
    <col min="16235" max="16384" width="9.140625" style="8"/>
  </cols>
  <sheetData>
    <row r="1" spans="2:254" x14ac:dyDescent="0.25">
      <c r="B1" s="4" t="s">
        <v>42</v>
      </c>
      <c r="E1" s="7"/>
      <c r="G1" s="9"/>
    </row>
    <row r="2" spans="2:254" x14ac:dyDescent="0.25">
      <c r="B2" s="4" t="s">
        <v>95</v>
      </c>
      <c r="G2" s="9"/>
    </row>
    <row r="3" spans="2:254" x14ac:dyDescent="0.25">
      <c r="B3" s="4"/>
      <c r="C3" s="10"/>
      <c r="D3" s="9"/>
      <c r="E3" s="9"/>
      <c r="F3" s="9"/>
      <c r="G3" s="9"/>
      <c r="H3" s="9"/>
      <c r="I3" s="9"/>
      <c r="J3" s="9"/>
    </row>
    <row r="4" spans="2:254" ht="33.75" x14ac:dyDescent="0.25">
      <c r="B4" s="54" t="s">
        <v>0</v>
      </c>
      <c r="C4" s="54"/>
      <c r="D4" s="11" t="s">
        <v>55</v>
      </c>
      <c r="E4" s="11" t="s">
        <v>56</v>
      </c>
      <c r="F4" s="12" t="s">
        <v>64</v>
      </c>
      <c r="G4" s="13" t="s">
        <v>65</v>
      </c>
      <c r="H4" s="13" t="s">
        <v>66</v>
      </c>
      <c r="I4" s="13" t="s">
        <v>67</v>
      </c>
      <c r="J4" s="13" t="s">
        <v>68</v>
      </c>
      <c r="K4" s="13" t="s">
        <v>69</v>
      </c>
    </row>
    <row r="5" spans="2:254" x14ac:dyDescent="0.25">
      <c r="B5" s="28" t="s">
        <v>1</v>
      </c>
      <c r="C5" s="30" t="s">
        <v>2</v>
      </c>
      <c r="D5" s="29">
        <f t="shared" ref="D5:K5" si="0">D6+D13</f>
        <v>727187292.67999995</v>
      </c>
      <c r="E5" s="29">
        <f t="shared" si="0"/>
        <v>779591979.80999982</v>
      </c>
      <c r="F5" s="29">
        <f t="shared" si="0"/>
        <v>855583000</v>
      </c>
      <c r="G5" s="29">
        <f t="shared" si="0"/>
        <v>926379000</v>
      </c>
      <c r="H5" s="29">
        <f t="shared" si="0"/>
        <v>998086000</v>
      </c>
      <c r="I5" s="29">
        <f t="shared" si="0"/>
        <v>1070392000</v>
      </c>
      <c r="J5" s="29">
        <f t="shared" si="0"/>
        <v>1142619000</v>
      </c>
      <c r="K5" s="29">
        <f t="shared" si="0"/>
        <v>1214042000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</row>
    <row r="6" spans="2:254" x14ac:dyDescent="0.25">
      <c r="B6" s="15" t="s">
        <v>3</v>
      </c>
      <c r="C6" s="31" t="s">
        <v>43</v>
      </c>
      <c r="D6" s="16">
        <f t="shared" ref="D6:K6" si="1">D7+D10</f>
        <v>733379564.0999999</v>
      </c>
      <c r="E6" s="16">
        <f t="shared" si="1"/>
        <v>799773302.00999987</v>
      </c>
      <c r="F6" s="16">
        <f t="shared" si="1"/>
        <v>860888000</v>
      </c>
      <c r="G6" s="16">
        <f t="shared" si="1"/>
        <v>931379000</v>
      </c>
      <c r="H6" s="16">
        <f t="shared" si="1"/>
        <v>1003086000</v>
      </c>
      <c r="I6" s="16">
        <f t="shared" si="1"/>
        <v>1075392000</v>
      </c>
      <c r="J6" s="16">
        <f t="shared" si="1"/>
        <v>1147619000</v>
      </c>
      <c r="K6" s="16">
        <f t="shared" si="1"/>
        <v>1219042000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</row>
    <row r="7" spans="2:254" x14ac:dyDescent="0.25">
      <c r="B7" s="17" t="s">
        <v>4</v>
      </c>
      <c r="C7" s="32" t="s">
        <v>44</v>
      </c>
      <c r="D7" s="18">
        <f t="shared" ref="D7:K7" si="2">D8+D9</f>
        <v>691988693.31999993</v>
      </c>
      <c r="E7" s="18">
        <f t="shared" si="2"/>
        <v>747374386.37999988</v>
      </c>
      <c r="F7" s="18">
        <f t="shared" si="2"/>
        <v>811513000</v>
      </c>
      <c r="G7" s="18">
        <f t="shared" si="2"/>
        <v>878219000</v>
      </c>
      <c r="H7" s="18">
        <f t="shared" si="2"/>
        <v>946076000</v>
      </c>
      <c r="I7" s="18">
        <f t="shared" si="2"/>
        <v>1014499000</v>
      </c>
      <c r="J7" s="18">
        <f t="shared" si="2"/>
        <v>1082848000</v>
      </c>
      <c r="K7" s="18">
        <f t="shared" si="2"/>
        <v>1150436000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</row>
    <row r="8" spans="2:254" x14ac:dyDescent="0.25">
      <c r="B8" s="36" t="s">
        <v>5</v>
      </c>
      <c r="C8" s="40" t="s">
        <v>57</v>
      </c>
      <c r="D8" s="41">
        <v>673918320.38999999</v>
      </c>
      <c r="E8" s="41">
        <v>731330288.0999999</v>
      </c>
      <c r="F8" s="41">
        <v>795469000</v>
      </c>
      <c r="G8" s="41">
        <v>861255000</v>
      </c>
      <c r="H8" s="41">
        <v>928176000</v>
      </c>
      <c r="I8" s="41">
        <v>995656000</v>
      </c>
      <c r="J8" s="41">
        <v>1063063000</v>
      </c>
      <c r="K8" s="41">
        <v>1129719000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</row>
    <row r="9" spans="2:254" x14ac:dyDescent="0.25">
      <c r="B9" s="36" t="s">
        <v>6</v>
      </c>
      <c r="C9" s="37" t="s">
        <v>45</v>
      </c>
      <c r="D9" s="38">
        <v>18070372.93</v>
      </c>
      <c r="E9" s="38">
        <v>16044098.280000001</v>
      </c>
      <c r="F9" s="38">
        <v>16044000</v>
      </c>
      <c r="G9" s="38">
        <v>16964000</v>
      </c>
      <c r="H9" s="38">
        <v>17900000</v>
      </c>
      <c r="I9" s="38">
        <v>18843000</v>
      </c>
      <c r="J9" s="38">
        <v>19785000</v>
      </c>
      <c r="K9" s="38">
        <v>20717000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</row>
    <row r="10" spans="2:254" x14ac:dyDescent="0.25">
      <c r="B10" s="17" t="s">
        <v>7</v>
      </c>
      <c r="C10" s="32" t="s">
        <v>46</v>
      </c>
      <c r="D10" s="19">
        <f>D11+D12</f>
        <v>41390870.780000001</v>
      </c>
      <c r="E10" s="19">
        <f t="shared" ref="E10:K10" si="3">E11+E12</f>
        <v>52398915.630000003</v>
      </c>
      <c r="F10" s="19">
        <f t="shared" si="3"/>
        <v>49375000</v>
      </c>
      <c r="G10" s="19">
        <f t="shared" si="3"/>
        <v>53160000</v>
      </c>
      <c r="H10" s="19">
        <f t="shared" si="3"/>
        <v>57010000</v>
      </c>
      <c r="I10" s="19">
        <f t="shared" si="3"/>
        <v>60893000</v>
      </c>
      <c r="J10" s="19">
        <f t="shared" si="3"/>
        <v>64771000</v>
      </c>
      <c r="K10" s="19">
        <f t="shared" si="3"/>
        <v>68606000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</row>
    <row r="11" spans="2:254" x14ac:dyDescent="0.25">
      <c r="B11" s="36" t="s">
        <v>5</v>
      </c>
      <c r="C11" s="42" t="s">
        <v>17</v>
      </c>
      <c r="D11" s="43">
        <v>38341239.609999999</v>
      </c>
      <c r="E11" s="43">
        <v>49306216.440000005</v>
      </c>
      <c r="F11" s="43">
        <v>45769000</v>
      </c>
      <c r="G11" s="43">
        <v>49554000</v>
      </c>
      <c r="H11" s="43">
        <v>53404000</v>
      </c>
      <c r="I11" s="43">
        <v>57287000</v>
      </c>
      <c r="J11" s="43">
        <v>61165000</v>
      </c>
      <c r="K11" s="43">
        <v>65000000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</row>
    <row r="12" spans="2:254" x14ac:dyDescent="0.25">
      <c r="B12" s="36" t="s">
        <v>6</v>
      </c>
      <c r="C12" s="35" t="s">
        <v>58</v>
      </c>
      <c r="D12" s="39">
        <v>3049631.17</v>
      </c>
      <c r="E12" s="39">
        <v>3092699.1900000004</v>
      </c>
      <c r="F12" s="39">
        <v>3606000</v>
      </c>
      <c r="G12" s="39">
        <v>3606000</v>
      </c>
      <c r="H12" s="39">
        <v>3606000</v>
      </c>
      <c r="I12" s="39">
        <v>3606000</v>
      </c>
      <c r="J12" s="39">
        <v>3606000</v>
      </c>
      <c r="K12" s="39">
        <v>3606000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</row>
    <row r="13" spans="2:254" x14ac:dyDescent="0.25">
      <c r="B13" s="15" t="s">
        <v>8</v>
      </c>
      <c r="C13" s="31" t="s">
        <v>9</v>
      </c>
      <c r="D13" s="16">
        <v>-6192271.4199999999</v>
      </c>
      <c r="E13" s="16">
        <v>-20181322.199999999</v>
      </c>
      <c r="F13" s="16">
        <v>-5305000</v>
      </c>
      <c r="G13" s="16">
        <v>-5000000</v>
      </c>
      <c r="H13" s="16">
        <v>-5000000</v>
      </c>
      <c r="I13" s="16">
        <v>-5000000</v>
      </c>
      <c r="J13" s="16">
        <v>-5000000</v>
      </c>
      <c r="K13" s="16">
        <v>-5000000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</row>
    <row r="14" spans="2:254" x14ac:dyDescent="0.25">
      <c r="B14" s="28" t="s">
        <v>12</v>
      </c>
      <c r="C14" s="30" t="s">
        <v>13</v>
      </c>
      <c r="D14" s="29">
        <f t="shared" ref="D14:K14" si="4">D15+D16+D20+D24+D25+D26+D27+D28</f>
        <v>738737403.23999989</v>
      </c>
      <c r="E14" s="29">
        <f t="shared" si="4"/>
        <v>792127914.92000008</v>
      </c>
      <c r="F14" s="29">
        <f t="shared" si="4"/>
        <v>868648000</v>
      </c>
      <c r="G14" s="29">
        <f t="shared" si="4"/>
        <v>937608000</v>
      </c>
      <c r="H14" s="29">
        <f t="shared" si="4"/>
        <v>1007875000</v>
      </c>
      <c r="I14" s="29">
        <f t="shared" si="4"/>
        <v>1078925000</v>
      </c>
      <c r="J14" s="29">
        <f t="shared" si="4"/>
        <v>1150131000</v>
      </c>
      <c r="K14" s="29">
        <f t="shared" si="4"/>
        <v>1220821000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</row>
    <row r="15" spans="2:254" x14ac:dyDescent="0.25">
      <c r="B15" s="20" t="s">
        <v>3</v>
      </c>
      <c r="C15" s="33" t="s">
        <v>40</v>
      </c>
      <c r="D15" s="21">
        <v>32961133.719999999</v>
      </c>
      <c r="E15" s="21">
        <v>40901869.790000007</v>
      </c>
      <c r="F15" s="21">
        <v>42294000</v>
      </c>
      <c r="G15" s="21">
        <v>43734000</v>
      </c>
      <c r="H15" s="21">
        <v>45223000</v>
      </c>
      <c r="I15" s="21">
        <v>46762000</v>
      </c>
      <c r="J15" s="21">
        <v>48354000</v>
      </c>
      <c r="K15" s="21">
        <v>50000000</v>
      </c>
      <c r="L15" s="14"/>
      <c r="M15" s="52"/>
      <c r="N15" s="52"/>
      <c r="O15" s="52"/>
      <c r="P15" s="52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</row>
    <row r="16" spans="2:254" x14ac:dyDescent="0.25">
      <c r="B16" s="20" t="s">
        <v>8</v>
      </c>
      <c r="C16" s="33" t="s">
        <v>47</v>
      </c>
      <c r="D16" s="21">
        <f>SUM(D17:D19)</f>
        <v>216278879.87</v>
      </c>
      <c r="E16" s="21">
        <f t="shared" ref="E16:K16" si="5">SUM(E17:E19)</f>
        <v>234906197.35000002</v>
      </c>
      <c r="F16" s="21">
        <f t="shared" si="5"/>
        <v>253530000</v>
      </c>
      <c r="G16" s="21">
        <f t="shared" si="5"/>
        <v>267978000</v>
      </c>
      <c r="H16" s="21">
        <f t="shared" si="5"/>
        <v>282943000</v>
      </c>
      <c r="I16" s="21">
        <f t="shared" si="5"/>
        <v>298357000</v>
      </c>
      <c r="J16" s="21">
        <f t="shared" si="5"/>
        <v>314151000</v>
      </c>
      <c r="K16" s="21">
        <f t="shared" si="5"/>
        <v>330249000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</row>
    <row r="17" spans="2:460" s="44" customFormat="1" x14ac:dyDescent="0.25">
      <c r="B17" s="36" t="s">
        <v>4</v>
      </c>
      <c r="C17" s="37" t="s">
        <v>59</v>
      </c>
      <c r="D17" s="38">
        <v>5257081.1900000004</v>
      </c>
      <c r="E17" s="38">
        <v>7506679.3600000003</v>
      </c>
      <c r="F17" s="38">
        <v>8051000</v>
      </c>
      <c r="G17" s="38">
        <v>8615000</v>
      </c>
      <c r="H17" s="38">
        <v>9218000</v>
      </c>
      <c r="I17" s="38">
        <v>9863000</v>
      </c>
      <c r="J17" s="38">
        <v>10553000</v>
      </c>
      <c r="K17" s="38">
        <v>11292000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  <c r="OT17" s="8"/>
      <c r="OU17" s="8"/>
      <c r="OV17" s="8"/>
      <c r="OW17" s="8"/>
      <c r="OX17" s="8"/>
      <c r="OY17" s="8"/>
      <c r="OZ17" s="8"/>
      <c r="PA17" s="8"/>
      <c r="PB17" s="8"/>
      <c r="PC17" s="8"/>
      <c r="PD17" s="8"/>
      <c r="PE17" s="8"/>
      <c r="PF17" s="8"/>
      <c r="PG17" s="8"/>
      <c r="PH17" s="8"/>
      <c r="PI17" s="8"/>
      <c r="PJ17" s="8"/>
      <c r="PK17" s="8"/>
      <c r="PL17" s="8"/>
      <c r="PM17" s="8"/>
      <c r="PN17" s="8"/>
      <c r="PO17" s="8"/>
      <c r="PP17" s="8"/>
      <c r="PQ17" s="8"/>
      <c r="PR17" s="8"/>
      <c r="PS17" s="8"/>
      <c r="PT17" s="8"/>
      <c r="PU17" s="8"/>
      <c r="PV17" s="8"/>
      <c r="PW17" s="8"/>
      <c r="PX17" s="8"/>
      <c r="PY17" s="8"/>
      <c r="PZ17" s="8"/>
      <c r="QA17" s="8"/>
      <c r="QB17" s="8"/>
      <c r="QC17" s="8"/>
      <c r="QD17" s="8"/>
      <c r="QE17" s="8"/>
      <c r="QF17" s="8"/>
      <c r="QG17" s="8"/>
      <c r="QH17" s="8"/>
      <c r="QI17" s="8"/>
      <c r="QJ17" s="8"/>
      <c r="QK17" s="8"/>
      <c r="QL17" s="8"/>
      <c r="QM17" s="8"/>
      <c r="QN17" s="8"/>
      <c r="QO17" s="8"/>
      <c r="QP17" s="8"/>
      <c r="QQ17" s="8"/>
      <c r="QR17" s="8"/>
    </row>
    <row r="18" spans="2:460" s="44" customFormat="1" x14ac:dyDescent="0.25">
      <c r="B18" s="36" t="s">
        <v>7</v>
      </c>
      <c r="C18" s="37" t="s">
        <v>37</v>
      </c>
      <c r="D18" s="38">
        <v>197561484.53999999</v>
      </c>
      <c r="E18" s="38">
        <v>212092771.38</v>
      </c>
      <c r="F18" s="38">
        <v>216822000</v>
      </c>
      <c r="G18" s="38">
        <v>227840000</v>
      </c>
      <c r="H18" s="38">
        <v>239049000</v>
      </c>
      <c r="I18" s="38">
        <v>250350000</v>
      </c>
      <c r="J18" s="38">
        <v>261640000</v>
      </c>
      <c r="K18" s="38">
        <v>272804000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  <c r="OT18" s="8"/>
      <c r="OU18" s="8"/>
      <c r="OV18" s="8"/>
      <c r="OW18" s="8"/>
      <c r="OX18" s="8"/>
      <c r="OY18" s="8"/>
      <c r="OZ18" s="8"/>
      <c r="PA18" s="8"/>
      <c r="PB18" s="8"/>
      <c r="PC18" s="8"/>
      <c r="PD18" s="8"/>
      <c r="PE18" s="8"/>
      <c r="PF18" s="8"/>
      <c r="PG18" s="8"/>
      <c r="PH18" s="8"/>
      <c r="PI18" s="8"/>
      <c r="PJ18" s="8"/>
      <c r="PK18" s="8"/>
      <c r="PL18" s="8"/>
      <c r="PM18" s="8"/>
      <c r="PN18" s="8"/>
      <c r="PO18" s="8"/>
      <c r="PP18" s="8"/>
      <c r="PQ18" s="8"/>
      <c r="PR18" s="8"/>
      <c r="PS18" s="8"/>
      <c r="PT18" s="8"/>
      <c r="PU18" s="8"/>
      <c r="PV18" s="8"/>
      <c r="PW18" s="8"/>
      <c r="PX18" s="8"/>
      <c r="PY18" s="8"/>
      <c r="PZ18" s="8"/>
      <c r="QA18" s="8"/>
      <c r="QB18" s="8"/>
      <c r="QC18" s="8"/>
      <c r="QD18" s="8"/>
      <c r="QE18" s="8"/>
      <c r="QF18" s="8"/>
      <c r="QG18" s="8"/>
      <c r="QH18" s="8"/>
      <c r="QI18" s="8"/>
      <c r="QJ18" s="8"/>
      <c r="QK18" s="8"/>
      <c r="QL18" s="8"/>
      <c r="QM18" s="8"/>
      <c r="QN18" s="8"/>
      <c r="QO18" s="8"/>
      <c r="QP18" s="8"/>
      <c r="QQ18" s="8"/>
      <c r="QR18" s="8"/>
    </row>
    <row r="19" spans="2:460" s="44" customFormat="1" x14ac:dyDescent="0.25">
      <c r="B19" s="36" t="s">
        <v>27</v>
      </c>
      <c r="C19" s="37" t="s">
        <v>60</v>
      </c>
      <c r="D19" s="38">
        <v>13460314.140000001</v>
      </c>
      <c r="E19" s="38">
        <v>15306746.610000001</v>
      </c>
      <c r="F19" s="38">
        <v>28657000</v>
      </c>
      <c r="G19" s="38">
        <v>31523000</v>
      </c>
      <c r="H19" s="38">
        <v>34676000</v>
      </c>
      <c r="I19" s="38">
        <v>38144000</v>
      </c>
      <c r="J19" s="38">
        <v>41958000</v>
      </c>
      <c r="K19" s="38">
        <v>46153000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  <c r="OT19" s="8"/>
      <c r="OU19" s="8"/>
      <c r="OV19" s="8"/>
      <c r="OW19" s="8"/>
      <c r="OX19" s="8"/>
      <c r="OY19" s="8"/>
      <c r="OZ19" s="8"/>
      <c r="PA19" s="8"/>
      <c r="PB19" s="8"/>
      <c r="PC19" s="8"/>
      <c r="PD19" s="8"/>
      <c r="PE19" s="8"/>
      <c r="PF19" s="8"/>
      <c r="PG19" s="8"/>
      <c r="PH19" s="8"/>
      <c r="PI19" s="8"/>
      <c r="PJ19" s="8"/>
      <c r="PK19" s="8"/>
      <c r="PL19" s="8"/>
      <c r="PM19" s="8"/>
      <c r="PN19" s="8"/>
      <c r="PO19" s="8"/>
      <c r="PP19" s="8"/>
      <c r="PQ19" s="8"/>
      <c r="PR19" s="8"/>
      <c r="PS19" s="8"/>
      <c r="PT19" s="8"/>
      <c r="PU19" s="8"/>
      <c r="PV19" s="8"/>
      <c r="PW19" s="8"/>
      <c r="PX19" s="8"/>
      <c r="PY19" s="8"/>
      <c r="PZ19" s="8"/>
      <c r="QA19" s="8"/>
      <c r="QB19" s="8"/>
      <c r="QC19" s="8"/>
      <c r="QD19" s="8"/>
      <c r="QE19" s="8"/>
      <c r="QF19" s="8"/>
      <c r="QG19" s="8"/>
      <c r="QH19" s="8"/>
      <c r="QI19" s="8"/>
      <c r="QJ19" s="8"/>
      <c r="QK19" s="8"/>
      <c r="QL19" s="8"/>
      <c r="QM19" s="8"/>
      <c r="QN19" s="8"/>
      <c r="QO19" s="8"/>
      <c r="QP19" s="8"/>
      <c r="QQ19" s="8"/>
      <c r="QR19" s="8"/>
    </row>
    <row r="20" spans="2:460" x14ac:dyDescent="0.25">
      <c r="B20" s="20" t="s">
        <v>10</v>
      </c>
      <c r="C20" s="33" t="s">
        <v>48</v>
      </c>
      <c r="D20" s="21">
        <f>SUM(D21:D22)</f>
        <v>227062323.73999998</v>
      </c>
      <c r="E20" s="21">
        <f t="shared" ref="E20:K20" si="6">SUM(E21:E22)</f>
        <v>233705625.09999996</v>
      </c>
      <c r="F20" s="21">
        <f t="shared" si="6"/>
        <v>249315000</v>
      </c>
      <c r="G20" s="21">
        <f t="shared" si="6"/>
        <v>272366000</v>
      </c>
      <c r="H20" s="21">
        <f t="shared" si="6"/>
        <v>295423000</v>
      </c>
      <c r="I20" s="21">
        <f t="shared" si="6"/>
        <v>318499000</v>
      </c>
      <c r="J20" s="21">
        <f t="shared" si="6"/>
        <v>341321000</v>
      </c>
      <c r="K20" s="21">
        <f t="shared" si="6"/>
        <v>363602000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</row>
    <row r="21" spans="2:460" s="44" customFormat="1" x14ac:dyDescent="0.25">
      <c r="B21" s="36" t="s">
        <v>4</v>
      </c>
      <c r="C21" s="37" t="s">
        <v>38</v>
      </c>
      <c r="D21" s="38">
        <v>29144822.419999998</v>
      </c>
      <c r="E21" s="38">
        <v>36647783.910000004</v>
      </c>
      <c r="F21" s="38">
        <v>44218000</v>
      </c>
      <c r="G21" s="38">
        <v>48640000</v>
      </c>
      <c r="H21" s="38">
        <v>53018000</v>
      </c>
      <c r="I21" s="38">
        <v>57259000</v>
      </c>
      <c r="J21" s="38">
        <v>61267000</v>
      </c>
      <c r="K21" s="38">
        <v>64943000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OP21" s="8"/>
      <c r="OQ21" s="8"/>
      <c r="OR21" s="8"/>
      <c r="OS21" s="8"/>
      <c r="OT21" s="8"/>
      <c r="OU21" s="8"/>
      <c r="OV21" s="8"/>
      <c r="OW21" s="8"/>
      <c r="OX21" s="8"/>
      <c r="OY21" s="8"/>
      <c r="OZ21" s="8"/>
      <c r="PA21" s="8"/>
      <c r="PB21" s="8"/>
      <c r="PC21" s="8"/>
      <c r="PD21" s="8"/>
      <c r="PE21" s="8"/>
      <c r="PF21" s="8"/>
      <c r="PG21" s="8"/>
      <c r="PH21" s="8"/>
      <c r="PI21" s="8"/>
      <c r="PJ21" s="8"/>
      <c r="PK21" s="8"/>
      <c r="PL21" s="8"/>
      <c r="PM21" s="8"/>
      <c r="PN21" s="8"/>
      <c r="PO21" s="8"/>
      <c r="PP21" s="8"/>
      <c r="PQ21" s="8"/>
      <c r="PR21" s="8"/>
      <c r="PS21" s="8"/>
      <c r="PT21" s="8"/>
      <c r="PU21" s="8"/>
      <c r="PV21" s="8"/>
      <c r="PW21" s="8"/>
      <c r="PX21" s="8"/>
      <c r="PY21" s="8"/>
      <c r="PZ21" s="8"/>
      <c r="QA21" s="8"/>
      <c r="QB21" s="8"/>
      <c r="QC21" s="8"/>
      <c r="QD21" s="8"/>
      <c r="QE21" s="8"/>
      <c r="QF21" s="8"/>
      <c r="QG21" s="8"/>
      <c r="QH21" s="8"/>
      <c r="QI21" s="8"/>
      <c r="QJ21" s="8"/>
      <c r="QK21" s="8"/>
      <c r="QL21" s="8"/>
      <c r="QM21" s="8"/>
      <c r="QN21" s="8"/>
      <c r="QO21" s="8"/>
      <c r="QP21" s="8"/>
      <c r="QQ21" s="8"/>
      <c r="QR21" s="8"/>
    </row>
    <row r="22" spans="2:460" s="44" customFormat="1" x14ac:dyDescent="0.25">
      <c r="B22" s="36" t="s">
        <v>7</v>
      </c>
      <c r="C22" s="37" t="s">
        <v>61</v>
      </c>
      <c r="D22" s="38">
        <v>197917501.31999999</v>
      </c>
      <c r="E22" s="38">
        <v>197057841.18999997</v>
      </c>
      <c r="F22" s="38">
        <v>205097000</v>
      </c>
      <c r="G22" s="38">
        <v>223726000</v>
      </c>
      <c r="H22" s="38">
        <v>242405000</v>
      </c>
      <c r="I22" s="38">
        <v>261240000</v>
      </c>
      <c r="J22" s="38">
        <v>280054000</v>
      </c>
      <c r="K22" s="38">
        <v>298659000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  <c r="ND22" s="8"/>
      <c r="NE22" s="8"/>
      <c r="NF22" s="8"/>
      <c r="NG22" s="8"/>
      <c r="NH22" s="8"/>
      <c r="NI22" s="8"/>
      <c r="NJ22" s="8"/>
      <c r="NK22" s="8"/>
      <c r="NL22" s="8"/>
      <c r="NM22" s="8"/>
      <c r="NN22" s="8"/>
      <c r="NO22" s="8"/>
      <c r="NP22" s="8"/>
      <c r="NQ22" s="8"/>
      <c r="NR22" s="8"/>
      <c r="NS22" s="8"/>
      <c r="NT22" s="8"/>
      <c r="NU22" s="8"/>
      <c r="NV22" s="8"/>
      <c r="NW22" s="8"/>
      <c r="NX22" s="8"/>
      <c r="NY22" s="8"/>
      <c r="NZ22" s="8"/>
      <c r="OA22" s="8"/>
      <c r="OB22" s="8"/>
      <c r="OC22" s="8"/>
      <c r="OD22" s="8"/>
      <c r="OE22" s="8"/>
      <c r="OF22" s="8"/>
      <c r="OG22" s="8"/>
      <c r="OH22" s="8"/>
      <c r="OI22" s="8"/>
      <c r="OJ22" s="8"/>
      <c r="OK22" s="8"/>
      <c r="OL22" s="8"/>
      <c r="OM22" s="8"/>
      <c r="ON22" s="8"/>
      <c r="OO22" s="8"/>
      <c r="OP22" s="8"/>
      <c r="OQ22" s="8"/>
      <c r="OR22" s="8"/>
      <c r="OS22" s="8"/>
      <c r="OT22" s="8"/>
      <c r="OU22" s="8"/>
      <c r="OV22" s="8"/>
      <c r="OW22" s="8"/>
      <c r="OX22" s="8"/>
      <c r="OY22" s="8"/>
      <c r="OZ22" s="8"/>
      <c r="PA22" s="8"/>
      <c r="PB22" s="8"/>
      <c r="PC22" s="8"/>
      <c r="PD22" s="8"/>
      <c r="PE22" s="8"/>
      <c r="PF22" s="8"/>
      <c r="PG22" s="8"/>
      <c r="PH22" s="8"/>
      <c r="PI22" s="8"/>
      <c r="PJ22" s="8"/>
      <c r="PK22" s="8"/>
      <c r="PL22" s="8"/>
      <c r="PM22" s="8"/>
      <c r="PN22" s="8"/>
      <c r="PO22" s="8"/>
      <c r="PP22" s="8"/>
      <c r="PQ22" s="8"/>
      <c r="PR22" s="8"/>
      <c r="PS22" s="8"/>
      <c r="PT22" s="8"/>
      <c r="PU22" s="8"/>
      <c r="PV22" s="8"/>
      <c r="PW22" s="8"/>
      <c r="PX22" s="8"/>
      <c r="PY22" s="8"/>
      <c r="PZ22" s="8"/>
      <c r="QA22" s="8"/>
      <c r="QB22" s="8"/>
      <c r="QC22" s="8"/>
      <c r="QD22" s="8"/>
      <c r="QE22" s="8"/>
      <c r="QF22" s="8"/>
      <c r="QG22" s="8"/>
      <c r="QH22" s="8"/>
      <c r="QI22" s="8"/>
      <c r="QJ22" s="8"/>
      <c r="QK22" s="8"/>
      <c r="QL22" s="8"/>
      <c r="QM22" s="8"/>
      <c r="QN22" s="8"/>
      <c r="QO22" s="8"/>
      <c r="QP22" s="8"/>
      <c r="QQ22" s="8"/>
      <c r="QR22" s="8"/>
    </row>
    <row r="23" spans="2:460" s="45" customFormat="1" x14ac:dyDescent="0.25">
      <c r="B23" s="47" t="s">
        <v>21</v>
      </c>
      <c r="C23" s="3" t="s">
        <v>41</v>
      </c>
      <c r="D23" s="46">
        <v>168137456.85999998</v>
      </c>
      <c r="E23" s="46">
        <v>171980026.47999999</v>
      </c>
      <c r="F23" s="46">
        <v>180374000</v>
      </c>
      <c r="G23" s="46">
        <v>197327000</v>
      </c>
      <c r="H23" s="46">
        <v>214573000</v>
      </c>
      <c r="I23" s="46">
        <v>231963000</v>
      </c>
      <c r="J23" s="46">
        <v>249333000</v>
      </c>
      <c r="K23" s="46">
        <v>266511000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  <c r="MB23" s="8"/>
      <c r="MC23" s="8"/>
      <c r="MD23" s="8"/>
      <c r="ME23" s="8"/>
      <c r="MF23" s="8"/>
      <c r="MG23" s="8"/>
      <c r="MH23" s="8"/>
      <c r="MI23" s="8"/>
      <c r="MJ23" s="8"/>
      <c r="MK23" s="8"/>
      <c r="ML23" s="8"/>
      <c r="MM23" s="8"/>
      <c r="MN23" s="8"/>
      <c r="MO23" s="8"/>
      <c r="MP23" s="8"/>
      <c r="MQ23" s="8"/>
      <c r="MR23" s="8"/>
      <c r="MS23" s="8"/>
      <c r="MT23" s="8"/>
      <c r="MU23" s="8"/>
      <c r="MV23" s="8"/>
      <c r="MW23" s="8"/>
      <c r="MX23" s="8"/>
      <c r="MY23" s="8"/>
      <c r="MZ23" s="8"/>
      <c r="NA23" s="8"/>
      <c r="NB23" s="8"/>
      <c r="NC23" s="8"/>
      <c r="ND23" s="8"/>
      <c r="NE23" s="8"/>
      <c r="NF23" s="8"/>
      <c r="NG23" s="8"/>
      <c r="NH23" s="8"/>
      <c r="NI23" s="8"/>
      <c r="NJ23" s="8"/>
      <c r="NK23" s="8"/>
      <c r="NL23" s="8"/>
      <c r="NM23" s="8"/>
      <c r="NN23" s="8"/>
      <c r="NO23" s="8"/>
      <c r="NP23" s="8"/>
      <c r="NQ23" s="8"/>
      <c r="NR23" s="8"/>
      <c r="NS23" s="8"/>
      <c r="NT23" s="8"/>
      <c r="NU23" s="8"/>
      <c r="NV23" s="8"/>
      <c r="NW23" s="8"/>
      <c r="NX23" s="8"/>
      <c r="NY23" s="8"/>
      <c r="NZ23" s="8"/>
      <c r="OA23" s="8"/>
      <c r="OB23" s="8"/>
      <c r="OC23" s="8"/>
      <c r="OD23" s="8"/>
      <c r="OE23" s="8"/>
      <c r="OF23" s="8"/>
      <c r="OG23" s="8"/>
      <c r="OH23" s="8"/>
      <c r="OI23" s="8"/>
      <c r="OJ23" s="8"/>
      <c r="OK23" s="8"/>
      <c r="OL23" s="8"/>
      <c r="OM23" s="8"/>
      <c r="ON23" s="8"/>
      <c r="OO23" s="8"/>
      <c r="OP23" s="8"/>
      <c r="OQ23" s="8"/>
      <c r="OR23" s="8"/>
      <c r="OS23" s="8"/>
      <c r="OT23" s="8"/>
      <c r="OU23" s="8"/>
      <c r="OV23" s="8"/>
      <c r="OW23" s="8"/>
      <c r="OX23" s="8"/>
      <c r="OY23" s="8"/>
      <c r="OZ23" s="8"/>
      <c r="PA23" s="8"/>
      <c r="PB23" s="8"/>
      <c r="PC23" s="8"/>
      <c r="PD23" s="8"/>
      <c r="PE23" s="8"/>
      <c r="PF23" s="8"/>
      <c r="PG23" s="8"/>
      <c r="PH23" s="8"/>
      <c r="PI23" s="8"/>
      <c r="PJ23" s="8"/>
      <c r="PK23" s="8"/>
      <c r="PL23" s="8"/>
      <c r="PM23" s="8"/>
      <c r="PN23" s="8"/>
      <c r="PO23" s="8"/>
      <c r="PP23" s="8"/>
      <c r="PQ23" s="8"/>
      <c r="PR23" s="8"/>
      <c r="PS23" s="8"/>
      <c r="PT23" s="8"/>
      <c r="PU23" s="8"/>
      <c r="PV23" s="8"/>
      <c r="PW23" s="8"/>
      <c r="PX23" s="8"/>
      <c r="PY23" s="8"/>
      <c r="PZ23" s="8"/>
      <c r="QA23" s="8"/>
      <c r="QB23" s="8"/>
      <c r="QC23" s="8"/>
      <c r="QD23" s="8"/>
      <c r="QE23" s="8"/>
      <c r="QF23" s="8"/>
      <c r="QG23" s="8"/>
      <c r="QH23" s="8"/>
      <c r="QI23" s="8"/>
      <c r="QJ23" s="8"/>
      <c r="QK23" s="8"/>
      <c r="QL23" s="8"/>
      <c r="QM23" s="8"/>
      <c r="QN23" s="8"/>
      <c r="QO23" s="8"/>
      <c r="QP23" s="8"/>
      <c r="QQ23" s="8"/>
      <c r="QR23" s="8"/>
    </row>
    <row r="24" spans="2:460" x14ac:dyDescent="0.25">
      <c r="B24" s="20" t="s">
        <v>11</v>
      </c>
      <c r="C24" s="33" t="s">
        <v>49</v>
      </c>
      <c r="D24" s="21">
        <v>1564579.72</v>
      </c>
      <c r="E24" s="21">
        <v>1640230.7599999998</v>
      </c>
      <c r="F24" s="21">
        <v>1737000</v>
      </c>
      <c r="G24" s="21">
        <v>1824000</v>
      </c>
      <c r="H24" s="21">
        <v>1915000</v>
      </c>
      <c r="I24" s="21">
        <v>2011000</v>
      </c>
      <c r="J24" s="21">
        <v>2112000</v>
      </c>
      <c r="K24" s="21">
        <v>2218000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</row>
    <row r="25" spans="2:460" x14ac:dyDescent="0.25">
      <c r="B25" s="20" t="s">
        <v>18</v>
      </c>
      <c r="C25" s="33" t="s">
        <v>50</v>
      </c>
      <c r="D25" s="21">
        <v>215147239.74000001</v>
      </c>
      <c r="E25" s="21">
        <v>230427991.72</v>
      </c>
      <c r="F25" s="21">
        <v>265324000</v>
      </c>
      <c r="G25" s="21">
        <v>290262000</v>
      </c>
      <c r="H25" s="21">
        <v>315630000</v>
      </c>
      <c r="I25" s="21">
        <v>341209000</v>
      </c>
      <c r="J25" s="21">
        <v>366761000</v>
      </c>
      <c r="K25" s="21">
        <v>392028000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</row>
    <row r="26" spans="2:460" x14ac:dyDescent="0.25">
      <c r="B26" s="20" t="s">
        <v>19</v>
      </c>
      <c r="C26" s="33" t="s">
        <v>51</v>
      </c>
      <c r="D26" s="21">
        <v>43945817.170000002</v>
      </c>
      <c r="E26" s="21">
        <v>48698674.260000005</v>
      </c>
      <c r="F26" s="21">
        <v>54600000</v>
      </c>
      <c r="G26" s="21">
        <v>59504000</v>
      </c>
      <c r="H26" s="21">
        <v>64704000</v>
      </c>
      <c r="I26" s="21">
        <v>69948000</v>
      </c>
      <c r="J26" s="21">
        <v>75186000</v>
      </c>
      <c r="K26" s="21">
        <v>80366000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</row>
    <row r="27" spans="2:460" x14ac:dyDescent="0.25">
      <c r="B27" s="20" t="s">
        <v>20</v>
      </c>
      <c r="C27" s="33" t="s">
        <v>52</v>
      </c>
      <c r="D27" s="21">
        <v>1777429.28</v>
      </c>
      <c r="E27" s="21">
        <v>1847325.9400000006</v>
      </c>
      <c r="F27" s="21">
        <v>1848000</v>
      </c>
      <c r="G27" s="21">
        <v>1940000</v>
      </c>
      <c r="H27" s="21">
        <v>2037000</v>
      </c>
      <c r="I27" s="21">
        <v>2139000</v>
      </c>
      <c r="J27" s="21">
        <v>2246000</v>
      </c>
      <c r="K27" s="21">
        <v>2358000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</row>
    <row r="28" spans="2:460" x14ac:dyDescent="0.25">
      <c r="B28" s="20" t="s">
        <v>22</v>
      </c>
      <c r="C28" s="33" t="s">
        <v>39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</row>
    <row r="29" spans="2:460" x14ac:dyDescent="0.25">
      <c r="B29" s="22" t="s">
        <v>14</v>
      </c>
      <c r="C29" s="34" t="s">
        <v>15</v>
      </c>
      <c r="D29" s="23">
        <f>D5-D14</f>
        <v>-11550110.559999943</v>
      </c>
      <c r="E29" s="23">
        <f t="shared" ref="E29:K29" si="7">E5-E14</f>
        <v>-12535935.110000253</v>
      </c>
      <c r="F29" s="23">
        <f t="shared" si="7"/>
        <v>-13065000</v>
      </c>
      <c r="G29" s="23">
        <f t="shared" si="7"/>
        <v>-11229000</v>
      </c>
      <c r="H29" s="23">
        <f t="shared" si="7"/>
        <v>-9789000</v>
      </c>
      <c r="I29" s="23">
        <f t="shared" si="7"/>
        <v>-8533000</v>
      </c>
      <c r="J29" s="23">
        <f t="shared" si="7"/>
        <v>-7512000</v>
      </c>
      <c r="K29" s="23">
        <f t="shared" si="7"/>
        <v>-6779000</v>
      </c>
    </row>
    <row r="30" spans="2:460" x14ac:dyDescent="0.25">
      <c r="B30" s="28" t="s">
        <v>16</v>
      </c>
      <c r="C30" s="30" t="s">
        <v>70</v>
      </c>
      <c r="D30" s="29">
        <v>27698040.299999997</v>
      </c>
      <c r="E30" s="29">
        <v>36237903.889999993</v>
      </c>
      <c r="F30" s="29">
        <v>33995000</v>
      </c>
      <c r="G30" s="29">
        <v>34986000</v>
      </c>
      <c r="H30" s="29">
        <v>35945000</v>
      </c>
      <c r="I30" s="29">
        <v>36936000</v>
      </c>
      <c r="J30" s="29">
        <v>37961000</v>
      </c>
      <c r="K30" s="29">
        <v>39021000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</row>
    <row r="31" spans="2:460" s="45" customFormat="1" ht="33.75" x14ac:dyDescent="0.25">
      <c r="B31" s="47" t="s">
        <v>21</v>
      </c>
      <c r="C31" s="48" t="s">
        <v>24</v>
      </c>
      <c r="D31" s="46">
        <v>17948612.600000001</v>
      </c>
      <c r="E31" s="46">
        <v>23677455.459999997</v>
      </c>
      <c r="F31" s="46">
        <v>24964000</v>
      </c>
      <c r="G31" s="46">
        <v>25814000</v>
      </c>
      <c r="H31" s="46">
        <v>26693000</v>
      </c>
      <c r="I31" s="46">
        <v>27602000</v>
      </c>
      <c r="J31" s="46">
        <v>28541000</v>
      </c>
      <c r="K31" s="46">
        <v>29512000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8"/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  <c r="MB31" s="8"/>
      <c r="MC31" s="8"/>
      <c r="MD31" s="8"/>
      <c r="ME31" s="8"/>
      <c r="MF31" s="8"/>
      <c r="MG31" s="8"/>
      <c r="MH31" s="8"/>
      <c r="MI31" s="8"/>
      <c r="MJ31" s="8"/>
      <c r="MK31" s="8"/>
      <c r="ML31" s="8"/>
      <c r="MM31" s="8"/>
      <c r="MN31" s="8"/>
      <c r="MO31" s="8"/>
      <c r="MP31" s="8"/>
      <c r="MQ31" s="8"/>
      <c r="MR31" s="8"/>
      <c r="MS31" s="8"/>
      <c r="MT31" s="8"/>
      <c r="MU31" s="8"/>
      <c r="MV31" s="8"/>
      <c r="MW31" s="8"/>
      <c r="MX31" s="8"/>
      <c r="MY31" s="8"/>
      <c r="MZ31" s="8"/>
      <c r="NA31" s="8"/>
      <c r="NB31" s="8"/>
      <c r="NC31" s="8"/>
      <c r="ND31" s="8"/>
      <c r="NE31" s="8"/>
      <c r="NF31" s="8"/>
      <c r="NG31" s="8"/>
      <c r="NH31" s="8"/>
      <c r="NI31" s="8"/>
      <c r="NJ31" s="8"/>
      <c r="NK31" s="8"/>
      <c r="NL31" s="8"/>
      <c r="NM31" s="8"/>
      <c r="NN31" s="8"/>
      <c r="NO31" s="8"/>
      <c r="NP31" s="8"/>
      <c r="NQ31" s="8"/>
      <c r="NR31" s="8"/>
      <c r="NS31" s="8"/>
      <c r="NT31" s="8"/>
      <c r="NU31" s="8"/>
      <c r="NV31" s="8"/>
      <c r="NW31" s="8"/>
      <c r="NX31" s="8"/>
      <c r="NY31" s="8"/>
      <c r="NZ31" s="8"/>
      <c r="OA31" s="8"/>
      <c r="OB31" s="8"/>
      <c r="OC31" s="8"/>
      <c r="OD31" s="8"/>
      <c r="OE31" s="8"/>
      <c r="OF31" s="8"/>
      <c r="OG31" s="8"/>
      <c r="OH31" s="8"/>
      <c r="OI31" s="8"/>
      <c r="OJ31" s="8"/>
      <c r="OK31" s="8"/>
      <c r="OL31" s="8"/>
      <c r="OM31" s="8"/>
      <c r="ON31" s="8"/>
      <c r="OO31" s="8"/>
      <c r="OP31" s="8"/>
      <c r="OQ31" s="8"/>
      <c r="OR31" s="8"/>
      <c r="OS31" s="8"/>
      <c r="OT31" s="8"/>
      <c r="OU31" s="8"/>
      <c r="OV31" s="8"/>
      <c r="OW31" s="8"/>
      <c r="OX31" s="8"/>
      <c r="OY31" s="8"/>
      <c r="OZ31" s="8"/>
      <c r="PA31" s="8"/>
      <c r="PB31" s="8"/>
      <c r="PC31" s="8"/>
      <c r="PD31" s="8"/>
      <c r="PE31" s="8"/>
      <c r="PF31" s="8"/>
      <c r="PG31" s="8"/>
      <c r="PH31" s="8"/>
      <c r="PI31" s="8"/>
      <c r="PJ31" s="8"/>
      <c r="PK31" s="8"/>
      <c r="PL31" s="8"/>
      <c r="PM31" s="8"/>
      <c r="PN31" s="8"/>
      <c r="PO31" s="8"/>
      <c r="PP31" s="8"/>
      <c r="PQ31" s="8"/>
      <c r="PR31" s="8"/>
      <c r="PS31" s="8"/>
      <c r="PT31" s="8"/>
      <c r="PU31" s="8"/>
      <c r="PV31" s="8"/>
      <c r="PW31" s="8"/>
      <c r="PX31" s="8"/>
      <c r="PY31" s="8"/>
      <c r="PZ31" s="8"/>
      <c r="QA31" s="8"/>
      <c r="QB31" s="8"/>
      <c r="QC31" s="8"/>
      <c r="QD31" s="8"/>
      <c r="QE31" s="8"/>
      <c r="QF31" s="8"/>
      <c r="QG31" s="8"/>
      <c r="QH31" s="8"/>
      <c r="QI31" s="8"/>
      <c r="QJ31" s="8"/>
      <c r="QK31" s="8"/>
      <c r="QL31" s="8"/>
      <c r="QM31" s="8"/>
      <c r="QN31" s="8"/>
      <c r="QO31" s="8"/>
      <c r="QP31" s="8"/>
      <c r="QQ31" s="8"/>
      <c r="QR31" s="8"/>
    </row>
    <row r="32" spans="2:460" x14ac:dyDescent="0.25">
      <c r="B32" s="28" t="s">
        <v>25</v>
      </c>
      <c r="C32" s="30" t="s">
        <v>26</v>
      </c>
      <c r="D32" s="29">
        <v>5135173.9199999981</v>
      </c>
      <c r="E32" s="29">
        <v>17612512.900000002</v>
      </c>
      <c r="F32" s="29">
        <v>6296000</v>
      </c>
      <c r="G32" s="29">
        <v>6420000</v>
      </c>
      <c r="H32" s="29">
        <v>6420000</v>
      </c>
      <c r="I32" s="29">
        <v>6420000</v>
      </c>
      <c r="J32" s="29">
        <v>6420000</v>
      </c>
      <c r="K32" s="29">
        <v>6420000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</row>
    <row r="33" spans="2:460" x14ac:dyDescent="0.25">
      <c r="B33" s="22" t="s">
        <v>28</v>
      </c>
      <c r="C33" s="34" t="s">
        <v>29</v>
      </c>
      <c r="D33" s="23">
        <f t="shared" ref="D33:K33" si="8">D29+D30-D32</f>
        <v>11012755.820000056</v>
      </c>
      <c r="E33" s="23">
        <f t="shared" si="8"/>
        <v>6089455.8799997382</v>
      </c>
      <c r="F33" s="23">
        <f t="shared" si="8"/>
        <v>14634000</v>
      </c>
      <c r="G33" s="23">
        <f t="shared" si="8"/>
        <v>17337000</v>
      </c>
      <c r="H33" s="23">
        <f t="shared" si="8"/>
        <v>19736000</v>
      </c>
      <c r="I33" s="23">
        <f t="shared" si="8"/>
        <v>21983000</v>
      </c>
      <c r="J33" s="23">
        <f t="shared" si="8"/>
        <v>24029000</v>
      </c>
      <c r="K33" s="23">
        <f t="shared" si="8"/>
        <v>25822000</v>
      </c>
    </row>
    <row r="34" spans="2:460" x14ac:dyDescent="0.25">
      <c r="B34" s="28" t="s">
        <v>30</v>
      </c>
      <c r="C34" s="30" t="s">
        <v>31</v>
      </c>
      <c r="D34" s="29">
        <v>382352.03</v>
      </c>
      <c r="E34" s="29">
        <v>341112.94</v>
      </c>
      <c r="F34" s="29">
        <v>342000</v>
      </c>
      <c r="G34" s="29">
        <v>350000</v>
      </c>
      <c r="H34" s="29">
        <v>350000</v>
      </c>
      <c r="I34" s="29">
        <v>350000</v>
      </c>
      <c r="J34" s="29">
        <v>350000</v>
      </c>
      <c r="K34" s="29">
        <v>350000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</row>
    <row r="35" spans="2:460" x14ac:dyDescent="0.25">
      <c r="B35" s="28" t="s">
        <v>32</v>
      </c>
      <c r="C35" s="30" t="s">
        <v>33</v>
      </c>
      <c r="D35" s="29">
        <v>1564723.92</v>
      </c>
      <c r="E35" s="29">
        <v>3330541.6000000006</v>
      </c>
      <c r="F35" s="29">
        <v>3212000</v>
      </c>
      <c r="G35" s="29">
        <v>3100000</v>
      </c>
      <c r="H35" s="29">
        <v>3000000</v>
      </c>
      <c r="I35" s="29">
        <v>2900000</v>
      </c>
      <c r="J35" s="29">
        <v>2800000</v>
      </c>
      <c r="K35" s="29">
        <v>2700000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</row>
    <row r="36" spans="2:460" x14ac:dyDescent="0.25">
      <c r="B36" s="22" t="s">
        <v>3</v>
      </c>
      <c r="C36" s="34" t="s">
        <v>53</v>
      </c>
      <c r="D36" s="23">
        <f t="shared" ref="D36:K36" si="9">D33+D34-D35</f>
        <v>9830383.9300000556</v>
      </c>
      <c r="E36" s="23">
        <f t="shared" si="9"/>
        <v>3100027.219999738</v>
      </c>
      <c r="F36" s="23">
        <f t="shared" si="9"/>
        <v>11764000</v>
      </c>
      <c r="G36" s="23">
        <f t="shared" si="9"/>
        <v>14587000</v>
      </c>
      <c r="H36" s="23">
        <f t="shared" si="9"/>
        <v>17086000</v>
      </c>
      <c r="I36" s="23">
        <f t="shared" si="9"/>
        <v>19433000</v>
      </c>
      <c r="J36" s="23">
        <f t="shared" si="9"/>
        <v>21579000</v>
      </c>
      <c r="K36" s="23">
        <f t="shared" si="9"/>
        <v>23472000</v>
      </c>
    </row>
    <row r="37" spans="2:460" x14ac:dyDescent="0.25">
      <c r="B37" s="28" t="s">
        <v>34</v>
      </c>
      <c r="C37" s="30" t="s">
        <v>63</v>
      </c>
      <c r="D37" s="29">
        <v>2118025</v>
      </c>
      <c r="E37" s="29">
        <v>-5699449</v>
      </c>
      <c r="F37" s="29">
        <v>3764000</v>
      </c>
      <c r="G37" s="29">
        <v>4668000</v>
      </c>
      <c r="H37" s="29">
        <v>5468000</v>
      </c>
      <c r="I37" s="29">
        <v>6219000</v>
      </c>
      <c r="J37" s="29">
        <v>6905000</v>
      </c>
      <c r="K37" s="29">
        <v>7511000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</row>
    <row r="38" spans="2:460" x14ac:dyDescent="0.25">
      <c r="B38" s="28" t="s">
        <v>35</v>
      </c>
      <c r="C38" s="30" t="s">
        <v>62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</row>
    <row r="39" spans="2:460" x14ac:dyDescent="0.25">
      <c r="B39" s="22" t="s">
        <v>54</v>
      </c>
      <c r="C39" s="34" t="s">
        <v>36</v>
      </c>
      <c r="D39" s="23">
        <f t="shared" ref="D39:J39" si="10">D36-D37-D38</f>
        <v>7712358.9300000556</v>
      </c>
      <c r="E39" s="23">
        <f t="shared" si="10"/>
        <v>8799476.219999738</v>
      </c>
      <c r="F39" s="23">
        <f t="shared" si="10"/>
        <v>8000000</v>
      </c>
      <c r="G39" s="23">
        <f t="shared" si="10"/>
        <v>9919000</v>
      </c>
      <c r="H39" s="23">
        <f t="shared" si="10"/>
        <v>11618000</v>
      </c>
      <c r="I39" s="23">
        <f t="shared" si="10"/>
        <v>13214000</v>
      </c>
      <c r="J39" s="23">
        <f t="shared" si="10"/>
        <v>14674000</v>
      </c>
      <c r="K39" s="23">
        <f t="shared" ref="K39" si="11">K36-K37-K38</f>
        <v>15961000</v>
      </c>
    </row>
    <row r="40" spans="2:460" x14ac:dyDescent="0.25">
      <c r="B40" s="1"/>
      <c r="C40" s="2"/>
      <c r="D40" s="24"/>
      <c r="E40" s="24"/>
      <c r="F40" s="24"/>
      <c r="G40" s="24"/>
      <c r="H40" s="24"/>
      <c r="I40" s="24"/>
      <c r="J40" s="24"/>
      <c r="K40" s="24"/>
    </row>
    <row r="41" spans="2:460" x14ac:dyDescent="0.25">
      <c r="D41" s="25"/>
      <c r="E41" s="25"/>
      <c r="F41" s="25"/>
      <c r="G41" s="25"/>
      <c r="H41" s="25"/>
      <c r="I41" s="25"/>
      <c r="J41" s="25"/>
      <c r="K41" s="25"/>
    </row>
    <row r="42" spans="2:460" ht="33.75" x14ac:dyDescent="0.25">
      <c r="B42" s="54" t="s">
        <v>0</v>
      </c>
      <c r="C42" s="54"/>
      <c r="D42" s="11" t="s">
        <v>55</v>
      </c>
      <c r="E42" s="11" t="s">
        <v>56</v>
      </c>
      <c r="F42" s="12" t="s">
        <v>64</v>
      </c>
      <c r="G42" s="13" t="s">
        <v>65</v>
      </c>
      <c r="H42" s="13" t="s">
        <v>66</v>
      </c>
      <c r="I42" s="13" t="s">
        <v>67</v>
      </c>
      <c r="J42" s="13" t="s">
        <v>68</v>
      </c>
      <c r="K42" s="13" t="s">
        <v>69</v>
      </c>
    </row>
    <row r="43" spans="2:460" x14ac:dyDescent="0.25">
      <c r="B43" s="28" t="s">
        <v>1</v>
      </c>
      <c r="C43" s="30" t="s">
        <v>71</v>
      </c>
      <c r="D43" s="29">
        <v>656024624.66999996</v>
      </c>
      <c r="E43" s="29">
        <v>681132054.78999984</v>
      </c>
      <c r="F43" s="29">
        <f>ROUND(E43*1.01,-3)</f>
        <v>687943000</v>
      </c>
      <c r="G43" s="29">
        <f t="shared" ref="G43:K43" si="12">ROUND(F43*1.01,-3)</f>
        <v>694822000</v>
      </c>
      <c r="H43" s="29">
        <f t="shared" si="12"/>
        <v>701770000</v>
      </c>
      <c r="I43" s="29">
        <f t="shared" si="12"/>
        <v>708788000</v>
      </c>
      <c r="J43" s="29">
        <f t="shared" si="12"/>
        <v>715876000</v>
      </c>
      <c r="K43" s="29">
        <f t="shared" si="12"/>
        <v>723035000</v>
      </c>
      <c r="M43" s="51"/>
    </row>
    <row r="44" spans="2:460" x14ac:dyDescent="0.25">
      <c r="B44" s="28" t="s">
        <v>12</v>
      </c>
      <c r="C44" s="30" t="s">
        <v>72</v>
      </c>
      <c r="D44" s="29">
        <f>D45+D46+D47+D49</f>
        <v>106247202.58999999</v>
      </c>
      <c r="E44" s="29">
        <f t="shared" ref="E44:K44" si="13">E45+E46+E47+E49</f>
        <v>96293927.480000004</v>
      </c>
      <c r="F44" s="29">
        <f t="shared" si="13"/>
        <v>97412000</v>
      </c>
      <c r="G44" s="29">
        <f t="shared" si="13"/>
        <v>97901000</v>
      </c>
      <c r="H44" s="29">
        <f t="shared" si="13"/>
        <v>98266000</v>
      </c>
      <c r="I44" s="29">
        <f t="shared" si="13"/>
        <v>98497000</v>
      </c>
      <c r="J44" s="29">
        <f t="shared" si="13"/>
        <v>99725000</v>
      </c>
      <c r="K44" s="29">
        <f t="shared" si="13"/>
        <v>100939000</v>
      </c>
    </row>
    <row r="45" spans="2:460" x14ac:dyDescent="0.25">
      <c r="B45" s="20" t="s">
        <v>3</v>
      </c>
      <c r="C45" s="33" t="s">
        <v>94</v>
      </c>
      <c r="D45" s="21">
        <v>15559101.439999999</v>
      </c>
      <c r="E45" s="21">
        <v>17288900.359999999</v>
      </c>
      <c r="F45" s="21">
        <f>ROUND(F5*0.02,-3)</f>
        <v>17112000</v>
      </c>
      <c r="G45" s="21">
        <f>ROUND(G5*0.019,-3)</f>
        <v>17601000</v>
      </c>
      <c r="H45" s="21">
        <f>ROUND(H5*0.018,-3)</f>
        <v>17966000</v>
      </c>
      <c r="I45" s="21">
        <f>ROUND(I5*0.017,-3)</f>
        <v>18197000</v>
      </c>
      <c r="J45" s="21">
        <f t="shared" ref="J45:K45" si="14">ROUND(J5*0.017,-3)</f>
        <v>19425000</v>
      </c>
      <c r="K45" s="21">
        <f t="shared" si="14"/>
        <v>20639000</v>
      </c>
      <c r="M45" s="53"/>
      <c r="N45" s="53"/>
      <c r="O45" s="53"/>
      <c r="P45" s="53"/>
    </row>
    <row r="46" spans="2:460" x14ac:dyDescent="0.25">
      <c r="B46" s="20" t="s">
        <v>8</v>
      </c>
      <c r="C46" s="33" t="s">
        <v>73</v>
      </c>
      <c r="D46" s="21">
        <v>73906777.929999992</v>
      </c>
      <c r="E46" s="21">
        <v>69654704.200000003</v>
      </c>
      <c r="F46" s="21">
        <v>70000000</v>
      </c>
      <c r="G46" s="21">
        <v>70000000</v>
      </c>
      <c r="H46" s="21">
        <v>70000000</v>
      </c>
      <c r="I46" s="21">
        <v>70000000</v>
      </c>
      <c r="J46" s="21">
        <v>70000000</v>
      </c>
      <c r="K46" s="21">
        <v>70000000</v>
      </c>
      <c r="M46" s="51"/>
      <c r="N46" s="51"/>
      <c r="O46" s="51"/>
      <c r="P46" s="51"/>
    </row>
    <row r="47" spans="2:460" x14ac:dyDescent="0.25">
      <c r="B47" s="20" t="s">
        <v>10</v>
      </c>
      <c r="C47" s="33" t="s">
        <v>74</v>
      </c>
      <c r="D47" s="21">
        <v>15845527.09</v>
      </c>
      <c r="E47" s="21">
        <v>9046099.1500000004</v>
      </c>
      <c r="F47" s="21">
        <f>F48</f>
        <v>10000000</v>
      </c>
      <c r="G47" s="21">
        <f t="shared" ref="G47:K47" si="15">G48</f>
        <v>10000000</v>
      </c>
      <c r="H47" s="21">
        <f t="shared" si="15"/>
        <v>10000000</v>
      </c>
      <c r="I47" s="21">
        <f t="shared" si="15"/>
        <v>10000000</v>
      </c>
      <c r="J47" s="21">
        <f t="shared" si="15"/>
        <v>10000000</v>
      </c>
      <c r="K47" s="21">
        <f t="shared" si="15"/>
        <v>10000000</v>
      </c>
      <c r="M47" s="51"/>
      <c r="N47" s="51"/>
      <c r="O47" s="51"/>
      <c r="P47" s="51"/>
    </row>
    <row r="48" spans="2:460" s="45" customFormat="1" x14ac:dyDescent="0.25">
      <c r="B48" s="47" t="s">
        <v>21</v>
      </c>
      <c r="C48" s="48" t="s">
        <v>93</v>
      </c>
      <c r="D48" s="46">
        <v>15845527.09</v>
      </c>
      <c r="E48" s="46">
        <v>9046099.1500000004</v>
      </c>
      <c r="F48" s="46">
        <v>10000000</v>
      </c>
      <c r="G48" s="46">
        <v>10000000</v>
      </c>
      <c r="H48" s="46">
        <v>10000000</v>
      </c>
      <c r="I48" s="46">
        <v>10000000</v>
      </c>
      <c r="J48" s="46">
        <v>10000000</v>
      </c>
      <c r="K48" s="46">
        <v>10000000</v>
      </c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8"/>
      <c r="IV48" s="8"/>
      <c r="IW48" s="8"/>
      <c r="IX48" s="8"/>
      <c r="IY48" s="8"/>
      <c r="IZ48" s="8"/>
      <c r="JA48" s="8"/>
      <c r="JB48" s="8"/>
      <c r="JC48" s="8"/>
      <c r="JD48" s="8"/>
      <c r="JE48" s="8"/>
      <c r="JF48" s="8"/>
      <c r="JG48" s="8"/>
      <c r="JH48" s="8"/>
      <c r="JI48" s="8"/>
      <c r="JJ48" s="8"/>
      <c r="JK48" s="8"/>
      <c r="JL48" s="8"/>
      <c r="JM48" s="8"/>
      <c r="JN48" s="8"/>
      <c r="JO48" s="8"/>
      <c r="JP48" s="8"/>
      <c r="JQ48" s="8"/>
      <c r="JR48" s="8"/>
      <c r="JS48" s="8"/>
      <c r="JT48" s="8"/>
      <c r="JU48" s="8"/>
      <c r="JV48" s="8"/>
      <c r="JW48" s="8"/>
      <c r="JX48" s="8"/>
      <c r="JY48" s="8"/>
      <c r="JZ48" s="8"/>
      <c r="KA48" s="8"/>
      <c r="KB48" s="8"/>
      <c r="KC48" s="8"/>
      <c r="KD48" s="8"/>
      <c r="KE48" s="8"/>
      <c r="KF48" s="8"/>
      <c r="KG48" s="8"/>
      <c r="KH48" s="8"/>
      <c r="KI48" s="8"/>
      <c r="KJ48" s="8"/>
      <c r="KK48" s="8"/>
      <c r="KL48" s="8"/>
      <c r="KM48" s="8"/>
      <c r="KN48" s="8"/>
      <c r="KO48" s="8"/>
      <c r="KP48" s="8"/>
      <c r="KQ48" s="8"/>
      <c r="KR48" s="8"/>
      <c r="KS48" s="8"/>
      <c r="KT48" s="8"/>
      <c r="KU48" s="8"/>
      <c r="KV48" s="8"/>
      <c r="KW48" s="8"/>
      <c r="KX48" s="8"/>
      <c r="KY48" s="8"/>
      <c r="KZ48" s="8"/>
      <c r="LA48" s="8"/>
      <c r="LB48" s="8"/>
      <c r="LC48" s="8"/>
      <c r="LD48" s="8"/>
      <c r="LE48" s="8"/>
      <c r="LF48" s="8"/>
      <c r="LG48" s="8"/>
      <c r="LH48" s="8"/>
      <c r="LI48" s="8"/>
      <c r="LJ48" s="8"/>
      <c r="LK48" s="8"/>
      <c r="LL48" s="8"/>
      <c r="LM48" s="8"/>
      <c r="LN48" s="8"/>
      <c r="LO48" s="8"/>
      <c r="LP48" s="8"/>
      <c r="LQ48" s="8"/>
      <c r="LR48" s="8"/>
      <c r="LS48" s="8"/>
      <c r="LT48" s="8"/>
      <c r="LU48" s="8"/>
      <c r="LV48" s="8"/>
      <c r="LW48" s="8"/>
      <c r="LX48" s="8"/>
      <c r="LY48" s="8"/>
      <c r="LZ48" s="8"/>
      <c r="MA48" s="8"/>
      <c r="MB48" s="8"/>
      <c r="MC48" s="8"/>
      <c r="MD48" s="8"/>
      <c r="ME48" s="8"/>
      <c r="MF48" s="8"/>
      <c r="MG48" s="8"/>
      <c r="MH48" s="8"/>
      <c r="MI48" s="8"/>
      <c r="MJ48" s="8"/>
      <c r="MK48" s="8"/>
      <c r="ML48" s="8"/>
      <c r="MM48" s="8"/>
      <c r="MN48" s="8"/>
      <c r="MO48" s="8"/>
      <c r="MP48" s="8"/>
      <c r="MQ48" s="8"/>
      <c r="MR48" s="8"/>
      <c r="MS48" s="8"/>
      <c r="MT48" s="8"/>
      <c r="MU48" s="8"/>
      <c r="MV48" s="8"/>
      <c r="MW48" s="8"/>
      <c r="MX48" s="8"/>
      <c r="MY48" s="8"/>
      <c r="MZ48" s="8"/>
      <c r="NA48" s="8"/>
      <c r="NB48" s="8"/>
      <c r="NC48" s="8"/>
      <c r="ND48" s="8"/>
      <c r="NE48" s="8"/>
      <c r="NF48" s="8"/>
      <c r="NG48" s="8"/>
      <c r="NH48" s="8"/>
      <c r="NI48" s="8"/>
      <c r="NJ48" s="8"/>
      <c r="NK48" s="8"/>
      <c r="NL48" s="8"/>
      <c r="NM48" s="8"/>
      <c r="NN48" s="8"/>
      <c r="NO48" s="8"/>
      <c r="NP48" s="8"/>
      <c r="NQ48" s="8"/>
      <c r="NR48" s="8"/>
      <c r="NS48" s="8"/>
      <c r="NT48" s="8"/>
      <c r="NU48" s="8"/>
      <c r="NV48" s="8"/>
      <c r="NW48" s="8"/>
      <c r="NX48" s="8"/>
      <c r="NY48" s="8"/>
      <c r="NZ48" s="8"/>
      <c r="OA48" s="8"/>
      <c r="OB48" s="8"/>
      <c r="OC48" s="8"/>
      <c r="OD48" s="8"/>
      <c r="OE48" s="8"/>
      <c r="OF48" s="8"/>
      <c r="OG48" s="8"/>
      <c r="OH48" s="8"/>
      <c r="OI48" s="8"/>
      <c r="OJ48" s="8"/>
      <c r="OK48" s="8"/>
      <c r="OL48" s="8"/>
      <c r="OM48" s="8"/>
      <c r="ON48" s="8"/>
      <c r="OO48" s="8"/>
      <c r="OP48" s="8"/>
      <c r="OQ48" s="8"/>
      <c r="OR48" s="8"/>
      <c r="OS48" s="8"/>
      <c r="OT48" s="8"/>
      <c r="OU48" s="8"/>
      <c r="OV48" s="8"/>
      <c r="OW48" s="8"/>
      <c r="OX48" s="8"/>
      <c r="OY48" s="8"/>
      <c r="OZ48" s="8"/>
      <c r="PA48" s="8"/>
      <c r="PB48" s="8"/>
      <c r="PC48" s="8"/>
      <c r="PD48" s="8"/>
      <c r="PE48" s="8"/>
      <c r="PF48" s="8"/>
      <c r="PG48" s="8"/>
      <c r="PH48" s="8"/>
      <c r="PI48" s="8"/>
      <c r="PJ48" s="8"/>
      <c r="PK48" s="8"/>
      <c r="PL48" s="8"/>
      <c r="PM48" s="8"/>
      <c r="PN48" s="8"/>
      <c r="PO48" s="8"/>
      <c r="PP48" s="8"/>
      <c r="PQ48" s="8"/>
      <c r="PR48" s="8"/>
      <c r="PS48" s="8"/>
      <c r="PT48" s="8"/>
      <c r="PU48" s="8"/>
      <c r="PV48" s="8"/>
      <c r="PW48" s="8"/>
      <c r="PX48" s="8"/>
      <c r="PY48" s="8"/>
      <c r="PZ48" s="8"/>
      <c r="QA48" s="8"/>
      <c r="QB48" s="8"/>
      <c r="QC48" s="8"/>
      <c r="QD48" s="8"/>
      <c r="QE48" s="8"/>
      <c r="QF48" s="8"/>
      <c r="QG48" s="8"/>
      <c r="QH48" s="8"/>
      <c r="QI48" s="8"/>
      <c r="QJ48" s="8"/>
      <c r="QK48" s="8"/>
      <c r="QL48" s="8"/>
      <c r="QM48" s="8"/>
      <c r="QN48" s="8"/>
      <c r="QO48" s="8"/>
      <c r="QP48" s="8"/>
      <c r="QQ48" s="8"/>
      <c r="QR48" s="8"/>
    </row>
    <row r="49" spans="2:13" x14ac:dyDescent="0.25">
      <c r="B49" s="20" t="s">
        <v>11</v>
      </c>
      <c r="C49" s="33" t="s">
        <v>75</v>
      </c>
      <c r="D49" s="21">
        <v>935796.13000000012</v>
      </c>
      <c r="E49" s="21">
        <v>304223.76999999996</v>
      </c>
      <c r="F49" s="21">
        <v>300000</v>
      </c>
      <c r="G49" s="21">
        <v>300000</v>
      </c>
      <c r="H49" s="21">
        <v>300000</v>
      </c>
      <c r="I49" s="21">
        <v>300000</v>
      </c>
      <c r="J49" s="21">
        <v>300000</v>
      </c>
      <c r="K49" s="21">
        <v>300000</v>
      </c>
    </row>
    <row r="50" spans="2:13" x14ac:dyDescent="0.25">
      <c r="B50" s="22" t="s">
        <v>14</v>
      </c>
      <c r="C50" s="34" t="s">
        <v>76</v>
      </c>
      <c r="D50" s="23">
        <f>D43+D44</f>
        <v>762271827.25999999</v>
      </c>
      <c r="E50" s="23">
        <f t="shared" ref="E50:K50" si="16">E43+E44</f>
        <v>777425982.26999986</v>
      </c>
      <c r="F50" s="23">
        <f t="shared" si="16"/>
        <v>785355000</v>
      </c>
      <c r="G50" s="23">
        <f t="shared" si="16"/>
        <v>792723000</v>
      </c>
      <c r="H50" s="23">
        <f t="shared" si="16"/>
        <v>800036000</v>
      </c>
      <c r="I50" s="23">
        <f t="shared" si="16"/>
        <v>807285000</v>
      </c>
      <c r="J50" s="23">
        <f t="shared" si="16"/>
        <v>815601000</v>
      </c>
      <c r="K50" s="23">
        <f t="shared" si="16"/>
        <v>823974000</v>
      </c>
    </row>
    <row r="51" spans="2:13" x14ac:dyDescent="0.25">
      <c r="B51" s="50"/>
      <c r="C51" s="49"/>
      <c r="D51" s="27"/>
      <c r="E51" s="27"/>
      <c r="F51" s="27"/>
      <c r="G51" s="27"/>
      <c r="H51" s="27"/>
    </row>
    <row r="52" spans="2:13" x14ac:dyDescent="0.25">
      <c r="B52" s="28" t="s">
        <v>1</v>
      </c>
      <c r="C52" s="30" t="s">
        <v>77</v>
      </c>
      <c r="D52" s="29">
        <f>SUM(D53:D61)</f>
        <v>342771464.63000005</v>
      </c>
      <c r="E52" s="29">
        <f t="shared" ref="E52:K52" si="17">SUM(E53:E61)</f>
        <v>351570940.84999979</v>
      </c>
      <c r="F52" s="29">
        <f t="shared" si="17"/>
        <v>359570940.84999979</v>
      </c>
      <c r="G52" s="29">
        <f t="shared" si="17"/>
        <v>369489940.84999979</v>
      </c>
      <c r="H52" s="29">
        <f t="shared" si="17"/>
        <v>381107940.84999979</v>
      </c>
      <c r="I52" s="29">
        <f t="shared" si="17"/>
        <v>394321940.84999979</v>
      </c>
      <c r="J52" s="29">
        <f t="shared" si="17"/>
        <v>408995940.84999979</v>
      </c>
      <c r="K52" s="29">
        <f t="shared" si="17"/>
        <v>424956940.84999979</v>
      </c>
    </row>
    <row r="53" spans="2:13" x14ac:dyDescent="0.25">
      <c r="B53" s="20" t="s">
        <v>3</v>
      </c>
      <c r="C53" s="33" t="s">
        <v>78</v>
      </c>
      <c r="D53" s="21">
        <v>272598000</v>
      </c>
      <c r="E53" s="21">
        <v>272598000</v>
      </c>
      <c r="F53" s="21">
        <v>272598000</v>
      </c>
      <c r="G53" s="21">
        <v>272598000</v>
      </c>
      <c r="H53" s="21">
        <v>272598000</v>
      </c>
      <c r="I53" s="21">
        <v>272598000</v>
      </c>
      <c r="J53" s="21">
        <v>272598000</v>
      </c>
      <c r="K53" s="21">
        <v>272598000</v>
      </c>
    </row>
    <row r="54" spans="2:13" x14ac:dyDescent="0.25">
      <c r="B54" s="20" t="s">
        <v>8</v>
      </c>
      <c r="C54" s="33" t="s">
        <v>79</v>
      </c>
      <c r="D54" s="21"/>
      <c r="E54" s="21"/>
      <c r="F54" s="21"/>
      <c r="G54" s="21"/>
      <c r="H54" s="21"/>
      <c r="I54" s="21"/>
      <c r="J54" s="21"/>
      <c r="K54" s="21"/>
    </row>
    <row r="55" spans="2:13" x14ac:dyDescent="0.25">
      <c r="B55" s="20" t="s">
        <v>10</v>
      </c>
      <c r="C55" s="33" t="s">
        <v>80</v>
      </c>
      <c r="D55" s="21"/>
      <c r="E55" s="21"/>
      <c r="F55" s="21"/>
      <c r="G55" s="21"/>
      <c r="H55" s="21"/>
      <c r="I55" s="21"/>
      <c r="J55" s="21"/>
      <c r="K55" s="21"/>
    </row>
    <row r="56" spans="2:13" x14ac:dyDescent="0.25">
      <c r="B56" s="20" t="s">
        <v>11</v>
      </c>
      <c r="C56" s="33" t="s">
        <v>81</v>
      </c>
      <c r="D56" s="21">
        <v>63184910.700000003</v>
      </c>
      <c r="E56" s="21">
        <v>70173464.630000055</v>
      </c>
      <c r="F56" s="21">
        <f>E56+E59+E60</f>
        <v>78972940.849999785</v>
      </c>
      <c r="G56" s="21">
        <f t="shared" ref="G56:K56" si="18">F56+F59+F60</f>
        <v>86972940.849999785</v>
      </c>
      <c r="H56" s="21">
        <f t="shared" si="18"/>
        <v>96891940.849999785</v>
      </c>
      <c r="I56" s="21">
        <f t="shared" si="18"/>
        <v>108509940.84999979</v>
      </c>
      <c r="J56" s="21">
        <f t="shared" si="18"/>
        <v>121723940.84999979</v>
      </c>
      <c r="K56" s="21">
        <f t="shared" si="18"/>
        <v>136397940.84999979</v>
      </c>
    </row>
    <row r="57" spans="2:13" x14ac:dyDescent="0.25">
      <c r="B57" s="20" t="s">
        <v>18</v>
      </c>
      <c r="C57" s="33" t="s">
        <v>82</v>
      </c>
      <c r="D57" s="21"/>
      <c r="E57" s="21"/>
      <c r="F57" s="21"/>
      <c r="G57" s="21"/>
      <c r="H57" s="21"/>
      <c r="I57" s="21"/>
      <c r="J57" s="21"/>
      <c r="K57" s="21"/>
    </row>
    <row r="58" spans="2:13" x14ac:dyDescent="0.25">
      <c r="B58" s="20" t="s">
        <v>19</v>
      </c>
      <c r="C58" s="33" t="s">
        <v>83</v>
      </c>
      <c r="D58" s="21"/>
      <c r="E58" s="21"/>
      <c r="F58" s="21"/>
      <c r="G58" s="21"/>
      <c r="H58" s="21"/>
      <c r="I58" s="21"/>
      <c r="J58" s="21"/>
      <c r="K58" s="21"/>
    </row>
    <row r="59" spans="2:13" x14ac:dyDescent="0.25">
      <c r="B59" s="20" t="s">
        <v>20</v>
      </c>
      <c r="C59" s="33" t="s">
        <v>84</v>
      </c>
      <c r="D59" s="21">
        <v>-723805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</row>
    <row r="60" spans="2:13" x14ac:dyDescent="0.25">
      <c r="B60" s="20" t="s">
        <v>22</v>
      </c>
      <c r="C60" s="33" t="s">
        <v>85</v>
      </c>
      <c r="D60" s="21">
        <v>7712358.9300000556</v>
      </c>
      <c r="E60" s="21">
        <v>8799476.219999738</v>
      </c>
      <c r="F60" s="21">
        <f>F39</f>
        <v>8000000</v>
      </c>
      <c r="G60" s="21">
        <f t="shared" ref="G60:K60" si="19">G39</f>
        <v>9919000</v>
      </c>
      <c r="H60" s="21">
        <f t="shared" si="19"/>
        <v>11618000</v>
      </c>
      <c r="I60" s="21">
        <f t="shared" si="19"/>
        <v>13214000</v>
      </c>
      <c r="J60" s="21">
        <f t="shared" si="19"/>
        <v>14674000</v>
      </c>
      <c r="K60" s="21">
        <f t="shared" si="19"/>
        <v>15961000</v>
      </c>
    </row>
    <row r="61" spans="2:13" x14ac:dyDescent="0.25">
      <c r="B61" s="20" t="s">
        <v>23</v>
      </c>
      <c r="C61" s="33" t="s">
        <v>86</v>
      </c>
      <c r="D61" s="21"/>
      <c r="E61" s="21"/>
      <c r="F61" s="21"/>
      <c r="G61" s="21"/>
      <c r="H61" s="21"/>
      <c r="I61" s="21"/>
      <c r="J61" s="21"/>
      <c r="K61" s="21"/>
    </row>
    <row r="62" spans="2:13" x14ac:dyDescent="0.25">
      <c r="B62" s="28" t="s">
        <v>12</v>
      </c>
      <c r="C62" s="30" t="s">
        <v>87</v>
      </c>
      <c r="D62" s="29">
        <f>SUM(D63:D66)</f>
        <v>419500362.63</v>
      </c>
      <c r="E62" s="29">
        <f t="shared" ref="E62:K62" si="20">SUM(E63:E66)</f>
        <v>425855041.41999984</v>
      </c>
      <c r="F62" s="29">
        <f t="shared" si="20"/>
        <v>425784058.7300002</v>
      </c>
      <c r="G62" s="29">
        <f t="shared" si="20"/>
        <v>423233058.77000022</v>
      </c>
      <c r="H62" s="29">
        <f t="shared" si="20"/>
        <v>418928058.8500002</v>
      </c>
      <c r="I62" s="29">
        <f t="shared" si="20"/>
        <v>412963058.93000019</v>
      </c>
      <c r="J62" s="29">
        <f t="shared" si="20"/>
        <v>406605059.15000021</v>
      </c>
      <c r="K62" s="29">
        <f t="shared" si="20"/>
        <v>399017059.15000021</v>
      </c>
    </row>
    <row r="63" spans="2:13" x14ac:dyDescent="0.25">
      <c r="B63" s="20" t="s">
        <v>3</v>
      </c>
      <c r="C63" s="33" t="s">
        <v>88</v>
      </c>
      <c r="D63" s="21">
        <v>29796276.020000003</v>
      </c>
      <c r="E63" s="21">
        <v>51549021.269999996</v>
      </c>
      <c r="F63" s="21">
        <v>51972000</v>
      </c>
      <c r="G63" s="21">
        <v>51373000</v>
      </c>
      <c r="H63" s="21">
        <v>50804000</v>
      </c>
      <c r="I63" s="21">
        <v>50264000</v>
      </c>
      <c r="J63" s="21">
        <v>48751000</v>
      </c>
      <c r="K63" s="21">
        <f t="shared" ref="K63" si="21">ROUND(J63*0.95,-3)</f>
        <v>46313000</v>
      </c>
    </row>
    <row r="64" spans="2:13" x14ac:dyDescent="0.25">
      <c r="B64" s="20" t="s">
        <v>8</v>
      </c>
      <c r="C64" s="33" t="s">
        <v>89</v>
      </c>
      <c r="D64" s="21">
        <v>20406784.43</v>
      </c>
      <c r="E64" s="21">
        <v>18215976.780000001</v>
      </c>
      <c r="F64" s="21">
        <v>12455696.58</v>
      </c>
      <c r="G64" s="21">
        <v>9341772.6199999992</v>
      </c>
      <c r="H64" s="21">
        <v>6227848.7000000002</v>
      </c>
      <c r="I64" s="21">
        <v>3113924.78</v>
      </c>
      <c r="J64" s="21">
        <v>0</v>
      </c>
      <c r="K64" s="21">
        <v>0</v>
      </c>
      <c r="M64" s="9"/>
    </row>
    <row r="65" spans="2:11" x14ac:dyDescent="0.25">
      <c r="B65" s="20" t="s">
        <v>10</v>
      </c>
      <c r="C65" s="33" t="s">
        <v>90</v>
      </c>
      <c r="D65" s="21">
        <v>131735654.02</v>
      </c>
      <c r="E65" s="21">
        <v>108057659.26000001</v>
      </c>
      <c r="F65" s="21">
        <v>107029303</v>
      </c>
      <c r="G65" s="21">
        <v>104619227</v>
      </c>
      <c r="H65" s="21">
        <v>102412151</v>
      </c>
      <c r="I65" s="21">
        <v>100398075</v>
      </c>
      <c r="J65" s="21">
        <v>99572000</v>
      </c>
      <c r="K65" s="21">
        <v>96763000</v>
      </c>
    </row>
    <row r="66" spans="2:11" x14ac:dyDescent="0.25">
      <c r="B66" s="20" t="s">
        <v>11</v>
      </c>
      <c r="C66" s="33" t="s">
        <v>91</v>
      </c>
      <c r="D66" s="21">
        <v>237561648.16</v>
      </c>
      <c r="E66" s="21">
        <v>248032384.10999984</v>
      </c>
      <c r="F66" s="21">
        <v>254327059.15000021</v>
      </c>
      <c r="G66" s="21">
        <v>257899059.15000021</v>
      </c>
      <c r="H66" s="21">
        <v>259484059.15000021</v>
      </c>
      <c r="I66" s="21">
        <v>259187059.15000021</v>
      </c>
      <c r="J66" s="21">
        <v>258282059.15000021</v>
      </c>
      <c r="K66" s="21">
        <v>255941059.15000021</v>
      </c>
    </row>
    <row r="67" spans="2:11" x14ac:dyDescent="0.25">
      <c r="B67" s="22" t="s">
        <v>14</v>
      </c>
      <c r="C67" s="34" t="s">
        <v>92</v>
      </c>
      <c r="D67" s="23">
        <f>D52+D62</f>
        <v>762271827.25999999</v>
      </c>
      <c r="E67" s="23">
        <f t="shared" ref="E67:K67" si="22">E52+E62</f>
        <v>777425982.26999962</v>
      </c>
      <c r="F67" s="23">
        <f t="shared" si="22"/>
        <v>785354999.57999992</v>
      </c>
      <c r="G67" s="23">
        <f t="shared" si="22"/>
        <v>792722999.62</v>
      </c>
      <c r="H67" s="23">
        <f t="shared" si="22"/>
        <v>800035999.70000005</v>
      </c>
      <c r="I67" s="23">
        <f t="shared" si="22"/>
        <v>807284999.77999997</v>
      </c>
      <c r="J67" s="23">
        <f t="shared" si="22"/>
        <v>815601000</v>
      </c>
      <c r="K67" s="23">
        <f t="shared" si="22"/>
        <v>823974000</v>
      </c>
    </row>
    <row r="68" spans="2:11" x14ac:dyDescent="0.25">
      <c r="D68" s="9">
        <f>D50-D67</f>
        <v>0</v>
      </c>
      <c r="E68" s="9">
        <f t="shared" ref="E68:K68" si="23">E50-E67</f>
        <v>0</v>
      </c>
      <c r="F68" s="9">
        <f t="shared" si="23"/>
        <v>0.42000007629394531</v>
      </c>
      <c r="G68" s="9">
        <f t="shared" si="23"/>
        <v>0.37999999523162842</v>
      </c>
      <c r="H68" s="9">
        <f t="shared" si="23"/>
        <v>0.29999995231628418</v>
      </c>
      <c r="I68" s="9">
        <f t="shared" si="23"/>
        <v>0.22000002861022949</v>
      </c>
      <c r="J68" s="9">
        <f t="shared" si="23"/>
        <v>0</v>
      </c>
      <c r="K68" s="9">
        <f t="shared" si="23"/>
        <v>0</v>
      </c>
    </row>
  </sheetData>
  <mergeCells count="2">
    <mergeCell ref="B4:C4"/>
    <mergeCell ref="B42:C42"/>
  </mergeCells>
  <conditionalFormatting sqref="D39:K39 D33:K33 D36:K36 D29:K29">
    <cfRule type="cellIs" priority="7" stopIfTrue="1" operator="greaterThanOrEqual">
      <formula>0</formula>
    </cfRule>
  </conditionalFormatting>
  <conditionalFormatting sqref="D50:K50">
    <cfRule type="cellIs" priority="2" stopIfTrue="1" operator="greaterThanOrEqual">
      <formula>0</formula>
    </cfRule>
  </conditionalFormatting>
  <conditionalFormatting sqref="D67:K67">
    <cfRule type="cellIs" priority="1" stopIfTrue="1" operator="greaterThanOrEqual">
      <formula>0</formula>
    </cfRule>
  </conditionalFormatting>
  <pageMargins left="0.25" right="0.25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Prognoza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CPL</cp:lastModifiedBy>
  <cp:lastPrinted>2023-10-09T06:59:17Z</cp:lastPrinted>
  <dcterms:created xsi:type="dcterms:W3CDTF">2023-08-02T10:10:19Z</dcterms:created>
  <dcterms:modified xsi:type="dcterms:W3CDTF">2023-10-09T10:30:15Z</dcterms:modified>
</cp:coreProperties>
</file>