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rzepczynska\Desktop\"/>
    </mc:Choice>
  </mc:AlternateContent>
  <xr:revisionPtr revIDLastSave="0" documentId="13_ncr:1_{D40753AF-7053-4126-9B8F-20712B5464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2" l="1"/>
  <c r="K74" i="2"/>
  <c r="J70" i="2"/>
  <c r="J71" i="2"/>
  <c r="K71" i="2" s="1"/>
  <c r="J72" i="2"/>
  <c r="K72" i="2" s="1"/>
  <c r="J73" i="2"/>
  <c r="K73" i="2" s="1"/>
  <c r="J74" i="2"/>
  <c r="H70" i="2"/>
  <c r="H71" i="2"/>
  <c r="H72" i="2"/>
  <c r="H73" i="2"/>
  <c r="H74" i="2"/>
  <c r="K54" i="2"/>
  <c r="K55" i="2"/>
  <c r="J54" i="2"/>
  <c r="J55" i="2"/>
  <c r="H54" i="2"/>
  <c r="H55" i="2"/>
  <c r="J31" i="2"/>
  <c r="K31" i="2" s="1"/>
  <c r="J32" i="2"/>
  <c r="K32" i="2" s="1"/>
  <c r="H31" i="2"/>
  <c r="H32" i="2"/>
  <c r="H35" i="2"/>
  <c r="J35" i="2"/>
  <c r="K35" i="2" s="1"/>
  <c r="J30" i="2"/>
  <c r="F5" i="2"/>
  <c r="H5" i="2" s="1"/>
  <c r="F15" i="2"/>
  <c r="H15" i="2" s="1"/>
  <c r="F27" i="2"/>
  <c r="H27" i="2" s="1"/>
  <c r="F13" i="2"/>
  <c r="H13" i="2" s="1"/>
  <c r="F12" i="2"/>
  <c r="H12" i="2" s="1"/>
  <c r="F53" i="2"/>
  <c r="H53" i="2" s="1"/>
  <c r="F36" i="2"/>
  <c r="H36" i="2" s="1"/>
  <c r="F26" i="2"/>
  <c r="H26" i="2" s="1"/>
  <c r="F25" i="2"/>
  <c r="H25" i="2" s="1"/>
  <c r="F52" i="2"/>
  <c r="H52" i="2" s="1"/>
  <c r="F23" i="2"/>
  <c r="H23" i="2" s="1"/>
  <c r="F6" i="2"/>
  <c r="H6" i="2" s="1"/>
  <c r="F8" i="2"/>
  <c r="H8" i="2" s="1"/>
  <c r="F7" i="2"/>
  <c r="H7" i="2" s="1"/>
  <c r="F62" i="2"/>
  <c r="H62" i="2" s="1"/>
  <c r="F16" i="2"/>
  <c r="H16" i="2" s="1"/>
  <c r="F30" i="2"/>
  <c r="H30" i="2" s="1"/>
  <c r="F19" i="2"/>
  <c r="H19" i="2" s="1"/>
  <c r="F24" i="2"/>
  <c r="H24" i="2" s="1"/>
  <c r="F34" i="2"/>
  <c r="F28" i="2"/>
  <c r="H28" i="2" s="1"/>
  <c r="F10" i="2"/>
  <c r="H10" i="2" s="1"/>
  <c r="F14" i="2"/>
  <c r="H14" i="2" s="1"/>
  <c r="F22" i="2"/>
  <c r="H22" i="2" s="1"/>
  <c r="F21" i="2"/>
  <c r="H21" i="2" s="1"/>
  <c r="F20" i="2"/>
  <c r="H20" i="2" s="1"/>
  <c r="J69" i="2"/>
  <c r="K69" i="2" s="1"/>
  <c r="H69" i="2"/>
  <c r="F11" i="2"/>
  <c r="J68" i="2"/>
  <c r="K68" i="2" s="1"/>
  <c r="H68" i="2"/>
  <c r="J67" i="2"/>
  <c r="K67" i="2" s="1"/>
  <c r="H67" i="2"/>
  <c r="J66" i="2"/>
  <c r="K66" i="2" s="1"/>
  <c r="H66" i="2"/>
  <c r="J65" i="2"/>
  <c r="K65" i="2" s="1"/>
  <c r="H65" i="2"/>
  <c r="J64" i="2"/>
  <c r="K64" i="2" s="1"/>
  <c r="H64" i="2"/>
  <c r="J63" i="2"/>
  <c r="K63" i="2" s="1"/>
  <c r="H63" i="2"/>
  <c r="J62" i="2"/>
  <c r="J61" i="2"/>
  <c r="K61" i="2" s="1"/>
  <c r="H61" i="2"/>
  <c r="J60" i="2"/>
  <c r="K60" i="2" s="1"/>
  <c r="H60" i="2"/>
  <c r="J59" i="2"/>
  <c r="K59" i="2" s="1"/>
  <c r="H59" i="2"/>
  <c r="J58" i="2"/>
  <c r="K58" i="2" s="1"/>
  <c r="H58" i="2"/>
  <c r="J53" i="2"/>
  <c r="J52" i="2"/>
  <c r="J51" i="2"/>
  <c r="K51" i="2" s="1"/>
  <c r="H51" i="2"/>
  <c r="J50" i="2"/>
  <c r="F50" i="2"/>
  <c r="H50" i="2" s="1"/>
  <c r="J49" i="2"/>
  <c r="F49" i="2"/>
  <c r="J48" i="2"/>
  <c r="K48" i="2" s="1"/>
  <c r="H48" i="2"/>
  <c r="J47" i="2"/>
  <c r="F47" i="2"/>
  <c r="H47" i="2" s="1"/>
  <c r="J46" i="2"/>
  <c r="K46" i="2" s="1"/>
  <c r="H46" i="2"/>
  <c r="J45" i="2"/>
  <c r="K45" i="2" s="1"/>
  <c r="H45" i="2"/>
  <c r="J44" i="2"/>
  <c r="K44" i="2" s="1"/>
  <c r="H44" i="2"/>
  <c r="J36" i="2"/>
  <c r="J34" i="2"/>
  <c r="J29" i="2"/>
  <c r="K29" i="2" s="1"/>
  <c r="H29" i="2"/>
  <c r="J28" i="2"/>
  <c r="J27" i="2"/>
  <c r="J26" i="2"/>
  <c r="J25" i="2"/>
  <c r="J24" i="2"/>
  <c r="J23" i="2"/>
  <c r="J22" i="2"/>
  <c r="J21" i="2"/>
  <c r="J20" i="2"/>
  <c r="J19" i="2"/>
  <c r="J18" i="2"/>
  <c r="H18" i="2"/>
  <c r="J17" i="2"/>
  <c r="H17" i="2"/>
  <c r="J16" i="2"/>
  <c r="J15" i="2"/>
  <c r="J14" i="2"/>
  <c r="J13" i="2"/>
  <c r="J12" i="2"/>
  <c r="J11" i="2"/>
  <c r="H11" i="2"/>
  <c r="J10" i="2"/>
  <c r="J9" i="2"/>
  <c r="H9" i="2"/>
  <c r="J8" i="2"/>
  <c r="J7" i="2"/>
  <c r="J6" i="2"/>
  <c r="J5" i="2"/>
  <c r="H76" i="2" l="1"/>
  <c r="K11" i="2"/>
  <c r="K76" i="2" s="1"/>
  <c r="K28" i="2"/>
  <c r="K30" i="2"/>
  <c r="K49" i="2"/>
  <c r="K14" i="2"/>
  <c r="K62" i="2"/>
  <c r="K52" i="2"/>
  <c r="K26" i="2"/>
  <c r="K34" i="2"/>
  <c r="K13" i="2"/>
  <c r="K8" i="2"/>
  <c r="H34" i="2"/>
  <c r="K12" i="2"/>
  <c r="K53" i="2"/>
  <c r="K15" i="2"/>
  <c r="K17" i="2"/>
  <c r="K21" i="2"/>
  <c r="K25" i="2"/>
  <c r="K19" i="2"/>
  <c r="H49" i="2"/>
  <c r="K6" i="2"/>
  <c r="K10" i="2"/>
  <c r="K23" i="2"/>
  <c r="K36" i="2"/>
  <c r="K18" i="2"/>
  <c r="K22" i="2"/>
  <c r="K47" i="2"/>
  <c r="K7" i="2"/>
  <c r="K27" i="2"/>
  <c r="K5" i="2"/>
  <c r="K9" i="2"/>
  <c r="K16" i="2"/>
  <c r="K20" i="2"/>
  <c r="K24" i="2"/>
  <c r="K50" i="2"/>
</calcChain>
</file>

<file path=xl/sharedStrings.xml><?xml version="1.0" encoding="utf-8"?>
<sst xmlns="http://schemas.openxmlformats.org/spreadsheetml/2006/main" count="152" uniqueCount="77">
  <si>
    <t>Lp.</t>
  </si>
  <si>
    <t>Asortyment - nazwa urządzenia,                                                            do którego przeznaczony jest materiał</t>
  </si>
  <si>
    <t>Nazwa handlowa                  (tożsama z nazwą, która będzie widniała na fakturze)</t>
  </si>
  <si>
    <t>Producent</t>
  </si>
  <si>
    <t>J.m.</t>
  </si>
  <si>
    <t>Planowane roczne zużycie</t>
  </si>
  <si>
    <t>Cena jednostkowa netto</t>
  </si>
  <si>
    <t>wartość netto</t>
  </si>
  <si>
    <t>stawka Vat</t>
  </si>
  <si>
    <t>Cena jednostkowa brutto</t>
  </si>
  <si>
    <t>Wartość brutto</t>
  </si>
  <si>
    <t>Hp 1010 minimum 2500 stron</t>
  </si>
  <si>
    <t>szt.</t>
  </si>
  <si>
    <t>Toner do Oki B431 na minimum 10000 stron</t>
  </si>
  <si>
    <t>Oki MC361 Czarny minimum 3500 stron</t>
  </si>
  <si>
    <t>Oki MC361 Kolor minimum 2000 stron</t>
  </si>
  <si>
    <t>Brother HL2130 minimum 2600 stron</t>
  </si>
  <si>
    <t>Brother DCP J140W Czarny minimum 13 ml</t>
  </si>
  <si>
    <t>Brother DCP J140W Kolor minimum 13 ml</t>
  </si>
  <si>
    <t>Samsung SL-M2825ND minimum 3000 stron</t>
  </si>
  <si>
    <t>Brother  MFC-L2700 DW minimum 2600 stron</t>
  </si>
  <si>
    <t>Kyocera M2035DN na minimum 7200 stron</t>
  </si>
  <si>
    <t>HP 56 minimum 20 ml</t>
  </si>
  <si>
    <t>HP57 minimum 18 ml</t>
  </si>
  <si>
    <t>Folia Fax Panasonic KX-FP207PD-S</t>
  </si>
  <si>
    <t>Xerox 3260 minimum 3000 stron</t>
  </si>
  <si>
    <t>Brother j105w czarny minimum 30 ml</t>
  </si>
  <si>
    <t>Brother j105w kolor minimum 18 ml</t>
  </si>
  <si>
    <t>Brother MFC-J6910 DW Czarny minimum 28 ml</t>
  </si>
  <si>
    <t>Brother MFC-J6910 DW Kolor minimum 18 ml</t>
  </si>
  <si>
    <t>Brother MFC-L8650 CDW Czarny minimum 4000 stron</t>
  </si>
  <si>
    <t>Brother MFC-L8650 CDW Kolor minimum 3500 stron</t>
  </si>
  <si>
    <t>Brother HL-L5100DN minimum 10000 stron</t>
  </si>
  <si>
    <t>Samsung CLP-365 Czarny minimum 1500 stron</t>
  </si>
  <si>
    <t>Samsung CLP-365 kolor minimum 1500 stron</t>
  </si>
  <si>
    <t>Bęben Oki B431</t>
  </si>
  <si>
    <t>Bęben Brother HL-L5100DN</t>
  </si>
  <si>
    <t>Oryginały</t>
  </si>
  <si>
    <t>Tonery/tusze</t>
  </si>
  <si>
    <t>Oki MC361 Kolor</t>
  </si>
  <si>
    <t>Konica Minolta BIZHUB 211</t>
  </si>
  <si>
    <t>Brother DCP-T310 Czarny (BTD60BK)</t>
  </si>
  <si>
    <t xml:space="preserve">Brother DCP-T310 kolor </t>
  </si>
  <si>
    <t>Brother DCP-T300 czarny</t>
  </si>
  <si>
    <t>Brother DCP-T300 kolor</t>
  </si>
  <si>
    <t>Materiały eksploatacyjne</t>
  </si>
  <si>
    <t>Zespół bębnów do  OKI MC361</t>
  </si>
  <si>
    <t>Pas transmisyjny do OKI MC361</t>
  </si>
  <si>
    <t>Oki MC 361 Fuser</t>
  </si>
  <si>
    <t>Bęben Brother HL 2130</t>
  </si>
  <si>
    <t>Bęben Brother  MFC-L2700 DW</t>
  </si>
  <si>
    <t>Beben Kyocera M2035DN</t>
  </si>
  <si>
    <t>Fuser Kyocera M2035DN</t>
  </si>
  <si>
    <t>Bęben Xerox 3260</t>
  </si>
  <si>
    <t>Zespół bębnów  Brother 8650 CDW</t>
  </si>
  <si>
    <t>Fuser Brother 8650 CDW</t>
  </si>
  <si>
    <t>Asortyment - nazwa urządzenia,do którego przeznaczony jest materiał</t>
  </si>
  <si>
    <t>Brother MFC-J3930 DW Czarny XL minimum 3000 stron</t>
  </si>
  <si>
    <t>Brother MFC-J3930 DW Kolor XL minimum 1500 stron</t>
  </si>
  <si>
    <t>Suma Brutto</t>
  </si>
  <si>
    <t>SUMA NETTO</t>
  </si>
  <si>
    <t>Zamienniki</t>
  </si>
  <si>
    <t>załącznik nr 2 do Zapytania ofertowego</t>
  </si>
  <si>
    <t>HP P1005 minimum 1500 stron</t>
  </si>
  <si>
    <t>HP P1102 minimum 1600 stron</t>
  </si>
  <si>
    <t>Brother HL-L5100DN minimum 8000 stron</t>
  </si>
  <si>
    <t>KEYOCERA Zespół  DV1140</t>
  </si>
  <si>
    <t>HP 107W wraz z chip-em minimum 1000 stron</t>
  </si>
  <si>
    <t>Toner czarny Sharp MX-2310U minimum 18000 stron</t>
  </si>
  <si>
    <t>Toner Kolorowy  Sharp MX 2310U minimum 10000 stron</t>
  </si>
  <si>
    <t xml:space="preserve">Bęben Sharp MX-2310U </t>
  </si>
  <si>
    <t xml:space="preserve">Zespół bębna Sharp MX-2310U </t>
  </si>
  <si>
    <t xml:space="preserve">Pojemnik na żużyty toner Sharp MX-2310U </t>
  </si>
  <si>
    <t xml:space="preserve">Developer czarny Sharp MX-2310U </t>
  </si>
  <si>
    <t xml:space="preserve">Developer kolor Sharp MX-2310U </t>
  </si>
  <si>
    <t>Do oferowanego przedmiotu- zamienników, gdzie wymagana jest minimalna ilość wydrukowanych stron, wymagany jest raport z testów wydajności, w tym wydajności określonych na podstawie norm ISO/IEC 19752 dla tonerów monochromatycznych, ISO/IEC 24711 dla wkładów atramentowych, ISO/IEC 19798 dla kaset do kolorowych drukarek laserowych lub norm równoważnych. Raport z testów ISO/IEC spełniający wymagania Zamawiającego musi być wystawiony przez niezależny podmiot uprawniony do kontroli jakości posiadający stosowną akredytację w zakresie badania jakości produktów objętych przedmiotem zamówienia.</t>
  </si>
  <si>
    <t>Wymaga się, aby przedmiot zamówienia był: opakowany w oryginalne opakowania producentów, posiadał na opakowaniu zewnętrznym informację na identyfikację produktu producenta, był opakowany w wewnętrzne szczelne i hermetyczne opakowanie zabezpieczające przed kontaktem z otoczeniem.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</si>
</sst>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 applyNumberFormat="0" applyFont="0" applyFill="0" applyBorder="0" applyAlignment="0" applyProtection="0">
      <alignment vertical="top"/>
    </xf>
  </cellStyleXfs>
  <cellXfs count="111">
    <xf numFmtId="0" fontId="0" fillId="0" borderId="0" xfId="0"/>
    <xf numFmtId="0" fontId="4" fillId="2" borderId="2" xfId="2" applyFont="1" applyBorder="1" applyAlignment="1" applyProtection="1">
      <alignment horizontal="center" vertical="center"/>
    </xf>
    <xf numFmtId="0" fontId="4" fillId="2" borderId="3" xfId="2" applyFont="1" applyBorder="1" applyAlignment="1" applyProtection="1">
      <alignment horizontal="center" vertical="center" wrapText="1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4" fillId="4" borderId="3" xfId="2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2" xfId="2" applyBorder="1" applyAlignment="1" applyProtection="1">
      <alignment horizontal="center" vertical="center"/>
    </xf>
    <xf numFmtId="0" fontId="2" fillId="2" borderId="3" xfId="2" applyBorder="1" applyAlignment="1" applyProtection="1">
      <alignment wrapText="1"/>
    </xf>
    <xf numFmtId="0" fontId="5" fillId="3" borderId="3" xfId="2" applyFont="1" applyFill="1" applyBorder="1" applyAlignment="1" applyProtection="1">
      <alignment wrapText="1"/>
      <protection locked="0"/>
    </xf>
    <xf numFmtId="0" fontId="7" fillId="3" borderId="3" xfId="3" applyNumberFormat="1" applyFont="1" applyFill="1" applyBorder="1" applyAlignment="1" applyProtection="1">
      <alignment horizontal="right" vertical="top"/>
      <protection locked="0"/>
    </xf>
    <xf numFmtId="0" fontId="2" fillId="2" borderId="3" xfId="2" applyBorder="1" applyAlignment="1" applyProtection="1">
      <alignment horizontal="center" wrapText="1"/>
    </xf>
    <xf numFmtId="0" fontId="3" fillId="4" borderId="3" xfId="2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horizontal="right" vertical="top"/>
      <protection locked="0"/>
    </xf>
    <xf numFmtId="0" fontId="3" fillId="3" borderId="3" xfId="2" applyFont="1" applyFill="1" applyBorder="1"/>
    <xf numFmtId="44" fontId="3" fillId="3" borderId="3" xfId="1" applyFont="1" applyFill="1" applyBorder="1" applyAlignment="1" applyProtection="1">
      <alignment wrapText="1"/>
    </xf>
    <xf numFmtId="0" fontId="2" fillId="2" borderId="3" xfId="2" applyBorder="1" applyProtection="1"/>
    <xf numFmtId="0" fontId="2" fillId="2" borderId="1" xfId="2" applyAlignment="1" applyProtection="1">
      <alignment horizontal="center" vertical="center"/>
    </xf>
    <xf numFmtId="0" fontId="2" fillId="2" borderId="4" xfId="2" applyBorder="1" applyAlignment="1" applyProtection="1">
      <alignment wrapText="1"/>
    </xf>
    <xf numFmtId="0" fontId="0" fillId="0" borderId="0" xfId="0" applyProtection="1">
      <protection locked="0"/>
    </xf>
    <xf numFmtId="0" fontId="5" fillId="3" borderId="4" xfId="2" applyFont="1" applyFill="1" applyBorder="1" applyProtection="1">
      <protection locked="0"/>
    </xf>
    <xf numFmtId="0" fontId="2" fillId="2" borderId="4" xfId="2" applyBorder="1" applyAlignment="1" applyProtection="1">
      <alignment horizontal="center" wrapText="1"/>
    </xf>
    <xf numFmtId="0" fontId="3" fillId="4" borderId="5" xfId="2" applyFont="1" applyFill="1" applyBorder="1" applyProtection="1"/>
    <xf numFmtId="0" fontId="0" fillId="3" borderId="6" xfId="0" applyFill="1" applyBorder="1" applyAlignment="1" applyProtection="1">
      <alignment horizontal="right" vertical="top"/>
      <protection locked="0"/>
    </xf>
    <xf numFmtId="44" fontId="3" fillId="3" borderId="6" xfId="1" applyFont="1" applyFill="1" applyBorder="1" applyAlignment="1" applyProtection="1">
      <alignment wrapText="1"/>
    </xf>
    <xf numFmtId="0" fontId="2" fillId="2" borderId="1" xfId="2" applyAlignment="1" applyProtection="1">
      <alignment wrapText="1"/>
    </xf>
    <xf numFmtId="0" fontId="5" fillId="3" borderId="1" xfId="2" applyFont="1" applyFill="1" applyAlignment="1" applyProtection="1">
      <alignment wrapText="1"/>
      <protection locked="0"/>
    </xf>
    <xf numFmtId="0" fontId="2" fillId="2" borderId="1" xfId="2" applyAlignment="1" applyProtection="1">
      <alignment horizontal="center" wrapText="1"/>
    </xf>
    <xf numFmtId="0" fontId="3" fillId="4" borderId="7" xfId="2" applyFont="1" applyFill="1" applyBorder="1" applyProtection="1"/>
    <xf numFmtId="0" fontId="2" fillId="2" borderId="1" xfId="2" applyProtection="1"/>
    <xf numFmtId="0" fontId="5" fillId="3" borderId="1" xfId="2" applyFont="1" applyFill="1" applyProtection="1">
      <protection locked="0"/>
    </xf>
    <xf numFmtId="0" fontId="3" fillId="4" borderId="8" xfId="2" applyFont="1" applyFill="1" applyBorder="1" applyProtection="1"/>
    <xf numFmtId="0" fontId="2" fillId="2" borderId="9" xfId="2" applyBorder="1" applyProtection="1"/>
    <xf numFmtId="0" fontId="5" fillId="3" borderId="9" xfId="2" applyFont="1" applyFill="1" applyBorder="1" applyProtection="1">
      <protection locked="0"/>
    </xf>
    <xf numFmtId="0" fontId="2" fillId="2" borderId="9" xfId="2" applyBorder="1" applyAlignment="1" applyProtection="1">
      <alignment horizontal="center" wrapText="1"/>
    </xf>
    <xf numFmtId="0" fontId="3" fillId="4" borderId="10" xfId="2" applyFont="1" applyFill="1" applyBorder="1" applyProtection="1"/>
    <xf numFmtId="0" fontId="0" fillId="3" borderId="11" xfId="0" applyFill="1" applyBorder="1" applyAlignment="1" applyProtection="1">
      <alignment horizontal="right" vertical="top"/>
      <protection locked="0"/>
    </xf>
    <xf numFmtId="44" fontId="3" fillId="3" borderId="11" xfId="1" applyFont="1" applyFill="1" applyBorder="1" applyAlignment="1" applyProtection="1">
      <alignment wrapText="1"/>
    </xf>
    <xf numFmtId="0" fontId="0" fillId="0" borderId="11" xfId="0" applyBorder="1" applyProtection="1">
      <protection locked="0"/>
    </xf>
    <xf numFmtId="0" fontId="3" fillId="4" borderId="11" xfId="0" applyFont="1" applyFill="1" applyBorder="1"/>
    <xf numFmtId="0" fontId="0" fillId="3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3" xfId="0" applyFont="1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/>
    <xf numFmtId="0" fontId="2" fillId="2" borderId="9" xfId="2" applyBorder="1" applyAlignment="1" applyProtection="1">
      <alignment horizontal="center" vertical="center"/>
    </xf>
    <xf numFmtId="0" fontId="2" fillId="2" borderId="11" xfId="2" applyBorder="1" applyProtection="1"/>
    <xf numFmtId="0" fontId="2" fillId="2" borderId="11" xfId="2" applyBorder="1" applyAlignment="1" applyProtection="1">
      <alignment horizontal="center" wrapText="1"/>
    </xf>
    <xf numFmtId="0" fontId="2" fillId="2" borderId="3" xfId="2" applyBorder="1" applyAlignment="1" applyProtection="1">
      <alignment horizontal="center" vertical="center"/>
    </xf>
    <xf numFmtId="0" fontId="2" fillId="5" borderId="3" xfId="2" applyFill="1" applyBorder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8" fillId="0" borderId="0" xfId="0" applyFont="1" applyAlignment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Alignment="1">
      <alignment horizontal="center"/>
    </xf>
    <xf numFmtId="0" fontId="4" fillId="2" borderId="1" xfId="2" applyFont="1" applyAlignment="1" applyProtection="1">
      <alignment horizontal="center" vertical="center"/>
    </xf>
    <xf numFmtId="0" fontId="4" fillId="2" borderId="1" xfId="2" applyFont="1" applyAlignment="1" applyProtection="1">
      <alignment horizontal="center" vertical="center" wrapText="1"/>
    </xf>
    <xf numFmtId="0" fontId="4" fillId="3" borderId="1" xfId="2" applyFont="1" applyFill="1" applyAlignment="1" applyProtection="1">
      <alignment horizontal="center" vertical="center" wrapText="1"/>
      <protection locked="0"/>
    </xf>
    <xf numFmtId="0" fontId="4" fillId="4" borderId="1" xfId="2" applyFont="1" applyFill="1" applyAlignment="1" applyProtection="1">
      <alignment horizontal="center" vertical="center" wrapText="1"/>
    </xf>
    <xf numFmtId="0" fontId="4" fillId="3" borderId="1" xfId="2" applyFont="1" applyFill="1" applyAlignment="1">
      <alignment horizontal="center" vertical="center" wrapText="1"/>
    </xf>
    <xf numFmtId="0" fontId="4" fillId="3" borderId="1" xfId="2" applyFont="1" applyFill="1" applyAlignment="1" applyProtection="1">
      <alignment horizontal="center" vertical="center" wrapText="1"/>
    </xf>
    <xf numFmtId="0" fontId="2" fillId="2" borderId="12" xfId="2" applyBorder="1" applyAlignment="1" applyProtection="1">
      <alignment horizontal="center" wrapText="1"/>
    </xf>
    <xf numFmtId="0" fontId="2" fillId="2" borderId="0" xfId="2" applyBorder="1" applyAlignment="1" applyProtection="1">
      <alignment wrapText="1"/>
    </xf>
    <xf numFmtId="0" fontId="5" fillId="3" borderId="1" xfId="2" applyFont="1" applyFill="1" applyAlignment="1" applyProtection="1">
      <alignment wrapText="1"/>
    </xf>
    <xf numFmtId="0" fontId="2" fillId="3" borderId="1" xfId="2" applyFill="1" applyAlignment="1" applyProtection="1">
      <alignment wrapText="1"/>
    </xf>
    <xf numFmtId="0" fontId="7" fillId="3" borderId="13" xfId="0" applyFont="1" applyFill="1" applyBorder="1" applyAlignment="1" applyProtection="1">
      <alignment horizontal="right" vertical="top"/>
      <protection locked="0"/>
    </xf>
    <xf numFmtId="0" fontId="2" fillId="2" borderId="14" xfId="2" applyBorder="1" applyAlignment="1" applyProtection="1">
      <alignment wrapText="1"/>
    </xf>
    <xf numFmtId="0" fontId="0" fillId="0" borderId="6" xfId="0" applyBorder="1" applyProtection="1">
      <protection locked="0"/>
    </xf>
    <xf numFmtId="0" fontId="2" fillId="2" borderId="2" xfId="2" applyBorder="1" applyProtection="1"/>
    <xf numFmtId="0" fontId="7" fillId="3" borderId="3" xfId="0" applyFont="1" applyFill="1" applyBorder="1" applyAlignment="1" applyProtection="1">
      <alignment horizontal="right" vertical="top"/>
      <protection locked="0"/>
    </xf>
    <xf numFmtId="0" fontId="2" fillId="2" borderId="2" xfId="2" applyBorder="1" applyAlignment="1" applyProtection="1">
      <alignment wrapText="1"/>
    </xf>
    <xf numFmtId="0" fontId="2" fillId="2" borderId="15" xfId="2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right" vertical="top"/>
      <protection locked="0"/>
    </xf>
    <xf numFmtId="0" fontId="2" fillId="4" borderId="17" xfId="2" applyFill="1" applyBorder="1" applyProtection="1"/>
    <xf numFmtId="0" fontId="7" fillId="3" borderId="11" xfId="0" applyFont="1" applyFill="1" applyBorder="1" applyAlignment="1" applyProtection="1">
      <alignment horizontal="right" vertical="top"/>
      <protection locked="0"/>
    </xf>
    <xf numFmtId="0" fontId="2" fillId="2" borderId="17" xfId="2" applyBorder="1" applyAlignment="1" applyProtection="1">
      <alignment horizontal="center" vertical="center"/>
    </xf>
    <xf numFmtId="0" fontId="2" fillId="4" borderId="11" xfId="2" applyFill="1" applyBorder="1" applyProtection="1"/>
    <xf numFmtId="0" fontId="2" fillId="4" borderId="1" xfId="2" applyFill="1" applyAlignment="1" applyProtection="1">
      <alignment horizontal="center" vertical="center"/>
    </xf>
    <xf numFmtId="0" fontId="2" fillId="4" borderId="2" xfId="2" applyFill="1" applyBorder="1" applyAlignment="1" applyProtection="1">
      <alignment horizontal="center"/>
    </xf>
    <xf numFmtId="0" fontId="2" fillId="4" borderId="3" xfId="2" applyFill="1" applyBorder="1" applyAlignment="1" applyProtection="1">
      <alignment horizontal="center"/>
    </xf>
    <xf numFmtId="0" fontId="2" fillId="4" borderId="3" xfId="2" applyFill="1" applyBorder="1" applyProtection="1"/>
    <xf numFmtId="0" fontId="2" fillId="2" borderId="12" xfId="2" applyBorder="1" applyAlignment="1" applyProtection="1">
      <alignment horizontal="center"/>
    </xf>
    <xf numFmtId="0" fontId="2" fillId="2" borderId="17" xfId="2" applyBorder="1" applyProtection="1"/>
    <xf numFmtId="0" fontId="2" fillId="2" borderId="15" xfId="2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right" vertical="top"/>
      <protection locked="0"/>
    </xf>
    <xf numFmtId="0" fontId="0" fillId="3" borderId="9" xfId="0" applyFill="1" applyBorder="1" applyProtection="1">
      <protection locked="0"/>
    </xf>
    <xf numFmtId="0" fontId="2" fillId="2" borderId="7" xfId="2" applyBorder="1" applyProtection="1"/>
    <xf numFmtId="0" fontId="2" fillId="2" borderId="13" xfId="2" applyBorder="1" applyAlignment="1" applyProtection="1">
      <alignment horizontal="center"/>
    </xf>
    <xf numFmtId="0" fontId="2" fillId="2" borderId="16" xfId="2" applyBorder="1" applyAlignment="1" applyProtection="1">
      <alignment horizontal="center"/>
    </xf>
    <xf numFmtId="0" fontId="2" fillId="3" borderId="3" xfId="2" applyFill="1" applyBorder="1" applyAlignment="1" applyProtection="1">
      <alignment wrapText="1"/>
      <protection locked="0"/>
    </xf>
    <xf numFmtId="0" fontId="2" fillId="3" borderId="1" xfId="2" applyFill="1" applyAlignment="1" applyProtection="1">
      <alignment wrapText="1"/>
      <protection locked="0"/>
    </xf>
    <xf numFmtId="0" fontId="2" fillId="3" borderId="9" xfId="2" applyFill="1" applyBorder="1" applyAlignment="1" applyProtection="1">
      <alignment wrapText="1"/>
      <protection locked="0"/>
    </xf>
    <xf numFmtId="0" fontId="4" fillId="3" borderId="12" xfId="2" applyFont="1" applyFill="1" applyBorder="1" applyAlignment="1" applyProtection="1">
      <alignment horizontal="center" vertical="center" wrapText="1"/>
    </xf>
    <xf numFmtId="0" fontId="2" fillId="3" borderId="12" xfId="2" applyFill="1" applyBorder="1" applyAlignment="1" applyProtection="1">
      <alignment wrapText="1"/>
    </xf>
    <xf numFmtId="0" fontId="2" fillId="3" borderId="3" xfId="2" applyFill="1" applyBorder="1" applyAlignment="1" applyProtection="1">
      <alignment wrapText="1"/>
    </xf>
    <xf numFmtId="0" fontId="0" fillId="0" borderId="19" xfId="0" applyBorder="1"/>
    <xf numFmtId="0" fontId="0" fillId="0" borderId="20" xfId="0" applyBorder="1"/>
    <xf numFmtId="44" fontId="0" fillId="0" borderId="20" xfId="0" applyNumberFormat="1" applyBorder="1"/>
    <xf numFmtId="0" fontId="2" fillId="3" borderId="11" xfId="2" applyFill="1" applyBorder="1" applyAlignment="1" applyProtection="1">
      <alignment wrapText="1"/>
      <protection locked="0"/>
    </xf>
    <xf numFmtId="0" fontId="3" fillId="3" borderId="3" xfId="2" applyFont="1" applyFill="1" applyBorder="1" applyAlignment="1" applyProtection="1">
      <alignment wrapText="1"/>
      <protection locked="0"/>
    </xf>
    <xf numFmtId="0" fontId="3" fillId="3" borderId="6" xfId="2" applyFont="1" applyFill="1" applyBorder="1" applyAlignment="1" applyProtection="1">
      <alignment wrapText="1"/>
      <protection locked="0"/>
    </xf>
    <xf numFmtId="0" fontId="3" fillId="3" borderId="11" xfId="2" applyFont="1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2" fillId="3" borderId="18" xfId="2" applyFill="1" applyBorder="1" applyAlignment="1" applyProtection="1">
      <alignment horizontal="center" vertical="center"/>
    </xf>
    <xf numFmtId="0" fontId="2" fillId="3" borderId="0" xfId="2" applyFill="1" applyBorder="1" applyAlignment="1" applyProtection="1">
      <alignment horizontal="center" vertical="center"/>
    </xf>
    <xf numFmtId="0" fontId="2" fillId="3" borderId="1" xfId="2" applyFill="1" applyAlignment="1" applyProtection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">
    <cellStyle name="Dane wyjściowe" xfId="2" builtinId="21"/>
    <cellStyle name="Normalny" xfId="0" builtinId="0"/>
    <cellStyle name="Normalny 2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6"/>
  <sheetViews>
    <sheetView tabSelected="1" topLeftCell="A37" zoomScale="120" zoomScaleNormal="120" workbookViewId="0">
      <selection activeCell="B4" sqref="B4"/>
    </sheetView>
  </sheetViews>
  <sheetFormatPr defaultRowHeight="15" x14ac:dyDescent="0.25"/>
  <cols>
    <col min="1" max="1" width="4.7109375" customWidth="1"/>
    <col min="2" max="2" width="48.140625" customWidth="1"/>
    <col min="3" max="3" width="20.42578125" customWidth="1"/>
    <col min="4" max="4" width="10.42578125" customWidth="1"/>
    <col min="5" max="5" width="5.85546875" customWidth="1"/>
    <col min="6" max="6" width="11.42578125" customWidth="1"/>
    <col min="7" max="7" width="12.7109375" customWidth="1"/>
    <col min="9" max="9" width="6.85546875" customWidth="1"/>
    <col min="10" max="10" width="11.5703125" customWidth="1"/>
    <col min="11" max="11" width="10.140625" customWidth="1"/>
  </cols>
  <sheetData>
    <row r="2" spans="1:11" x14ac:dyDescent="0.25">
      <c r="G2" t="s">
        <v>62</v>
      </c>
    </row>
    <row r="3" spans="1:11" ht="21" x14ac:dyDescent="0.25">
      <c r="B3" s="55" t="s">
        <v>61</v>
      </c>
    </row>
    <row r="4" spans="1:11" s="8" customFormat="1" ht="83.25" customHeight="1" x14ac:dyDescent="0.25">
      <c r="A4" s="1" t="s">
        <v>0</v>
      </c>
      <c r="B4" s="2" t="s">
        <v>56</v>
      </c>
      <c r="C4" s="3" t="s">
        <v>2</v>
      </c>
      <c r="D4" s="3" t="s">
        <v>3</v>
      </c>
      <c r="E4" s="2" t="s">
        <v>4</v>
      </c>
      <c r="F4" s="4" t="s">
        <v>5</v>
      </c>
      <c r="G4" s="5" t="s">
        <v>6</v>
      </c>
      <c r="H4" s="6" t="s">
        <v>7</v>
      </c>
      <c r="I4" s="6" t="s">
        <v>8</v>
      </c>
      <c r="J4" s="7" t="s">
        <v>9</v>
      </c>
      <c r="K4" s="7" t="s">
        <v>10</v>
      </c>
    </row>
    <row r="5" spans="1:11" ht="24.75" customHeight="1" x14ac:dyDescent="0.25">
      <c r="A5" s="9">
        <v>1</v>
      </c>
      <c r="B5" s="10" t="s">
        <v>11</v>
      </c>
      <c r="C5" s="11"/>
      <c r="D5" s="12"/>
      <c r="E5" s="13" t="s">
        <v>12</v>
      </c>
      <c r="F5" s="14">
        <f>1+1+1+1+2+1+1+2+1+3+1+2</f>
        <v>17</v>
      </c>
      <c r="G5" s="15"/>
      <c r="H5" s="16">
        <f>G5*F5</f>
        <v>0</v>
      </c>
      <c r="I5" s="102"/>
      <c r="J5" s="17">
        <f>G5+(G5*23)/100</f>
        <v>0</v>
      </c>
      <c r="K5" s="17">
        <f>J5*F5</f>
        <v>0</v>
      </c>
    </row>
    <row r="6" spans="1:11" x14ac:dyDescent="0.25">
      <c r="A6" s="9">
        <v>2</v>
      </c>
      <c r="B6" s="18" t="s">
        <v>13</v>
      </c>
      <c r="C6" s="11"/>
      <c r="D6" s="12"/>
      <c r="E6" s="13" t="s">
        <v>12</v>
      </c>
      <c r="F6" s="14">
        <f>1+2+1+1+1+1</f>
        <v>7</v>
      </c>
      <c r="G6" s="15"/>
      <c r="H6" s="16">
        <f t="shared" ref="H6:H32" si="0">G6*F6</f>
        <v>0</v>
      </c>
      <c r="I6" s="102"/>
      <c r="J6" s="17">
        <f t="shared" ref="J6:J28" si="1">G6+(G6*23)/100</f>
        <v>0</v>
      </c>
      <c r="K6" s="17">
        <f t="shared" ref="K6:K28" si="2">J6*F6</f>
        <v>0</v>
      </c>
    </row>
    <row r="7" spans="1:11" ht="18" customHeight="1" x14ac:dyDescent="0.25">
      <c r="A7" s="19">
        <v>3</v>
      </c>
      <c r="B7" s="20" t="s">
        <v>14</v>
      </c>
      <c r="C7" s="21"/>
      <c r="D7" s="22"/>
      <c r="E7" s="23" t="s">
        <v>12</v>
      </c>
      <c r="F7" s="24">
        <f>2+1+1+1+1</f>
        <v>6</v>
      </c>
      <c r="G7" s="25"/>
      <c r="H7" s="16">
        <f t="shared" si="0"/>
        <v>0</v>
      </c>
      <c r="I7" s="103"/>
      <c r="J7" s="26">
        <f t="shared" si="1"/>
        <v>0</v>
      </c>
      <c r="K7" s="26">
        <f t="shared" si="2"/>
        <v>0</v>
      </c>
    </row>
    <row r="8" spans="1:11" ht="15.75" customHeight="1" x14ac:dyDescent="0.25">
      <c r="A8" s="19">
        <v>4</v>
      </c>
      <c r="B8" s="27" t="s">
        <v>15</v>
      </c>
      <c r="C8" s="28"/>
      <c r="D8" s="12"/>
      <c r="E8" s="29" t="s">
        <v>12</v>
      </c>
      <c r="F8" s="30">
        <f>3+4+3</f>
        <v>10</v>
      </c>
      <c r="G8" s="15"/>
      <c r="H8" s="16">
        <f t="shared" si="0"/>
        <v>0</v>
      </c>
      <c r="I8" s="102"/>
      <c r="J8" s="17">
        <f t="shared" si="1"/>
        <v>0</v>
      </c>
      <c r="K8" s="17">
        <f t="shared" si="2"/>
        <v>0</v>
      </c>
    </row>
    <row r="9" spans="1:11" x14ac:dyDescent="0.25">
      <c r="A9" s="19">
        <v>5</v>
      </c>
      <c r="B9" s="31" t="s">
        <v>63</v>
      </c>
      <c r="C9" s="32"/>
      <c r="D9" s="12"/>
      <c r="E9" s="29" t="s">
        <v>12</v>
      </c>
      <c r="F9" s="30">
        <v>1</v>
      </c>
      <c r="G9" s="15"/>
      <c r="H9" s="16">
        <f t="shared" si="0"/>
        <v>0</v>
      </c>
      <c r="I9" s="102"/>
      <c r="J9" s="17">
        <f t="shared" si="1"/>
        <v>0</v>
      </c>
      <c r="K9" s="17">
        <f t="shared" si="2"/>
        <v>0</v>
      </c>
    </row>
    <row r="10" spans="1:11" x14ac:dyDescent="0.25">
      <c r="A10" s="19">
        <v>6</v>
      </c>
      <c r="B10" s="31" t="s">
        <v>64</v>
      </c>
      <c r="C10" s="32"/>
      <c r="D10" s="12"/>
      <c r="E10" s="29" t="s">
        <v>12</v>
      </c>
      <c r="F10" s="30">
        <f>2+1+1+1</f>
        <v>5</v>
      </c>
      <c r="G10" s="15"/>
      <c r="H10" s="16">
        <f t="shared" si="0"/>
        <v>0</v>
      </c>
      <c r="I10" s="102"/>
      <c r="J10" s="17">
        <f t="shared" si="1"/>
        <v>0</v>
      </c>
      <c r="K10" s="17">
        <f t="shared" si="2"/>
        <v>0</v>
      </c>
    </row>
    <row r="11" spans="1:11" x14ac:dyDescent="0.25">
      <c r="A11" s="19">
        <v>7</v>
      </c>
      <c r="B11" s="31" t="s">
        <v>16</v>
      </c>
      <c r="C11" s="32"/>
      <c r="D11" s="12"/>
      <c r="E11" s="29" t="s">
        <v>12</v>
      </c>
      <c r="F11" s="30">
        <f>1</f>
        <v>1</v>
      </c>
      <c r="G11" s="15"/>
      <c r="H11" s="16">
        <f t="shared" si="0"/>
        <v>0</v>
      </c>
      <c r="I11" s="102"/>
      <c r="J11" s="17">
        <f t="shared" si="1"/>
        <v>0</v>
      </c>
      <c r="K11" s="17">
        <f t="shared" si="2"/>
        <v>0</v>
      </c>
    </row>
    <row r="12" spans="1:11" x14ac:dyDescent="0.25">
      <c r="A12" s="19">
        <v>8</v>
      </c>
      <c r="B12" s="31" t="s">
        <v>17</v>
      </c>
      <c r="C12" s="32"/>
      <c r="D12" s="12"/>
      <c r="E12" s="29" t="s">
        <v>12</v>
      </c>
      <c r="F12" s="30">
        <f>1+1+1+2</f>
        <v>5</v>
      </c>
      <c r="G12" s="15"/>
      <c r="H12" s="16">
        <f t="shared" si="0"/>
        <v>0</v>
      </c>
      <c r="I12" s="102"/>
      <c r="J12" s="17">
        <f t="shared" si="1"/>
        <v>0</v>
      </c>
      <c r="K12" s="17">
        <f t="shared" si="2"/>
        <v>0</v>
      </c>
    </row>
    <row r="13" spans="1:11" x14ac:dyDescent="0.25">
      <c r="A13" s="19">
        <v>9</v>
      </c>
      <c r="B13" s="31" t="s">
        <v>18</v>
      </c>
      <c r="C13" s="32"/>
      <c r="D13" s="12"/>
      <c r="E13" s="29" t="s">
        <v>12</v>
      </c>
      <c r="F13" s="30">
        <f>2+3+2</f>
        <v>7</v>
      </c>
      <c r="G13" s="15"/>
      <c r="H13" s="16">
        <f t="shared" si="0"/>
        <v>0</v>
      </c>
      <c r="I13" s="102"/>
      <c r="J13" s="17">
        <f t="shared" si="1"/>
        <v>0</v>
      </c>
      <c r="K13" s="17">
        <f t="shared" si="2"/>
        <v>0</v>
      </c>
    </row>
    <row r="14" spans="1:11" x14ac:dyDescent="0.25">
      <c r="A14" s="19">
        <v>10</v>
      </c>
      <c r="B14" s="31" t="s">
        <v>19</v>
      </c>
      <c r="C14" s="32"/>
      <c r="D14" s="12"/>
      <c r="E14" s="29" t="s">
        <v>12</v>
      </c>
      <c r="F14" s="30">
        <f>1</f>
        <v>1</v>
      </c>
      <c r="G14" s="15"/>
      <c r="H14" s="16">
        <f t="shared" si="0"/>
        <v>0</v>
      </c>
      <c r="I14" s="102"/>
      <c r="J14" s="17">
        <f t="shared" si="1"/>
        <v>0</v>
      </c>
      <c r="K14" s="17">
        <f t="shared" si="2"/>
        <v>0</v>
      </c>
    </row>
    <row r="15" spans="1:11" x14ac:dyDescent="0.25">
      <c r="A15" s="19">
        <v>11</v>
      </c>
      <c r="B15" s="31" t="s">
        <v>20</v>
      </c>
      <c r="C15" s="32"/>
      <c r="D15" s="12"/>
      <c r="E15" s="29" t="s">
        <v>12</v>
      </c>
      <c r="F15" s="30">
        <f>2+3+1+1+2+2+1+2+1+1+4+1+2+3+3+1+2</f>
        <v>32</v>
      </c>
      <c r="G15" s="15"/>
      <c r="H15" s="16">
        <f t="shared" si="0"/>
        <v>0</v>
      </c>
      <c r="I15" s="102"/>
      <c r="J15" s="17">
        <f t="shared" si="1"/>
        <v>0</v>
      </c>
      <c r="K15" s="17">
        <f t="shared" si="2"/>
        <v>0</v>
      </c>
    </row>
    <row r="16" spans="1:11" x14ac:dyDescent="0.25">
      <c r="A16" s="19">
        <v>12</v>
      </c>
      <c r="B16" s="31" t="s">
        <v>21</v>
      </c>
      <c r="C16" s="32"/>
      <c r="D16" s="12"/>
      <c r="E16" s="29" t="s">
        <v>12</v>
      </c>
      <c r="F16" s="30">
        <f>1+2</f>
        <v>3</v>
      </c>
      <c r="G16" s="15"/>
      <c r="H16" s="16">
        <f t="shared" si="0"/>
        <v>0</v>
      </c>
      <c r="I16" s="102"/>
      <c r="J16" s="17">
        <f t="shared" si="1"/>
        <v>0</v>
      </c>
      <c r="K16" s="17">
        <f t="shared" si="2"/>
        <v>0</v>
      </c>
    </row>
    <row r="17" spans="1:11" x14ac:dyDescent="0.25">
      <c r="A17" s="19">
        <v>13</v>
      </c>
      <c r="B17" s="31" t="s">
        <v>22</v>
      </c>
      <c r="C17" s="32"/>
      <c r="D17" s="32"/>
      <c r="E17" s="29" t="s">
        <v>12</v>
      </c>
      <c r="F17" s="33">
        <v>1</v>
      </c>
      <c r="G17" s="15"/>
      <c r="H17" s="16">
        <f t="shared" si="0"/>
        <v>0</v>
      </c>
      <c r="I17" s="102"/>
      <c r="J17" s="17">
        <f t="shared" si="1"/>
        <v>0</v>
      </c>
      <c r="K17" s="17">
        <f t="shared" si="2"/>
        <v>0</v>
      </c>
    </row>
    <row r="18" spans="1:11" x14ac:dyDescent="0.25">
      <c r="A18" s="19">
        <v>14</v>
      </c>
      <c r="B18" s="31" t="s">
        <v>23</v>
      </c>
      <c r="C18" s="32"/>
      <c r="D18" s="32"/>
      <c r="E18" s="29" t="s">
        <v>12</v>
      </c>
      <c r="F18" s="33">
        <v>1</v>
      </c>
      <c r="G18" s="15"/>
      <c r="H18" s="16">
        <f t="shared" si="0"/>
        <v>0</v>
      </c>
      <c r="I18" s="102"/>
      <c r="J18" s="17">
        <f t="shared" si="1"/>
        <v>0</v>
      </c>
      <c r="K18" s="17">
        <f t="shared" si="2"/>
        <v>0</v>
      </c>
    </row>
    <row r="19" spans="1:11" x14ac:dyDescent="0.25">
      <c r="A19" s="19">
        <v>15</v>
      </c>
      <c r="B19" s="31" t="s">
        <v>24</v>
      </c>
      <c r="C19" s="32"/>
      <c r="D19" s="32"/>
      <c r="E19" s="29" t="s">
        <v>12</v>
      </c>
      <c r="F19" s="33">
        <f>6+10</f>
        <v>16</v>
      </c>
      <c r="G19" s="15"/>
      <c r="H19" s="16">
        <f t="shared" si="0"/>
        <v>0</v>
      </c>
      <c r="I19" s="102"/>
      <c r="J19" s="17">
        <f t="shared" si="1"/>
        <v>0</v>
      </c>
      <c r="K19" s="17">
        <f t="shared" si="2"/>
        <v>0</v>
      </c>
    </row>
    <row r="20" spans="1:11" x14ac:dyDescent="0.25">
      <c r="A20" s="19">
        <v>16</v>
      </c>
      <c r="B20" s="31" t="s">
        <v>25</v>
      </c>
      <c r="C20" s="32"/>
      <c r="D20" s="32"/>
      <c r="E20" s="29" t="s">
        <v>12</v>
      </c>
      <c r="F20" s="33">
        <f>1+1</f>
        <v>2</v>
      </c>
      <c r="G20" s="15"/>
      <c r="H20" s="16">
        <f t="shared" si="0"/>
        <v>0</v>
      </c>
      <c r="I20" s="102"/>
      <c r="J20" s="17">
        <f t="shared" si="1"/>
        <v>0</v>
      </c>
      <c r="K20" s="17">
        <f t="shared" si="2"/>
        <v>0</v>
      </c>
    </row>
    <row r="21" spans="1:11" x14ac:dyDescent="0.25">
      <c r="A21" s="19">
        <v>17</v>
      </c>
      <c r="B21" s="31" t="s">
        <v>26</v>
      </c>
      <c r="C21" s="32"/>
      <c r="D21" s="32"/>
      <c r="E21" s="29" t="s">
        <v>12</v>
      </c>
      <c r="F21" s="33">
        <f>1+2</f>
        <v>3</v>
      </c>
      <c r="G21" s="15"/>
      <c r="H21" s="16">
        <f t="shared" si="0"/>
        <v>0</v>
      </c>
      <c r="I21" s="102"/>
      <c r="J21" s="17">
        <f t="shared" si="1"/>
        <v>0</v>
      </c>
      <c r="K21" s="17">
        <f t="shared" si="2"/>
        <v>0</v>
      </c>
    </row>
    <row r="22" spans="1:11" x14ac:dyDescent="0.25">
      <c r="A22" s="19">
        <v>18</v>
      </c>
      <c r="B22" s="34" t="s">
        <v>27</v>
      </c>
      <c r="C22" s="35"/>
      <c r="D22" s="35"/>
      <c r="E22" s="36" t="s">
        <v>12</v>
      </c>
      <c r="F22" s="37">
        <f>3+2</f>
        <v>5</v>
      </c>
      <c r="G22" s="38"/>
      <c r="H22" s="16">
        <f t="shared" si="0"/>
        <v>0</v>
      </c>
      <c r="I22" s="104"/>
      <c r="J22" s="39">
        <f t="shared" si="1"/>
        <v>0</v>
      </c>
      <c r="K22" s="39">
        <f t="shared" si="2"/>
        <v>0</v>
      </c>
    </row>
    <row r="23" spans="1:11" x14ac:dyDescent="0.25">
      <c r="A23" s="19">
        <v>19</v>
      </c>
      <c r="B23" s="34" t="s">
        <v>28</v>
      </c>
      <c r="C23" s="40"/>
      <c r="D23" s="40"/>
      <c r="E23" s="36" t="s">
        <v>12</v>
      </c>
      <c r="F23" s="41">
        <f>1+2+1+2+2</f>
        <v>8</v>
      </c>
      <c r="G23" s="42"/>
      <c r="H23" s="16">
        <f t="shared" si="0"/>
        <v>0</v>
      </c>
      <c r="I23" s="42"/>
      <c r="J23" s="39">
        <f t="shared" si="1"/>
        <v>0</v>
      </c>
      <c r="K23" s="39">
        <f t="shared" si="2"/>
        <v>0</v>
      </c>
    </row>
    <row r="24" spans="1:11" x14ac:dyDescent="0.25">
      <c r="A24" s="19">
        <v>20</v>
      </c>
      <c r="B24" s="18" t="s">
        <v>29</v>
      </c>
      <c r="C24" s="43"/>
      <c r="D24" s="43"/>
      <c r="E24" s="36" t="s">
        <v>12</v>
      </c>
      <c r="F24" s="44">
        <f>3+3+6</f>
        <v>12</v>
      </c>
      <c r="G24" s="45"/>
      <c r="H24" s="16">
        <f t="shared" si="0"/>
        <v>0</v>
      </c>
      <c r="I24" s="45"/>
      <c r="J24" s="17">
        <f t="shared" si="1"/>
        <v>0</v>
      </c>
      <c r="K24" s="17">
        <f t="shared" si="2"/>
        <v>0</v>
      </c>
    </row>
    <row r="25" spans="1:11" x14ac:dyDescent="0.25">
      <c r="A25" s="19">
        <v>21</v>
      </c>
      <c r="B25" s="18" t="s">
        <v>30</v>
      </c>
      <c r="C25" s="43"/>
      <c r="D25" s="43"/>
      <c r="E25" s="36" t="s">
        <v>12</v>
      </c>
      <c r="F25" s="44">
        <f>3+2+1+1+2+1+1</f>
        <v>11</v>
      </c>
      <c r="G25" s="45"/>
      <c r="H25" s="16">
        <f t="shared" si="0"/>
        <v>0</v>
      </c>
      <c r="I25" s="45"/>
      <c r="J25" s="39">
        <f t="shared" si="1"/>
        <v>0</v>
      </c>
      <c r="K25" s="39">
        <f t="shared" si="2"/>
        <v>0</v>
      </c>
    </row>
    <row r="26" spans="1:11" x14ac:dyDescent="0.25">
      <c r="A26" s="19">
        <v>22</v>
      </c>
      <c r="B26" s="18" t="s">
        <v>31</v>
      </c>
      <c r="C26" s="43"/>
      <c r="D26" s="43"/>
      <c r="E26" s="36" t="s">
        <v>12</v>
      </c>
      <c r="F26" s="44">
        <f>3+2+3+1+3</f>
        <v>12</v>
      </c>
      <c r="G26" s="45"/>
      <c r="H26" s="16">
        <f t="shared" si="0"/>
        <v>0</v>
      </c>
      <c r="I26" s="45"/>
      <c r="J26" s="17">
        <f t="shared" si="1"/>
        <v>0</v>
      </c>
      <c r="K26" s="17">
        <f t="shared" si="2"/>
        <v>0</v>
      </c>
    </row>
    <row r="27" spans="1:11" x14ac:dyDescent="0.25">
      <c r="A27" s="19">
        <v>23</v>
      </c>
      <c r="B27" s="18" t="s">
        <v>65</v>
      </c>
      <c r="C27" s="43"/>
      <c r="D27" s="43"/>
      <c r="E27" s="36" t="s">
        <v>12</v>
      </c>
      <c r="F27" s="44">
        <f>3+1+2+1+2+3+1+2+3+2+1+1+1+1+1+1+2+1+2+4+2+3+2+4+1+2</f>
        <v>49</v>
      </c>
      <c r="G27" s="45"/>
      <c r="H27" s="16">
        <f t="shared" si="0"/>
        <v>0</v>
      </c>
      <c r="I27" s="45"/>
      <c r="J27" s="17">
        <f t="shared" si="1"/>
        <v>0</v>
      </c>
      <c r="K27" s="17">
        <f t="shared" si="2"/>
        <v>0</v>
      </c>
    </row>
    <row r="28" spans="1:11" x14ac:dyDescent="0.25">
      <c r="A28" s="47">
        <v>24</v>
      </c>
      <c r="B28" s="48" t="s">
        <v>33</v>
      </c>
      <c r="C28" s="40"/>
      <c r="D28" s="40"/>
      <c r="E28" s="49" t="s">
        <v>12</v>
      </c>
      <c r="F28" s="41">
        <f>2</f>
        <v>2</v>
      </c>
      <c r="G28" s="42"/>
      <c r="H28" s="16">
        <f t="shared" si="0"/>
        <v>0</v>
      </c>
      <c r="I28" s="42"/>
      <c r="J28" s="39">
        <f t="shared" si="1"/>
        <v>0</v>
      </c>
      <c r="K28" s="39">
        <f t="shared" si="2"/>
        <v>0</v>
      </c>
    </row>
    <row r="29" spans="1:11" x14ac:dyDescent="0.25">
      <c r="A29" s="50">
        <v>25</v>
      </c>
      <c r="B29" s="51" t="s">
        <v>34</v>
      </c>
      <c r="C29" s="43"/>
      <c r="D29" s="43"/>
      <c r="E29" s="13" t="s">
        <v>12</v>
      </c>
      <c r="F29" s="44">
        <v>2</v>
      </c>
      <c r="G29" s="45"/>
      <c r="H29" s="16">
        <f t="shared" si="0"/>
        <v>0</v>
      </c>
      <c r="I29" s="45"/>
      <c r="J29" s="17">
        <f>G29+(G29*23)/100</f>
        <v>0</v>
      </c>
      <c r="K29" s="17">
        <f>J29*F29</f>
        <v>0</v>
      </c>
    </row>
    <row r="30" spans="1:11" x14ac:dyDescent="0.25">
      <c r="A30" s="47">
        <v>26</v>
      </c>
      <c r="B30" s="51" t="s">
        <v>67</v>
      </c>
      <c r="C30" s="43"/>
      <c r="D30" s="43"/>
      <c r="E30" s="13" t="s">
        <v>12</v>
      </c>
      <c r="F30" s="44">
        <f>1+2+2</f>
        <v>5</v>
      </c>
      <c r="G30" s="46"/>
      <c r="H30" s="16">
        <f t="shared" si="0"/>
        <v>0</v>
      </c>
      <c r="I30" s="45"/>
      <c r="J30" s="17">
        <f>G30+(G30*23)/100</f>
        <v>0</v>
      </c>
      <c r="K30" s="17">
        <f>J30*F30</f>
        <v>0</v>
      </c>
    </row>
    <row r="31" spans="1:11" x14ac:dyDescent="0.25">
      <c r="A31" s="50">
        <v>27</v>
      </c>
      <c r="B31" s="51" t="s">
        <v>68</v>
      </c>
      <c r="C31" s="43"/>
      <c r="D31" s="43"/>
      <c r="E31" s="13" t="s">
        <v>12</v>
      </c>
      <c r="F31" s="44">
        <v>3</v>
      </c>
      <c r="G31" s="46"/>
      <c r="H31" s="16">
        <f t="shared" si="0"/>
        <v>0</v>
      </c>
      <c r="I31" s="45"/>
      <c r="J31" s="17">
        <f t="shared" ref="J31:J32" si="3">G31+(G31*23)/100</f>
        <v>0</v>
      </c>
      <c r="K31" s="17">
        <f t="shared" ref="K31:K32" si="4">J31*F31</f>
        <v>0</v>
      </c>
    </row>
    <row r="32" spans="1:11" x14ac:dyDescent="0.25">
      <c r="A32" s="50">
        <v>28</v>
      </c>
      <c r="B32" s="51" t="s">
        <v>69</v>
      </c>
      <c r="C32" s="43"/>
      <c r="D32" s="43"/>
      <c r="E32" s="13" t="s">
        <v>12</v>
      </c>
      <c r="F32" s="44">
        <v>3</v>
      </c>
      <c r="G32" s="46"/>
      <c r="H32" s="16">
        <f t="shared" si="0"/>
        <v>0</v>
      </c>
      <c r="I32" s="45"/>
      <c r="J32" s="17">
        <f t="shared" si="3"/>
        <v>0</v>
      </c>
      <c r="K32" s="17">
        <f t="shared" si="4"/>
        <v>0</v>
      </c>
    </row>
    <row r="33" spans="1:11" x14ac:dyDescent="0.25">
      <c r="A33" s="52"/>
      <c r="C33" s="21"/>
      <c r="D33" s="21"/>
      <c r="E33" s="53"/>
      <c r="F33" s="54"/>
      <c r="G33" s="54"/>
      <c r="H33" s="54"/>
      <c r="I33" s="56"/>
      <c r="J33" s="54"/>
      <c r="K33" s="54"/>
    </row>
    <row r="34" spans="1:11" x14ac:dyDescent="0.25">
      <c r="A34" s="50">
        <v>1</v>
      </c>
      <c r="B34" s="18" t="s">
        <v>35</v>
      </c>
      <c r="C34" s="43"/>
      <c r="D34" s="43"/>
      <c r="E34" s="29" t="s">
        <v>12</v>
      </c>
      <c r="F34" s="44">
        <f>1+1</f>
        <v>2</v>
      </c>
      <c r="G34" s="45"/>
      <c r="H34" s="46">
        <f>G34*F34</f>
        <v>0</v>
      </c>
      <c r="I34" s="45"/>
      <c r="J34" s="17">
        <f>G34+(G34*23)/100</f>
        <v>0</v>
      </c>
      <c r="K34" s="17">
        <f>J34*F34</f>
        <v>0</v>
      </c>
    </row>
    <row r="35" spans="1:11" x14ac:dyDescent="0.25">
      <c r="A35" s="50">
        <v>2</v>
      </c>
      <c r="B35" s="85" t="s">
        <v>50</v>
      </c>
      <c r="C35" s="43"/>
      <c r="D35" s="43"/>
      <c r="E35" s="29" t="s">
        <v>12</v>
      </c>
      <c r="F35" s="44">
        <v>2</v>
      </c>
      <c r="G35" s="45"/>
      <c r="H35" s="46">
        <f>G35*F35</f>
        <v>0</v>
      </c>
      <c r="I35" s="45"/>
      <c r="J35" s="17">
        <f>G35+(G35*23)/100</f>
        <v>0</v>
      </c>
      <c r="K35" s="17">
        <f>J35*F35</f>
        <v>0</v>
      </c>
    </row>
    <row r="36" spans="1:11" x14ac:dyDescent="0.25">
      <c r="A36" s="50">
        <v>3</v>
      </c>
      <c r="B36" s="18" t="s">
        <v>36</v>
      </c>
      <c r="C36" s="43"/>
      <c r="D36" s="43"/>
      <c r="E36" s="29" t="s">
        <v>12</v>
      </c>
      <c r="F36" s="44">
        <f>2+1+2+1+1+1+2</f>
        <v>10</v>
      </c>
      <c r="G36" s="45"/>
      <c r="H36" s="46">
        <f>G36*F36</f>
        <v>0</v>
      </c>
      <c r="I36" s="45"/>
      <c r="J36" s="17">
        <f>G36+(G36*23)/100</f>
        <v>0</v>
      </c>
      <c r="K36" s="17">
        <f>J36*F36</f>
        <v>0</v>
      </c>
    </row>
    <row r="37" spans="1:11" ht="15" customHeight="1" x14ac:dyDescent="0.25">
      <c r="A37" s="52"/>
      <c r="B37" s="109" t="s">
        <v>75</v>
      </c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5" customHeight="1" x14ac:dyDescent="0.25">
      <c r="A38" s="52"/>
      <c r="B38" s="109" t="s">
        <v>75</v>
      </c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5" customHeight="1" x14ac:dyDescent="0.25">
      <c r="A39" s="52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5" customHeight="1" x14ac:dyDescent="0.25">
      <c r="A40" s="52"/>
      <c r="B40" s="110" t="s">
        <v>76</v>
      </c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21" x14ac:dyDescent="0.25">
      <c r="A41" s="52"/>
      <c r="B41" s="55" t="s">
        <v>37</v>
      </c>
      <c r="D41" s="56"/>
      <c r="E41" s="57"/>
      <c r="F41" s="54"/>
      <c r="G41" s="54"/>
      <c r="H41" s="54"/>
      <c r="J41" s="54"/>
      <c r="K41" s="54"/>
    </row>
    <row r="42" spans="1:11" ht="67.5" customHeight="1" x14ac:dyDescent="0.25">
      <c r="A42" s="58" t="s">
        <v>0</v>
      </c>
      <c r="B42" s="59" t="s">
        <v>1</v>
      </c>
      <c r="C42" s="60" t="s">
        <v>2</v>
      </c>
      <c r="D42" s="60" t="s">
        <v>3</v>
      </c>
      <c r="E42" s="61" t="s">
        <v>4</v>
      </c>
      <c r="F42" s="4" t="s">
        <v>5</v>
      </c>
      <c r="G42" s="5" t="s">
        <v>6</v>
      </c>
      <c r="H42" s="95" t="s">
        <v>7</v>
      </c>
      <c r="I42" s="62" t="s">
        <v>8</v>
      </c>
      <c r="J42" s="63" t="s">
        <v>9</v>
      </c>
      <c r="K42" s="63" t="s">
        <v>10</v>
      </c>
    </row>
    <row r="43" spans="1:11" ht="21.75" customHeight="1" x14ac:dyDescent="0.25">
      <c r="A43" s="9"/>
      <c r="B43" s="13" t="s">
        <v>38</v>
      </c>
      <c r="C43" s="11"/>
      <c r="D43" s="11"/>
      <c r="E43" s="64"/>
      <c r="F43" s="65"/>
      <c r="G43" s="66"/>
      <c r="H43" s="96"/>
      <c r="I43" s="93"/>
      <c r="J43" s="67"/>
      <c r="K43" s="67"/>
    </row>
    <row r="44" spans="1:11" ht="28.5" customHeight="1" x14ac:dyDescent="0.25">
      <c r="A44" s="9">
        <v>1</v>
      </c>
      <c r="B44" s="10" t="s">
        <v>14</v>
      </c>
      <c r="C44" s="43"/>
      <c r="D44" s="43"/>
      <c r="E44" s="64" t="s">
        <v>12</v>
      </c>
      <c r="F44" s="18">
        <v>1</v>
      </c>
      <c r="G44" s="68"/>
      <c r="H44" s="96">
        <f>G44*F44</f>
        <v>0</v>
      </c>
      <c r="I44" s="93"/>
      <c r="J44" s="17">
        <f t="shared" ref="J44:J55" si="5">G44+(G44*23)/100</f>
        <v>0</v>
      </c>
      <c r="K44" s="17">
        <f t="shared" ref="K44:K55" si="6">J44*F44</f>
        <v>0</v>
      </c>
    </row>
    <row r="45" spans="1:11" ht="16.5" customHeight="1" x14ac:dyDescent="0.25">
      <c r="A45" s="19">
        <v>2</v>
      </c>
      <c r="B45" s="69" t="s">
        <v>39</v>
      </c>
      <c r="C45" s="70"/>
      <c r="D45" s="70"/>
      <c r="E45" s="64" t="s">
        <v>12</v>
      </c>
      <c r="F45" s="18">
        <v>3</v>
      </c>
      <c r="G45" s="68"/>
      <c r="H45" s="96">
        <f t="shared" ref="H45:H55" si="7">G45*F45</f>
        <v>0</v>
      </c>
      <c r="I45" s="93"/>
      <c r="J45" s="17">
        <f t="shared" si="5"/>
        <v>0</v>
      </c>
      <c r="K45" s="17">
        <f t="shared" si="6"/>
        <v>0</v>
      </c>
    </row>
    <row r="46" spans="1:11" x14ac:dyDescent="0.25">
      <c r="A46" s="9">
        <v>3</v>
      </c>
      <c r="B46" s="71" t="s">
        <v>40</v>
      </c>
      <c r="C46" s="43"/>
      <c r="D46" s="43"/>
      <c r="E46" s="13" t="s">
        <v>12</v>
      </c>
      <c r="F46" s="18">
        <v>2</v>
      </c>
      <c r="G46" s="72"/>
      <c r="H46" s="96">
        <f t="shared" si="7"/>
        <v>0</v>
      </c>
      <c r="I46" s="92"/>
      <c r="J46" s="17">
        <f t="shared" si="5"/>
        <v>0</v>
      </c>
      <c r="K46" s="17">
        <f t="shared" si="6"/>
        <v>0</v>
      </c>
    </row>
    <row r="47" spans="1:11" x14ac:dyDescent="0.25">
      <c r="A47" s="19">
        <v>4</v>
      </c>
      <c r="B47" s="73" t="s">
        <v>41</v>
      </c>
      <c r="C47" s="43"/>
      <c r="D47" s="43"/>
      <c r="E47" s="74" t="s">
        <v>12</v>
      </c>
      <c r="F47" s="48">
        <f>1</f>
        <v>1</v>
      </c>
      <c r="G47" s="75"/>
      <c r="H47" s="96">
        <f t="shared" si="7"/>
        <v>0</v>
      </c>
      <c r="I47" s="94"/>
      <c r="J47" s="39">
        <f t="shared" si="5"/>
        <v>0</v>
      </c>
      <c r="K47" s="17">
        <f t="shared" si="6"/>
        <v>0</v>
      </c>
    </row>
    <row r="48" spans="1:11" x14ac:dyDescent="0.25">
      <c r="A48" s="9">
        <v>5</v>
      </c>
      <c r="B48" s="71" t="s">
        <v>42</v>
      </c>
      <c r="C48" s="43"/>
      <c r="D48" s="43"/>
      <c r="E48" s="13" t="s">
        <v>12</v>
      </c>
      <c r="F48" s="18">
        <v>3</v>
      </c>
      <c r="G48" s="72"/>
      <c r="H48" s="96">
        <f t="shared" si="7"/>
        <v>0</v>
      </c>
      <c r="I48" s="92"/>
      <c r="J48" s="17">
        <f t="shared" si="5"/>
        <v>0</v>
      </c>
      <c r="K48" s="17">
        <f t="shared" si="6"/>
        <v>0</v>
      </c>
    </row>
    <row r="49" spans="1:11" x14ac:dyDescent="0.25">
      <c r="A49" s="19">
        <v>6</v>
      </c>
      <c r="B49" s="71" t="s">
        <v>43</v>
      </c>
      <c r="C49" s="43"/>
      <c r="D49" s="43"/>
      <c r="E49" s="74" t="s">
        <v>12</v>
      </c>
      <c r="F49" s="48">
        <f>1</f>
        <v>1</v>
      </c>
      <c r="G49" s="75"/>
      <c r="H49" s="96">
        <f t="shared" si="7"/>
        <v>0</v>
      </c>
      <c r="I49" s="94"/>
      <c r="J49" s="39">
        <f t="shared" si="5"/>
        <v>0</v>
      </c>
      <c r="K49" s="17">
        <f t="shared" si="6"/>
        <v>0</v>
      </c>
    </row>
    <row r="50" spans="1:11" x14ac:dyDescent="0.25">
      <c r="A50" s="9">
        <v>7</v>
      </c>
      <c r="B50" s="76" t="s">
        <v>44</v>
      </c>
      <c r="C50" s="40"/>
      <c r="D50" s="40"/>
      <c r="E50" s="49" t="s">
        <v>12</v>
      </c>
      <c r="F50" s="48">
        <f>3</f>
        <v>3</v>
      </c>
      <c r="G50" s="77"/>
      <c r="H50" s="96">
        <f t="shared" si="7"/>
        <v>0</v>
      </c>
      <c r="I50" s="101"/>
      <c r="J50" s="39">
        <f t="shared" si="5"/>
        <v>0</v>
      </c>
      <c r="K50" s="17">
        <f t="shared" si="6"/>
        <v>0</v>
      </c>
    </row>
    <row r="51" spans="1:11" x14ac:dyDescent="0.25">
      <c r="A51" s="78">
        <v>8</v>
      </c>
      <c r="B51" s="79" t="s">
        <v>32</v>
      </c>
      <c r="C51" s="40"/>
      <c r="D51" s="40"/>
      <c r="E51" s="49" t="s">
        <v>12</v>
      </c>
      <c r="F51" s="48">
        <v>1</v>
      </c>
      <c r="G51" s="77"/>
      <c r="H51" s="96">
        <f t="shared" si="7"/>
        <v>0</v>
      </c>
      <c r="I51" s="101"/>
      <c r="J51" s="17">
        <f t="shared" si="5"/>
        <v>0</v>
      </c>
      <c r="K51" s="17">
        <f t="shared" si="6"/>
        <v>0</v>
      </c>
    </row>
    <row r="52" spans="1:11" x14ac:dyDescent="0.25">
      <c r="A52" s="9">
        <v>9</v>
      </c>
      <c r="B52" s="51" t="s">
        <v>57</v>
      </c>
      <c r="C52" s="43"/>
      <c r="D52" s="43"/>
      <c r="E52" s="13" t="s">
        <v>12</v>
      </c>
      <c r="F52" s="18">
        <f>1+1+1+1+1</f>
        <v>5</v>
      </c>
      <c r="G52" s="72"/>
      <c r="H52" s="96">
        <f t="shared" si="7"/>
        <v>0</v>
      </c>
      <c r="I52" s="72"/>
      <c r="J52" s="17">
        <f t="shared" si="5"/>
        <v>0</v>
      </c>
      <c r="K52" s="17">
        <f t="shared" si="6"/>
        <v>0</v>
      </c>
    </row>
    <row r="53" spans="1:11" x14ac:dyDescent="0.25">
      <c r="A53" s="78">
        <v>10</v>
      </c>
      <c r="B53" s="51" t="s">
        <v>58</v>
      </c>
      <c r="C53" s="43"/>
      <c r="D53" s="43"/>
      <c r="E53" s="13" t="s">
        <v>12</v>
      </c>
      <c r="F53" s="18">
        <f>3+3+3+1+1+2</f>
        <v>13</v>
      </c>
      <c r="G53" s="72"/>
      <c r="H53" s="96">
        <f t="shared" si="7"/>
        <v>0</v>
      </c>
      <c r="I53" s="72"/>
      <c r="J53" s="17">
        <f t="shared" si="5"/>
        <v>0</v>
      </c>
      <c r="K53" s="17">
        <f t="shared" si="6"/>
        <v>0</v>
      </c>
    </row>
    <row r="54" spans="1:11" x14ac:dyDescent="0.25">
      <c r="A54" s="9">
        <v>11</v>
      </c>
      <c r="B54" s="51" t="s">
        <v>68</v>
      </c>
      <c r="C54" s="43"/>
      <c r="D54" s="43"/>
      <c r="E54" s="13" t="s">
        <v>12</v>
      </c>
      <c r="F54" s="18">
        <v>1</v>
      </c>
      <c r="G54" s="72"/>
      <c r="H54" s="96">
        <f t="shared" si="7"/>
        <v>0</v>
      </c>
      <c r="I54" s="72"/>
      <c r="J54" s="17">
        <f t="shared" si="5"/>
        <v>0</v>
      </c>
      <c r="K54" s="17">
        <f t="shared" si="6"/>
        <v>0</v>
      </c>
    </row>
    <row r="55" spans="1:11" x14ac:dyDescent="0.25">
      <c r="A55" s="78">
        <v>12</v>
      </c>
      <c r="B55" s="51" t="s">
        <v>69</v>
      </c>
      <c r="C55" s="43"/>
      <c r="D55" s="43"/>
      <c r="E55" s="13" t="s">
        <v>12</v>
      </c>
      <c r="F55" s="18">
        <v>3</v>
      </c>
      <c r="G55" s="72"/>
      <c r="H55" s="96">
        <f t="shared" si="7"/>
        <v>0</v>
      </c>
      <c r="I55" s="72"/>
      <c r="J55" s="17">
        <f t="shared" si="5"/>
        <v>0</v>
      </c>
      <c r="K55" s="17">
        <f t="shared" si="6"/>
        <v>0</v>
      </c>
    </row>
    <row r="56" spans="1:11" s="108" customFormat="1" x14ac:dyDescent="0.25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x14ac:dyDescent="0.25">
      <c r="A57" s="80"/>
      <c r="B57" s="81" t="s">
        <v>45</v>
      </c>
      <c r="C57" s="43"/>
      <c r="D57" s="43"/>
      <c r="E57" s="82"/>
      <c r="F57" s="83"/>
      <c r="G57" s="72"/>
      <c r="H57" s="97"/>
      <c r="I57" s="92"/>
      <c r="J57" s="46"/>
      <c r="K57" s="46"/>
    </row>
    <row r="58" spans="1:11" x14ac:dyDescent="0.25">
      <c r="A58" s="19">
        <v>1</v>
      </c>
      <c r="B58" s="71" t="s">
        <v>46</v>
      </c>
      <c r="C58" s="43"/>
      <c r="D58" s="43"/>
      <c r="E58" s="84" t="s">
        <v>12</v>
      </c>
      <c r="F58" s="18">
        <v>1</v>
      </c>
      <c r="G58" s="68"/>
      <c r="H58" s="96">
        <f>G58*F58</f>
        <v>0</v>
      </c>
      <c r="I58" s="93"/>
      <c r="J58" s="17">
        <f t="shared" ref="J58:J65" si="8">G58+(G58*23)/100</f>
        <v>0</v>
      </c>
      <c r="K58" s="17">
        <f t="shared" ref="K58:K65" si="9">J58*F58</f>
        <v>0</v>
      </c>
    </row>
    <row r="59" spans="1:11" x14ac:dyDescent="0.25">
      <c r="A59" s="19">
        <v>2</v>
      </c>
      <c r="B59" s="71" t="s">
        <v>47</v>
      </c>
      <c r="C59" s="43"/>
      <c r="D59" s="43"/>
      <c r="E59" s="84" t="s">
        <v>12</v>
      </c>
      <c r="F59" s="18">
        <v>1</v>
      </c>
      <c r="G59" s="68"/>
      <c r="H59" s="96">
        <f t="shared" ref="H59:H74" si="10">G59*F59</f>
        <v>0</v>
      </c>
      <c r="I59" s="93"/>
      <c r="J59" s="17">
        <f t="shared" si="8"/>
        <v>0</v>
      </c>
      <c r="K59" s="17">
        <f t="shared" si="9"/>
        <v>0</v>
      </c>
    </row>
    <row r="60" spans="1:11" x14ac:dyDescent="0.25">
      <c r="A60" s="19">
        <v>3</v>
      </c>
      <c r="B60" s="71" t="s">
        <v>48</v>
      </c>
      <c r="C60" s="43"/>
      <c r="D60" s="43"/>
      <c r="E60" s="84" t="s">
        <v>12</v>
      </c>
      <c r="F60" s="18">
        <v>1</v>
      </c>
      <c r="G60" s="68"/>
      <c r="H60" s="96">
        <f t="shared" si="10"/>
        <v>0</v>
      </c>
      <c r="I60" s="93"/>
      <c r="J60" s="17">
        <f t="shared" si="8"/>
        <v>0</v>
      </c>
      <c r="K60" s="17">
        <f t="shared" si="9"/>
        <v>0</v>
      </c>
    </row>
    <row r="61" spans="1:11" x14ac:dyDescent="0.25">
      <c r="A61" s="19">
        <v>4</v>
      </c>
      <c r="B61" s="71" t="s">
        <v>49</v>
      </c>
      <c r="C61" s="43"/>
      <c r="D61" s="43"/>
      <c r="E61" s="84" t="s">
        <v>12</v>
      </c>
      <c r="F61" s="18">
        <v>1</v>
      </c>
      <c r="G61" s="68"/>
      <c r="H61" s="96">
        <f t="shared" si="10"/>
        <v>0</v>
      </c>
      <c r="I61" s="93"/>
      <c r="J61" s="17">
        <f t="shared" si="8"/>
        <v>0</v>
      </c>
      <c r="K61" s="17">
        <f t="shared" si="9"/>
        <v>0</v>
      </c>
    </row>
    <row r="62" spans="1:11" x14ac:dyDescent="0.25">
      <c r="A62" s="19">
        <v>5</v>
      </c>
      <c r="B62" s="85" t="s">
        <v>50</v>
      </c>
      <c r="C62" s="43"/>
      <c r="D62" s="43"/>
      <c r="E62" s="86" t="s">
        <v>12</v>
      </c>
      <c r="F62" s="18">
        <f>1+1+2+1</f>
        <v>5</v>
      </c>
      <c r="G62" s="75"/>
      <c r="H62" s="96">
        <f t="shared" si="10"/>
        <v>0</v>
      </c>
      <c r="I62" s="94"/>
      <c r="J62" s="17">
        <f t="shared" si="8"/>
        <v>0</v>
      </c>
      <c r="K62" s="17">
        <f t="shared" si="9"/>
        <v>0</v>
      </c>
    </row>
    <row r="63" spans="1:11" x14ac:dyDescent="0.25">
      <c r="A63" s="19">
        <v>6</v>
      </c>
      <c r="B63" s="71" t="s">
        <v>51</v>
      </c>
      <c r="C63" s="43"/>
      <c r="D63" s="43"/>
      <c r="E63" s="84" t="s">
        <v>12</v>
      </c>
      <c r="F63" s="48">
        <v>1</v>
      </c>
      <c r="G63" s="87"/>
      <c r="H63" s="96">
        <f t="shared" si="10"/>
        <v>0</v>
      </c>
      <c r="I63" s="93"/>
      <c r="J63" s="17">
        <f t="shared" si="8"/>
        <v>0</v>
      </c>
      <c r="K63" s="17">
        <f t="shared" si="9"/>
        <v>0</v>
      </c>
    </row>
    <row r="64" spans="1:11" x14ac:dyDescent="0.25">
      <c r="A64" s="19">
        <v>7</v>
      </c>
      <c r="B64" s="85" t="s">
        <v>52</v>
      </c>
      <c r="C64" s="43"/>
      <c r="D64" s="43"/>
      <c r="E64" s="86" t="s">
        <v>12</v>
      </c>
      <c r="F64" s="34">
        <v>1</v>
      </c>
      <c r="G64" s="88"/>
      <c r="H64" s="96">
        <f t="shared" si="10"/>
        <v>0</v>
      </c>
      <c r="I64" s="88"/>
      <c r="J64" s="17">
        <f t="shared" si="8"/>
        <v>0</v>
      </c>
      <c r="K64" s="17">
        <f t="shared" si="9"/>
        <v>0</v>
      </c>
    </row>
    <row r="65" spans="1:11" x14ac:dyDescent="0.25">
      <c r="A65" s="19">
        <v>8</v>
      </c>
      <c r="B65" s="89" t="s">
        <v>53</v>
      </c>
      <c r="C65" s="43"/>
      <c r="D65" s="43"/>
      <c r="E65" s="90" t="s">
        <v>12</v>
      </c>
      <c r="F65" s="18">
        <v>1</v>
      </c>
      <c r="G65" s="45"/>
      <c r="H65" s="96">
        <f t="shared" si="10"/>
        <v>0</v>
      </c>
      <c r="I65" s="45"/>
      <c r="J65" s="17">
        <f t="shared" si="8"/>
        <v>0</v>
      </c>
      <c r="K65" s="17">
        <f t="shared" si="9"/>
        <v>0</v>
      </c>
    </row>
    <row r="66" spans="1:11" x14ac:dyDescent="0.25">
      <c r="A66" s="19">
        <v>9</v>
      </c>
      <c r="B66" s="48" t="s">
        <v>36</v>
      </c>
      <c r="C66" s="40"/>
      <c r="D66" s="40"/>
      <c r="E66" s="91" t="s">
        <v>12</v>
      </c>
      <c r="F66" s="48">
        <v>1</v>
      </c>
      <c r="G66" s="42"/>
      <c r="H66" s="96">
        <f t="shared" si="10"/>
        <v>0</v>
      </c>
      <c r="I66" s="42"/>
      <c r="J66" s="39">
        <f>G66+(G66*23)/100</f>
        <v>0</v>
      </c>
      <c r="K66" s="17">
        <f>J66*F66</f>
        <v>0</v>
      </c>
    </row>
    <row r="67" spans="1:11" x14ac:dyDescent="0.25">
      <c r="A67" s="19">
        <v>10</v>
      </c>
      <c r="B67" s="18" t="s">
        <v>54</v>
      </c>
      <c r="C67" s="43"/>
      <c r="D67" s="43"/>
      <c r="E67" s="91" t="s">
        <v>12</v>
      </c>
      <c r="F67" s="34">
        <v>1</v>
      </c>
      <c r="G67" s="45"/>
      <c r="H67" s="96">
        <f t="shared" si="10"/>
        <v>0</v>
      </c>
      <c r="I67" s="45"/>
      <c r="J67" s="17">
        <f>G67+(G67*23)/100</f>
        <v>0</v>
      </c>
      <c r="K67" s="17">
        <f>J67*F67</f>
        <v>0</v>
      </c>
    </row>
    <row r="68" spans="1:11" x14ac:dyDescent="0.25">
      <c r="A68" s="19">
        <v>11</v>
      </c>
      <c r="B68" s="48" t="s">
        <v>55</v>
      </c>
      <c r="C68" s="43"/>
      <c r="D68" s="43"/>
      <c r="E68" s="91" t="s">
        <v>12</v>
      </c>
      <c r="F68" s="34">
        <v>1</v>
      </c>
      <c r="G68" s="45"/>
      <c r="H68" s="96">
        <f t="shared" si="10"/>
        <v>0</v>
      </c>
      <c r="I68" s="45"/>
      <c r="J68" s="17">
        <f>G68+(G68*23)/100</f>
        <v>0</v>
      </c>
      <c r="K68" s="17">
        <f>J68*F68</f>
        <v>0</v>
      </c>
    </row>
    <row r="69" spans="1:11" x14ac:dyDescent="0.25">
      <c r="A69" s="19">
        <v>12</v>
      </c>
      <c r="B69" s="48" t="s">
        <v>66</v>
      </c>
      <c r="C69" s="43"/>
      <c r="D69" s="43"/>
      <c r="E69" s="91" t="s">
        <v>12</v>
      </c>
      <c r="F69" s="34">
        <v>1</v>
      </c>
      <c r="G69" s="45"/>
      <c r="H69" s="21">
        <f t="shared" si="10"/>
        <v>0</v>
      </c>
      <c r="I69" s="45"/>
      <c r="J69" s="17">
        <f>G69+(G69*23)/100</f>
        <v>0</v>
      </c>
      <c r="K69" s="17">
        <f>J69*F69</f>
        <v>0</v>
      </c>
    </row>
    <row r="70" spans="1:11" x14ac:dyDescent="0.25">
      <c r="A70" s="19">
        <v>13</v>
      </c>
      <c r="B70" s="51" t="s">
        <v>71</v>
      </c>
      <c r="C70" s="43"/>
      <c r="D70" s="43"/>
      <c r="E70" s="91" t="s">
        <v>12</v>
      </c>
      <c r="F70" s="34">
        <v>1</v>
      </c>
      <c r="G70" s="45"/>
      <c r="H70" s="21">
        <f t="shared" si="10"/>
        <v>0</v>
      </c>
      <c r="I70" s="45"/>
      <c r="J70" s="17">
        <f t="shared" ref="J70:J74" si="11">G70+(G70*23)/100</f>
        <v>0</v>
      </c>
      <c r="K70" s="17">
        <f t="shared" ref="K70:K74" si="12">J70*F70</f>
        <v>0</v>
      </c>
    </row>
    <row r="71" spans="1:11" x14ac:dyDescent="0.25">
      <c r="A71" s="19">
        <v>14</v>
      </c>
      <c r="B71" s="51" t="s">
        <v>72</v>
      </c>
      <c r="C71" s="43"/>
      <c r="D71" s="43"/>
      <c r="E71" s="91" t="s">
        <v>12</v>
      </c>
      <c r="F71" s="34">
        <v>1</v>
      </c>
      <c r="G71" s="45"/>
      <c r="H71" s="21">
        <f t="shared" si="10"/>
        <v>0</v>
      </c>
      <c r="I71" s="45"/>
      <c r="J71" s="17">
        <f t="shared" si="11"/>
        <v>0</v>
      </c>
      <c r="K71" s="17">
        <f t="shared" si="12"/>
        <v>0</v>
      </c>
    </row>
    <row r="72" spans="1:11" x14ac:dyDescent="0.25">
      <c r="A72" s="19">
        <v>15</v>
      </c>
      <c r="B72" s="51" t="s">
        <v>70</v>
      </c>
      <c r="C72" s="43"/>
      <c r="D72" s="43"/>
      <c r="E72" s="91" t="s">
        <v>12</v>
      </c>
      <c r="F72" s="34">
        <v>1</v>
      </c>
      <c r="G72" s="45"/>
      <c r="H72" s="21">
        <f t="shared" si="10"/>
        <v>0</v>
      </c>
      <c r="I72" s="45"/>
      <c r="J72" s="17">
        <f t="shared" si="11"/>
        <v>0</v>
      </c>
      <c r="K72" s="17">
        <f t="shared" si="12"/>
        <v>0</v>
      </c>
    </row>
    <row r="73" spans="1:11" x14ac:dyDescent="0.25">
      <c r="A73" s="19">
        <v>16</v>
      </c>
      <c r="B73" s="51" t="s">
        <v>73</v>
      </c>
      <c r="C73" s="43"/>
      <c r="D73" s="43"/>
      <c r="E73" s="91" t="s">
        <v>12</v>
      </c>
      <c r="F73" s="34">
        <v>1</v>
      </c>
      <c r="G73" s="45"/>
      <c r="H73" s="21">
        <f t="shared" si="10"/>
        <v>0</v>
      </c>
      <c r="I73" s="45"/>
      <c r="J73" s="17">
        <f t="shared" si="11"/>
        <v>0</v>
      </c>
      <c r="K73" s="17">
        <f t="shared" si="12"/>
        <v>0</v>
      </c>
    </row>
    <row r="74" spans="1:11" x14ac:dyDescent="0.25">
      <c r="A74" s="19">
        <v>17</v>
      </c>
      <c r="B74" s="51" t="s">
        <v>74</v>
      </c>
      <c r="C74" s="43"/>
      <c r="D74" s="43"/>
      <c r="E74" s="91" t="s">
        <v>12</v>
      </c>
      <c r="F74" s="34">
        <v>1</v>
      </c>
      <c r="G74" s="45"/>
      <c r="H74" s="21">
        <f t="shared" si="10"/>
        <v>0</v>
      </c>
      <c r="I74" s="45"/>
      <c r="J74" s="17">
        <f t="shared" si="11"/>
        <v>0</v>
      </c>
      <c r="K74" s="17">
        <f t="shared" si="12"/>
        <v>0</v>
      </c>
    </row>
    <row r="75" spans="1:11" ht="15.75" thickBot="1" x14ac:dyDescent="0.3"/>
    <row r="76" spans="1:11" ht="15.75" thickBot="1" x14ac:dyDescent="0.3">
      <c r="G76" s="98" t="s">
        <v>60</v>
      </c>
      <c r="H76" s="99">
        <f>SUM(H57:H74)+SUM(H44:H55)+SUM(H5:H36)</f>
        <v>0</v>
      </c>
      <c r="J76" s="98" t="s">
        <v>59</v>
      </c>
      <c r="K76" s="100">
        <f>SUM(K58:K74)+SUM(K44:K55)+SUM(K5:K36)</f>
        <v>0</v>
      </c>
    </row>
  </sheetData>
  <mergeCells count="4">
    <mergeCell ref="A56:XFD56"/>
    <mergeCell ref="B37:K37"/>
    <mergeCell ref="B38:K38"/>
    <mergeCell ref="B40:K40"/>
  </mergeCells>
  <pageMargins left="0.19685039370078741" right="0.19685039370078741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Leszekch</dc:creator>
  <cp:lastModifiedBy>Magdalena Rzepczyńska</cp:lastModifiedBy>
  <cp:lastPrinted>2021-02-19T12:45:46Z</cp:lastPrinted>
  <dcterms:created xsi:type="dcterms:W3CDTF">2021-02-19T10:24:33Z</dcterms:created>
  <dcterms:modified xsi:type="dcterms:W3CDTF">2022-02-22T06:13:20Z</dcterms:modified>
</cp:coreProperties>
</file>