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720" windowHeight="7830" tabRatio="912" firstSheet="5" activeTab="5"/>
  </bookViews>
  <sheets>
    <sheet name="Podjuchy cz.II" sheetId="1" state="hidden" r:id="rId1"/>
    <sheet name="Stargard cz.III" sheetId="2" state="hidden" r:id="rId2"/>
    <sheet name="Choszczno cz. IV" sheetId="3" state="hidden" r:id="rId3"/>
    <sheet name="Mosty cz.V" sheetId="4" state="hidden" r:id="rId4"/>
    <sheet name="Choszczno (2)" sheetId="5" state="hidden" r:id="rId5"/>
    <sheet name="SOI Oleśnica, część VII" sheetId="6" r:id="rId6"/>
  </sheets>
  <definedNames>
    <definedName name="_xlnm.Print_Area" localSheetId="4">'Choszczno (2)'!$A$1:$O$154</definedName>
    <definedName name="_xlnm.Print_Area" localSheetId="2">'Choszczno cz. IV'!$A$1:$U$229</definedName>
    <definedName name="_xlnm.Print_Area" localSheetId="3">'Mosty cz.V'!$A$1:$U$252</definedName>
    <definedName name="_xlnm.Print_Area" localSheetId="0">'Podjuchy cz.II'!$A$1:$T$280</definedName>
    <definedName name="_xlnm.Print_Area" localSheetId="5">'SOI Oleśnica, część VII'!$A$1:$O$826</definedName>
    <definedName name="_xlnm.Print_Area" localSheetId="1">'Stargard cz.III'!$A$1:$O$418</definedName>
  </definedNames>
  <calcPr fullCalcOnLoad="1"/>
</workbook>
</file>

<file path=xl/comments2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<sst xmlns="http://schemas.openxmlformats.org/spreadsheetml/2006/main" count="6373" uniqueCount="322">
  <si>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</si>
  <si>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</si>
  <si>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</si>
  <si>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</si>
  <si>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</si>
  <si>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</si>
  <si>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</si>
  <si>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</si>
  <si>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</si>
  <si>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</si>
  <si>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</si>
  <si>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</si>
  <si>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</si>
  <si>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</si>
  <si>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ZESTAWIENIE POWIERZCHNI DO UTRZYMANIA PORZĄDKÓW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</si>
  <si>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</si>
  <si>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</si>
  <si>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</si>
  <si>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</si>
  <si>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</si>
  <si>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</si>
  <si>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</si>
  <si>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OGÓŁEM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</si>
  <si>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</si>
  <si>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</si>
  <si>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</si>
  <si>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</si>
  <si>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</si>
  <si>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</si>
  <si>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</si>
  <si>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</si>
  <si>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</si>
  <si>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</si>
  <si>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</si>
  <si>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</si>
  <si>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</si>
  <si>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</si>
  <si>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</si>
  <si>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</si>
  <si>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</si>
  <si>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</si>
  <si>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</si>
  <si>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</si>
  <si>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</si>
  <si>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</si>
  <si>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</si>
  <si>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</si>
  <si>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</si>
  <si>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</si>
  <si>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</si>
  <si>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</si>
  <si>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</si>
  <si>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</si>
  <si>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</si>
  <si>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</si>
  <si>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</si>
  <si>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</si>
  <si>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</si>
  <si>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</si>
  <si>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</si>
  <si>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</si>
  <si>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</si>
  <si>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</si>
  <si>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</si>
  <si>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</si>
  <si>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</si>
  <si>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</si>
  <si>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</si>
  <si>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</si>
  <si>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</si>
  <si>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</si>
  <si>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</si>
  <si>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</si>
  <si>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</si>
  <si>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</si>
  <si>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</si>
  <si>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</si>
  <si>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</si>
  <si>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</si>
  <si>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</si>
  <si>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</si>
  <si>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</si>
  <si>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</si>
  <si>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</si>
  <si>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</si>
  <si>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</si>
  <si>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</si>
  <si>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</si>
  <si>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</si>
  <si>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</si>
  <si>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</si>
  <si>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</si>
  <si>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 xml:space="preserve">OGÓŁEM KOMPLEKS 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</si>
  <si>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</si>
  <si>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</si>
  <si>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</si>
  <si>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</si>
  <si>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</si>
  <si>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</si>
  <si>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</si>
  <si>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</si>
  <si>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</si>
  <si>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</si>
  <si>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</si>
  <si>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</si>
  <si>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</si>
  <si>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</si>
  <si>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</si>
  <si>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</si>
  <si>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</si>
  <si>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</si>
  <si>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</si>
  <si>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</si>
  <si>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</si>
  <si>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</si>
  <si>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</si>
  <si>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</si>
  <si>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</si>
  <si>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</si>
  <si>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</si>
  <si>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</si>
  <si>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</si>
  <si>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</si>
  <si>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</si>
  <si>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</si>
  <si>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</si>
  <si>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</si>
  <si>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</si>
  <si>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</si>
  <si>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</si>
  <si>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</si>
  <si>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</si>
  <si>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</si>
  <si>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</si>
  <si>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</si>
  <si>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</si>
  <si>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</si>
  <si>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</si>
  <si>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</si>
  <si>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</si>
  <si>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</si>
  <si>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</si>
  <si>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</si>
  <si>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</si>
  <si>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</si>
  <si>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</si>
  <si>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</si>
  <si>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</si>
  <si>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</si>
  <si>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</si>
  <si>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</si>
  <si>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</si>
  <si>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</si>
  <si>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</si>
  <si>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</si>
  <si>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</si>
  <si>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</si>
  <si>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</si>
  <si>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</si>
  <si>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</si>
  <si>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</si>
  <si>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</si>
  <si>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</si>
  <si>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</si>
  <si>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</si>
  <si>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</si>
  <si>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</si>
  <si>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</si>
  <si>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</si>
  <si>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</si>
  <si>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</si>
  <si>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</si>
  <si>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</si>
  <si>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</si>
  <si>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</si>
  <si>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</si>
  <si>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</si>
  <si>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</si>
  <si>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</si>
  <si>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</si>
  <si>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</si>
  <si>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</si>
  <si>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</si>
  <si>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</si>
  <si>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</si>
  <si>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</si>
  <si>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</si>
  <si>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</si>
  <si>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</si>
  <si>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</si>
  <si>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</si>
  <si>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</si>
  <si>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</si>
  <si>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</si>
  <si>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</si>
  <si>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</si>
  <si>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</si>
  <si>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</si>
  <si>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</si>
  <si>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</si>
  <si>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</si>
  <si>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</si>
  <si>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</si>
  <si>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</si>
  <si>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</si>
  <si>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</si>
  <si>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</si>
  <si>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</si>
  <si>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</si>
  <si>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</si>
  <si>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</si>
  <si>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</si>
  <si>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</si>
  <si>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</si>
  <si>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</si>
  <si>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</si>
  <si>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</si>
  <si>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</si>
  <si>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</si>
  <si>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</si>
  <si>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</si>
  <si>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</si>
  <si>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</si>
  <si>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</si>
  <si>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</si>
  <si>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A Budynek KOŚCIOŁA GARNIZONOWEGO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</si>
  <si>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</si>
  <si>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</si>
  <si>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</si>
  <si>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</si>
  <si>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</si>
  <si>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</si>
  <si>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</si>
  <si>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</si>
  <si>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</si>
  <si>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>podłogi PCV/Linoleum</t>
  </si>
  <si>
    <t xml:space="preserve">Powierzchnia ścian m2
(lamperia, panele, itp.) </t>
  </si>
  <si>
    <t>Powierzchnia ścian 
(lamperia, panele, itp.) m2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</si>
  <si>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</si>
  <si>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</si>
  <si>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</si>
  <si>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</si>
  <si>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</si>
  <si>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</si>
  <si>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</si>
  <si>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</si>
  <si>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</si>
  <si>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</si>
  <si>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</si>
  <si>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</si>
  <si>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</si>
  <si>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</si>
  <si>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</si>
  <si>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</si>
  <si>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</si>
  <si>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</si>
  <si>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</si>
  <si>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</si>
  <si>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</si>
  <si>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</si>
  <si>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</si>
  <si>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</si>
  <si>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</si>
  <si>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</si>
  <si>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</si>
  <si>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</si>
  <si>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</si>
  <si>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</si>
  <si>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</si>
  <si>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</si>
  <si>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</si>
  <si>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</si>
  <si>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</si>
  <si>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t>Budynek nr</t>
  </si>
  <si>
    <t xml:space="preserve">Budynek nr </t>
  </si>
  <si>
    <t xml:space="preserve">BUDYNEK nr </t>
  </si>
  <si>
    <t>BUDYNEK nr</t>
  </si>
  <si>
    <t xml:space="preserve">KOMPLEKS  ul. </t>
  </si>
  <si>
    <t xml:space="preserve">KOMPLEKS ul. </t>
  </si>
  <si>
    <t xml:space="preserve">BUDYNEK nr  </t>
  </si>
  <si>
    <t>KOMPLEKS ul.</t>
  </si>
  <si>
    <t>KOMPLEKS STRZELNICA ………………….</t>
  </si>
  <si>
    <t>Budynek nr  (np.) pokoje gościnne</t>
  </si>
  <si>
    <t>PIĘTRO WYŁĄCZONE Z EKSPLOATACJI</t>
  </si>
  <si>
    <t>KOMPLEKS Kościól garnizonowy</t>
  </si>
  <si>
    <t xml:space="preserve">BUDYNEK nr 1 A </t>
  </si>
  <si>
    <t>KOMPLEKS 3003 ul. Wileńska nr 14</t>
  </si>
  <si>
    <t>II pietro</t>
  </si>
  <si>
    <t>KOMPLEKS 6078 ul. Wileńska 14</t>
  </si>
  <si>
    <t>BUDYNEK nr   : budynek w trakcie remontu, planowane zakończenie 31.03.2016</t>
  </si>
  <si>
    <t>OGÓŁEM KOMPLEKS</t>
  </si>
  <si>
    <t>Sekcja Obsługi Infrastruktury  Oleśnica</t>
  </si>
  <si>
    <t>Budynek nr 1  zakres "A/B"</t>
  </si>
  <si>
    <t>BUDYNEK NR 2 zakres"A/B"</t>
  </si>
  <si>
    <t>BUDYNEK NR 3 zakres "E"</t>
  </si>
  <si>
    <t>BUDYNEK NR 4 zakres "A/B"</t>
  </si>
  <si>
    <t>BUDYNEK NR 5  zakres "A/B"</t>
  </si>
  <si>
    <t xml:space="preserve">BUDYNEK NR 10 zakres "A" </t>
  </si>
  <si>
    <t>BUDYNEK NR 17 zakres "D"</t>
  </si>
  <si>
    <t>BUDYNEK NR  19  zakres"A"</t>
  </si>
  <si>
    <t>BUDYNEK NR 25 zakres"C"</t>
  </si>
  <si>
    <t xml:space="preserve">BUDYNEK NR 26  zakres"A/B" </t>
  </si>
  <si>
    <t>BUDYNEK NR 27 zakres"D"</t>
  </si>
  <si>
    <t>BUDYNEK NR 28 zakres"C"</t>
  </si>
  <si>
    <t>BUDYNEK NR 30 zakres "C"</t>
  </si>
  <si>
    <t>BUDYNEK NR 31 zakres"D"</t>
  </si>
  <si>
    <t>BUDYNEK NR 32  zakres"D"</t>
  </si>
  <si>
    <t>BUDYNEK NR 33 zakres "D"</t>
  </si>
  <si>
    <t>BUDYNEK NR 38  zakres"C"</t>
  </si>
  <si>
    <t>BUDYNEK NR 39  zakres"C"</t>
  </si>
  <si>
    <t>Budynek nr 47 zakres"D"</t>
  </si>
  <si>
    <t>Budynek nr 49   zakres"D"</t>
  </si>
  <si>
    <t>Budynek nr 57  zakres "D"</t>
  </si>
  <si>
    <t>BUDYNEK nr 15 zakres "D"</t>
  </si>
  <si>
    <r>
      <t>Powierzchnia pomieszczeń m</t>
    </r>
    <r>
      <rPr>
        <vertAlign val="superscript"/>
        <sz val="12"/>
        <rFont val="Times New Roman"/>
        <family val="1"/>
      </rPr>
      <t>2</t>
    </r>
  </si>
  <si>
    <r>
      <t>Powierzchnia w m</t>
    </r>
    <r>
      <rPr>
        <vertAlign val="superscript"/>
        <sz val="12"/>
        <rFont val="Times New Roman"/>
        <family val="1"/>
      </rPr>
      <t>2</t>
    </r>
  </si>
  <si>
    <r>
      <t>Powierzchnia pomieszczeń m</t>
    </r>
    <r>
      <rPr>
        <vertAlign val="superscript"/>
        <sz val="12"/>
        <color indexed="8"/>
        <rFont val="Times New Roman"/>
        <family val="1"/>
      </rPr>
      <t>2</t>
    </r>
  </si>
  <si>
    <r>
      <t>Powierzchnia w m</t>
    </r>
    <r>
      <rPr>
        <vertAlign val="superscript"/>
        <sz val="12"/>
        <color indexed="8"/>
        <rFont val="Times New Roman"/>
        <family val="1"/>
      </rPr>
      <t>2</t>
    </r>
  </si>
  <si>
    <t>RAZEM SOI OLEŚNICA</t>
  </si>
  <si>
    <t>Wykaz powierzchni budynków do utrzymania porządków</t>
  </si>
  <si>
    <t>INFR/585/2020</t>
  </si>
  <si>
    <t>Załącznik nr 2 do umowy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</si>
</sst>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</numFmts>
  <fonts count="10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u val="single"/>
      <sz val="12"/>
      <color indexed="20"/>
      <name val="Times New Roman"/>
      <family val="1"/>
    </font>
    <font>
      <sz val="12"/>
      <color indexed="60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sz val="12"/>
      <color rgb="FFFF0000"/>
      <name val="Times New Roman"/>
      <family val="1"/>
    </font>
    <font>
      <sz val="12"/>
      <color theme="5" tint="-0.4999699890613556"/>
      <name val="Times New Roman"/>
      <family val="1"/>
    </font>
    <font>
      <sz val="12"/>
      <color theme="5" tint="-0.24997000396251678"/>
      <name val="Times New Roman"/>
      <family val="1"/>
    </font>
    <font>
      <b/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0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medium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medium">
        <color rgb="FFFF0000"/>
      </right>
      <top style="medium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rgb="FFFF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8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2" fillId="0" borderId="0">
      <alignment/>
      <protection/>
    </xf>
    <xf numFmtId="0" fontId="9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16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8" fillId="0" borderId="22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19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2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2" fontId="29" fillId="0" borderId="31" xfId="0" applyNumberFormat="1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2" fontId="29" fillId="0" borderId="22" xfId="0" applyNumberFormat="1" applyFont="1" applyBorder="1" applyAlignment="1">
      <alignment horizontal="center" vertical="top" wrapText="1"/>
    </xf>
    <xf numFmtId="2" fontId="29" fillId="0" borderId="38" xfId="0" applyNumberFormat="1" applyFont="1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center" vertical="center"/>
    </xf>
    <xf numFmtId="4" fontId="29" fillId="0" borderId="31" xfId="0" applyNumberFormat="1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top" wrapText="1"/>
    </xf>
    <xf numFmtId="4" fontId="30" fillId="32" borderId="13" xfId="0" applyNumberFormat="1" applyFont="1" applyFill="1" applyBorder="1" applyAlignment="1">
      <alignment horizontal="center" vertical="center"/>
    </xf>
    <xf numFmtId="4" fontId="30" fillId="32" borderId="35" xfId="0" applyNumberFormat="1" applyFont="1" applyFill="1" applyBorder="1" applyAlignment="1">
      <alignment horizontal="center" vertical="center"/>
    </xf>
    <xf numFmtId="4" fontId="30" fillId="32" borderId="41" xfId="0" applyNumberFormat="1" applyFont="1" applyFill="1" applyBorder="1" applyAlignment="1">
      <alignment horizontal="center" vertical="center"/>
    </xf>
    <xf numFmtId="4" fontId="30" fillId="32" borderId="40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top" wrapText="1"/>
    </xf>
    <xf numFmtId="2" fontId="29" fillId="33" borderId="31" xfId="0" applyNumberFormat="1" applyFont="1" applyFill="1" applyBorder="1" applyAlignment="1">
      <alignment horizontal="center" vertical="top" wrapText="1"/>
    </xf>
    <xf numFmtId="0" fontId="29" fillId="33" borderId="39" xfId="0" applyFont="1" applyFill="1" applyBorder="1" applyAlignment="1">
      <alignment horizontal="center" vertical="top" wrapText="1"/>
    </xf>
    <xf numFmtId="2" fontId="29" fillId="33" borderId="38" xfId="0" applyNumberFormat="1" applyFont="1" applyFill="1" applyBorder="1" applyAlignment="1">
      <alignment horizontal="center" vertical="top" wrapText="1"/>
    </xf>
    <xf numFmtId="4" fontId="29" fillId="33" borderId="22" xfId="0" applyNumberFormat="1" applyFont="1" applyFill="1" applyBorder="1" applyAlignment="1">
      <alignment horizontal="center" vertical="center"/>
    </xf>
    <xf numFmtId="4" fontId="29" fillId="33" borderId="31" xfId="0" applyNumberFormat="1" applyFont="1" applyFill="1" applyBorder="1" applyAlignment="1">
      <alignment horizontal="center" vertical="center"/>
    </xf>
    <xf numFmtId="4" fontId="29" fillId="33" borderId="38" xfId="0" applyNumberFormat="1" applyFont="1" applyFill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30" fillId="33" borderId="13" xfId="0" applyNumberFormat="1" applyFont="1" applyFill="1" applyBorder="1" applyAlignment="1">
      <alignment horizontal="center" vertical="center"/>
    </xf>
    <xf numFmtId="4" fontId="29" fillId="0" borderId="42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9" fillId="0" borderId="40" xfId="0" applyNumberFormat="1" applyFont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4" fontId="30" fillId="0" borderId="44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top" wrapText="1"/>
    </xf>
    <xf numFmtId="4" fontId="29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4" fontId="30" fillId="0" borderId="45" xfId="0" applyNumberFormat="1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top" wrapText="1"/>
    </xf>
    <xf numFmtId="4" fontId="30" fillId="33" borderId="0" xfId="0" applyNumberFormat="1" applyFont="1" applyFill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29" fillId="0" borderId="48" xfId="0" applyNumberFormat="1" applyFont="1" applyBorder="1" applyAlignment="1">
      <alignment horizontal="center" vertical="top" wrapText="1"/>
    </xf>
    <xf numFmtId="4" fontId="30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2" fontId="36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7" fillId="0" borderId="23" xfId="0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/>
    </xf>
    <xf numFmtId="0" fontId="98" fillId="0" borderId="25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50" xfId="0" applyNumberFormat="1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19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100" fillId="0" borderId="0" xfId="0" applyFont="1" applyAlignment="1">
      <alignment/>
    </xf>
    <xf numFmtId="0" fontId="100" fillId="0" borderId="53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3" fillId="0" borderId="0" xfId="0" applyNumberFormat="1" applyFont="1" applyAlignment="1">
      <alignment/>
    </xf>
    <xf numFmtId="4" fontId="13" fillId="37" borderId="0" xfId="0" applyNumberFormat="1" applyFont="1" applyFill="1" applyAlignment="1">
      <alignment/>
    </xf>
    <xf numFmtId="0" fontId="23" fillId="39" borderId="0" xfId="0" applyFont="1" applyFill="1" applyAlignment="1">
      <alignment horizontal="center"/>
    </xf>
    <xf numFmtId="0" fontId="19" fillId="32" borderId="58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18" fillId="4" borderId="10" xfId="0" applyFont="1" applyFill="1" applyBorder="1" applyAlignment="1">
      <alignment horizontal="left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18" fillId="0" borderId="59" xfId="0" applyNumberFormat="1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18" fillId="0" borderId="22" xfId="0" applyNumberFormat="1" applyFont="1" applyBorder="1" applyAlignment="1">
      <alignment horizontal="right" wrapText="1"/>
    </xf>
    <xf numFmtId="0" fontId="16" fillId="39" borderId="10" xfId="0" applyFont="1" applyFill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33" borderId="0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17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19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18" fillId="0" borderId="31" xfId="0" applyNumberFormat="1" applyFont="1" applyBorder="1" applyAlignment="1">
      <alignment horizontal="right" wrapText="1"/>
    </xf>
    <xf numFmtId="2" fontId="18" fillId="0" borderId="37" xfId="0" applyNumberFormat="1" applyFont="1" applyBorder="1" applyAlignment="1">
      <alignment horizontal="right" wrapText="1"/>
    </xf>
    <xf numFmtId="2" fontId="18" fillId="0" borderId="38" xfId="0" applyNumberFormat="1" applyFont="1" applyBorder="1" applyAlignment="1">
      <alignment horizontal="right" wrapText="1"/>
    </xf>
    <xf numFmtId="2" fontId="18" fillId="0" borderId="22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23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2" fontId="18" fillId="0" borderId="32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8" fillId="33" borderId="39" xfId="0" applyNumberFormat="1" applyFont="1" applyFill="1" applyBorder="1" applyAlignment="1">
      <alignment horizontal="right" wrapText="1"/>
    </xf>
    <xf numFmtId="2" fontId="18" fillId="33" borderId="39" xfId="0" applyNumberFormat="1" applyFont="1" applyFill="1" applyBorder="1" applyAlignment="1">
      <alignment horizontal="right"/>
    </xf>
    <xf numFmtId="2" fontId="18" fillId="33" borderId="28" xfId="0" applyNumberFormat="1" applyFont="1" applyFill="1" applyBorder="1" applyAlignment="1">
      <alignment horizontal="right"/>
    </xf>
    <xf numFmtId="2" fontId="18" fillId="33" borderId="67" xfId="0" applyNumberFormat="1" applyFont="1" applyFill="1" applyBorder="1" applyAlignment="1">
      <alignment horizontal="right"/>
    </xf>
    <xf numFmtId="2" fontId="18" fillId="0" borderId="22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top" wrapText="1"/>
    </xf>
    <xf numFmtId="2" fontId="18" fillId="33" borderId="39" xfId="0" applyNumberFormat="1" applyFont="1" applyFill="1" applyBorder="1" applyAlignment="1">
      <alignment horizontal="right" vertical="top" wrapText="1"/>
    </xf>
    <xf numFmtId="2" fontId="18" fillId="0" borderId="38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center"/>
    </xf>
    <xf numFmtId="2" fontId="18" fillId="0" borderId="38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33" borderId="39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32" xfId="0" applyNumberFormat="1" applyFont="1" applyBorder="1" applyAlignment="1">
      <alignment horizontal="right" vertical="center"/>
    </xf>
    <xf numFmtId="2" fontId="18" fillId="0" borderId="42" xfId="0" applyNumberFormat="1" applyFont="1" applyBorder="1" applyAlignment="1">
      <alignment horizontal="right" vertical="center"/>
    </xf>
    <xf numFmtId="2" fontId="18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18" fillId="0" borderId="64" xfId="0" applyNumberFormat="1" applyFont="1" applyBorder="1" applyAlignment="1">
      <alignment horizontal="right" wrapText="1"/>
    </xf>
    <xf numFmtId="2" fontId="18" fillId="0" borderId="36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 wrapText="1"/>
    </xf>
    <xf numFmtId="2" fontId="18" fillId="0" borderId="23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/>
    </xf>
    <xf numFmtId="2" fontId="18" fillId="0" borderId="70" xfId="0" applyNumberFormat="1" applyFont="1" applyBorder="1" applyAlignment="1">
      <alignment horizontal="right"/>
    </xf>
    <xf numFmtId="2" fontId="18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18" fillId="0" borderId="22" xfId="0" applyNumberFormat="1" applyFont="1" applyFill="1" applyBorder="1" applyAlignment="1">
      <alignment horizontal="right" vertical="center"/>
    </xf>
    <xf numFmtId="2" fontId="18" fillId="0" borderId="31" xfId="0" applyNumberFormat="1" applyFont="1" applyFill="1" applyBorder="1" applyAlignment="1">
      <alignment horizontal="right" vertical="center"/>
    </xf>
    <xf numFmtId="2" fontId="18" fillId="0" borderId="38" xfId="0" applyNumberFormat="1" applyFont="1" applyFill="1" applyBorder="1" applyAlignment="1">
      <alignment horizontal="right" vertical="center"/>
    </xf>
    <xf numFmtId="2" fontId="18" fillId="0" borderId="6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/>
    </xf>
    <xf numFmtId="2" fontId="18" fillId="0" borderId="71" xfId="0" applyNumberFormat="1" applyFont="1" applyBorder="1" applyAlignment="1">
      <alignment horizontal="right" vertical="top" wrapText="1"/>
    </xf>
    <xf numFmtId="2" fontId="19" fillId="0" borderId="13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6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0" fillId="39" borderId="10" xfId="0" applyFont="1" applyFill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33" xfId="0" applyFont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103" fillId="0" borderId="36" xfId="0" applyNumberFormat="1" applyFont="1" applyBorder="1" applyAlignment="1">
      <alignment vertical="center"/>
    </xf>
    <xf numFmtId="2" fontId="103" fillId="0" borderId="10" xfId="0" applyNumberFormat="1" applyFont="1" applyBorder="1" applyAlignment="1">
      <alignment vertical="center"/>
    </xf>
    <xf numFmtId="2" fontId="103" fillId="0" borderId="23" xfId="0" applyNumberFormat="1" applyFont="1" applyBorder="1" applyAlignment="1">
      <alignment vertical="center"/>
    </xf>
    <xf numFmtId="2" fontId="103" fillId="0" borderId="28" xfId="0" applyNumberFormat="1" applyFont="1" applyBorder="1" applyAlignment="1">
      <alignment vertical="center"/>
    </xf>
    <xf numFmtId="2" fontId="103" fillId="0" borderId="10" xfId="0" applyNumberFormat="1" applyFont="1" applyBorder="1" applyAlignment="1">
      <alignment horizontal="right"/>
    </xf>
    <xf numFmtId="2" fontId="103" fillId="0" borderId="12" xfId="0" applyNumberFormat="1" applyFont="1" applyBorder="1" applyAlignment="1">
      <alignment vertical="center"/>
    </xf>
    <xf numFmtId="4" fontId="104" fillId="0" borderId="13" xfId="0" applyNumberFormat="1" applyFont="1" applyBorder="1" applyAlignment="1">
      <alignment vertical="center"/>
    </xf>
    <xf numFmtId="4" fontId="104" fillId="0" borderId="35" xfId="0" applyNumberFormat="1" applyFont="1" applyBorder="1" applyAlignment="1">
      <alignment vertical="center"/>
    </xf>
    <xf numFmtId="4" fontId="104" fillId="0" borderId="14" xfId="0" applyNumberFormat="1" applyFont="1" applyBorder="1" applyAlignment="1">
      <alignment vertical="center"/>
    </xf>
    <xf numFmtId="2" fontId="103" fillId="0" borderId="36" xfId="0" applyNumberFormat="1" applyFont="1" applyBorder="1" applyAlignment="1">
      <alignment horizontal="right" vertical="center"/>
    </xf>
    <xf numFmtId="2" fontId="103" fillId="0" borderId="10" xfId="0" applyNumberFormat="1" applyFont="1" applyBorder="1" applyAlignment="1">
      <alignment horizontal="right" vertical="center"/>
    </xf>
    <xf numFmtId="2" fontId="103" fillId="0" borderId="31" xfId="0" applyNumberFormat="1" applyFont="1" applyBorder="1" applyAlignment="1">
      <alignment horizontal="right" vertical="center"/>
    </xf>
    <xf numFmtId="2" fontId="103" fillId="0" borderId="32" xfId="0" applyNumberFormat="1" applyFont="1" applyBorder="1" applyAlignment="1">
      <alignment horizontal="right"/>
    </xf>
    <xf numFmtId="2" fontId="103" fillId="0" borderId="68" xfId="0" applyNumberFormat="1" applyFont="1" applyBorder="1" applyAlignment="1">
      <alignment horizontal="right" vertical="center"/>
    </xf>
    <xf numFmtId="2" fontId="103" fillId="0" borderId="12" xfId="0" applyNumberFormat="1" applyFont="1" applyBorder="1" applyAlignment="1">
      <alignment horizontal="right" vertical="center"/>
    </xf>
    <xf numFmtId="4" fontId="104" fillId="0" borderId="13" xfId="0" applyNumberFormat="1" applyFont="1" applyBorder="1" applyAlignment="1">
      <alignment horizontal="right" vertical="center"/>
    </xf>
    <xf numFmtId="4" fontId="104" fillId="0" borderId="35" xfId="0" applyNumberFormat="1" applyFont="1" applyBorder="1" applyAlignment="1">
      <alignment horizontal="right" vertical="center"/>
    </xf>
    <xf numFmtId="4" fontId="104" fillId="0" borderId="14" xfId="0" applyNumberFormat="1" applyFont="1" applyBorder="1" applyAlignment="1">
      <alignment horizontal="right" vertical="center"/>
    </xf>
    <xf numFmtId="2" fontId="103" fillId="0" borderId="22" xfId="0" applyNumberFormat="1" applyFont="1" applyBorder="1" applyAlignment="1">
      <alignment horizontal="right" wrapText="1"/>
    </xf>
    <xf numFmtId="2" fontId="103" fillId="0" borderId="39" xfId="0" applyNumberFormat="1" applyFont="1" applyBorder="1" applyAlignment="1">
      <alignment horizontal="right" wrapText="1"/>
    </xf>
    <xf numFmtId="2" fontId="103" fillId="0" borderId="74" xfId="0" applyNumberFormat="1" applyFont="1" applyBorder="1" applyAlignment="1">
      <alignment horizontal="right" vertical="center" wrapText="1"/>
    </xf>
    <xf numFmtId="2" fontId="103" fillId="0" borderId="22" xfId="0" applyNumberFormat="1" applyFont="1" applyBorder="1" applyAlignment="1">
      <alignment horizontal="right" vertical="center" wrapText="1"/>
    </xf>
    <xf numFmtId="2" fontId="103" fillId="0" borderId="23" xfId="0" applyNumberFormat="1" applyFont="1" applyBorder="1" applyAlignment="1">
      <alignment horizontal="right" vertical="center"/>
    </xf>
    <xf numFmtId="2" fontId="103" fillId="0" borderId="39" xfId="0" applyNumberFormat="1" applyFont="1" applyBorder="1" applyAlignment="1">
      <alignment horizontal="right" vertical="center" wrapText="1"/>
    </xf>
    <xf numFmtId="2" fontId="103" fillId="0" borderId="32" xfId="0" applyNumberFormat="1" applyFont="1" applyBorder="1" applyAlignment="1">
      <alignment horizontal="right" vertical="center"/>
    </xf>
    <xf numFmtId="2" fontId="103" fillId="0" borderId="74" xfId="0" applyNumberFormat="1" applyFont="1" applyBorder="1" applyAlignment="1">
      <alignment horizontal="right" vertical="center"/>
    </xf>
    <xf numFmtId="2" fontId="103" fillId="0" borderId="75" xfId="0" applyNumberFormat="1" applyFont="1" applyBorder="1" applyAlignment="1">
      <alignment horizontal="right" vertical="center"/>
    </xf>
    <xf numFmtId="2" fontId="104" fillId="0" borderId="13" xfId="0" applyNumberFormat="1" applyFont="1" applyBorder="1" applyAlignment="1">
      <alignment horizontal="right" vertical="center"/>
    </xf>
    <xf numFmtId="2" fontId="103" fillId="39" borderId="10" xfId="0" applyNumberFormat="1" applyFont="1" applyFill="1" applyBorder="1" applyAlignment="1">
      <alignment horizontal="right" vertical="center"/>
    </xf>
    <xf numFmtId="2" fontId="104" fillId="0" borderId="50" xfId="0" applyNumberFormat="1" applyFont="1" applyBorder="1" applyAlignment="1">
      <alignment horizontal="right" vertical="center"/>
    </xf>
    <xf numFmtId="2" fontId="103" fillId="0" borderId="65" xfId="0" applyNumberFormat="1" applyFont="1" applyBorder="1" applyAlignment="1">
      <alignment horizontal="right" vertical="center"/>
    </xf>
    <xf numFmtId="2" fontId="104" fillId="0" borderId="35" xfId="0" applyNumberFormat="1" applyFont="1" applyBorder="1" applyAlignment="1">
      <alignment horizontal="right" vertical="center"/>
    </xf>
    <xf numFmtId="2" fontId="104" fillId="0" borderId="14" xfId="0" applyNumberFormat="1" applyFont="1" applyBorder="1" applyAlignment="1">
      <alignment horizontal="right" vertical="center"/>
    </xf>
    <xf numFmtId="2" fontId="103" fillId="0" borderId="75" xfId="0" applyNumberFormat="1" applyFont="1" applyBorder="1" applyAlignment="1">
      <alignment horizontal="right" vertical="center" wrapText="1"/>
    </xf>
    <xf numFmtId="2" fontId="104" fillId="0" borderId="76" xfId="0" applyNumberFormat="1" applyFont="1" applyBorder="1" applyAlignment="1">
      <alignment horizontal="right" vertical="center"/>
    </xf>
    <xf numFmtId="2" fontId="103" fillId="0" borderId="28" xfId="0" applyNumberFormat="1" applyFont="1" applyBorder="1" applyAlignment="1">
      <alignment horizontal="right" vertical="center"/>
    </xf>
    <xf numFmtId="2" fontId="103" fillId="39" borderId="10" xfId="0" applyNumberFormat="1" applyFont="1" applyFill="1" applyBorder="1" applyAlignment="1">
      <alignment horizontal="right"/>
    </xf>
    <xf numFmtId="4" fontId="104" fillId="0" borderId="76" xfId="0" applyNumberFormat="1" applyFont="1" applyBorder="1" applyAlignment="1">
      <alignment horizontal="right" vertical="center"/>
    </xf>
    <xf numFmtId="2" fontId="104" fillId="0" borderId="13" xfId="0" applyNumberFormat="1" applyFont="1" applyBorder="1" applyAlignment="1">
      <alignment horizontal="right"/>
    </xf>
    <xf numFmtId="2" fontId="104" fillId="0" borderId="14" xfId="0" applyNumberFormat="1" applyFont="1" applyBorder="1" applyAlignment="1">
      <alignment horizontal="right"/>
    </xf>
    <xf numFmtId="2" fontId="104" fillId="0" borderId="50" xfId="0" applyNumberFormat="1" applyFont="1" applyBorder="1" applyAlignment="1">
      <alignment horizontal="right"/>
    </xf>
    <xf numFmtId="2" fontId="103" fillId="39" borderId="68" xfId="0" applyNumberFormat="1" applyFont="1" applyFill="1" applyBorder="1" applyAlignment="1">
      <alignment horizontal="right" vertical="center"/>
    </xf>
    <xf numFmtId="2" fontId="103" fillId="0" borderId="31" xfId="0" applyNumberFormat="1" applyFont="1" applyBorder="1" applyAlignment="1">
      <alignment vertical="center"/>
    </xf>
    <xf numFmtId="2" fontId="103" fillId="0" borderId="22" xfId="0" applyNumberFormat="1" applyFont="1" applyBorder="1" applyAlignment="1">
      <alignment vertical="center" wrapText="1"/>
    </xf>
    <xf numFmtId="2" fontId="103" fillId="0" borderId="31" xfId="0" applyNumberFormat="1" applyFont="1" applyBorder="1" applyAlignment="1">
      <alignment vertical="center" wrapText="1"/>
    </xf>
    <xf numFmtId="2" fontId="104" fillId="0" borderId="13" xfId="0" applyNumberFormat="1" applyFont="1" applyBorder="1" applyAlignment="1">
      <alignment vertical="center"/>
    </xf>
    <xf numFmtId="2" fontId="104" fillId="0" borderId="35" xfId="0" applyNumberFormat="1" applyFont="1" applyBorder="1" applyAlignment="1">
      <alignment vertical="center"/>
    </xf>
    <xf numFmtId="2" fontId="104" fillId="0" borderId="14" xfId="0" applyNumberFormat="1" applyFont="1" applyBorder="1" applyAlignment="1">
      <alignment vertical="center"/>
    </xf>
    <xf numFmtId="2" fontId="104" fillId="0" borderId="40" xfId="0" applyNumberFormat="1" applyFont="1" applyBorder="1" applyAlignment="1">
      <alignment vertical="center"/>
    </xf>
    <xf numFmtId="4" fontId="104" fillId="32" borderId="13" xfId="0" applyNumberFormat="1" applyFont="1" applyFill="1" applyBorder="1" applyAlignment="1">
      <alignment horizontal="right" vertical="center"/>
    </xf>
    <xf numFmtId="4" fontId="104" fillId="32" borderId="35" xfId="0" applyNumberFormat="1" applyFont="1" applyFill="1" applyBorder="1" applyAlignment="1">
      <alignment horizontal="right" vertical="center"/>
    </xf>
    <xf numFmtId="4" fontId="104" fillId="32" borderId="41" xfId="0" applyNumberFormat="1" applyFont="1" applyFill="1" applyBorder="1" applyAlignment="1">
      <alignment horizontal="right" vertical="center"/>
    </xf>
    <xf numFmtId="4" fontId="104" fillId="32" borderId="50" xfId="0" applyNumberFormat="1" applyFont="1" applyFill="1" applyBorder="1" applyAlignment="1">
      <alignment horizontal="right" vertical="center"/>
    </xf>
    <xf numFmtId="4" fontId="104" fillId="32" borderId="14" xfId="0" applyNumberFormat="1" applyFont="1" applyFill="1" applyBorder="1" applyAlignment="1">
      <alignment horizontal="right" vertical="center"/>
    </xf>
    <xf numFmtId="4" fontId="103" fillId="0" borderId="22" xfId="0" applyNumberFormat="1" applyFont="1" applyBorder="1" applyAlignment="1">
      <alignment horizontal="right" vertical="center" wrapText="1"/>
    </xf>
    <xf numFmtId="4" fontId="103" fillId="0" borderId="74" xfId="0" applyNumberFormat="1" applyFont="1" applyBorder="1" applyAlignment="1">
      <alignment horizontal="right" vertical="center" wrapText="1"/>
    </xf>
    <xf numFmtId="4" fontId="103" fillId="0" borderId="69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19" fillId="0" borderId="40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 wrapText="1"/>
    </xf>
    <xf numFmtId="4" fontId="18" fillId="0" borderId="5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3" fillId="32" borderId="78" xfId="0" applyNumberFormat="1" applyFont="1" applyFill="1" applyBorder="1" applyAlignment="1">
      <alignment horizontal="right" vertical="center"/>
    </xf>
    <xf numFmtId="4" fontId="13" fillId="32" borderId="79" xfId="0" applyNumberFormat="1" applyFont="1" applyFill="1" applyBorder="1" applyAlignment="1">
      <alignment horizontal="right" vertical="center"/>
    </xf>
    <xf numFmtId="4" fontId="13" fillId="32" borderId="80" xfId="0" applyNumberFormat="1" applyFont="1" applyFill="1" applyBorder="1" applyAlignment="1">
      <alignment horizontal="right" vertical="center"/>
    </xf>
    <xf numFmtId="4" fontId="13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2" fontId="18" fillId="0" borderId="22" xfId="0" applyNumberFormat="1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32" xfId="0" applyNumberFormat="1" applyFont="1" applyFill="1" applyBorder="1" applyAlignment="1">
      <alignment vertical="center" wrapText="1"/>
    </xf>
    <xf numFmtId="2" fontId="18" fillId="0" borderId="74" xfId="0" applyNumberFormat="1" applyFont="1" applyBorder="1" applyAlignment="1">
      <alignment vertical="center" wrapText="1"/>
    </xf>
    <xf numFmtId="2" fontId="18" fillId="33" borderId="39" xfId="0" applyNumberFormat="1" applyFont="1" applyFill="1" applyBorder="1" applyAlignment="1">
      <alignment vertical="center" wrapText="1"/>
    </xf>
    <xf numFmtId="2" fontId="18" fillId="0" borderId="22" xfId="0" applyNumberFormat="1" applyFont="1" applyBorder="1" applyAlignment="1">
      <alignment wrapText="1"/>
    </xf>
    <xf numFmtId="2" fontId="18" fillId="0" borderId="31" xfId="0" applyNumberFormat="1" applyFont="1" applyBorder="1" applyAlignment="1">
      <alignment wrapText="1"/>
    </xf>
    <xf numFmtId="2" fontId="18" fillId="0" borderId="38" xfId="0" applyNumberFormat="1" applyFont="1" applyBorder="1" applyAlignment="1">
      <alignment wrapText="1"/>
    </xf>
    <xf numFmtId="2" fontId="18" fillId="33" borderId="39" xfId="0" applyNumberFormat="1" applyFont="1" applyFill="1" applyBorder="1" applyAlignment="1">
      <alignment wrapText="1"/>
    </xf>
    <xf numFmtId="4" fontId="19" fillId="0" borderId="59" xfId="0" applyNumberFormat="1" applyFont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2" fontId="19" fillId="0" borderId="13" xfId="0" applyNumberFormat="1" applyFont="1" applyBorder="1" applyAlignment="1">
      <alignment/>
    </xf>
    <xf numFmtId="4" fontId="19" fillId="0" borderId="85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81" xfId="0" applyNumberFormat="1" applyFont="1" applyFill="1" applyBorder="1" applyAlignment="1">
      <alignment vertical="center"/>
    </xf>
    <xf numFmtId="2" fontId="18" fillId="0" borderId="78" xfId="0" applyNumberFormat="1" applyFont="1" applyBorder="1" applyAlignment="1">
      <alignment vertical="center" wrapText="1"/>
    </xf>
    <xf numFmtId="2" fontId="18" fillId="0" borderId="67" xfId="0" applyNumberFormat="1" applyFont="1" applyBorder="1" applyAlignment="1">
      <alignment vertical="center" wrapText="1"/>
    </xf>
    <xf numFmtId="2" fontId="18" fillId="0" borderId="86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18" fillId="0" borderId="73" xfId="0" applyNumberFormat="1" applyFont="1" applyBorder="1" applyAlignment="1">
      <alignment vertical="center" wrapText="1"/>
    </xf>
    <xf numFmtId="2" fontId="18" fillId="0" borderId="88" xfId="0" applyNumberFormat="1" applyFont="1" applyBorder="1" applyAlignment="1">
      <alignment vertical="center" wrapText="1"/>
    </xf>
    <xf numFmtId="2" fontId="18" fillId="33" borderId="18" xfId="0" applyNumberFormat="1" applyFont="1" applyFill="1" applyBorder="1" applyAlignment="1">
      <alignment vertical="center" wrapText="1"/>
    </xf>
    <xf numFmtId="2" fontId="19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18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18" fillId="0" borderId="64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vertical="center"/>
    </xf>
    <xf numFmtId="2" fontId="18" fillId="0" borderId="74" xfId="0" applyNumberFormat="1" applyFont="1" applyFill="1" applyBorder="1" applyAlignment="1">
      <alignment vertical="center"/>
    </xf>
    <xf numFmtId="2" fontId="18" fillId="0" borderId="75" xfId="0" applyNumberFormat="1" applyFont="1" applyBorder="1" applyAlignment="1">
      <alignment vertical="center" wrapText="1"/>
    </xf>
    <xf numFmtId="2" fontId="18" fillId="0" borderId="65" xfId="0" applyNumberFormat="1" applyFont="1" applyBorder="1" applyAlignment="1">
      <alignment vertical="center" wrapText="1"/>
    </xf>
    <xf numFmtId="2" fontId="18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18" fillId="0" borderId="62" xfId="0" applyNumberFormat="1" applyFont="1" applyBorder="1" applyAlignment="1">
      <alignment vertical="center" wrapText="1"/>
    </xf>
    <xf numFmtId="2" fontId="18" fillId="33" borderId="54" xfId="0" applyNumberFormat="1" applyFont="1" applyFill="1" applyBorder="1" applyAlignment="1">
      <alignment vertical="center" wrapText="1"/>
    </xf>
    <xf numFmtId="4" fontId="19" fillId="0" borderId="43" xfId="0" applyNumberFormat="1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4" fontId="19" fillId="0" borderId="50" xfId="0" applyNumberFormat="1" applyFont="1" applyBorder="1" applyAlignment="1">
      <alignment horizontal="right" vertical="center"/>
    </xf>
    <xf numFmtId="2" fontId="18" fillId="0" borderId="22" xfId="0" applyNumberFormat="1" applyFont="1" applyFill="1" applyBorder="1" applyAlignment="1">
      <alignment horizontal="right" vertical="center" wrapText="1"/>
    </xf>
    <xf numFmtId="2" fontId="18" fillId="0" borderId="31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 wrapText="1"/>
    </xf>
    <xf numFmtId="2" fontId="18" fillId="0" borderId="32" xfId="0" applyNumberFormat="1" applyFont="1" applyFill="1" applyBorder="1" applyAlignment="1">
      <alignment horizontal="right" vertical="center" wrapText="1"/>
    </xf>
    <xf numFmtId="2" fontId="18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 wrapText="1"/>
    </xf>
    <xf numFmtId="2" fontId="18" fillId="0" borderId="31" xfId="0" applyNumberFormat="1" applyFont="1" applyBorder="1" applyAlignment="1">
      <alignment horizontal="right" vertical="center" wrapText="1"/>
    </xf>
    <xf numFmtId="2" fontId="18" fillId="0" borderId="37" xfId="0" applyNumberFormat="1" applyFont="1" applyBorder="1" applyAlignment="1">
      <alignment horizontal="right" vertical="center" wrapText="1"/>
    </xf>
    <xf numFmtId="2" fontId="18" fillId="33" borderId="39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18" fillId="0" borderId="69" xfId="0" applyNumberFormat="1" applyFont="1" applyBorder="1" applyAlignment="1">
      <alignment horizontal="right" vertical="center" wrapText="1"/>
    </xf>
    <xf numFmtId="2" fontId="18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8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19" fillId="0" borderId="50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vertical="center"/>
    </xf>
    <xf numFmtId="4" fontId="19" fillId="0" borderId="71" xfId="0" applyNumberFormat="1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2" fontId="18" fillId="0" borderId="70" xfId="0" applyNumberFormat="1" applyFont="1" applyBorder="1" applyAlignment="1">
      <alignment vertical="center"/>
    </xf>
    <xf numFmtId="2" fontId="18" fillId="33" borderId="67" xfId="0" applyNumberFormat="1" applyFont="1" applyFill="1" applyBorder="1" applyAlignment="1">
      <alignment vertical="center"/>
    </xf>
    <xf numFmtId="2" fontId="18" fillId="0" borderId="66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68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18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18" fillId="0" borderId="22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2" fontId="18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2" fontId="18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8" fillId="0" borderId="71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horizontal="right"/>
    </xf>
    <xf numFmtId="2" fontId="19" fillId="0" borderId="71" xfId="0" applyNumberFormat="1" applyFont="1" applyBorder="1" applyAlignment="1">
      <alignment horizontal="right"/>
    </xf>
    <xf numFmtId="2" fontId="19" fillId="0" borderId="47" xfId="0" applyNumberFormat="1" applyFont="1" applyBorder="1" applyAlignment="1">
      <alignment horizontal="right"/>
    </xf>
    <xf numFmtId="2" fontId="19" fillId="0" borderId="50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2" fontId="18" fillId="0" borderId="33" xfId="0" applyNumberFormat="1" applyFont="1" applyBorder="1" applyAlignment="1">
      <alignment vertical="center"/>
    </xf>
    <xf numFmtId="2" fontId="18" fillId="0" borderId="56" xfId="0" applyNumberFormat="1" applyFont="1" applyBorder="1" applyAlignment="1">
      <alignment vertical="center"/>
    </xf>
    <xf numFmtId="2" fontId="18" fillId="0" borderId="90" xfId="0" applyNumberFormat="1" applyFont="1" applyBorder="1" applyAlignment="1">
      <alignment vertical="center"/>
    </xf>
    <xf numFmtId="2" fontId="18" fillId="33" borderId="54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18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18" fillId="0" borderId="94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 wrapText="1"/>
    </xf>
    <xf numFmtId="2" fontId="18" fillId="0" borderId="91" xfId="0" applyNumberFormat="1" applyFont="1" applyBorder="1" applyAlignment="1">
      <alignment vertical="center" wrapText="1"/>
    </xf>
    <xf numFmtId="2" fontId="18" fillId="0" borderId="66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40" xfId="0" applyNumberFormat="1" applyFont="1" applyBorder="1" applyAlignment="1">
      <alignment vertical="center"/>
    </xf>
    <xf numFmtId="2" fontId="13" fillId="0" borderId="43" xfId="0" applyNumberFormat="1" applyFont="1" applyBorder="1" applyAlignment="1">
      <alignment vertical="center"/>
    </xf>
    <xf numFmtId="2" fontId="13" fillId="0" borderId="44" xfId="0" applyNumberFormat="1" applyFont="1" applyBorder="1" applyAlignment="1">
      <alignment vertical="center"/>
    </xf>
    <xf numFmtId="2" fontId="18" fillId="0" borderId="59" xfId="0" applyNumberFormat="1" applyFont="1" applyBorder="1" applyAlignment="1">
      <alignment vertical="center" wrapText="1"/>
    </xf>
    <xf numFmtId="2" fontId="19" fillId="0" borderId="40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2" fontId="19" fillId="0" borderId="71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/>
    </xf>
    <xf numFmtId="2" fontId="18" fillId="0" borderId="22" xfId="0" applyNumberFormat="1" applyFont="1" applyFill="1" applyBorder="1" applyAlignment="1">
      <alignment vertical="center"/>
    </xf>
    <xf numFmtId="2" fontId="18" fillId="0" borderId="31" xfId="0" applyNumberFormat="1" applyFont="1" applyFill="1" applyBorder="1" applyAlignment="1">
      <alignment vertical="center"/>
    </xf>
    <xf numFmtId="2" fontId="18" fillId="0" borderId="38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2" fontId="18" fillId="0" borderId="22" xfId="0" applyNumberFormat="1" applyFont="1" applyFill="1" applyBorder="1" applyAlignment="1">
      <alignment vertical="center" wrapText="1"/>
    </xf>
    <xf numFmtId="2" fontId="18" fillId="0" borderId="31" xfId="0" applyNumberFormat="1" applyFont="1" applyFill="1" applyBorder="1" applyAlignment="1">
      <alignment vertical="center" wrapText="1"/>
    </xf>
    <xf numFmtId="2" fontId="18" fillId="0" borderId="37" xfId="0" applyNumberFormat="1" applyFont="1" applyFill="1" applyBorder="1" applyAlignment="1">
      <alignment vertical="center" wrapText="1"/>
    </xf>
    <xf numFmtId="2" fontId="18" fillId="0" borderId="39" xfId="0" applyNumberFormat="1" applyFont="1" applyFill="1" applyBorder="1" applyAlignment="1">
      <alignment vertical="center" wrapText="1"/>
    </xf>
    <xf numFmtId="2" fontId="18" fillId="0" borderId="38" xfId="0" applyNumberFormat="1" applyFont="1" applyFill="1" applyBorder="1" applyAlignment="1">
      <alignment vertical="center" wrapText="1"/>
    </xf>
    <xf numFmtId="2" fontId="18" fillId="0" borderId="23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2" fontId="18" fillId="0" borderId="28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2" fontId="18" fillId="0" borderId="42" xfId="0" applyNumberFormat="1" applyFont="1" applyFill="1" applyBorder="1" applyAlignment="1">
      <alignment vertical="center"/>
    </xf>
    <xf numFmtId="2" fontId="18" fillId="0" borderId="93" xfId="0" applyNumberFormat="1" applyFont="1" applyFill="1" applyBorder="1" applyAlignment="1">
      <alignment vertical="center"/>
    </xf>
    <xf numFmtId="2" fontId="18" fillId="0" borderId="67" xfId="0" applyNumberFormat="1" applyFont="1" applyFill="1" applyBorder="1" applyAlignment="1">
      <alignment vertical="center"/>
    </xf>
    <xf numFmtId="2" fontId="18" fillId="0" borderId="92" xfId="0" applyNumberFormat="1" applyFont="1" applyFill="1" applyBorder="1" applyAlignment="1">
      <alignment vertical="center"/>
    </xf>
    <xf numFmtId="2" fontId="19" fillId="0" borderId="76" xfId="0" applyNumberFormat="1" applyFont="1" applyBorder="1" applyAlignment="1">
      <alignment vertical="center"/>
    </xf>
    <xf numFmtId="2" fontId="19" fillId="0" borderId="13" xfId="0" applyNumberFormat="1" applyFont="1" applyFill="1" applyBorder="1" applyAlignment="1">
      <alignment vertical="center"/>
    </xf>
    <xf numFmtId="2" fontId="19" fillId="0" borderId="50" xfId="0" applyNumberFormat="1" applyFont="1" applyFill="1" applyBorder="1" applyAlignment="1">
      <alignment vertical="center"/>
    </xf>
    <xf numFmtId="2" fontId="19" fillId="0" borderId="76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2" fontId="98" fillId="0" borderId="22" xfId="0" applyNumberFormat="1" applyFont="1" applyFill="1" applyBorder="1" applyAlignment="1">
      <alignment vertical="center" wrapText="1"/>
    </xf>
    <xf numFmtId="2" fontId="98" fillId="0" borderId="31" xfId="0" applyNumberFormat="1" applyFont="1" applyFill="1" applyBorder="1" applyAlignment="1">
      <alignment vertical="center" wrapText="1"/>
    </xf>
    <xf numFmtId="2" fontId="98" fillId="0" borderId="10" xfId="0" applyNumberFormat="1" applyFont="1" applyFill="1" applyBorder="1" applyAlignment="1">
      <alignment vertical="center" wrapText="1"/>
    </xf>
    <xf numFmtId="2" fontId="98" fillId="0" borderId="37" xfId="0" applyNumberFormat="1" applyFont="1" applyFill="1" applyBorder="1" applyAlignment="1">
      <alignment vertical="center" wrapText="1"/>
    </xf>
    <xf numFmtId="2" fontId="98" fillId="0" borderId="39" xfId="0" applyNumberFormat="1" applyFont="1" applyFill="1" applyBorder="1" applyAlignment="1">
      <alignment vertical="center" wrapText="1"/>
    </xf>
    <xf numFmtId="2" fontId="98" fillId="0" borderId="31" xfId="0" applyNumberFormat="1" applyFont="1" applyFill="1" applyBorder="1" applyAlignment="1">
      <alignment vertical="center"/>
    </xf>
    <xf numFmtId="2" fontId="98" fillId="0" borderId="38" xfId="0" applyNumberFormat="1" applyFont="1" applyFill="1" applyBorder="1" applyAlignment="1">
      <alignment vertical="center"/>
    </xf>
    <xf numFmtId="2" fontId="98" fillId="0" borderId="39" xfId="0" applyNumberFormat="1" applyFont="1" applyFill="1" applyBorder="1" applyAlignment="1">
      <alignment vertical="center"/>
    </xf>
    <xf numFmtId="2" fontId="98" fillId="0" borderId="10" xfId="0" applyNumberFormat="1" applyFont="1" applyFill="1" applyBorder="1" applyAlignment="1">
      <alignment vertical="center"/>
    </xf>
    <xf numFmtId="2" fontId="98" fillId="0" borderId="21" xfId="0" applyNumberFormat="1" applyFont="1" applyFill="1" applyBorder="1" applyAlignment="1">
      <alignment vertical="center"/>
    </xf>
    <xf numFmtId="2" fontId="98" fillId="0" borderId="23" xfId="0" applyNumberFormat="1" applyFont="1" applyFill="1" applyBorder="1" applyAlignment="1">
      <alignment vertical="center"/>
    </xf>
    <xf numFmtId="2" fontId="98" fillId="0" borderId="28" xfId="0" applyNumberFormat="1" applyFont="1" applyFill="1" applyBorder="1" applyAlignment="1">
      <alignment vertical="center"/>
    </xf>
    <xf numFmtId="2" fontId="98" fillId="0" borderId="32" xfId="0" applyNumberFormat="1" applyFont="1" applyFill="1" applyBorder="1" applyAlignment="1">
      <alignment vertical="center"/>
    </xf>
    <xf numFmtId="2" fontId="98" fillId="0" borderId="33" xfId="0" applyNumberFormat="1" applyFont="1" applyFill="1" applyBorder="1" applyAlignment="1">
      <alignment vertical="center" wrapText="1"/>
    </xf>
    <xf numFmtId="2" fontId="98" fillId="0" borderId="42" xfId="0" applyNumberFormat="1" applyFont="1" applyFill="1" applyBorder="1" applyAlignment="1">
      <alignment vertical="center"/>
    </xf>
    <xf numFmtId="2" fontId="98" fillId="0" borderId="70" xfId="0" applyNumberFormat="1" applyFont="1" applyFill="1" applyBorder="1" applyAlignment="1">
      <alignment vertical="center"/>
    </xf>
    <xf numFmtId="2" fontId="98" fillId="0" borderId="11" xfId="0" applyNumberFormat="1" applyFont="1" applyFill="1" applyBorder="1" applyAlignment="1">
      <alignment vertical="center"/>
    </xf>
    <xf numFmtId="2" fontId="98" fillId="0" borderId="67" xfId="0" applyNumberFormat="1" applyFont="1" applyFill="1" applyBorder="1" applyAlignment="1">
      <alignment vertical="center"/>
    </xf>
    <xf numFmtId="2" fontId="99" fillId="0" borderId="13" xfId="0" applyNumberFormat="1" applyFont="1" applyFill="1" applyBorder="1" applyAlignment="1">
      <alignment vertical="center"/>
    </xf>
    <xf numFmtId="2" fontId="99" fillId="0" borderId="76" xfId="0" applyNumberFormat="1" applyFont="1" applyFill="1" applyBorder="1" applyAlignment="1">
      <alignment vertical="center"/>
    </xf>
    <xf numFmtId="2" fontId="99" fillId="0" borderId="14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/>
    </xf>
    <xf numFmtId="4" fontId="19" fillId="0" borderId="76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2" fontId="103" fillId="0" borderId="31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2" fontId="103" fillId="0" borderId="75" xfId="0" applyNumberFormat="1" applyFont="1" applyBorder="1" applyAlignment="1">
      <alignment vertical="center" wrapText="1"/>
    </xf>
    <xf numFmtId="2" fontId="103" fillId="0" borderId="36" xfId="0" applyNumberFormat="1" applyFont="1" applyBorder="1" applyAlignment="1">
      <alignment vertical="center" wrapText="1"/>
    </xf>
    <xf numFmtId="2" fontId="103" fillId="0" borderId="74" xfId="0" applyNumberFormat="1" applyFont="1" applyBorder="1" applyAlignment="1">
      <alignment vertical="center" wrapText="1"/>
    </xf>
    <xf numFmtId="4" fontId="103" fillId="0" borderId="22" xfId="0" applyNumberFormat="1" applyFont="1" applyBorder="1" applyAlignment="1">
      <alignment horizontal="right" vertical="center"/>
    </xf>
    <xf numFmtId="4" fontId="103" fillId="0" borderId="31" xfId="0" applyNumberFormat="1" applyFont="1" applyBorder="1" applyAlignment="1">
      <alignment horizontal="right" vertical="center"/>
    </xf>
    <xf numFmtId="4" fontId="103" fillId="0" borderId="23" xfId="0" applyNumberFormat="1" applyFont="1" applyBorder="1" applyAlignment="1">
      <alignment horizontal="right" vertical="center"/>
    </xf>
    <xf numFmtId="4" fontId="103" fillId="0" borderId="10" xfId="0" applyNumberFormat="1" applyFont="1" applyBorder="1" applyAlignment="1">
      <alignment horizontal="right" vertical="center"/>
    </xf>
    <xf numFmtId="4" fontId="103" fillId="0" borderId="12" xfId="0" applyNumberFormat="1" applyFont="1" applyBorder="1" applyAlignment="1">
      <alignment horizontal="right" vertical="center"/>
    </xf>
    <xf numFmtId="4" fontId="103" fillId="0" borderId="39" xfId="0" applyNumberFormat="1" applyFont="1" applyBorder="1" applyAlignment="1">
      <alignment horizontal="right" vertical="center"/>
    </xf>
    <xf numFmtId="4" fontId="103" fillId="0" borderId="28" xfId="0" applyNumberFormat="1" applyFont="1" applyBorder="1" applyAlignment="1">
      <alignment horizontal="right" vertical="center"/>
    </xf>
    <xf numFmtId="2" fontId="103" fillId="0" borderId="54" xfId="0" applyNumberFormat="1" applyFont="1" applyBorder="1" applyAlignment="1">
      <alignment horizontal="right" vertical="center"/>
    </xf>
    <xf numFmtId="4" fontId="13" fillId="40" borderId="13" xfId="0" applyNumberFormat="1" applyFont="1" applyFill="1" applyBorder="1" applyAlignment="1">
      <alignment horizontal="right" vertical="center"/>
    </xf>
    <xf numFmtId="4" fontId="13" fillId="40" borderId="35" xfId="0" applyNumberFormat="1" applyFont="1" applyFill="1" applyBorder="1" applyAlignment="1">
      <alignment horizontal="right" vertical="center"/>
    </xf>
    <xf numFmtId="4" fontId="13" fillId="40" borderId="41" xfId="0" applyNumberFormat="1" applyFont="1" applyFill="1" applyBorder="1" applyAlignment="1">
      <alignment horizontal="right" vertical="center"/>
    </xf>
    <xf numFmtId="4" fontId="13" fillId="40" borderId="40" xfId="0" applyNumberFormat="1" applyFont="1" applyFill="1" applyBorder="1" applyAlignment="1">
      <alignment horizontal="right" vertical="center"/>
    </xf>
    <xf numFmtId="4" fontId="13" fillId="40" borderId="14" xfId="0" applyNumberFormat="1" applyFont="1" applyFill="1" applyBorder="1" applyAlignment="1">
      <alignment horizontal="right" vertical="center"/>
    </xf>
    <xf numFmtId="4" fontId="104" fillId="0" borderId="0" xfId="0" applyNumberFormat="1" applyFont="1" applyBorder="1" applyAlignment="1">
      <alignment horizontal="right" vertical="center"/>
    </xf>
    <xf numFmtId="2" fontId="104" fillId="0" borderId="0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" fontId="103" fillId="0" borderId="69" xfId="0" applyNumberFormat="1" applyFont="1" applyBorder="1" applyAlignment="1">
      <alignment horizontal="right" vertical="center"/>
    </xf>
    <xf numFmtId="4" fontId="103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103" fillId="33" borderId="68" xfId="0" applyNumberFormat="1" applyFont="1" applyFill="1" applyBorder="1" applyAlignment="1">
      <alignment vertical="center" wrapText="1"/>
    </xf>
    <xf numFmtId="4" fontId="104" fillId="0" borderId="71" xfId="0" applyNumberFormat="1" applyFont="1" applyBorder="1" applyAlignment="1">
      <alignment vertical="center"/>
    </xf>
    <xf numFmtId="4" fontId="104" fillId="0" borderId="40" xfId="0" applyNumberFormat="1" applyFont="1" applyBorder="1" applyAlignment="1">
      <alignment vertical="center"/>
    </xf>
    <xf numFmtId="2" fontId="103" fillId="0" borderId="65" xfId="0" applyNumberFormat="1" applyFont="1" applyBorder="1" applyAlignment="1">
      <alignment vertical="center" wrapText="1"/>
    </xf>
    <xf numFmtId="2" fontId="103" fillId="0" borderId="20" xfId="0" applyNumberFormat="1" applyFont="1" applyBorder="1" applyAlignment="1">
      <alignment vertical="center"/>
    </xf>
    <xf numFmtId="2" fontId="103" fillId="0" borderId="33" xfId="0" applyNumberFormat="1" applyFont="1" applyBorder="1" applyAlignment="1">
      <alignment vertical="center"/>
    </xf>
    <xf numFmtId="2" fontId="103" fillId="0" borderId="54" xfId="0" applyNumberFormat="1" applyFont="1" applyBorder="1" applyAlignment="1">
      <alignment vertical="center"/>
    </xf>
    <xf numFmtId="2" fontId="103" fillId="0" borderId="23" xfId="0" applyNumberFormat="1" applyFont="1" applyBorder="1" applyAlignment="1">
      <alignment vertical="center" wrapText="1"/>
    </xf>
    <xf numFmtId="2" fontId="103" fillId="0" borderId="10" xfId="0" applyNumberFormat="1" applyFont="1" applyBorder="1" applyAlignment="1">
      <alignment vertical="center" wrapText="1"/>
    </xf>
    <xf numFmtId="2" fontId="103" fillId="0" borderId="28" xfId="0" applyNumberFormat="1" applyFont="1" applyBorder="1" applyAlignment="1">
      <alignment vertical="center" wrapText="1"/>
    </xf>
    <xf numFmtId="2" fontId="104" fillId="0" borderId="27" xfId="0" applyNumberFormat="1" applyFont="1" applyBorder="1" applyAlignment="1">
      <alignment vertical="center"/>
    </xf>
    <xf numFmtId="2" fontId="104" fillId="0" borderId="71" xfId="0" applyNumberFormat="1" applyFont="1" applyBorder="1" applyAlignment="1">
      <alignment vertical="center"/>
    </xf>
    <xf numFmtId="2" fontId="104" fillId="0" borderId="47" xfId="0" applyNumberFormat="1" applyFont="1" applyBorder="1" applyAlignment="1">
      <alignment vertical="center"/>
    </xf>
    <xf numFmtId="4" fontId="104" fillId="0" borderId="43" xfId="0" applyNumberFormat="1" applyFont="1" applyBorder="1" applyAlignment="1">
      <alignment vertical="center"/>
    </xf>
    <xf numFmtId="4" fontId="104" fillId="0" borderId="44" xfId="0" applyNumberFormat="1" applyFont="1" applyBorder="1" applyAlignment="1">
      <alignment vertical="center"/>
    </xf>
    <xf numFmtId="2" fontId="103" fillId="0" borderId="12" xfId="0" applyNumberFormat="1" applyFont="1" applyBorder="1" applyAlignment="1">
      <alignment vertical="center" wrapText="1"/>
    </xf>
    <xf numFmtId="2" fontId="104" fillId="0" borderId="85" xfId="0" applyNumberFormat="1" applyFont="1" applyBorder="1" applyAlignment="1">
      <alignment vertical="center"/>
    </xf>
    <xf numFmtId="2" fontId="104" fillId="0" borderId="45" xfId="0" applyNumberFormat="1" applyFont="1" applyBorder="1" applyAlignment="1">
      <alignment vertical="center"/>
    </xf>
    <xf numFmtId="2" fontId="104" fillId="0" borderId="43" xfId="0" applyNumberFormat="1" applyFont="1" applyBorder="1" applyAlignment="1">
      <alignment vertical="center"/>
    </xf>
    <xf numFmtId="2" fontId="104" fillId="0" borderId="44" xfId="0" applyNumberFormat="1" applyFont="1" applyBorder="1" applyAlignment="1">
      <alignment vertical="center"/>
    </xf>
    <xf numFmtId="2" fontId="103" fillId="0" borderId="46" xfId="0" applyNumberFormat="1" applyFont="1" applyBorder="1" applyAlignment="1">
      <alignment vertical="center" wrapText="1"/>
    </xf>
    <xf numFmtId="2" fontId="103" fillId="0" borderId="34" xfId="0" applyNumberFormat="1" applyFont="1" applyBorder="1" applyAlignment="1">
      <alignment vertical="center" wrapText="1"/>
    </xf>
    <xf numFmtId="2" fontId="103" fillId="33" borderId="47" xfId="0" applyNumberFormat="1" applyFont="1" applyFill="1" applyBorder="1" applyAlignment="1">
      <alignment vertical="center" wrapText="1"/>
    </xf>
    <xf numFmtId="2" fontId="103" fillId="33" borderId="31" xfId="0" applyNumberFormat="1" applyFont="1" applyFill="1" applyBorder="1" applyAlignment="1">
      <alignment vertical="center" wrapText="1"/>
    </xf>
    <xf numFmtId="2" fontId="103" fillId="33" borderId="37" xfId="0" applyNumberFormat="1" applyFont="1" applyFill="1" applyBorder="1" applyAlignment="1">
      <alignment vertical="center" wrapText="1"/>
    </xf>
    <xf numFmtId="2" fontId="103" fillId="33" borderId="68" xfId="0" applyNumberFormat="1" applyFont="1" applyFill="1" applyBorder="1" applyAlignment="1">
      <alignment horizontal="right" vertical="center" wrapText="1"/>
    </xf>
    <xf numFmtId="2" fontId="103" fillId="0" borderId="65" xfId="0" applyNumberFormat="1" applyFont="1" applyBorder="1" applyAlignment="1">
      <alignment horizontal="right" vertical="center" wrapText="1"/>
    </xf>
    <xf numFmtId="0" fontId="20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104" fillId="0" borderId="71" xfId="0" applyNumberFormat="1" applyFont="1" applyBorder="1" applyAlignment="1">
      <alignment horizontal="right" vertical="center"/>
    </xf>
    <xf numFmtId="2" fontId="104" fillId="33" borderId="14" xfId="0" applyNumberFormat="1" applyFont="1" applyFill="1" applyBorder="1" applyAlignment="1">
      <alignment vertical="center"/>
    </xf>
    <xf numFmtId="4" fontId="104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4" fontId="104" fillId="33" borderId="14" xfId="0" applyNumberFormat="1" applyFont="1" applyFill="1" applyBorder="1" applyAlignment="1">
      <alignment horizontal="right" vertical="center"/>
    </xf>
    <xf numFmtId="4" fontId="103" fillId="0" borderId="39" xfId="0" applyNumberFormat="1" applyFont="1" applyBorder="1" applyAlignment="1">
      <alignment horizontal="right" vertical="center" wrapText="1"/>
    </xf>
    <xf numFmtId="2" fontId="103" fillId="0" borderId="31" xfId="0" applyNumberFormat="1" applyFont="1" applyFill="1" applyBorder="1" applyAlignment="1">
      <alignment horizontal="right" vertical="center"/>
    </xf>
    <xf numFmtId="2" fontId="103" fillId="0" borderId="32" xfId="0" applyNumberFormat="1" applyFont="1" applyFill="1" applyBorder="1" applyAlignment="1">
      <alignment horizontal="right" vertical="center" wrapText="1"/>
    </xf>
    <xf numFmtId="2" fontId="103" fillId="0" borderId="32" xfId="0" applyNumberFormat="1" applyFont="1" applyFill="1" applyBorder="1" applyAlignment="1">
      <alignment horizontal="right" vertical="center"/>
    </xf>
    <xf numFmtId="2" fontId="103" fillId="0" borderId="93" xfId="0" applyNumberFormat="1" applyFont="1" applyFill="1" applyBorder="1" applyAlignment="1">
      <alignment horizontal="right" vertical="center"/>
    </xf>
    <xf numFmtId="2" fontId="103" fillId="39" borderId="23" xfId="0" applyNumberFormat="1" applyFont="1" applyFill="1" applyBorder="1" applyAlignment="1">
      <alignment horizontal="right" vertical="center"/>
    </xf>
    <xf numFmtId="2" fontId="103" fillId="0" borderId="53" xfId="0" applyNumberFormat="1" applyFont="1" applyBorder="1" applyAlignment="1">
      <alignment horizontal="right" vertical="center"/>
    </xf>
    <xf numFmtId="2" fontId="103" fillId="39" borderId="74" xfId="0" applyNumberFormat="1" applyFont="1" applyFill="1" applyBorder="1" applyAlignment="1">
      <alignment horizontal="right" vertical="center"/>
    </xf>
    <xf numFmtId="2" fontId="103" fillId="39" borderId="73" xfId="0" applyNumberFormat="1" applyFont="1" applyFill="1" applyBorder="1" applyAlignment="1">
      <alignment horizontal="right" vertical="center"/>
    </xf>
    <xf numFmtId="2" fontId="103" fillId="0" borderId="37" xfId="0" applyNumberFormat="1" applyFont="1" applyFill="1" applyBorder="1" applyAlignment="1">
      <alignment horizontal="right" vertical="center"/>
    </xf>
    <xf numFmtId="2" fontId="103" fillId="0" borderId="11" xfId="0" applyNumberFormat="1" applyFont="1" applyBorder="1" applyAlignment="1">
      <alignment horizontal="right" vertical="center" wrapText="1"/>
    </xf>
    <xf numFmtId="2" fontId="103" fillId="0" borderId="67" xfId="0" applyNumberFormat="1" applyFont="1" applyBorder="1" applyAlignment="1">
      <alignment horizontal="right" vertical="center" wrapText="1"/>
    </xf>
    <xf numFmtId="2" fontId="103" fillId="39" borderId="23" xfId="0" applyNumberFormat="1" applyFont="1" applyFill="1" applyBorder="1" applyAlignment="1">
      <alignment horizontal="right"/>
    </xf>
    <xf numFmtId="2" fontId="103" fillId="0" borderId="37" xfId="0" applyNumberFormat="1" applyFont="1" applyFill="1" applyBorder="1" applyAlignment="1">
      <alignment horizontal="right"/>
    </xf>
    <xf numFmtId="2" fontId="103" fillId="0" borderId="31" xfId="0" applyNumberFormat="1" applyFont="1" applyBorder="1" applyAlignment="1">
      <alignment horizontal="right"/>
    </xf>
    <xf numFmtId="2" fontId="103" fillId="0" borderId="93" xfId="0" applyNumberFormat="1" applyFont="1" applyFill="1" applyBorder="1" applyAlignment="1">
      <alignment horizontal="right"/>
    </xf>
    <xf numFmtId="2" fontId="103" fillId="0" borderId="11" xfId="0" applyNumberFormat="1" applyFont="1" applyBorder="1" applyAlignment="1">
      <alignment horizontal="right" wrapText="1"/>
    </xf>
    <xf numFmtId="2" fontId="103" fillId="0" borderId="67" xfId="0" applyNumberFormat="1" applyFont="1" applyBorder="1" applyAlignment="1">
      <alignment horizontal="right" wrapText="1"/>
    </xf>
    <xf numFmtId="2" fontId="103" fillId="39" borderId="10" xfId="0" applyNumberFormat="1" applyFont="1" applyFill="1" applyBorder="1" applyAlignment="1">
      <alignment horizontal="right" wrapText="1"/>
    </xf>
    <xf numFmtId="2" fontId="103" fillId="0" borderId="92" xfId="0" applyNumberFormat="1" applyFont="1" applyFill="1" applyBorder="1" applyAlignment="1">
      <alignment horizontal="right"/>
    </xf>
    <xf numFmtId="2" fontId="103" fillId="0" borderId="23" xfId="0" applyNumberFormat="1" applyFont="1" applyBorder="1" applyAlignment="1">
      <alignment horizontal="right" wrapText="1"/>
    </xf>
    <xf numFmtId="2" fontId="103" fillId="0" borderId="28" xfId="0" applyNumberFormat="1" applyFont="1" applyBorder="1" applyAlignment="1">
      <alignment horizontal="right" wrapText="1"/>
    </xf>
    <xf numFmtId="2" fontId="104" fillId="0" borderId="95" xfId="0" applyNumberFormat="1" applyFont="1" applyBorder="1" applyAlignment="1">
      <alignment horizontal="right" vertical="center"/>
    </xf>
    <xf numFmtId="2" fontId="103" fillId="0" borderId="64" xfId="0" applyNumberFormat="1" applyFont="1" applyBorder="1" applyAlignment="1">
      <alignment horizontal="right" vertical="center"/>
    </xf>
    <xf numFmtId="2" fontId="103" fillId="39" borderId="36" xfId="0" applyNumberFormat="1" applyFont="1" applyFill="1" applyBorder="1" applyAlignment="1">
      <alignment horizontal="right" vertical="center"/>
    </xf>
    <xf numFmtId="2" fontId="103" fillId="39" borderId="65" xfId="0" applyNumberFormat="1" applyFont="1" applyFill="1" applyBorder="1" applyAlignment="1">
      <alignment horizontal="right" vertical="center"/>
    </xf>
    <xf numFmtId="2" fontId="103" fillId="0" borderId="66" xfId="0" applyNumberFormat="1" applyFont="1" applyBorder="1" applyAlignment="1">
      <alignment horizontal="right" vertical="center"/>
    </xf>
    <xf numFmtId="2" fontId="103" fillId="39" borderId="28" xfId="0" applyNumberFormat="1" applyFont="1" applyFill="1" applyBorder="1" applyAlignment="1">
      <alignment horizontal="right" vertical="center"/>
    </xf>
    <xf numFmtId="2" fontId="104" fillId="0" borderId="86" xfId="0" applyNumberFormat="1" applyFont="1" applyBorder="1" applyAlignment="1">
      <alignment horizontal="right" vertical="center"/>
    </xf>
    <xf numFmtId="2" fontId="104" fillId="39" borderId="12" xfId="0" applyNumberFormat="1" applyFont="1" applyFill="1" applyBorder="1" applyAlignment="1">
      <alignment horizontal="right" vertical="center"/>
    </xf>
    <xf numFmtId="2" fontId="104" fillId="0" borderId="12" xfId="0" applyNumberFormat="1" applyFont="1" applyBorder="1" applyAlignment="1">
      <alignment horizontal="right" vertical="center"/>
    </xf>
    <xf numFmtId="2" fontId="104" fillId="0" borderId="16" xfId="0" applyNumberFormat="1" applyFont="1" applyBorder="1" applyAlignment="1">
      <alignment horizontal="right" vertical="center"/>
    </xf>
    <xf numFmtId="2" fontId="104" fillId="39" borderId="18" xfId="0" applyNumberFormat="1" applyFont="1" applyFill="1" applyBorder="1" applyAlignment="1">
      <alignment horizontal="right" vertical="center"/>
    </xf>
    <xf numFmtId="4" fontId="103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3" fillId="32" borderId="13" xfId="0" applyNumberFormat="1" applyFont="1" applyFill="1" applyBorder="1" applyAlignment="1">
      <alignment horizontal="right"/>
    </xf>
    <xf numFmtId="4" fontId="13" fillId="32" borderId="35" xfId="0" applyNumberFormat="1" applyFont="1" applyFill="1" applyBorder="1" applyAlignment="1">
      <alignment horizontal="right"/>
    </xf>
    <xf numFmtId="4" fontId="13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3" fillId="0" borderId="35" xfId="0" applyNumberFormat="1" applyFont="1" applyBorder="1" applyAlignment="1">
      <alignment horizontal="right" vertical="center"/>
    </xf>
    <xf numFmtId="2" fontId="103" fillId="0" borderId="71" xfId="0" applyNumberFormat="1" applyFont="1" applyFill="1" applyBorder="1" applyAlignment="1">
      <alignment horizontal="right" vertical="center"/>
    </xf>
    <xf numFmtId="2" fontId="103" fillId="0" borderId="69" xfId="0" applyNumberFormat="1" applyFont="1" applyFill="1" applyBorder="1" applyAlignment="1">
      <alignment horizontal="right" vertical="center"/>
    </xf>
    <xf numFmtId="2" fontId="103" fillId="0" borderId="70" xfId="0" applyNumberFormat="1" applyFont="1" applyFill="1" applyBorder="1" applyAlignment="1">
      <alignment horizontal="right" vertical="center"/>
    </xf>
    <xf numFmtId="0" fontId="40" fillId="0" borderId="62" xfId="0" applyFont="1" applyBorder="1" applyAlignment="1">
      <alignment horizontal="center" vertical="center" wrapText="1"/>
    </xf>
    <xf numFmtId="2" fontId="104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 vertical="center"/>
    </xf>
    <xf numFmtId="4" fontId="103" fillId="0" borderId="34" xfId="0" applyNumberFormat="1" applyFont="1" applyBorder="1" applyAlignment="1">
      <alignment horizontal="right" vertical="center"/>
    </xf>
    <xf numFmtId="4" fontId="103" fillId="0" borderId="34" xfId="0" applyNumberFormat="1" applyFont="1" applyFill="1" applyBorder="1" applyAlignment="1">
      <alignment horizontal="right" vertical="center"/>
    </xf>
    <xf numFmtId="4" fontId="103" fillId="0" borderId="71" xfId="0" applyNumberFormat="1" applyFont="1" applyFill="1" applyBorder="1" applyAlignment="1">
      <alignment horizontal="right" vertical="center"/>
    </xf>
    <xf numFmtId="4" fontId="103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3" fillId="32" borderId="76" xfId="0" applyNumberFormat="1" applyFont="1" applyFill="1" applyBorder="1" applyAlignment="1">
      <alignment horizontal="right"/>
    </xf>
    <xf numFmtId="4" fontId="103" fillId="0" borderId="31" xfId="0" applyNumberFormat="1" applyFont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3" fillId="0" borderId="41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1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4" fontId="13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/>
    </xf>
    <xf numFmtId="2" fontId="1" fillId="0" borderId="54" xfId="0" applyNumberFormat="1" applyFont="1" applyBorder="1" applyAlignment="1">
      <alignment horizontal="right" vertical="center"/>
    </xf>
    <xf numFmtId="0" fontId="20" fillId="32" borderId="98" xfId="0" applyFont="1" applyFill="1" applyBorder="1" applyAlignment="1">
      <alignment horizontal="center" vertical="center" wrapText="1"/>
    </xf>
    <xf numFmtId="4" fontId="18" fillId="0" borderId="99" xfId="0" applyNumberFormat="1" applyFont="1" applyBorder="1" applyAlignment="1">
      <alignment horizontal="center" vertical="top" wrapText="1"/>
    </xf>
    <xf numFmtId="4" fontId="19" fillId="33" borderId="45" xfId="0" applyNumberFormat="1" applyFont="1" applyFill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0" xfId="0" applyFont="1" applyBorder="1" applyAlignment="1">
      <alignment horizontal="center" vertical="center"/>
    </xf>
    <xf numFmtId="2" fontId="1" fillId="41" borderId="23" xfId="0" applyNumberFormat="1" applyFont="1" applyFill="1" applyBorder="1" applyAlignment="1">
      <alignment horizontal="right" vertical="center"/>
    </xf>
    <xf numFmtId="2" fontId="1" fillId="41" borderId="10" xfId="0" applyNumberFormat="1" applyFont="1" applyFill="1" applyBorder="1" applyAlignment="1">
      <alignment horizontal="right" vertical="center"/>
    </xf>
    <xf numFmtId="2" fontId="1" fillId="41" borderId="21" xfId="0" applyNumberFormat="1" applyFont="1" applyFill="1" applyBorder="1" applyAlignment="1">
      <alignment horizontal="right" vertical="center"/>
    </xf>
    <xf numFmtId="2" fontId="1" fillId="41" borderId="92" xfId="0" applyNumberFormat="1" applyFont="1" applyFill="1" applyBorder="1" applyAlignment="1">
      <alignment horizontal="right" vertical="center"/>
    </xf>
    <xf numFmtId="2" fontId="1" fillId="41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2" fontId="13" fillId="41" borderId="22" xfId="0" applyNumberFormat="1" applyFont="1" applyFill="1" applyBorder="1" applyAlignment="1">
      <alignment horizontal="right" vertical="center"/>
    </xf>
    <xf numFmtId="2" fontId="13" fillId="41" borderId="31" xfId="0" applyNumberFormat="1" applyFont="1" applyFill="1" applyBorder="1" applyAlignment="1">
      <alignment horizontal="right" vertical="center"/>
    </xf>
    <xf numFmtId="2" fontId="13" fillId="41" borderId="38" xfId="0" applyNumberFormat="1" applyFont="1" applyFill="1" applyBorder="1" applyAlignment="1">
      <alignment horizontal="right" vertical="center"/>
    </xf>
    <xf numFmtId="2" fontId="13" fillId="41" borderId="37" xfId="0" applyNumberFormat="1" applyFont="1" applyFill="1" applyBorder="1" applyAlignment="1">
      <alignment horizontal="right" vertical="center"/>
    </xf>
    <xf numFmtId="2" fontId="13" fillId="41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1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/>
    </xf>
    <xf numFmtId="2" fontId="19" fillId="33" borderId="14" xfId="0" applyNumberFormat="1" applyFont="1" applyFill="1" applyBorder="1" applyAlignment="1">
      <alignment/>
    </xf>
    <xf numFmtId="0" fontId="20" fillId="0" borderId="98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/>
    </xf>
    <xf numFmtId="2" fontId="19" fillId="33" borderId="45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 vertical="center"/>
    </xf>
    <xf numFmtId="2" fontId="18" fillId="0" borderId="39" xfId="0" applyNumberFormat="1" applyFont="1" applyBorder="1" applyAlignment="1">
      <alignment vertical="center" wrapText="1"/>
    </xf>
    <xf numFmtId="2" fontId="19" fillId="33" borderId="14" xfId="0" applyNumberFormat="1" applyFont="1" applyFill="1" applyBorder="1" applyAlignment="1">
      <alignment vertical="center"/>
    </xf>
    <xf numFmtId="2" fontId="19" fillId="33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3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3" fillId="32" borderId="103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103" fillId="39" borderId="50" xfId="0" applyNumberFormat="1" applyFont="1" applyFill="1" applyBorder="1" applyAlignment="1">
      <alignment horizontal="right" vertical="center"/>
    </xf>
    <xf numFmtId="2" fontId="103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2" fillId="39" borderId="0" xfId="0" applyFont="1" applyFill="1" applyAlignment="1">
      <alignment horizontal="center"/>
    </xf>
    <xf numFmtId="0" fontId="46" fillId="42" borderId="0" xfId="0" applyFont="1" applyFill="1" applyAlignment="1">
      <alignment/>
    </xf>
    <xf numFmtId="0" fontId="42" fillId="42" borderId="0" xfId="0" applyFont="1" applyFill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2" fillId="0" borderId="23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39" borderId="0" xfId="0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/>
    </xf>
    <xf numFmtId="2" fontId="42" fillId="0" borderId="104" xfId="0" applyNumberFormat="1" applyFont="1" applyBorder="1" applyAlignment="1">
      <alignment vertical="center"/>
    </xf>
    <xf numFmtId="2" fontId="42" fillId="0" borderId="36" xfId="0" applyNumberFormat="1" applyFont="1" applyBorder="1" applyAlignment="1">
      <alignment vertical="center"/>
    </xf>
    <xf numFmtId="2" fontId="42" fillId="39" borderId="36" xfId="0" applyNumberFormat="1" applyFont="1" applyFill="1" applyBorder="1" applyAlignment="1">
      <alignment vertical="center"/>
    </xf>
    <xf numFmtId="2" fontId="42" fillId="0" borderId="74" xfId="0" applyNumberFormat="1" applyFont="1" applyBorder="1" applyAlignment="1">
      <alignment vertical="center"/>
    </xf>
    <xf numFmtId="2" fontId="42" fillId="39" borderId="75" xfId="0" applyNumberFormat="1" applyFont="1" applyFill="1" applyBorder="1" applyAlignment="1">
      <alignment vertical="center"/>
    </xf>
    <xf numFmtId="2" fontId="42" fillId="39" borderId="65" xfId="0" applyNumberFormat="1" applyFont="1" applyFill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2" fontId="42" fillId="0" borderId="29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vertical="center"/>
    </xf>
    <xf numFmtId="2" fontId="42" fillId="0" borderId="68" xfId="0" applyNumberFormat="1" applyFont="1" applyBorder="1" applyAlignment="1">
      <alignment vertical="center"/>
    </xf>
    <xf numFmtId="2" fontId="42" fillId="0" borderId="23" xfId="0" applyNumberFormat="1" applyFont="1" applyBorder="1" applyAlignment="1">
      <alignment vertical="center"/>
    </xf>
    <xf numFmtId="2" fontId="42" fillId="0" borderId="28" xfId="0" applyNumberFormat="1" applyFont="1" applyBorder="1" applyAlignment="1">
      <alignment vertical="center"/>
    </xf>
    <xf numFmtId="2" fontId="42" fillId="0" borderId="10" xfId="0" applyNumberFormat="1" applyFont="1" applyBorder="1" applyAlignment="1">
      <alignment horizontal="right"/>
    </xf>
    <xf numFmtId="0" fontId="42" fillId="0" borderId="97" xfId="0" applyFont="1" applyBorder="1" applyAlignment="1">
      <alignment horizontal="center" vertical="center"/>
    </xf>
    <xf numFmtId="2" fontId="42" fillId="0" borderId="105" xfId="0" applyNumberFormat="1" applyFont="1" applyBorder="1" applyAlignment="1">
      <alignment vertical="center"/>
    </xf>
    <xf numFmtId="2" fontId="42" fillId="0" borderId="12" xfId="0" applyNumberFormat="1" applyFont="1" applyBorder="1" applyAlignment="1">
      <alignment vertical="center"/>
    </xf>
    <xf numFmtId="2" fontId="42" fillId="0" borderId="73" xfId="0" applyNumberFormat="1" applyFont="1" applyBorder="1" applyAlignment="1">
      <alignment vertical="center"/>
    </xf>
    <xf numFmtId="2" fontId="42" fillId="0" borderId="16" xfId="0" applyNumberFormat="1" applyFont="1" applyBorder="1" applyAlignment="1">
      <alignment vertical="center"/>
    </xf>
    <xf numFmtId="2" fontId="42" fillId="0" borderId="18" xfId="0" applyNumberFormat="1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vertical="center"/>
    </xf>
    <xf numFmtId="4" fontId="43" fillId="0" borderId="35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2" fontId="42" fillId="0" borderId="36" xfId="0" applyNumberFormat="1" applyFont="1" applyBorder="1" applyAlignment="1">
      <alignment horizontal="right" vertical="center"/>
    </xf>
    <xf numFmtId="2" fontId="42" fillId="0" borderId="31" xfId="0" applyNumberFormat="1" applyFont="1" applyBorder="1" applyAlignment="1">
      <alignment horizontal="right" vertical="center"/>
    </xf>
    <xf numFmtId="2" fontId="42" fillId="0" borderId="74" xfId="0" applyNumberFormat="1" applyFont="1" applyBorder="1" applyAlignment="1">
      <alignment horizontal="right" vertical="center" wrapText="1"/>
    </xf>
    <xf numFmtId="2" fontId="42" fillId="0" borderId="22" xfId="0" applyNumberFormat="1" applyFont="1" applyBorder="1" applyAlignment="1">
      <alignment horizontal="right" vertical="center" wrapText="1"/>
    </xf>
    <xf numFmtId="2" fontId="42" fillId="0" borderId="39" xfId="0" applyNumberFormat="1" applyFont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vertical="center"/>
    </xf>
    <xf numFmtId="2" fontId="42" fillId="0" borderId="23" xfId="0" applyNumberFormat="1" applyFont="1" applyBorder="1" applyAlignment="1">
      <alignment horizontal="right" vertical="center"/>
    </xf>
    <xf numFmtId="2" fontId="42" fillId="0" borderId="68" xfId="0" applyNumberFormat="1" applyFont="1" applyBorder="1" applyAlignment="1">
      <alignment horizontal="right" vertical="center"/>
    </xf>
    <xf numFmtId="2" fontId="42" fillId="0" borderId="31" xfId="0" applyNumberFormat="1" applyFont="1" applyBorder="1" applyAlignment="1">
      <alignment horizontal="right" vertical="center" wrapText="1"/>
    </xf>
    <xf numFmtId="2" fontId="42" fillId="0" borderId="22" xfId="0" applyNumberFormat="1" applyFont="1" applyBorder="1" applyAlignment="1">
      <alignment horizontal="right" vertical="center"/>
    </xf>
    <xf numFmtId="2" fontId="42" fillId="0" borderId="39" xfId="0" applyNumberFormat="1" applyFont="1" applyBorder="1" applyAlignment="1">
      <alignment horizontal="right" vertical="center"/>
    </xf>
    <xf numFmtId="2" fontId="42" fillId="0" borderId="32" xfId="0" applyNumberFormat="1" applyFont="1" applyBorder="1" applyAlignment="1">
      <alignment horizontal="right" vertical="center"/>
    </xf>
    <xf numFmtId="2" fontId="42" fillId="0" borderId="23" xfId="64" applyNumberFormat="1" applyFont="1" applyBorder="1" applyAlignment="1">
      <alignment horizontal="right" vertical="center" wrapText="1"/>
      <protection/>
    </xf>
    <xf numFmtId="2" fontId="42" fillId="0" borderId="10" xfId="64" applyNumberFormat="1" applyFont="1" applyBorder="1" applyAlignment="1">
      <alignment horizontal="right" vertical="center"/>
      <protection/>
    </xf>
    <xf numFmtId="2" fontId="42" fillId="0" borderId="28" xfId="64" applyNumberFormat="1" applyFont="1" applyBorder="1" applyAlignment="1">
      <alignment horizontal="right" vertical="center"/>
      <protection/>
    </xf>
    <xf numFmtId="2" fontId="42" fillId="0" borderId="12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73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8" xfId="0" applyNumberFormat="1" applyFont="1" applyBorder="1" applyAlignment="1">
      <alignment horizontal="right" vertical="center"/>
    </xf>
    <xf numFmtId="4" fontId="43" fillId="0" borderId="13" xfId="0" applyNumberFormat="1" applyFont="1" applyBorder="1" applyAlignment="1">
      <alignment horizontal="right" vertical="center"/>
    </xf>
    <xf numFmtId="4" fontId="43" fillId="0" borderId="35" xfId="0" applyNumberFormat="1" applyFont="1" applyBorder="1" applyAlignment="1">
      <alignment horizontal="right" vertical="center"/>
    </xf>
    <xf numFmtId="4" fontId="43" fillId="0" borderId="41" xfId="0" applyNumberFormat="1" applyFont="1" applyBorder="1" applyAlignment="1">
      <alignment horizontal="right" vertical="center"/>
    </xf>
    <xf numFmtId="4" fontId="43" fillId="0" borderId="57" xfId="0" applyNumberFormat="1" applyFont="1" applyBorder="1" applyAlignment="1">
      <alignment horizontal="center" vertical="center"/>
    </xf>
    <xf numFmtId="4" fontId="43" fillId="0" borderId="42" xfId="0" applyNumberFormat="1" applyFont="1" applyBorder="1" applyAlignment="1">
      <alignment horizontal="center" vertical="center"/>
    </xf>
    <xf numFmtId="0" fontId="42" fillId="0" borderId="42" xfId="0" applyFont="1" applyFill="1" applyBorder="1" applyAlignment="1">
      <alignment/>
    </xf>
    <xf numFmtId="2" fontId="42" fillId="39" borderId="10" xfId="0" applyNumberFormat="1" applyFont="1" applyFill="1" applyBorder="1" applyAlignment="1">
      <alignment horizontal="right" vertical="center"/>
    </xf>
    <xf numFmtId="2" fontId="42" fillId="39" borderId="22" xfId="0" applyNumberFormat="1" applyFont="1" applyFill="1" applyBorder="1" applyAlignment="1">
      <alignment horizontal="right" vertical="center" wrapText="1"/>
    </xf>
    <xf numFmtId="2" fontId="42" fillId="39" borderId="31" xfId="0" applyNumberFormat="1" applyFont="1" applyFill="1" applyBorder="1" applyAlignment="1">
      <alignment horizontal="right" vertical="center" wrapText="1"/>
    </xf>
    <xf numFmtId="2" fontId="42" fillId="39" borderId="39" xfId="0" applyNumberFormat="1" applyFont="1" applyFill="1" applyBorder="1" applyAlignment="1">
      <alignment horizontal="right" vertical="center" wrapText="1"/>
    </xf>
    <xf numFmtId="2" fontId="42" fillId="0" borderId="21" xfId="0" applyNumberFormat="1" applyFont="1" applyBorder="1" applyAlignment="1">
      <alignment horizontal="right" vertical="center"/>
    </xf>
    <xf numFmtId="2" fontId="42" fillId="0" borderId="33" xfId="0" applyNumberFormat="1" applyFont="1" applyBorder="1" applyAlignment="1">
      <alignment horizontal="right" vertical="center"/>
    </xf>
    <xf numFmtId="0" fontId="42" fillId="0" borderId="0" xfId="64" applyFont="1" applyBorder="1" applyAlignment="1">
      <alignment horizontal="center"/>
      <protection/>
    </xf>
    <xf numFmtId="1" fontId="42" fillId="0" borderId="0" xfId="64" applyNumberFormat="1" applyFont="1" applyBorder="1" applyAlignment="1">
      <alignment horizontal="center"/>
      <protection/>
    </xf>
    <xf numFmtId="1" fontId="42" fillId="0" borderId="0" xfId="64" applyNumberFormat="1" applyFont="1" applyBorder="1" applyAlignment="1">
      <alignment horizontal="center" wrapText="1"/>
      <protection/>
    </xf>
    <xf numFmtId="0" fontId="42" fillId="0" borderId="0" xfId="64" applyFont="1">
      <alignment/>
      <protection/>
    </xf>
    <xf numFmtId="0" fontId="43" fillId="0" borderId="53" xfId="64" applyFont="1" applyFill="1" applyBorder="1" applyAlignment="1">
      <alignment horizontal="left"/>
      <protection/>
    </xf>
    <xf numFmtId="0" fontId="43" fillId="0" borderId="0" xfId="64" applyFont="1" applyBorder="1" applyAlignment="1">
      <alignment/>
      <protection/>
    </xf>
    <xf numFmtId="2" fontId="42" fillId="0" borderId="74" xfId="0" applyNumberFormat="1" applyFont="1" applyBorder="1" applyAlignment="1">
      <alignment horizontal="right" vertical="center"/>
    </xf>
    <xf numFmtId="2" fontId="42" fillId="0" borderId="69" xfId="0" applyNumberFormat="1" applyFont="1" applyBorder="1" applyAlignment="1">
      <alignment horizontal="right" vertical="center" wrapText="1"/>
    </xf>
    <xf numFmtId="2" fontId="42" fillId="0" borderId="28" xfId="0" applyNumberFormat="1" applyFont="1" applyBorder="1" applyAlignment="1">
      <alignment horizontal="right" vertical="center"/>
    </xf>
    <xf numFmtId="0" fontId="42" fillId="0" borderId="63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right" vertical="center"/>
    </xf>
    <xf numFmtId="2" fontId="42" fillId="0" borderId="42" xfId="0" applyNumberFormat="1" applyFont="1" applyBorder="1" applyAlignment="1">
      <alignment horizontal="right" vertical="center"/>
    </xf>
    <xf numFmtId="2" fontId="42" fillId="0" borderId="70" xfId="0" applyNumberFormat="1" applyFont="1" applyBorder="1" applyAlignment="1">
      <alignment horizontal="right" vertical="center"/>
    </xf>
    <xf numFmtId="2" fontId="42" fillId="0" borderId="67" xfId="0" applyNumberFormat="1" applyFont="1" applyBorder="1" applyAlignment="1">
      <alignment horizontal="right" vertical="center"/>
    </xf>
    <xf numFmtId="4" fontId="43" fillId="0" borderId="34" xfId="0" applyNumberFormat="1" applyFont="1" applyBorder="1" applyAlignment="1">
      <alignment horizontal="right" vertical="center"/>
    </xf>
    <xf numFmtId="2" fontId="42" fillId="0" borderId="0" xfId="64" applyNumberFormat="1" applyFont="1" applyBorder="1" applyAlignment="1">
      <alignment horizontal="center" wrapText="1"/>
      <protection/>
    </xf>
    <xf numFmtId="2" fontId="42" fillId="39" borderId="31" xfId="0" applyNumberFormat="1" applyFont="1" applyFill="1" applyBorder="1" applyAlignment="1">
      <alignment horizontal="right" vertical="center"/>
    </xf>
    <xf numFmtId="2" fontId="42" fillId="39" borderId="37" xfId="0" applyNumberFormat="1" applyFont="1" applyFill="1" applyBorder="1" applyAlignment="1">
      <alignment horizontal="right" vertical="center" wrapText="1"/>
    </xf>
    <xf numFmtId="2" fontId="42" fillId="39" borderId="106" xfId="0" applyNumberFormat="1" applyFont="1" applyFill="1" applyBorder="1" applyAlignment="1">
      <alignment horizontal="right" vertical="center" wrapText="1"/>
    </xf>
    <xf numFmtId="2" fontId="42" fillId="39" borderId="36" xfId="0" applyNumberFormat="1" applyFont="1" applyFill="1" applyBorder="1" applyAlignment="1">
      <alignment horizontal="right" vertical="center" wrapText="1"/>
    </xf>
    <xf numFmtId="2" fontId="42" fillId="39" borderId="65" xfId="0" applyNumberFormat="1" applyFont="1" applyFill="1" applyBorder="1" applyAlignment="1">
      <alignment horizontal="right" vertical="center" wrapText="1"/>
    </xf>
    <xf numFmtId="0" fontId="42" fillId="0" borderId="29" xfId="0" applyFont="1" applyBorder="1" applyAlignment="1">
      <alignment horizontal="center" vertical="center"/>
    </xf>
    <xf numFmtId="2" fontId="42" fillId="0" borderId="37" xfId="0" applyNumberFormat="1" applyFont="1" applyBorder="1" applyAlignment="1">
      <alignment horizontal="right" vertical="center"/>
    </xf>
    <xf numFmtId="0" fontId="42" fillId="0" borderId="105" xfId="0" applyFont="1" applyBorder="1" applyAlignment="1">
      <alignment horizontal="center" vertical="center"/>
    </xf>
    <xf numFmtId="2" fontId="42" fillId="0" borderId="62" xfId="0" applyNumberFormat="1" applyFont="1" applyBorder="1" applyAlignment="1">
      <alignment horizontal="right" vertical="center"/>
    </xf>
    <xf numFmtId="0" fontId="42" fillId="0" borderId="107" xfId="0" applyFont="1" applyBorder="1" applyAlignment="1">
      <alignment horizontal="center" vertical="center"/>
    </xf>
    <xf numFmtId="2" fontId="42" fillId="0" borderId="27" xfId="0" applyNumberFormat="1" applyFont="1" applyBorder="1" applyAlignment="1">
      <alignment horizontal="right" vertical="center"/>
    </xf>
    <xf numFmtId="2" fontId="42" fillId="0" borderId="34" xfId="0" applyNumberFormat="1" applyFont="1" applyBorder="1" applyAlignment="1">
      <alignment horizontal="right" vertical="center"/>
    </xf>
    <xf numFmtId="2" fontId="42" fillId="0" borderId="47" xfId="0" applyNumberFormat="1" applyFont="1" applyBorder="1" applyAlignment="1">
      <alignment horizontal="right" vertical="center"/>
    </xf>
    <xf numFmtId="4" fontId="43" fillId="0" borderId="27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1" fontId="42" fillId="0" borderId="0" xfId="64" applyNumberFormat="1" applyFont="1" applyBorder="1" applyAlignment="1">
      <alignment horizontal="right"/>
      <protection/>
    </xf>
    <xf numFmtId="1" fontId="42" fillId="0" borderId="0" xfId="64" applyNumberFormat="1" applyFont="1" applyBorder="1" applyAlignment="1">
      <alignment horizontal="right" wrapText="1"/>
      <protection/>
    </xf>
    <xf numFmtId="0" fontId="42" fillId="0" borderId="73" xfId="0" applyFont="1" applyFill="1" applyBorder="1" applyAlignment="1">
      <alignment horizontal="center" vertical="center"/>
    </xf>
    <xf numFmtId="2" fontId="42" fillId="0" borderId="22" xfId="64" applyNumberFormat="1" applyFont="1" applyBorder="1" applyAlignment="1">
      <alignment horizontal="right" vertical="center" wrapText="1"/>
      <protection/>
    </xf>
    <xf numFmtId="0" fontId="42" fillId="39" borderId="25" xfId="0" applyFont="1" applyFill="1" applyBorder="1" applyAlignment="1">
      <alignment horizontal="center" vertical="center" wrapText="1"/>
    </xf>
    <xf numFmtId="2" fontId="42" fillId="39" borderId="22" xfId="64" applyNumberFormat="1" applyFont="1" applyFill="1" applyBorder="1" applyAlignment="1">
      <alignment horizontal="right" vertical="center" wrapText="1"/>
      <protection/>
    </xf>
    <xf numFmtId="2" fontId="42" fillId="39" borderId="69" xfId="64" applyNumberFormat="1" applyFont="1" applyFill="1" applyBorder="1" applyAlignment="1">
      <alignment horizontal="right" vertical="center" wrapText="1"/>
      <protection/>
    </xf>
    <xf numFmtId="2" fontId="42" fillId="0" borderId="69" xfId="0" applyNumberFormat="1" applyFont="1" applyBorder="1" applyAlignment="1">
      <alignment horizontal="right" vertical="center"/>
    </xf>
    <xf numFmtId="2" fontId="42" fillId="0" borderId="54" xfId="0" applyNumberFormat="1" applyFont="1" applyBorder="1" applyAlignment="1">
      <alignment horizontal="right" vertical="center"/>
    </xf>
    <xf numFmtId="2" fontId="42" fillId="0" borderId="96" xfId="0" applyNumberFormat="1" applyFont="1" applyBorder="1" applyAlignment="1">
      <alignment horizontal="right" vertical="center" wrapText="1"/>
    </xf>
    <xf numFmtId="2" fontId="43" fillId="0" borderId="0" xfId="64" applyNumberFormat="1" applyFont="1" applyBorder="1" applyAlignment="1">
      <alignment horizontal="right" wrapText="1"/>
      <protection/>
    </xf>
    <xf numFmtId="2" fontId="49" fillId="0" borderId="0" xfId="64" applyNumberFormat="1" applyFont="1" applyBorder="1" applyAlignment="1">
      <alignment horizontal="right" wrapText="1"/>
      <protection/>
    </xf>
    <xf numFmtId="0" fontId="42" fillId="0" borderId="0" xfId="64" applyFont="1" applyBorder="1" applyAlignment="1">
      <alignment horizontal="center" wrapText="1"/>
      <protection/>
    </xf>
    <xf numFmtId="0" fontId="105" fillId="39" borderId="0" xfId="0" applyFont="1" applyFill="1" applyAlignment="1">
      <alignment/>
    </xf>
    <xf numFmtId="2" fontId="42" fillId="0" borderId="75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/>
    </xf>
    <xf numFmtId="2" fontId="42" fillId="0" borderId="65" xfId="0" applyNumberFormat="1" applyFont="1" applyBorder="1" applyAlignment="1">
      <alignment horizontal="right" vertical="center"/>
    </xf>
    <xf numFmtId="2" fontId="42" fillId="0" borderId="101" xfId="64" applyNumberFormat="1" applyFont="1" applyBorder="1" applyAlignment="1">
      <alignment horizontal="right" vertical="center" wrapText="1"/>
      <protection/>
    </xf>
    <xf numFmtId="0" fontId="43" fillId="0" borderId="0" xfId="64" applyFont="1" applyBorder="1" applyAlignment="1">
      <alignment horizontal="center"/>
      <protection/>
    </xf>
    <xf numFmtId="2" fontId="43" fillId="0" borderId="0" xfId="64" applyNumberFormat="1" applyFont="1" applyBorder="1" applyAlignment="1">
      <alignment horizontal="center" vertical="center"/>
      <protection/>
    </xf>
    <xf numFmtId="0" fontId="42" fillId="0" borderId="16" xfId="0" applyFont="1" applyBorder="1" applyAlignment="1">
      <alignment horizontal="right" vertical="center" wrapText="1"/>
    </xf>
    <xf numFmtId="0" fontId="42" fillId="0" borderId="98" xfId="0" applyFont="1" applyBorder="1" applyAlignment="1">
      <alignment horizontal="center" vertical="center" wrapText="1"/>
    </xf>
    <xf numFmtId="0" fontId="42" fillId="0" borderId="53" xfId="0" applyFont="1" applyBorder="1" applyAlignment="1">
      <alignment/>
    </xf>
    <xf numFmtId="2" fontId="42" fillId="0" borderId="79" xfId="0" applyNumberFormat="1" applyFont="1" applyBorder="1" applyAlignment="1">
      <alignment vertical="center" wrapText="1"/>
    </xf>
    <xf numFmtId="2" fontId="42" fillId="0" borderId="34" xfId="0" applyNumberFormat="1" applyFont="1" applyBorder="1" applyAlignment="1">
      <alignment vertical="center" wrapText="1"/>
    </xf>
    <xf numFmtId="2" fontId="42" fillId="0" borderId="13" xfId="64" applyNumberFormat="1" applyFont="1" applyBorder="1" applyAlignment="1">
      <alignment horizontal="right" vertical="center"/>
      <protection/>
    </xf>
    <xf numFmtId="2" fontId="42" fillId="0" borderId="35" xfId="64" applyNumberFormat="1" applyFont="1" applyBorder="1" applyAlignment="1">
      <alignment horizontal="right" vertical="center"/>
      <protection/>
    </xf>
    <xf numFmtId="2" fontId="42" fillId="0" borderId="38" xfId="0" applyNumberFormat="1" applyFont="1" applyBorder="1" applyAlignment="1">
      <alignment horizontal="right" vertical="center" wrapText="1"/>
    </xf>
    <xf numFmtId="2" fontId="42" fillId="0" borderId="14" xfId="64" applyNumberFormat="1" applyFont="1" applyFill="1" applyBorder="1" applyAlignment="1">
      <alignment horizontal="right" vertical="center"/>
      <protection/>
    </xf>
    <xf numFmtId="2" fontId="42" fillId="0" borderId="47" xfId="64" applyNumberFormat="1" applyFont="1" applyFill="1" applyBorder="1" applyAlignment="1">
      <alignment horizontal="right" vertical="center"/>
      <protection/>
    </xf>
    <xf numFmtId="2" fontId="43" fillId="0" borderId="13" xfId="0" applyNumberFormat="1" applyFont="1" applyBorder="1" applyAlignment="1">
      <alignment horizontal="right" vertical="center"/>
    </xf>
    <xf numFmtId="0" fontId="42" fillId="0" borderId="20" xfId="0" applyFont="1" applyFill="1" applyBorder="1" applyAlignment="1">
      <alignment horizontal="center" vertical="center"/>
    </xf>
    <xf numFmtId="2" fontId="42" fillId="0" borderId="34" xfId="64" applyNumberFormat="1" applyFont="1" applyBorder="1" applyAlignment="1">
      <alignment horizontal="right" vertical="center"/>
      <protection/>
    </xf>
    <xf numFmtId="2" fontId="42" fillId="0" borderId="10" xfId="0" applyNumberFormat="1" applyFont="1" applyBorder="1" applyAlignment="1">
      <alignment horizontal="right" vertical="center" wrapText="1"/>
    </xf>
    <xf numFmtId="2" fontId="43" fillId="0" borderId="27" xfId="0" applyNumberFormat="1" applyFont="1" applyBorder="1" applyAlignment="1">
      <alignment horizontal="right" vertical="center"/>
    </xf>
    <xf numFmtId="2" fontId="42" fillId="0" borderId="85" xfId="64" applyNumberFormat="1" applyFont="1" applyBorder="1" applyAlignment="1">
      <alignment horizontal="right" vertical="center"/>
      <protection/>
    </xf>
    <xf numFmtId="0" fontId="42" fillId="0" borderId="0" xfId="64" applyFont="1" applyBorder="1">
      <alignment/>
      <protection/>
    </xf>
    <xf numFmtId="2" fontId="43" fillId="0" borderId="35" xfId="0" applyNumberFormat="1" applyFont="1" applyBorder="1" applyAlignment="1">
      <alignment horizontal="right" vertical="center"/>
    </xf>
    <xf numFmtId="2" fontId="43" fillId="0" borderId="41" xfId="0" applyNumberFormat="1" applyFont="1" applyBorder="1" applyAlignment="1">
      <alignment horizontal="right" vertical="center"/>
    </xf>
    <xf numFmtId="2" fontId="43" fillId="0" borderId="50" xfId="0" applyNumberFormat="1" applyFont="1" applyBorder="1" applyAlignment="1">
      <alignment horizontal="right" vertical="center"/>
    </xf>
    <xf numFmtId="2" fontId="43" fillId="0" borderId="14" xfId="0" applyNumberFormat="1" applyFont="1" applyBorder="1" applyAlignment="1">
      <alignment horizontal="right" vertical="center"/>
    </xf>
    <xf numFmtId="2" fontId="42" fillId="0" borderId="75" xfId="0" applyNumberFormat="1" applyFont="1" applyBorder="1" applyAlignment="1">
      <alignment horizontal="right" vertical="center" wrapText="1"/>
    </xf>
    <xf numFmtId="2" fontId="42" fillId="0" borderId="36" xfId="0" applyNumberFormat="1" applyFont="1" applyBorder="1" applyAlignment="1">
      <alignment horizontal="right" vertical="center" wrapText="1"/>
    </xf>
    <xf numFmtId="2" fontId="43" fillId="0" borderId="76" xfId="0" applyNumberFormat="1" applyFont="1" applyBorder="1" applyAlignment="1">
      <alignment horizontal="right" vertical="center"/>
    </xf>
    <xf numFmtId="0" fontId="49" fillId="0" borderId="0" xfId="64" applyFont="1" applyBorder="1" applyAlignment="1">
      <alignment horizontal="center"/>
      <protection/>
    </xf>
    <xf numFmtId="2" fontId="49" fillId="0" borderId="0" xfId="64" applyNumberFormat="1" applyFont="1" applyBorder="1" applyAlignment="1">
      <alignment horizontal="center" vertical="center"/>
      <protection/>
    </xf>
    <xf numFmtId="0" fontId="50" fillId="32" borderId="23" xfId="0" applyFont="1" applyFill="1" applyBorder="1" applyAlignment="1">
      <alignment horizontal="center" vertical="center" wrapText="1"/>
    </xf>
    <xf numFmtId="0" fontId="50" fillId="32" borderId="98" xfId="0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42" fillId="40" borderId="12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/>
    </xf>
    <xf numFmtId="0" fontId="50" fillId="32" borderId="15" xfId="0" applyFont="1" applyFill="1" applyBorder="1" applyAlignment="1">
      <alignment horizontal="center" vertical="center"/>
    </xf>
    <xf numFmtId="0" fontId="50" fillId="32" borderId="18" xfId="0" applyFont="1" applyFill="1" applyBorder="1" applyAlignment="1">
      <alignment horizontal="center" vertical="center" wrapText="1"/>
    </xf>
    <xf numFmtId="0" fontId="50" fillId="32" borderId="25" xfId="0" applyFont="1" applyFill="1" applyBorder="1" applyAlignment="1">
      <alignment horizontal="center" vertical="center"/>
    </xf>
    <xf numFmtId="4" fontId="50" fillId="0" borderId="22" xfId="0" applyNumberFormat="1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/>
    </xf>
    <xf numFmtId="2" fontId="42" fillId="0" borderId="0" xfId="64" applyNumberFormat="1" applyFont="1" applyBorder="1">
      <alignment/>
      <protection/>
    </xf>
    <xf numFmtId="2" fontId="42" fillId="0" borderId="0" xfId="0" applyNumberFormat="1" applyFont="1" applyAlignment="1">
      <alignment/>
    </xf>
    <xf numFmtId="0" fontId="53" fillId="43" borderId="0" xfId="0" applyFont="1" applyFill="1" applyAlignment="1">
      <alignment/>
    </xf>
    <xf numFmtId="2" fontId="43" fillId="0" borderId="0" xfId="0" applyNumberFormat="1" applyFont="1" applyBorder="1" applyAlignment="1">
      <alignment horizontal="right" vertical="center"/>
    </xf>
    <xf numFmtId="0" fontId="43" fillId="0" borderId="0" xfId="64" applyFont="1" applyBorder="1" applyAlignment="1">
      <alignment horizontal="center" wrapText="1"/>
      <protection/>
    </xf>
    <xf numFmtId="0" fontId="42" fillId="0" borderId="0" xfId="64" applyFont="1" applyAlignment="1">
      <alignment horizontal="center"/>
      <protection/>
    </xf>
    <xf numFmtId="2" fontId="42" fillId="0" borderId="10" xfId="64" applyNumberFormat="1" applyFont="1" applyBorder="1" applyAlignment="1">
      <alignment horizontal="right" vertical="center" wrapText="1"/>
      <protection/>
    </xf>
    <xf numFmtId="0" fontId="42" fillId="41" borderId="25" xfId="0" applyFont="1" applyFill="1" applyBorder="1" applyAlignment="1">
      <alignment horizontal="center" vertical="center" wrapText="1"/>
    </xf>
    <xf numFmtId="2" fontId="42" fillId="41" borderId="10" xfId="64" applyNumberFormat="1" applyFont="1" applyFill="1" applyBorder="1" applyAlignment="1">
      <alignment horizontal="right" vertical="center"/>
      <protection/>
    </xf>
    <xf numFmtId="2" fontId="42" fillId="44" borderId="10" xfId="64" applyNumberFormat="1" applyFont="1" applyFill="1" applyBorder="1" applyAlignment="1">
      <alignment horizontal="right" vertical="center"/>
      <protection/>
    </xf>
    <xf numFmtId="2" fontId="42" fillId="44" borderId="10" xfId="64" applyNumberFormat="1" applyFont="1" applyFill="1" applyBorder="1" applyAlignment="1">
      <alignment horizontal="right" vertical="center" wrapText="1"/>
      <protection/>
    </xf>
    <xf numFmtId="2" fontId="42" fillId="44" borderId="38" xfId="0" applyNumberFormat="1" applyFont="1" applyFill="1" applyBorder="1" applyAlignment="1">
      <alignment horizontal="right" vertical="center"/>
    </xf>
    <xf numFmtId="2" fontId="42" fillId="44" borderId="22" xfId="0" applyNumberFormat="1" applyFont="1" applyFill="1" applyBorder="1" applyAlignment="1">
      <alignment horizontal="right" vertical="center"/>
    </xf>
    <xf numFmtId="2" fontId="42" fillId="44" borderId="37" xfId="0" applyNumberFormat="1" applyFont="1" applyFill="1" applyBorder="1" applyAlignment="1">
      <alignment horizontal="right" vertical="center"/>
    </xf>
    <xf numFmtId="2" fontId="42" fillId="44" borderId="31" xfId="0" applyNumberFormat="1" applyFont="1" applyFill="1" applyBorder="1" applyAlignment="1">
      <alignment horizontal="right" vertical="center"/>
    </xf>
    <xf numFmtId="2" fontId="42" fillId="44" borderId="39" xfId="0" applyNumberFormat="1" applyFont="1" applyFill="1" applyBorder="1" applyAlignment="1">
      <alignment horizontal="right" vertical="center"/>
    </xf>
    <xf numFmtId="2" fontId="42" fillId="0" borderId="60" xfId="0" applyNumberFormat="1" applyFont="1" applyBorder="1" applyAlignment="1">
      <alignment horizontal="right" vertical="center"/>
    </xf>
    <xf numFmtId="4" fontId="43" fillId="0" borderId="40" xfId="0" applyNumberFormat="1" applyFont="1" applyBorder="1" applyAlignment="1">
      <alignment horizontal="right" vertical="center"/>
    </xf>
    <xf numFmtId="4" fontId="43" fillId="0" borderId="14" xfId="0" applyNumberFormat="1" applyFont="1" applyBorder="1" applyAlignment="1">
      <alignment horizontal="right" vertical="center"/>
    </xf>
    <xf numFmtId="0" fontId="42" fillId="0" borderId="31" xfId="0" applyFont="1" applyBorder="1" applyAlignment="1">
      <alignment horizontal="right" vertical="center" wrapText="1"/>
    </xf>
    <xf numFmtId="0" fontId="42" fillId="0" borderId="39" xfId="0" applyFont="1" applyBorder="1" applyAlignment="1">
      <alignment horizontal="right" vertical="center" wrapText="1"/>
    </xf>
    <xf numFmtId="0" fontId="42" fillId="0" borderId="58" xfId="0" applyFont="1" applyBorder="1" applyAlignment="1">
      <alignment horizontal="right" vertical="center"/>
    </xf>
    <xf numFmtId="0" fontId="42" fillId="0" borderId="25" xfId="0" applyFont="1" applyBorder="1" applyAlignment="1">
      <alignment horizontal="right" vertical="center"/>
    </xf>
    <xf numFmtId="0" fontId="42" fillId="0" borderId="97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2" fontId="42" fillId="0" borderId="0" xfId="64" applyNumberFormat="1" applyFont="1" applyBorder="1" applyAlignment="1">
      <alignment horizontal="right" vertical="center" wrapText="1"/>
      <protection/>
    </xf>
    <xf numFmtId="2" fontId="43" fillId="0" borderId="0" xfId="64" applyNumberFormat="1" applyFont="1" applyBorder="1" applyAlignment="1">
      <alignment horizontal="right" vertical="center" wrapText="1"/>
      <protection/>
    </xf>
    <xf numFmtId="0" fontId="42" fillId="0" borderId="0" xfId="64" applyFont="1" applyBorder="1" applyAlignment="1">
      <alignment horizontal="right" vertical="center" wrapText="1"/>
      <protection/>
    </xf>
    <xf numFmtId="0" fontId="42" fillId="0" borderId="0" xfId="64" applyFont="1" applyAlignment="1">
      <alignment horizontal="right" vertical="center"/>
      <protection/>
    </xf>
    <xf numFmtId="0" fontId="42" fillId="0" borderId="0" xfId="0" applyFont="1" applyAlignment="1">
      <alignment horizontal="right" vertical="center"/>
    </xf>
    <xf numFmtId="0" fontId="42" fillId="0" borderId="108" xfId="0" applyFont="1" applyBorder="1" applyAlignment="1">
      <alignment/>
    </xf>
    <xf numFmtId="2" fontId="42" fillId="0" borderId="78" xfId="64" applyNumberFormat="1" applyFont="1" applyBorder="1" applyAlignment="1">
      <alignment horizontal="right" vertical="center"/>
      <protection/>
    </xf>
    <xf numFmtId="2" fontId="42" fillId="0" borderId="79" xfId="64" applyNumberFormat="1" applyFont="1" applyBorder="1" applyAlignment="1">
      <alignment horizontal="right" vertical="center"/>
      <protection/>
    </xf>
    <xf numFmtId="2" fontId="42" fillId="0" borderId="36" xfId="0" applyNumberFormat="1" applyFont="1" applyBorder="1" applyAlignment="1">
      <alignment horizontal="right"/>
    </xf>
    <xf numFmtId="2" fontId="42" fillId="0" borderId="31" xfId="0" applyNumberFormat="1" applyFont="1" applyBorder="1" applyAlignment="1">
      <alignment horizontal="right" wrapText="1"/>
    </xf>
    <xf numFmtId="2" fontId="42" fillId="0" borderId="38" xfId="0" applyNumberFormat="1" applyFont="1" applyBorder="1" applyAlignment="1">
      <alignment horizontal="right" wrapText="1"/>
    </xf>
    <xf numFmtId="2" fontId="42" fillId="0" borderId="22" xfId="0" applyNumberFormat="1" applyFont="1" applyBorder="1" applyAlignment="1">
      <alignment horizontal="right" wrapText="1"/>
    </xf>
    <xf numFmtId="2" fontId="42" fillId="0" borderId="74" xfId="0" applyNumberFormat="1" applyFont="1" applyBorder="1" applyAlignment="1">
      <alignment horizontal="right" wrapText="1"/>
    </xf>
    <xf numFmtId="2" fontId="42" fillId="0" borderId="39" xfId="0" applyNumberFormat="1" applyFont="1" applyBorder="1" applyAlignment="1">
      <alignment horizontal="right" wrapText="1"/>
    </xf>
    <xf numFmtId="2" fontId="42" fillId="0" borderId="34" xfId="0" applyNumberFormat="1" applyFont="1" applyBorder="1" applyAlignment="1">
      <alignment horizontal="right"/>
    </xf>
    <xf numFmtId="2" fontId="42" fillId="0" borderId="23" xfId="0" applyNumberFormat="1" applyFont="1" applyBorder="1" applyAlignment="1">
      <alignment horizontal="right"/>
    </xf>
    <xf numFmtId="2" fontId="42" fillId="0" borderId="68" xfId="0" applyNumberFormat="1" applyFont="1" applyBorder="1" applyAlignment="1">
      <alignment horizontal="right"/>
    </xf>
    <xf numFmtId="2" fontId="42" fillId="0" borderId="10" xfId="64" applyNumberFormat="1" applyFont="1" applyBorder="1" applyAlignment="1">
      <alignment horizontal="right"/>
      <protection/>
    </xf>
    <xf numFmtId="2" fontId="42" fillId="0" borderId="28" xfId="64" applyNumberFormat="1" applyFont="1" applyBorder="1" applyAlignment="1">
      <alignment horizontal="right"/>
      <protection/>
    </xf>
    <xf numFmtId="4" fontId="43" fillId="0" borderId="13" xfId="0" applyNumberFormat="1" applyFont="1" applyBorder="1" applyAlignment="1">
      <alignment horizontal="right"/>
    </xf>
    <xf numFmtId="4" fontId="43" fillId="0" borderId="50" xfId="0" applyNumberFormat="1" applyFont="1" applyBorder="1" applyAlignment="1">
      <alignment horizontal="right"/>
    </xf>
    <xf numFmtId="4" fontId="43" fillId="0" borderId="45" xfId="0" applyNumberFormat="1" applyFont="1" applyBorder="1" applyAlignment="1">
      <alignment horizontal="right"/>
    </xf>
    <xf numFmtId="0" fontId="42" fillId="0" borderId="0" xfId="0" applyFont="1" applyAlignment="1">
      <alignment horizontal="right"/>
    </xf>
    <xf numFmtId="2" fontId="42" fillId="0" borderId="65" xfId="0" applyNumberFormat="1" applyFont="1" applyBorder="1" applyAlignment="1">
      <alignment horizontal="right"/>
    </xf>
    <xf numFmtId="2" fontId="42" fillId="0" borderId="32" xfId="0" applyNumberFormat="1" applyFont="1" applyBorder="1" applyAlignment="1">
      <alignment horizontal="right"/>
    </xf>
    <xf numFmtId="2" fontId="42" fillId="0" borderId="67" xfId="0" applyNumberFormat="1" applyFont="1" applyBorder="1" applyAlignment="1">
      <alignment horizontal="right"/>
    </xf>
    <xf numFmtId="2" fontId="42" fillId="0" borderId="71" xfId="0" applyNumberFormat="1" applyFont="1" applyBorder="1" applyAlignment="1">
      <alignment horizontal="right"/>
    </xf>
    <xf numFmtId="2" fontId="42" fillId="0" borderId="27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0" fontId="42" fillId="0" borderId="31" xfId="0" applyFont="1" applyBorder="1" applyAlignment="1">
      <alignment horizontal="right" wrapText="1"/>
    </xf>
    <xf numFmtId="2" fontId="42" fillId="0" borderId="35" xfId="64" applyNumberFormat="1" applyFont="1" applyBorder="1" applyAlignment="1">
      <alignment horizontal="right"/>
      <protection/>
    </xf>
    <xf numFmtId="2" fontId="42" fillId="0" borderId="75" xfId="0" applyNumberFormat="1" applyFont="1" applyBorder="1" applyAlignment="1">
      <alignment horizontal="right" wrapText="1"/>
    </xf>
    <xf numFmtId="2" fontId="42" fillId="0" borderId="36" xfId="0" applyNumberFormat="1" applyFont="1" applyBorder="1" applyAlignment="1">
      <alignment horizontal="right" wrapText="1"/>
    </xf>
    <xf numFmtId="0" fontId="42" fillId="0" borderId="39" xfId="0" applyFont="1" applyBorder="1" applyAlignment="1">
      <alignment horizontal="right" wrapText="1"/>
    </xf>
    <xf numFmtId="4" fontId="43" fillId="0" borderId="35" xfId="0" applyNumberFormat="1" applyFont="1" applyBorder="1" applyAlignment="1">
      <alignment horizontal="right"/>
    </xf>
    <xf numFmtId="4" fontId="43" fillId="0" borderId="41" xfId="0" applyNumberFormat="1" applyFont="1" applyBorder="1" applyAlignment="1">
      <alignment horizontal="right"/>
    </xf>
    <xf numFmtId="4" fontId="43" fillId="0" borderId="76" xfId="0" applyNumberFormat="1" applyFont="1" applyBorder="1" applyAlignment="1">
      <alignment horizontal="right"/>
    </xf>
    <xf numFmtId="4" fontId="43" fillId="0" borderId="14" xfId="0" applyNumberFormat="1" applyFont="1" applyBorder="1" applyAlignment="1">
      <alignment horizontal="right"/>
    </xf>
    <xf numFmtId="2" fontId="42" fillId="0" borderId="47" xfId="64" applyNumberFormat="1" applyFont="1" applyFill="1" applyBorder="1" applyAlignment="1">
      <alignment horizontal="right"/>
      <protection/>
    </xf>
    <xf numFmtId="2" fontId="42" fillId="0" borderId="14" xfId="64" applyNumberFormat="1" applyFont="1" applyFill="1" applyBorder="1" applyAlignment="1">
      <alignment horizontal="right"/>
      <protection/>
    </xf>
    <xf numFmtId="0" fontId="43" fillId="0" borderId="53" xfId="64" applyFont="1" applyBorder="1" applyAlignment="1">
      <alignment/>
      <protection/>
    </xf>
    <xf numFmtId="2" fontId="42" fillId="0" borderId="13" xfId="64" applyNumberFormat="1" applyFont="1" applyBorder="1" applyAlignment="1">
      <alignment horizontal="right"/>
      <protection/>
    </xf>
    <xf numFmtId="2" fontId="42" fillId="0" borderId="21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2" fontId="42" fillId="0" borderId="0" xfId="64" applyNumberFormat="1" applyFont="1" applyAlignment="1">
      <alignment horizontal="right" vertical="center"/>
      <protection/>
    </xf>
    <xf numFmtId="2" fontId="42" fillId="0" borderId="0" xfId="0" applyNumberFormat="1" applyFont="1" applyAlignment="1">
      <alignment horizontal="right" vertical="center"/>
    </xf>
    <xf numFmtId="2" fontId="42" fillId="0" borderId="61" xfId="0" applyNumberFormat="1" applyFont="1" applyBorder="1" applyAlignment="1">
      <alignment horizontal="right" vertical="center"/>
    </xf>
    <xf numFmtId="2" fontId="42" fillId="0" borderId="109" xfId="0" applyNumberFormat="1" applyFont="1" applyBorder="1" applyAlignment="1">
      <alignment horizontal="right" vertical="center"/>
    </xf>
    <xf numFmtId="0" fontId="43" fillId="0" borderId="110" xfId="64" applyFont="1" applyBorder="1" applyAlignment="1">
      <alignment horizontal="center" wrapText="1"/>
      <protection/>
    </xf>
    <xf numFmtId="2" fontId="43" fillId="0" borderId="110" xfId="64" applyNumberFormat="1" applyFont="1" applyBorder="1" applyAlignment="1">
      <alignment horizontal="center" vertical="center"/>
      <protection/>
    </xf>
    <xf numFmtId="0" fontId="43" fillId="0" borderId="0" xfId="64" applyFont="1" applyAlignment="1">
      <alignment/>
      <protection/>
    </xf>
    <xf numFmtId="2" fontId="42" fillId="0" borderId="23" xfId="64" applyNumberFormat="1" applyFont="1" applyBorder="1" applyAlignment="1">
      <alignment horizontal="right" vertical="center"/>
      <protection/>
    </xf>
    <xf numFmtId="2" fontId="42" fillId="0" borderId="101" xfId="64" applyNumberFormat="1" applyFont="1" applyBorder="1" applyAlignment="1">
      <alignment horizontal="right" vertical="center"/>
      <protection/>
    </xf>
    <xf numFmtId="2" fontId="42" fillId="0" borderId="22" xfId="64" applyNumberFormat="1" applyFont="1" applyBorder="1" applyAlignment="1">
      <alignment horizontal="right" vertical="center"/>
      <protection/>
    </xf>
    <xf numFmtId="2" fontId="42" fillId="0" borderId="31" xfId="64" applyNumberFormat="1" applyFont="1" applyBorder="1" applyAlignment="1">
      <alignment horizontal="right" vertical="center" wrapText="1" shrinkToFit="1"/>
      <protection/>
    </xf>
    <xf numFmtId="0" fontId="42" fillId="0" borderId="110" xfId="0" applyFont="1" applyBorder="1" applyAlignment="1">
      <alignment/>
    </xf>
    <xf numFmtId="2" fontId="42" fillId="0" borderId="31" xfId="0" applyNumberFormat="1" applyFont="1" applyBorder="1" applyAlignment="1">
      <alignment/>
    </xf>
    <xf numFmtId="2" fontId="42" fillId="0" borderId="48" xfId="0" applyNumberFormat="1" applyFont="1" applyBorder="1" applyAlignment="1">
      <alignment wrapText="1"/>
    </xf>
    <xf numFmtId="2" fontId="42" fillId="0" borderId="22" xfId="0" applyNumberFormat="1" applyFont="1" applyBorder="1" applyAlignment="1">
      <alignment wrapText="1"/>
    </xf>
    <xf numFmtId="2" fontId="42" fillId="0" borderId="31" xfId="0" applyNumberFormat="1" applyFont="1" applyBorder="1" applyAlignment="1">
      <alignment wrapText="1"/>
    </xf>
    <xf numFmtId="2" fontId="42" fillId="0" borderId="39" xfId="0" applyNumberFormat="1" applyFont="1" applyBorder="1" applyAlignment="1">
      <alignment wrapText="1"/>
    </xf>
    <xf numFmtId="2" fontId="42" fillId="0" borderId="10" xfId="0" applyNumberFormat="1" applyFont="1" applyBorder="1" applyAlignment="1">
      <alignment/>
    </xf>
    <xf numFmtId="2" fontId="42" fillId="0" borderId="37" xfId="0" applyNumberFormat="1" applyFont="1" applyBorder="1" applyAlignment="1">
      <alignment wrapText="1"/>
    </xf>
    <xf numFmtId="2" fontId="42" fillId="0" borderId="37" xfId="0" applyNumberFormat="1" applyFont="1" applyBorder="1" applyAlignment="1">
      <alignment/>
    </xf>
    <xf numFmtId="2" fontId="42" fillId="0" borderId="22" xfId="0" applyNumberFormat="1" applyFont="1" applyBorder="1" applyAlignment="1">
      <alignment/>
    </xf>
    <xf numFmtId="2" fontId="42" fillId="0" borderId="39" xfId="0" applyNumberFormat="1" applyFont="1" applyBorder="1" applyAlignment="1">
      <alignment/>
    </xf>
    <xf numFmtId="2" fontId="42" fillId="0" borderId="16" xfId="0" applyNumberFormat="1" applyFont="1" applyBorder="1" applyAlignment="1">
      <alignment/>
    </xf>
    <xf numFmtId="2" fontId="42" fillId="0" borderId="33" xfId="0" applyNumberFormat="1" applyFont="1" applyBorder="1" applyAlignment="1">
      <alignment/>
    </xf>
    <xf numFmtId="2" fontId="42" fillId="0" borderId="15" xfId="0" applyNumberFormat="1" applyFont="1" applyBorder="1" applyAlignment="1">
      <alignment/>
    </xf>
    <xf numFmtId="2" fontId="42" fillId="39" borderId="10" xfId="64" applyNumberFormat="1" applyFont="1" applyFill="1" applyBorder="1" applyAlignment="1">
      <alignment/>
      <protection/>
    </xf>
    <xf numFmtId="2" fontId="42" fillId="39" borderId="28" xfId="64" applyNumberFormat="1" applyFont="1" applyFill="1" applyBorder="1" applyAlignment="1">
      <alignment/>
      <protection/>
    </xf>
    <xf numFmtId="2" fontId="43" fillId="0" borderId="13" xfId="0" applyNumberFormat="1" applyFont="1" applyBorder="1" applyAlignment="1">
      <alignment/>
    </xf>
    <xf numFmtId="2" fontId="43" fillId="0" borderId="35" xfId="0" applyNumberFormat="1" applyFont="1" applyBorder="1" applyAlignment="1">
      <alignment/>
    </xf>
    <xf numFmtId="2" fontId="43" fillId="0" borderId="41" xfId="0" applyNumberFormat="1" applyFont="1" applyBorder="1" applyAlignment="1">
      <alignment/>
    </xf>
    <xf numFmtId="2" fontId="43" fillId="0" borderId="40" xfId="0" applyNumberFormat="1" applyFont="1" applyBorder="1" applyAlignment="1">
      <alignment/>
    </xf>
    <xf numFmtId="2" fontId="43" fillId="0" borderId="14" xfId="0" applyNumberFormat="1" applyFont="1" applyBorder="1" applyAlignment="1">
      <alignment/>
    </xf>
    <xf numFmtId="2" fontId="42" fillId="0" borderId="31" xfId="64" applyNumberFormat="1" applyFont="1" applyBorder="1" applyAlignment="1">
      <alignment wrapText="1" shrinkToFit="1"/>
      <protection/>
    </xf>
    <xf numFmtId="2" fontId="42" fillId="0" borderId="92" xfId="0" applyNumberFormat="1" applyFont="1" applyBorder="1" applyAlignment="1">
      <alignment/>
    </xf>
    <xf numFmtId="2" fontId="42" fillId="0" borderId="10" xfId="64" applyNumberFormat="1" applyFont="1" applyBorder="1" applyAlignment="1">
      <alignment wrapText="1"/>
      <protection/>
    </xf>
    <xf numFmtId="2" fontId="42" fillId="0" borderId="10" xfId="64" applyNumberFormat="1" applyFont="1" applyBorder="1" applyAlignment="1">
      <alignment/>
      <protection/>
    </xf>
    <xf numFmtId="2" fontId="42" fillId="0" borderId="28" xfId="64" applyNumberFormat="1" applyFont="1" applyBorder="1" applyAlignment="1">
      <alignment/>
      <protection/>
    </xf>
    <xf numFmtId="2" fontId="42" fillId="0" borderId="12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2" fontId="42" fillId="0" borderId="38" xfId="0" applyNumberFormat="1" applyFont="1" applyBorder="1" applyAlignment="1">
      <alignment wrapText="1"/>
    </xf>
    <xf numFmtId="2" fontId="42" fillId="0" borderId="111" xfId="0" applyNumberFormat="1" applyFont="1" applyBorder="1" applyAlignment="1">
      <alignment wrapText="1"/>
    </xf>
    <xf numFmtId="2" fontId="42" fillId="0" borderId="34" xfId="0" applyNumberFormat="1" applyFont="1" applyBorder="1" applyAlignment="1">
      <alignment/>
    </xf>
    <xf numFmtId="2" fontId="42" fillId="0" borderId="23" xfId="0" applyNumberFormat="1" applyFont="1" applyBorder="1" applyAlignment="1">
      <alignment/>
    </xf>
    <xf numFmtId="2" fontId="42" fillId="0" borderId="112" xfId="0" applyNumberFormat="1" applyFont="1" applyBorder="1" applyAlignment="1">
      <alignment/>
    </xf>
    <xf numFmtId="2" fontId="42" fillId="0" borderId="28" xfId="0" applyNumberFormat="1" applyFont="1" applyBorder="1" applyAlignment="1">
      <alignment/>
    </xf>
    <xf numFmtId="2" fontId="43" fillId="0" borderId="76" xfId="0" applyNumberFormat="1" applyFont="1" applyBorder="1" applyAlignment="1">
      <alignment/>
    </xf>
    <xf numFmtId="2" fontId="42" fillId="0" borderId="35" xfId="64" applyNumberFormat="1" applyFont="1" applyBorder="1" applyAlignment="1">
      <alignment/>
      <protection/>
    </xf>
    <xf numFmtId="2" fontId="42" fillId="0" borderId="74" xfId="0" applyNumberFormat="1" applyFont="1" applyBorder="1" applyAlignment="1">
      <alignment wrapText="1"/>
    </xf>
    <xf numFmtId="2" fontId="42" fillId="0" borderId="79" xfId="64" applyNumberFormat="1" applyFont="1" applyBorder="1" applyAlignment="1">
      <alignment/>
      <protection/>
    </xf>
    <xf numFmtId="2" fontId="42" fillId="0" borderId="103" xfId="64" applyNumberFormat="1" applyFont="1" applyBorder="1" applyAlignment="1">
      <alignment/>
      <protection/>
    </xf>
    <xf numFmtId="2" fontId="42" fillId="0" borderId="36" xfId="0" applyNumberFormat="1" applyFont="1" applyBorder="1" applyAlignment="1">
      <alignment/>
    </xf>
    <xf numFmtId="2" fontId="42" fillId="0" borderId="65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2" fontId="42" fillId="0" borderId="0" xfId="0" applyNumberFormat="1" applyFont="1" applyBorder="1" applyAlignment="1">
      <alignment horizontal="center" vertical="center"/>
    </xf>
    <xf numFmtId="0" fontId="42" fillId="40" borderId="23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40" borderId="16" xfId="0" applyFont="1" applyFill="1" applyBorder="1" applyAlignment="1">
      <alignment horizontal="center" vertical="center" wrapText="1"/>
    </xf>
    <xf numFmtId="0" fontId="42" fillId="40" borderId="12" xfId="0" applyFont="1" applyFill="1" applyBorder="1" applyAlignment="1">
      <alignment horizontal="center" vertical="center"/>
    </xf>
    <xf numFmtId="0" fontId="42" fillId="40" borderId="15" xfId="0" applyFont="1" applyFill="1" applyBorder="1" applyAlignment="1">
      <alignment horizontal="center" vertical="center"/>
    </xf>
    <xf numFmtId="0" fontId="42" fillId="40" borderId="18" xfId="0" applyFont="1" applyFill="1" applyBorder="1" applyAlignment="1">
      <alignment horizontal="center" vertical="center" wrapText="1"/>
    </xf>
    <xf numFmtId="0" fontId="42" fillId="32" borderId="25" xfId="0" applyFont="1" applyFill="1" applyBorder="1" applyAlignment="1">
      <alignment horizontal="center" vertical="center"/>
    </xf>
    <xf numFmtId="4" fontId="42" fillId="0" borderId="22" xfId="0" applyNumberFormat="1" applyFont="1" applyBorder="1" applyAlignment="1">
      <alignment horizontal="center" vertical="top" wrapText="1"/>
    </xf>
    <xf numFmtId="4" fontId="42" fillId="0" borderId="39" xfId="0" applyNumberFormat="1" applyFont="1" applyBorder="1" applyAlignment="1">
      <alignment horizontal="center" vertical="top" wrapText="1"/>
    </xf>
    <xf numFmtId="4" fontId="43" fillId="0" borderId="13" xfId="0" applyNumberFormat="1" applyFont="1" applyBorder="1" applyAlignment="1">
      <alignment horizontal="center" vertical="center"/>
    </xf>
    <xf numFmtId="4" fontId="43" fillId="0" borderId="50" xfId="0" applyNumberFormat="1" applyFont="1" applyBorder="1" applyAlignment="1">
      <alignment horizontal="center" vertical="center"/>
    </xf>
    <xf numFmtId="4" fontId="43" fillId="33" borderId="14" xfId="0" applyNumberFormat="1" applyFont="1" applyFill="1" applyBorder="1" applyAlignment="1">
      <alignment horizontal="center" vertical="center"/>
    </xf>
    <xf numFmtId="0" fontId="42" fillId="0" borderId="0" xfId="64" applyFont="1" applyBorder="1" applyAlignment="1">
      <alignment horizontal="right"/>
      <protection/>
    </xf>
    <xf numFmtId="4" fontId="42" fillId="0" borderId="0" xfId="64" applyNumberFormat="1" applyFont="1" applyBorder="1" applyAlignment="1">
      <alignment horizontal="right"/>
      <protection/>
    </xf>
    <xf numFmtId="0" fontId="43" fillId="42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" fontId="42" fillId="0" borderId="31" xfId="0" applyNumberFormat="1" applyFont="1" applyBorder="1" applyAlignment="1">
      <alignment/>
    </xf>
    <xf numFmtId="2" fontId="42" fillId="0" borderId="36" xfId="0" applyNumberFormat="1" applyFont="1" applyBorder="1" applyAlignment="1">
      <alignment horizontal="center" vertical="center"/>
    </xf>
    <xf numFmtId="2" fontId="42" fillId="0" borderId="74" xfId="0" applyNumberFormat="1" applyFont="1" applyBorder="1" applyAlignment="1">
      <alignment horizontal="center" vertical="center"/>
    </xf>
    <xf numFmtId="2" fontId="42" fillId="0" borderId="75" xfId="0" applyNumberFormat="1" applyFont="1" applyBorder="1" applyAlignment="1">
      <alignment horizontal="center" vertical="center"/>
    </xf>
    <xf numFmtId="2" fontId="42" fillId="0" borderId="65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2" fillId="0" borderId="68" xfId="0" applyNumberFormat="1" applyFont="1" applyBorder="1" applyAlignment="1">
      <alignment horizontal="center" vertical="center"/>
    </xf>
    <xf numFmtId="2" fontId="42" fillId="0" borderId="23" xfId="0" applyNumberFormat="1" applyFont="1" applyBorder="1" applyAlignment="1">
      <alignment horizontal="center" vertical="center"/>
    </xf>
    <xf numFmtId="2" fontId="42" fillId="0" borderId="31" xfId="0" applyNumberFormat="1" applyFont="1" applyBorder="1" applyAlignment="1">
      <alignment horizontal="center" vertical="top" wrapText="1"/>
    </xf>
    <xf numFmtId="2" fontId="42" fillId="0" borderId="39" xfId="0" applyNumberFormat="1" applyFont="1" applyBorder="1" applyAlignment="1">
      <alignment horizontal="center" vertical="top" wrapText="1"/>
    </xf>
    <xf numFmtId="2" fontId="42" fillId="0" borderId="31" xfId="0" applyNumberFormat="1" applyFont="1" applyBorder="1" applyAlignment="1">
      <alignment horizontal="center" vertical="center"/>
    </xf>
    <xf numFmtId="2" fontId="42" fillId="0" borderId="39" xfId="0" applyNumberFormat="1" applyFont="1" applyBorder="1" applyAlignment="1">
      <alignment horizontal="center" vertical="center"/>
    </xf>
    <xf numFmtId="2" fontId="42" fillId="0" borderId="10" xfId="64" applyNumberFormat="1" applyFont="1" applyFill="1" applyBorder="1" applyAlignment="1">
      <alignment horizontal="right"/>
      <protection/>
    </xf>
    <xf numFmtId="2" fontId="42" fillId="0" borderId="28" xfId="64" applyNumberFormat="1" applyFont="1" applyFill="1" applyBorder="1" applyAlignment="1">
      <alignment horizontal="right"/>
      <protection/>
    </xf>
    <xf numFmtId="2" fontId="42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 horizontal="right"/>
    </xf>
    <xf numFmtId="2" fontId="42" fillId="0" borderId="12" xfId="0" applyNumberFormat="1" applyFont="1" applyBorder="1" applyAlignment="1">
      <alignment horizontal="center" vertical="center"/>
    </xf>
    <xf numFmtId="2" fontId="42" fillId="0" borderId="73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center" vertical="center"/>
    </xf>
    <xf numFmtId="2" fontId="42" fillId="0" borderId="18" xfId="0" applyNumberFormat="1" applyFont="1" applyBorder="1" applyAlignment="1">
      <alignment horizontal="center" vertical="center"/>
    </xf>
    <xf numFmtId="4" fontId="43" fillId="0" borderId="35" xfId="0" applyNumberFormat="1" applyFont="1" applyBorder="1" applyAlignment="1">
      <alignment horizontal="center" vertical="center"/>
    </xf>
    <xf numFmtId="4" fontId="43" fillId="0" borderId="41" xfId="0" applyNumberFormat="1" applyFont="1" applyBorder="1" applyAlignment="1">
      <alignment horizontal="center" vertical="center"/>
    </xf>
    <xf numFmtId="4" fontId="43" fillId="0" borderId="14" xfId="0" applyNumberFormat="1" applyFont="1" applyBorder="1" applyAlignment="1">
      <alignment horizontal="center" vertical="center"/>
    </xf>
    <xf numFmtId="0" fontId="42" fillId="0" borderId="0" xfId="64" applyFont="1" applyBorder="1" applyAlignment="1">
      <alignment/>
      <protection/>
    </xf>
    <xf numFmtId="0" fontId="42" fillId="32" borderId="98" xfId="0" applyFont="1" applyFill="1" applyBorder="1" applyAlignment="1">
      <alignment horizontal="center" vertical="center" wrapText="1"/>
    </xf>
    <xf numFmtId="4" fontId="42" fillId="0" borderId="74" xfId="0" applyNumberFormat="1" applyFont="1" applyBorder="1" applyAlignment="1">
      <alignment horizontal="center" vertical="top" wrapText="1"/>
    </xf>
    <xf numFmtId="4" fontId="42" fillId="0" borderId="99" xfId="0" applyNumberFormat="1" applyFont="1" applyBorder="1" applyAlignment="1">
      <alignment horizontal="center" vertical="top" wrapText="1"/>
    </xf>
    <xf numFmtId="4" fontId="43" fillId="33" borderId="45" xfId="0" applyNumberFormat="1" applyFont="1" applyFill="1" applyBorder="1" applyAlignment="1">
      <alignment horizontal="center" vertical="center"/>
    </xf>
    <xf numFmtId="2" fontId="42" fillId="0" borderId="50" xfId="0" applyNumberFormat="1" applyFont="1" applyBorder="1" applyAlignment="1">
      <alignment horizontal="right"/>
    </xf>
    <xf numFmtId="2" fontId="42" fillId="0" borderId="23" xfId="64" applyNumberFormat="1" applyFont="1" applyBorder="1" applyAlignment="1">
      <alignment horizontal="right" wrapText="1"/>
      <protection/>
    </xf>
    <xf numFmtId="2" fontId="43" fillId="0" borderId="13" xfId="0" applyNumberFormat="1" applyFont="1" applyBorder="1" applyAlignment="1">
      <alignment horizontal="right"/>
    </xf>
    <xf numFmtId="2" fontId="43" fillId="0" borderId="35" xfId="0" applyNumberFormat="1" applyFont="1" applyBorder="1" applyAlignment="1">
      <alignment horizontal="right"/>
    </xf>
    <xf numFmtId="2" fontId="43" fillId="0" borderId="41" xfId="0" applyNumberFormat="1" applyFont="1" applyBorder="1" applyAlignment="1">
      <alignment horizontal="right"/>
    </xf>
    <xf numFmtId="2" fontId="43" fillId="0" borderId="50" xfId="0" applyNumberFormat="1" applyFont="1" applyBorder="1" applyAlignment="1">
      <alignment horizontal="right"/>
    </xf>
    <xf numFmtId="2" fontId="43" fillId="0" borderId="14" xfId="0" applyNumberFormat="1" applyFont="1" applyBorder="1" applyAlignment="1">
      <alignment horizontal="right"/>
    </xf>
    <xf numFmtId="2" fontId="42" fillId="39" borderId="31" xfId="0" applyNumberFormat="1" applyFont="1" applyFill="1" applyBorder="1" applyAlignment="1">
      <alignment horizontal="right"/>
    </xf>
    <xf numFmtId="2" fontId="42" fillId="39" borderId="10" xfId="0" applyNumberFormat="1" applyFont="1" applyFill="1" applyBorder="1" applyAlignment="1">
      <alignment horizontal="right"/>
    </xf>
    <xf numFmtId="2" fontId="42" fillId="39" borderId="74" xfId="0" applyNumberFormat="1" applyFont="1" applyFill="1" applyBorder="1" applyAlignment="1">
      <alignment horizontal="right"/>
    </xf>
    <xf numFmtId="2" fontId="42" fillId="39" borderId="34" xfId="0" applyNumberFormat="1" applyFont="1" applyFill="1" applyBorder="1" applyAlignment="1">
      <alignment horizontal="right"/>
    </xf>
    <xf numFmtId="2" fontId="42" fillId="39" borderId="68" xfId="0" applyNumberFormat="1" applyFont="1" applyFill="1" applyBorder="1" applyAlignment="1">
      <alignment horizontal="right"/>
    </xf>
    <xf numFmtId="2" fontId="43" fillId="0" borderId="45" xfId="0" applyNumberFormat="1" applyFont="1" applyBorder="1" applyAlignment="1">
      <alignment horizontal="right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/>
    </xf>
    <xf numFmtId="2" fontId="42" fillId="0" borderId="10" xfId="64" applyNumberFormat="1" applyFont="1" applyFill="1" applyBorder="1" applyAlignment="1">
      <alignment horizontal="right" wrapText="1"/>
      <protection/>
    </xf>
    <xf numFmtId="2" fontId="42" fillId="0" borderId="36" xfId="0" applyNumberFormat="1" applyFont="1" applyFill="1" applyBorder="1" applyAlignment="1">
      <alignment horizontal="right"/>
    </xf>
    <xf numFmtId="0" fontId="43" fillId="0" borderId="17" xfId="0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right"/>
    </xf>
    <xf numFmtId="2" fontId="43" fillId="0" borderId="35" xfId="0" applyNumberFormat="1" applyFont="1" applyFill="1" applyBorder="1" applyAlignment="1">
      <alignment horizontal="right"/>
    </xf>
    <xf numFmtId="2" fontId="43" fillId="0" borderId="76" xfId="0" applyNumberFormat="1" applyFont="1" applyBorder="1" applyAlignment="1">
      <alignment horizontal="right"/>
    </xf>
    <xf numFmtId="2" fontId="42" fillId="0" borderId="0" xfId="0" applyNumberFormat="1" applyFont="1" applyAlignment="1">
      <alignment horizontal="right"/>
    </xf>
    <xf numFmtId="2" fontId="42" fillId="39" borderId="50" xfId="0" applyNumberFormat="1" applyFont="1" applyFill="1" applyBorder="1" applyAlignment="1">
      <alignment horizontal="right"/>
    </xf>
    <xf numFmtId="2" fontId="42" fillId="0" borderId="85" xfId="64" applyNumberFormat="1" applyFont="1" applyBorder="1" applyAlignment="1">
      <alignment horizontal="right"/>
      <protection/>
    </xf>
    <xf numFmtId="2" fontId="42" fillId="0" borderId="79" xfId="64" applyNumberFormat="1" applyFont="1" applyBorder="1" applyAlignment="1">
      <alignment horizontal="right"/>
      <protection/>
    </xf>
    <xf numFmtId="2" fontId="42" fillId="0" borderId="103" xfId="64" applyNumberFormat="1" applyFont="1" applyBorder="1" applyAlignment="1">
      <alignment horizontal="right"/>
      <protection/>
    </xf>
    <xf numFmtId="2" fontId="106" fillId="0" borderId="0" xfId="0" applyNumberFormat="1" applyFont="1" applyAlignment="1">
      <alignment horizontal="right"/>
    </xf>
    <xf numFmtId="0" fontId="50" fillId="32" borderId="28" xfId="0" applyFont="1" applyFill="1" applyBorder="1" applyAlignment="1">
      <alignment horizontal="center" vertical="center" wrapText="1"/>
    </xf>
    <xf numFmtId="0" fontId="107" fillId="40" borderId="12" xfId="0" applyFont="1" applyFill="1" applyBorder="1" applyAlignment="1">
      <alignment horizontal="center" vertical="center" wrapText="1"/>
    </xf>
    <xf numFmtId="4" fontId="50" fillId="0" borderId="74" xfId="0" applyNumberFormat="1" applyFont="1" applyBorder="1" applyAlignment="1">
      <alignment horizontal="center" vertical="top" wrapText="1"/>
    </xf>
    <xf numFmtId="4" fontId="50" fillId="0" borderId="39" xfId="0" applyNumberFormat="1" applyFont="1" applyBorder="1" applyAlignment="1">
      <alignment horizontal="center" vertical="top" wrapText="1"/>
    </xf>
    <xf numFmtId="0" fontId="52" fillId="40" borderId="17" xfId="0" applyFont="1" applyFill="1" applyBorder="1" applyAlignment="1">
      <alignment horizontal="center" vertical="center"/>
    </xf>
    <xf numFmtId="4" fontId="52" fillId="0" borderId="50" xfId="0" applyNumberFormat="1" applyFont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/>
    </xf>
    <xf numFmtId="0" fontId="42" fillId="40" borderId="33" xfId="0" applyFont="1" applyFill="1" applyBorder="1" applyAlignment="1">
      <alignment horizontal="center" vertical="center" wrapText="1"/>
    </xf>
    <xf numFmtId="0" fontId="42" fillId="40" borderId="54" xfId="0" applyFont="1" applyFill="1" applyBorder="1" applyAlignment="1">
      <alignment horizontal="center" vertical="center" wrapText="1"/>
    </xf>
    <xf numFmtId="2" fontId="42" fillId="0" borderId="31" xfId="0" applyNumberFormat="1" applyFont="1" applyBorder="1" applyAlignment="1">
      <alignment vertical="center"/>
    </xf>
    <xf numFmtId="2" fontId="42" fillId="0" borderId="31" xfId="64" applyNumberFormat="1" applyFont="1" applyBorder="1" applyAlignment="1">
      <alignment vertical="center" wrapText="1" shrinkToFit="1"/>
      <protection/>
    </xf>
    <xf numFmtId="2" fontId="42" fillId="0" borderId="74" xfId="64" applyNumberFormat="1" applyFont="1" applyBorder="1" applyAlignment="1">
      <alignment vertical="center" wrapText="1" shrinkToFit="1"/>
      <protection/>
    </xf>
    <xf numFmtId="2" fontId="42" fillId="0" borderId="94" xfId="0" applyNumberFormat="1" applyFont="1" applyBorder="1" applyAlignment="1">
      <alignment vertical="center" wrapText="1"/>
    </xf>
    <xf numFmtId="2" fontId="42" fillId="0" borderId="36" xfId="0" applyNumberFormat="1" applyFont="1" applyBorder="1" applyAlignment="1">
      <alignment vertical="center" wrapText="1"/>
    </xf>
    <xf numFmtId="2" fontId="42" fillId="0" borderId="65" xfId="0" applyNumberFormat="1" applyFont="1" applyBorder="1" applyAlignment="1">
      <alignment vertical="center"/>
    </xf>
    <xf numFmtId="2" fontId="42" fillId="0" borderId="22" xfId="0" applyNumberFormat="1" applyFont="1" applyBorder="1" applyAlignment="1">
      <alignment vertical="center" wrapText="1"/>
    </xf>
    <xf numFmtId="2" fontId="42" fillId="0" borderId="10" xfId="64" applyNumberFormat="1" applyFont="1" applyBorder="1" applyAlignment="1">
      <alignment vertical="center"/>
      <protection/>
    </xf>
    <xf numFmtId="2" fontId="42" fillId="0" borderId="22" xfId="0" applyNumberFormat="1" applyFont="1" applyBorder="1" applyAlignment="1">
      <alignment vertical="center"/>
    </xf>
    <xf numFmtId="2" fontId="43" fillId="0" borderId="13" xfId="0" applyNumberFormat="1" applyFont="1" applyBorder="1" applyAlignment="1">
      <alignment vertical="center"/>
    </xf>
    <xf numFmtId="2" fontId="43" fillId="0" borderId="35" xfId="0" applyNumberFormat="1" applyFont="1" applyBorder="1" applyAlignment="1">
      <alignment vertical="center"/>
    </xf>
    <xf numFmtId="2" fontId="43" fillId="0" borderId="41" xfId="0" applyNumberFormat="1" applyFont="1" applyBorder="1" applyAlignment="1">
      <alignment vertical="center"/>
    </xf>
    <xf numFmtId="2" fontId="43" fillId="0" borderId="50" xfId="0" applyNumberFormat="1" applyFont="1" applyBorder="1" applyAlignment="1">
      <alignment vertical="center"/>
    </xf>
    <xf numFmtId="2" fontId="43" fillId="0" borderId="47" xfId="0" applyNumberFormat="1" applyFont="1" applyBorder="1" applyAlignment="1">
      <alignment vertical="center"/>
    </xf>
    <xf numFmtId="0" fontId="50" fillId="32" borderId="54" xfId="0" applyFont="1" applyFill="1" applyBorder="1" applyAlignment="1">
      <alignment horizontal="center" vertical="center" wrapText="1"/>
    </xf>
    <xf numFmtId="4" fontId="42" fillId="0" borderId="75" xfId="0" applyNumberFormat="1" applyFont="1" applyBorder="1" applyAlignment="1">
      <alignment horizontal="center" vertical="top" wrapText="1"/>
    </xf>
    <xf numFmtId="4" fontId="50" fillId="0" borderId="65" xfId="0" applyNumberFormat="1" applyFont="1" applyBorder="1" applyAlignment="1">
      <alignment horizontal="center" vertical="top" wrapText="1"/>
    </xf>
    <xf numFmtId="4" fontId="52" fillId="0" borderId="14" xfId="0" applyNumberFormat="1" applyFont="1" applyBorder="1" applyAlignment="1">
      <alignment horizontal="center" vertical="center"/>
    </xf>
    <xf numFmtId="2" fontId="42" fillId="0" borderId="31" xfId="0" applyNumberFormat="1" applyFont="1" applyBorder="1" applyAlignment="1">
      <alignment vertical="center" wrapText="1"/>
    </xf>
    <xf numFmtId="2" fontId="42" fillId="0" borderId="39" xfId="0" applyNumberFormat="1" applyFont="1" applyBorder="1" applyAlignment="1">
      <alignment vertical="center" wrapText="1"/>
    </xf>
    <xf numFmtId="2" fontId="42" fillId="0" borderId="10" xfId="64" applyNumberFormat="1" applyFont="1" applyBorder="1" applyAlignment="1">
      <alignment vertical="center" wrapText="1"/>
      <protection/>
    </xf>
    <xf numFmtId="2" fontId="42" fillId="0" borderId="28" xfId="64" applyNumberFormat="1" applyFont="1" applyBorder="1" applyAlignment="1">
      <alignment vertical="center"/>
      <protection/>
    </xf>
    <xf numFmtId="2" fontId="42" fillId="0" borderId="39" xfId="0" applyNumberFormat="1" applyFont="1" applyBorder="1" applyAlignment="1">
      <alignment vertical="center"/>
    </xf>
    <xf numFmtId="2" fontId="43" fillId="0" borderId="14" xfId="0" applyNumberFormat="1" applyFont="1" applyBorder="1" applyAlignment="1">
      <alignment vertical="center"/>
    </xf>
    <xf numFmtId="0" fontId="42" fillId="0" borderId="11" xfId="0" applyFont="1" applyBorder="1" applyAlignment="1">
      <alignment/>
    </xf>
    <xf numFmtId="2" fontId="42" fillId="0" borderId="13" xfId="64" applyNumberFormat="1" applyFont="1" applyBorder="1" applyAlignment="1">
      <alignment vertical="center"/>
      <protection/>
    </xf>
    <xf numFmtId="2" fontId="42" fillId="0" borderId="38" xfId="0" applyNumberFormat="1" applyFont="1" applyBorder="1" applyAlignment="1">
      <alignment vertical="center" wrapText="1"/>
    </xf>
    <xf numFmtId="2" fontId="42" fillId="0" borderId="74" xfId="0" applyNumberFormat="1" applyFont="1" applyBorder="1" applyAlignment="1">
      <alignment vertical="center" wrapText="1"/>
    </xf>
    <xf numFmtId="2" fontId="42" fillId="0" borderId="79" xfId="64" applyNumberFormat="1" applyFont="1" applyBorder="1" applyAlignment="1">
      <alignment vertical="center"/>
      <protection/>
    </xf>
    <xf numFmtId="2" fontId="42" fillId="0" borderId="14" xfId="64" applyNumberFormat="1" applyFont="1" applyFill="1" applyBorder="1" applyAlignment="1">
      <alignment vertical="center"/>
      <protection/>
    </xf>
    <xf numFmtId="2" fontId="42" fillId="0" borderId="85" xfId="64" applyNumberFormat="1" applyFont="1" applyBorder="1" applyAlignment="1">
      <alignment vertical="center"/>
      <protection/>
    </xf>
    <xf numFmtId="2" fontId="42" fillId="0" borderId="75" xfId="0" applyNumberFormat="1" applyFont="1" applyBorder="1" applyAlignment="1">
      <alignment vertical="center" wrapText="1"/>
    </xf>
    <xf numFmtId="2" fontId="43" fillId="0" borderId="76" xfId="0" applyNumberFormat="1" applyFont="1" applyBorder="1" applyAlignment="1">
      <alignment vertical="center"/>
    </xf>
    <xf numFmtId="2" fontId="42" fillId="0" borderId="68" xfId="0" applyNumberFormat="1" applyFont="1" applyFill="1" applyBorder="1" applyAlignment="1">
      <alignment horizontal="right" vertical="center"/>
    </xf>
    <xf numFmtId="2" fontId="43" fillId="0" borderId="17" xfId="0" applyNumberFormat="1" applyFont="1" applyBorder="1" applyAlignment="1">
      <alignment horizontal="right" vertical="center"/>
    </xf>
    <xf numFmtId="2" fontId="42" fillId="0" borderId="0" xfId="64" applyNumberFormat="1" applyFont="1" applyBorder="1" applyAlignment="1">
      <alignment horizontal="center"/>
      <protection/>
    </xf>
    <xf numFmtId="2" fontId="42" fillId="0" borderId="23" xfId="64" applyNumberFormat="1" applyFont="1" applyFill="1" applyBorder="1" applyAlignment="1">
      <alignment horizontal="right" vertical="center" wrapText="1"/>
      <protection/>
    </xf>
    <xf numFmtId="2" fontId="42" fillId="0" borderId="10" xfId="64" applyNumberFormat="1" applyFont="1" applyFill="1" applyBorder="1" applyAlignment="1">
      <alignment horizontal="right" vertical="center" wrapText="1"/>
      <protection/>
    </xf>
    <xf numFmtId="2" fontId="42" fillId="39" borderId="69" xfId="0" applyNumberFormat="1" applyFont="1" applyFill="1" applyBorder="1" applyAlignment="1">
      <alignment horizontal="right" vertical="center"/>
    </xf>
    <xf numFmtId="2" fontId="42" fillId="39" borderId="68" xfId="0" applyNumberFormat="1" applyFont="1" applyFill="1" applyBorder="1" applyAlignment="1">
      <alignment horizontal="right" vertical="center"/>
    </xf>
    <xf numFmtId="4" fontId="42" fillId="0" borderId="71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42" fillId="0" borderId="36" xfId="0" applyNumberFormat="1" applyFont="1" applyBorder="1" applyAlignment="1">
      <alignment horizontal="center" vertical="top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2" fontId="42" fillId="0" borderId="69" xfId="0" applyNumberFormat="1" applyFont="1" applyBorder="1" applyAlignment="1">
      <alignment vertical="center"/>
    </xf>
    <xf numFmtId="2" fontId="42" fillId="0" borderId="23" xfId="64" applyNumberFormat="1" applyFont="1" applyBorder="1" applyAlignment="1">
      <alignment vertical="center" wrapText="1"/>
      <protection/>
    </xf>
    <xf numFmtId="2" fontId="42" fillId="0" borderId="28" xfId="64" applyNumberFormat="1" applyFont="1" applyFill="1" applyBorder="1" applyAlignment="1">
      <alignment vertical="center"/>
      <protection/>
    </xf>
    <xf numFmtId="2" fontId="42" fillId="39" borderId="10" xfId="0" applyNumberFormat="1" applyFont="1" applyFill="1" applyBorder="1" applyAlignment="1">
      <alignment vertical="center"/>
    </xf>
    <xf numFmtId="2" fontId="42" fillId="39" borderId="68" xfId="0" applyNumberFormat="1" applyFont="1" applyFill="1" applyBorder="1" applyAlignment="1">
      <alignment vertical="center"/>
    </xf>
    <xf numFmtId="2" fontId="42" fillId="0" borderId="10" xfId="64" applyNumberFormat="1" applyFont="1" applyBorder="1" applyAlignment="1">
      <alignment vertical="center" wrapText="1" shrinkToFit="1"/>
      <protection/>
    </xf>
    <xf numFmtId="2" fontId="42" fillId="0" borderId="69" xfId="64" applyNumberFormat="1" applyFont="1" applyBorder="1" applyAlignment="1">
      <alignment vertical="center" wrapText="1" shrinkToFit="1"/>
      <protection/>
    </xf>
    <xf numFmtId="2" fontId="42" fillId="0" borderId="86" xfId="64" applyNumberFormat="1" applyFont="1" applyBorder="1" applyAlignment="1">
      <alignment vertical="center" wrapText="1"/>
      <protection/>
    </xf>
    <xf numFmtId="2" fontId="42" fillId="0" borderId="12" xfId="64" applyNumberFormat="1" applyFont="1" applyBorder="1" applyAlignment="1">
      <alignment vertical="center" wrapText="1" shrinkToFit="1"/>
      <protection/>
    </xf>
    <xf numFmtId="2" fontId="42" fillId="0" borderId="12" xfId="64" applyNumberFormat="1" applyFont="1" applyBorder="1" applyAlignment="1">
      <alignment vertical="center" wrapText="1"/>
      <protection/>
    </xf>
    <xf numFmtId="2" fontId="42" fillId="0" borderId="113" xfId="64" applyNumberFormat="1" applyFont="1" applyBorder="1" applyAlignment="1">
      <alignment vertical="center" wrapText="1"/>
      <protection/>
    </xf>
    <xf numFmtId="2" fontId="42" fillId="0" borderId="114" xfId="64" applyNumberFormat="1" applyFont="1" applyBorder="1" applyAlignment="1">
      <alignment vertical="center" wrapText="1"/>
      <protection/>
    </xf>
    <xf numFmtId="2" fontId="42" fillId="0" borderId="115" xfId="64" applyNumberFormat="1" applyFont="1" applyBorder="1" applyAlignment="1">
      <alignment vertical="center" wrapText="1"/>
      <protection/>
    </xf>
    <xf numFmtId="2" fontId="42" fillId="0" borderId="101" xfId="64" applyNumberFormat="1" applyFont="1" applyBorder="1" applyAlignment="1">
      <alignment vertical="center" wrapText="1"/>
      <protection/>
    </xf>
    <xf numFmtId="2" fontId="42" fillId="0" borderId="22" xfId="64" applyNumberFormat="1" applyFont="1" applyBorder="1" applyAlignment="1">
      <alignment vertical="center" wrapText="1"/>
      <protection/>
    </xf>
    <xf numFmtId="2" fontId="42" fillId="0" borderId="69" xfId="64" applyNumberFormat="1" applyFont="1" applyBorder="1" applyAlignment="1">
      <alignment vertical="center" wrapText="1"/>
      <protection/>
    </xf>
    <xf numFmtId="2" fontId="42" fillId="0" borderId="116" xfId="64" applyNumberFormat="1" applyFont="1" applyBorder="1" applyAlignment="1">
      <alignment vertical="center" wrapText="1"/>
      <protection/>
    </xf>
    <xf numFmtId="0" fontId="42" fillId="40" borderId="28" xfId="0" applyFont="1" applyFill="1" applyBorder="1" applyAlignment="1">
      <alignment horizontal="center" vertical="center" wrapText="1"/>
    </xf>
    <xf numFmtId="2" fontId="42" fillId="0" borderId="96" xfId="0" applyNumberFormat="1" applyFont="1" applyBorder="1" applyAlignment="1">
      <alignment horizontal="right" wrapText="1"/>
    </xf>
    <xf numFmtId="4" fontId="42" fillId="0" borderId="96" xfId="0" applyNumberFormat="1" applyFont="1" applyBorder="1" applyAlignment="1">
      <alignment horizontal="center" vertical="top" wrapText="1"/>
    </xf>
    <xf numFmtId="4" fontId="43" fillId="0" borderId="76" xfId="0" applyNumberFormat="1" applyFont="1" applyBorder="1" applyAlignment="1">
      <alignment horizontal="center" vertical="center"/>
    </xf>
    <xf numFmtId="0" fontId="42" fillId="40" borderId="98" xfId="0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33" xfId="0" applyFont="1" applyFill="1" applyBorder="1" applyAlignment="1">
      <alignment horizontal="center" vertical="center"/>
    </xf>
    <xf numFmtId="0" fontId="42" fillId="40" borderId="19" xfId="0" applyFont="1" applyFill="1" applyBorder="1" applyAlignment="1">
      <alignment horizontal="center" vertical="center"/>
    </xf>
    <xf numFmtId="0" fontId="43" fillId="45" borderId="80" xfId="0" applyFont="1" applyFill="1" applyBorder="1" applyAlignment="1">
      <alignment/>
    </xf>
    <xf numFmtId="2" fontId="42" fillId="0" borderId="10" xfId="0" applyNumberFormat="1" applyFont="1" applyFill="1" applyBorder="1" applyAlignment="1">
      <alignment horizontal="center" vertical="center"/>
    </xf>
    <xf numFmtId="2" fontId="42" fillId="0" borderId="68" xfId="0" applyNumberFormat="1" applyFont="1" applyFill="1" applyBorder="1" applyAlignment="1">
      <alignment horizontal="center" vertical="center"/>
    </xf>
    <xf numFmtId="2" fontId="42" fillId="0" borderId="28" xfId="0" applyNumberFormat="1" applyFont="1" applyFill="1" applyBorder="1" applyAlignment="1">
      <alignment horizontal="center" vertical="center"/>
    </xf>
    <xf numFmtId="0" fontId="43" fillId="45" borderId="56" xfId="0" applyFont="1" applyFill="1" applyBorder="1" applyAlignment="1">
      <alignment/>
    </xf>
    <xf numFmtId="0" fontId="43" fillId="32" borderId="17" xfId="0" applyFont="1" applyFill="1" applyBorder="1" applyAlignment="1">
      <alignment/>
    </xf>
    <xf numFmtId="2" fontId="43" fillId="32" borderId="63" xfId="0" applyNumberFormat="1" applyFont="1" applyFill="1" applyBorder="1" applyAlignment="1">
      <alignment horizontal="center" vertical="center"/>
    </xf>
    <xf numFmtId="2" fontId="43" fillId="32" borderId="117" xfId="0" applyNumberFormat="1" applyFont="1" applyFill="1" applyBorder="1" applyAlignment="1">
      <alignment horizontal="center" vertical="center"/>
    </xf>
    <xf numFmtId="2" fontId="43" fillId="32" borderId="30" xfId="0" applyNumberFormat="1" applyFont="1" applyFill="1" applyBorder="1" applyAlignment="1">
      <alignment horizontal="center" vertical="center"/>
    </xf>
    <xf numFmtId="2" fontId="43" fillId="32" borderId="118" xfId="0" applyNumberFormat="1" applyFont="1" applyFill="1" applyBorder="1" applyAlignment="1">
      <alignment horizontal="center" vertical="center"/>
    </xf>
    <xf numFmtId="0" fontId="50" fillId="32" borderId="60" xfId="0" applyFont="1" applyFill="1" applyBorder="1" applyAlignment="1">
      <alignment horizontal="center" vertical="center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16" fillId="40" borderId="119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40" borderId="120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40" borderId="9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40" borderId="6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6" fillId="40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121" xfId="0" applyFont="1" applyFill="1" applyBorder="1" applyAlignment="1">
      <alignment horizontal="center" vertical="center"/>
    </xf>
    <xf numFmtId="0" fontId="4" fillId="34" borderId="11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3" fillId="46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47" borderId="55" xfId="0" applyFill="1" applyBorder="1" applyAlignment="1">
      <alignment horizontal="center"/>
    </xf>
    <xf numFmtId="0" fontId="0" fillId="47" borderId="43" xfId="0" applyFill="1" applyBorder="1" applyAlignment="1">
      <alignment horizontal="center"/>
    </xf>
    <xf numFmtId="0" fontId="0" fillId="47" borderId="45" xfId="0" applyFill="1" applyBorder="1" applyAlignment="1">
      <alignment horizontal="center"/>
    </xf>
    <xf numFmtId="176" fontId="4" fillId="47" borderId="85" xfId="0" applyNumberFormat="1" applyFont="1" applyFill="1" applyBorder="1" applyAlignment="1">
      <alignment horizontal="center"/>
    </xf>
    <xf numFmtId="176" fontId="4" fillId="47" borderId="14" xfId="0" applyNumberFormat="1" applyFon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4" borderId="107" xfId="0" applyFont="1" applyFill="1" applyBorder="1" applyAlignment="1">
      <alignment horizontal="center" vertical="center"/>
    </xf>
    <xf numFmtId="0" fontId="6" fillId="34" borderId="117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75" xfId="0" applyBorder="1" applyAlignment="1">
      <alignment horizontal="center"/>
    </xf>
    <xf numFmtId="0" fontId="20" fillId="0" borderId="12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0" fillId="32" borderId="120" xfId="0" applyFont="1" applyFill="1" applyBorder="1" applyAlignment="1">
      <alignment horizontal="center" vertical="center" wrapText="1"/>
    </xf>
    <xf numFmtId="0" fontId="20" fillId="32" borderId="26" xfId="0" applyFont="1" applyFill="1" applyBorder="1" applyAlignment="1">
      <alignment horizontal="center" vertical="center" wrapText="1"/>
    </xf>
    <xf numFmtId="0" fontId="20" fillId="32" borderId="6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2" fontId="18" fillId="44" borderId="20" xfId="0" applyNumberFormat="1" applyFont="1" applyFill="1" applyBorder="1" applyAlignment="1">
      <alignment horizontal="right" wrapText="1"/>
    </xf>
    <xf numFmtId="2" fontId="18" fillId="44" borderId="22" xfId="0" applyNumberFormat="1" applyFont="1" applyFill="1" applyBorder="1" applyAlignment="1">
      <alignment horizontal="right" wrapText="1"/>
    </xf>
    <xf numFmtId="2" fontId="18" fillId="44" borderId="33" xfId="0" applyNumberFormat="1" applyFont="1" applyFill="1" applyBorder="1" applyAlignment="1">
      <alignment horizontal="right" wrapText="1"/>
    </xf>
    <xf numFmtId="2" fontId="18" fillId="44" borderId="31" xfId="0" applyNumberFormat="1" applyFont="1" applyFill="1" applyBorder="1" applyAlignment="1">
      <alignment horizontal="right" wrapText="1"/>
    </xf>
    <xf numFmtId="2" fontId="18" fillId="44" borderId="54" xfId="0" applyNumberFormat="1" applyFont="1" applyFill="1" applyBorder="1" applyAlignment="1">
      <alignment horizontal="right" wrapText="1"/>
    </xf>
    <xf numFmtId="2" fontId="18" fillId="44" borderId="39" xfId="0" applyNumberFormat="1" applyFont="1" applyFill="1" applyBorder="1" applyAlignment="1">
      <alignment horizontal="right" wrapText="1"/>
    </xf>
    <xf numFmtId="2" fontId="18" fillId="44" borderId="62" xfId="0" applyNumberFormat="1" applyFont="1" applyFill="1" applyBorder="1" applyAlignment="1">
      <alignment horizontal="right" wrapText="1"/>
    </xf>
    <xf numFmtId="2" fontId="18" fillId="44" borderId="69" xfId="0" applyNumberFormat="1" applyFont="1" applyFill="1" applyBorder="1" applyAlignment="1">
      <alignment horizontal="right" wrapText="1"/>
    </xf>
    <xf numFmtId="2" fontId="1" fillId="44" borderId="33" xfId="0" applyNumberFormat="1" applyFont="1" applyFill="1" applyBorder="1" applyAlignment="1">
      <alignment horizontal="right"/>
    </xf>
    <xf numFmtId="2" fontId="1" fillId="44" borderId="31" xfId="0" applyNumberFormat="1" applyFont="1" applyFill="1" applyBorder="1" applyAlignment="1">
      <alignment horizontal="right"/>
    </xf>
    <xf numFmtId="0" fontId="20" fillId="32" borderId="10" xfId="0" applyFont="1" applyFill="1" applyBorder="1" applyAlignment="1">
      <alignment horizontal="center" vertical="center"/>
    </xf>
    <xf numFmtId="0" fontId="20" fillId="32" borderId="92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97" fillId="0" borderId="120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97" fillId="0" borderId="6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32" borderId="63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44" borderId="120" xfId="0" applyFont="1" applyFill="1" applyBorder="1" applyAlignment="1">
      <alignment horizontal="left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8" fillId="44" borderId="126" xfId="0" applyNumberFormat="1" applyFont="1" applyFill="1" applyBorder="1" applyAlignment="1">
      <alignment horizontal="right" wrapText="1"/>
    </xf>
    <xf numFmtId="2" fontId="18" fillId="44" borderId="101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/>
    </xf>
    <xf numFmtId="0" fontId="20" fillId="32" borderId="1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0" fillId="32" borderId="29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119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68" xfId="0" applyFont="1" applyBorder="1" applyAlignment="1">
      <alignment horizontal="center" vertical="center"/>
    </xf>
    <xf numFmtId="0" fontId="20" fillId="32" borderId="68" xfId="0" applyFont="1" applyFill="1" applyBorder="1" applyAlignment="1">
      <alignment horizontal="center" vertical="center"/>
    </xf>
    <xf numFmtId="0" fontId="20" fillId="4" borderId="120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0" borderId="7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103" xfId="0" applyFont="1" applyFill="1" applyBorder="1" applyAlignment="1">
      <alignment horizontal="center" vertical="center" wrapText="1"/>
    </xf>
    <xf numFmtId="0" fontId="29" fillId="33" borderId="6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2" fontId="29" fillId="0" borderId="79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78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0" fillId="32" borderId="125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0" fontId="29" fillId="0" borderId="127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2" fontId="29" fillId="0" borderId="129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2" fontId="29" fillId="0" borderId="130" xfId="0" applyNumberFormat="1" applyFont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2" fontId="29" fillId="33" borderId="79" xfId="0" applyNumberFormat="1" applyFont="1" applyFill="1" applyBorder="1" applyAlignment="1">
      <alignment horizontal="center" vertical="center" wrapText="1"/>
    </xf>
    <xf numFmtId="2" fontId="29" fillId="33" borderId="32" xfId="0" applyNumberFormat="1" applyFont="1" applyFill="1" applyBorder="1" applyAlignment="1">
      <alignment horizontal="center" vertical="center" wrapText="1"/>
    </xf>
    <xf numFmtId="2" fontId="29" fillId="33" borderId="34" xfId="0" applyNumberFormat="1" applyFont="1" applyFill="1" applyBorder="1" applyAlignment="1">
      <alignment horizontal="center" vertical="center" wrapText="1"/>
    </xf>
    <xf numFmtId="0" fontId="29" fillId="33" borderId="127" xfId="0" applyFont="1" applyFill="1" applyBorder="1" applyAlignment="1">
      <alignment horizontal="center" vertical="center" wrapText="1"/>
    </xf>
    <xf numFmtId="0" fontId="29" fillId="33" borderId="93" xfId="0" applyFont="1" applyFill="1" applyBorder="1" applyAlignment="1">
      <alignment horizontal="center" vertical="center" wrapText="1"/>
    </xf>
    <xf numFmtId="0" fontId="29" fillId="33" borderId="128" xfId="0" applyFont="1" applyFill="1" applyBorder="1" applyAlignment="1">
      <alignment horizontal="center" vertical="center" wrapText="1"/>
    </xf>
    <xf numFmtId="2" fontId="29" fillId="33" borderId="129" xfId="0" applyNumberFormat="1" applyFont="1" applyFill="1" applyBorder="1" applyAlignment="1">
      <alignment horizontal="center" vertical="center" wrapText="1"/>
    </xf>
    <xf numFmtId="2" fontId="29" fillId="33" borderId="130" xfId="0" applyNumberFormat="1" applyFont="1" applyFill="1" applyBorder="1" applyAlignment="1">
      <alignment horizontal="center" vertical="center" wrapText="1"/>
    </xf>
    <xf numFmtId="2" fontId="29" fillId="33" borderId="46" xfId="0" applyNumberFormat="1" applyFont="1" applyFill="1" applyBorder="1" applyAlignment="1">
      <alignment horizontal="center" vertical="center" wrapText="1"/>
    </xf>
    <xf numFmtId="0" fontId="29" fillId="33" borderId="123" xfId="0" applyFont="1" applyFill="1" applyBorder="1" applyAlignment="1">
      <alignment horizontal="center" vertical="center" wrapText="1"/>
    </xf>
    <xf numFmtId="0" fontId="29" fillId="33" borderId="131" xfId="0" applyFont="1" applyFill="1" applyBorder="1" applyAlignment="1">
      <alignment horizontal="center" vertical="center" wrapText="1"/>
    </xf>
    <xf numFmtId="0" fontId="29" fillId="33" borderId="11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2" fontId="29" fillId="33" borderId="78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33" borderId="27" xfId="0" applyNumberFormat="1" applyFont="1" applyFill="1" applyBorder="1" applyAlignment="1">
      <alignment horizontal="center" vertical="center" wrapText="1"/>
    </xf>
    <xf numFmtId="0" fontId="37" fillId="0" borderId="53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42" fillId="40" borderId="120" xfId="0" applyFont="1" applyFill="1" applyBorder="1" applyAlignment="1">
      <alignment horizontal="center" vertical="center" wrapText="1"/>
    </xf>
    <xf numFmtId="0" fontId="42" fillId="40" borderId="63" xfId="0" applyFont="1" applyFill="1" applyBorder="1" applyAlignment="1">
      <alignment horizontal="center" vertical="center" wrapText="1"/>
    </xf>
    <xf numFmtId="0" fontId="42" fillId="40" borderId="29" xfId="0" applyFont="1" applyFill="1" applyBorder="1" applyAlignment="1">
      <alignment horizontal="center" vertical="center"/>
    </xf>
    <xf numFmtId="0" fontId="42" fillId="40" borderId="61" xfId="0" applyFont="1" applyFill="1" applyBorder="1" applyAlignment="1">
      <alignment horizontal="center" vertical="center"/>
    </xf>
    <xf numFmtId="0" fontId="42" fillId="40" borderId="23" xfId="0" applyFont="1" applyFill="1" applyBorder="1" applyAlignment="1">
      <alignment horizontal="center" vertical="center"/>
    </xf>
    <xf numFmtId="0" fontId="42" fillId="40" borderId="33" xfId="0" applyFont="1" applyFill="1" applyBorder="1" applyAlignment="1">
      <alignment horizontal="center" vertical="center" wrapText="1"/>
    </xf>
    <xf numFmtId="0" fontId="42" fillId="40" borderId="31" xfId="0" applyFont="1" applyFill="1" applyBorder="1" applyAlignment="1">
      <alignment horizontal="center" vertical="center" wrapText="1"/>
    </xf>
    <xf numFmtId="0" fontId="42" fillId="40" borderId="21" xfId="0" applyFont="1" applyFill="1" applyBorder="1" applyAlignment="1">
      <alignment horizontal="center" vertical="center"/>
    </xf>
    <xf numFmtId="0" fontId="42" fillId="40" borderId="124" xfId="0" applyFont="1" applyFill="1" applyBorder="1" applyAlignment="1">
      <alignment horizontal="center" vertical="center"/>
    </xf>
    <xf numFmtId="0" fontId="42" fillId="40" borderId="125" xfId="0" applyFont="1" applyFill="1" applyBorder="1" applyAlignment="1">
      <alignment horizontal="center" vertical="center" wrapText="1"/>
    </xf>
    <xf numFmtId="0" fontId="42" fillId="40" borderId="132" xfId="0" applyFont="1" applyFill="1" applyBorder="1" applyAlignment="1">
      <alignment horizontal="center" vertical="center" wrapText="1"/>
    </xf>
    <xf numFmtId="0" fontId="42" fillId="40" borderId="26" xfId="0" applyFont="1" applyFill="1" applyBorder="1" applyAlignment="1">
      <alignment horizontal="center" vertical="center" wrapText="1"/>
    </xf>
    <xf numFmtId="0" fontId="42" fillId="40" borderId="56" xfId="0" applyFont="1" applyFill="1" applyBorder="1" applyAlignment="1">
      <alignment horizontal="center" vertical="center" wrapText="1"/>
    </xf>
    <xf numFmtId="0" fontId="42" fillId="40" borderId="119" xfId="0" applyFont="1" applyFill="1" applyBorder="1" applyAlignment="1">
      <alignment horizontal="center" vertical="center" wrapText="1"/>
    </xf>
    <xf numFmtId="0" fontId="42" fillId="40" borderId="10" xfId="0" applyFont="1" applyFill="1" applyBorder="1" applyAlignment="1">
      <alignment horizontal="center" vertical="center" wrapText="1"/>
    </xf>
    <xf numFmtId="0" fontId="42" fillId="40" borderId="12" xfId="0" applyFont="1" applyFill="1" applyBorder="1" applyAlignment="1">
      <alignment horizontal="center" vertical="center" wrapText="1"/>
    </xf>
    <xf numFmtId="0" fontId="42" fillId="40" borderId="10" xfId="0" applyFont="1" applyFill="1" applyBorder="1" applyAlignment="1">
      <alignment horizontal="center" vertical="center"/>
    </xf>
    <xf numFmtId="0" fontId="42" fillId="40" borderId="92" xfId="0" applyFont="1" applyFill="1" applyBorder="1" applyAlignment="1">
      <alignment horizontal="center" vertical="center"/>
    </xf>
    <xf numFmtId="0" fontId="42" fillId="0" borderId="46" xfId="0" applyFont="1" applyBorder="1" applyAlignment="1">
      <alignment/>
    </xf>
    <xf numFmtId="0" fontId="42" fillId="0" borderId="2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53" xfId="64" applyFont="1" applyBorder="1" applyAlignment="1">
      <alignment horizontal="center"/>
      <protection/>
    </xf>
    <xf numFmtId="0" fontId="42" fillId="0" borderId="12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1" xfId="0" applyFont="1" applyFill="1" applyBorder="1" applyAlignment="1">
      <alignment horizontal="center" vertical="center" wrapText="1"/>
    </xf>
    <xf numFmtId="0" fontId="43" fillId="0" borderId="0" xfId="64" applyFont="1" applyAlignment="1">
      <alignment horizontal="center"/>
      <protection/>
    </xf>
    <xf numFmtId="0" fontId="42" fillId="40" borderId="42" xfId="0" applyFont="1" applyFill="1" applyBorder="1" applyAlignment="1">
      <alignment horizontal="center" vertical="center" wrapText="1"/>
    </xf>
    <xf numFmtId="2" fontId="42" fillId="0" borderId="79" xfId="0" applyNumberFormat="1" applyFont="1" applyBorder="1" applyAlignment="1">
      <alignment vertical="center"/>
    </xf>
    <xf numFmtId="2" fontId="42" fillId="0" borderId="32" xfId="0" applyNumberFormat="1" applyFont="1" applyBorder="1" applyAlignment="1">
      <alignment vertical="center"/>
    </xf>
    <xf numFmtId="2" fontId="42" fillId="0" borderId="34" xfId="0" applyNumberFormat="1" applyFont="1" applyBorder="1" applyAlignment="1">
      <alignment vertical="center"/>
    </xf>
    <xf numFmtId="0" fontId="44" fillId="0" borderId="0" xfId="64" applyFont="1" applyAlignment="1">
      <alignment horizontal="center"/>
      <protection/>
    </xf>
    <xf numFmtId="0" fontId="50" fillId="32" borderId="120" xfId="0" applyFont="1" applyFill="1" applyBorder="1" applyAlignment="1">
      <alignment horizontal="center" vertical="center" wrapText="1"/>
    </xf>
    <xf numFmtId="0" fontId="50" fillId="32" borderId="26" xfId="0" applyFont="1" applyFill="1" applyBorder="1" applyAlignment="1">
      <alignment horizontal="center" vertical="center" wrapText="1"/>
    </xf>
    <xf numFmtId="0" fontId="50" fillId="32" borderId="61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50" fillId="32" borderId="92" xfId="0" applyFont="1" applyFill="1" applyBorder="1" applyAlignment="1">
      <alignment horizontal="center" vertical="center"/>
    </xf>
    <xf numFmtId="0" fontId="43" fillId="0" borderId="53" xfId="64" applyFont="1" applyFill="1" applyBorder="1" applyAlignment="1">
      <alignment horizontal="center"/>
      <protection/>
    </xf>
    <xf numFmtId="0" fontId="42" fillId="0" borderId="120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64" applyFont="1" applyBorder="1" applyAlignment="1">
      <alignment horizontal="center"/>
      <protection/>
    </xf>
    <xf numFmtId="0" fontId="43" fillId="39" borderId="0" xfId="64" applyFont="1" applyFill="1" applyAlignment="1">
      <alignment horizontal="center"/>
      <protection/>
    </xf>
    <xf numFmtId="2" fontId="42" fillId="0" borderId="21" xfId="64" applyNumberFormat="1" applyFont="1" applyBorder="1" applyAlignment="1">
      <alignment horizontal="right" vertical="center"/>
      <protection/>
    </xf>
    <xf numFmtId="2" fontId="42" fillId="0" borderId="61" xfId="64" applyNumberFormat="1" applyFont="1" applyBorder="1" applyAlignment="1">
      <alignment horizontal="right" vertical="center"/>
      <protection/>
    </xf>
    <xf numFmtId="2" fontId="42" fillId="0" borderId="23" xfId="64" applyNumberFormat="1" applyFont="1" applyBorder="1" applyAlignment="1">
      <alignment horizontal="right" vertical="center"/>
      <protection/>
    </xf>
    <xf numFmtId="2" fontId="42" fillId="0" borderId="29" xfId="0" applyNumberFormat="1" applyFont="1" applyBorder="1" applyAlignment="1">
      <alignment horizontal="right" vertical="center"/>
    </xf>
    <xf numFmtId="2" fontId="42" fillId="0" borderId="61" xfId="0" applyNumberFormat="1" applyFont="1" applyBorder="1" applyAlignment="1">
      <alignment horizontal="right" vertical="center"/>
    </xf>
    <xf numFmtId="0" fontId="50" fillId="32" borderId="21" xfId="0" applyFont="1" applyFill="1" applyBorder="1" applyAlignment="1">
      <alignment horizontal="center" vertical="center"/>
    </xf>
    <xf numFmtId="0" fontId="43" fillId="39" borderId="53" xfId="64" applyFont="1" applyFill="1" applyBorder="1" applyAlignment="1">
      <alignment horizontal="center"/>
      <protection/>
    </xf>
    <xf numFmtId="0" fontId="43" fillId="0" borderId="52" xfId="64" applyFont="1" applyBorder="1" applyAlignment="1">
      <alignment horizontal="center"/>
      <protection/>
    </xf>
    <xf numFmtId="0" fontId="43" fillId="0" borderId="52" xfId="64" applyFont="1" applyFill="1" applyBorder="1" applyAlignment="1">
      <alignment horizontal="center"/>
      <protection/>
    </xf>
    <xf numFmtId="0" fontId="43" fillId="0" borderId="0" xfId="64" applyFont="1" applyFill="1" applyBorder="1" applyAlignment="1">
      <alignment horizontal="center"/>
      <protection/>
    </xf>
    <xf numFmtId="0" fontId="43" fillId="0" borderId="51" xfId="64" applyFont="1" applyBorder="1" applyAlignment="1">
      <alignment horizontal="center"/>
      <protection/>
    </xf>
    <xf numFmtId="0" fontId="42" fillId="0" borderId="0" xfId="64" applyFont="1" applyBorder="1" applyAlignment="1">
      <alignment horizontal="center"/>
      <protection/>
    </xf>
    <xf numFmtId="0" fontId="42" fillId="0" borderId="0" xfId="64" applyFont="1" applyBorder="1" applyAlignment="1">
      <alignment horizontal="right" vertical="center"/>
      <protection/>
    </xf>
    <xf numFmtId="0" fontId="43" fillId="0" borderId="0" xfId="64" applyFont="1" applyFill="1" applyAlignment="1">
      <alignment horizontal="center"/>
      <protection/>
    </xf>
    <xf numFmtId="0" fontId="43" fillId="0" borderId="110" xfId="64" applyFont="1" applyBorder="1" applyAlignment="1">
      <alignment horizontal="left" wrapText="1"/>
      <protection/>
    </xf>
    <xf numFmtId="0" fontId="43" fillId="0" borderId="0" xfId="64" applyFont="1" applyBorder="1" applyAlignment="1">
      <alignment horizontal="center" wrapText="1"/>
      <protection/>
    </xf>
    <xf numFmtId="0" fontId="43" fillId="0" borderId="53" xfId="64" applyFont="1" applyFill="1" applyBorder="1" applyAlignment="1">
      <alignment horizontal="left"/>
      <protection/>
    </xf>
    <xf numFmtId="0" fontId="43" fillId="0" borderId="53" xfId="64" applyFont="1" applyBorder="1" applyAlignment="1">
      <alignment horizontal="left"/>
      <protection/>
    </xf>
    <xf numFmtId="0" fontId="43" fillId="0" borderId="0" xfId="64" applyFont="1" applyFill="1" applyBorder="1" applyAlignment="1">
      <alignment horizontal="left"/>
      <protection/>
    </xf>
    <xf numFmtId="0" fontId="42" fillId="0" borderId="68" xfId="0" applyFont="1" applyBorder="1" applyAlignment="1">
      <alignment horizontal="center" vertical="center"/>
    </xf>
    <xf numFmtId="2" fontId="108" fillId="0" borderId="42" xfId="64" applyNumberFormat="1" applyFont="1" applyBorder="1" applyAlignment="1">
      <alignment horizontal="left"/>
      <protection/>
    </xf>
    <xf numFmtId="2" fontId="108" fillId="0" borderId="0" xfId="64" applyNumberFormat="1" applyFont="1" applyBorder="1" applyAlignment="1">
      <alignment horizontal="left"/>
      <protection/>
    </xf>
    <xf numFmtId="0" fontId="43" fillId="0" borderId="11" xfId="64" applyFont="1" applyFill="1" applyBorder="1" applyAlignment="1">
      <alignment horizontal="left"/>
      <protection/>
    </xf>
    <xf numFmtId="0" fontId="43" fillId="0" borderId="0" xfId="64" applyFont="1" applyFill="1" applyAlignment="1">
      <alignment horizontal="left"/>
      <protection/>
    </xf>
    <xf numFmtId="0" fontId="43" fillId="39" borderId="0" xfId="64" applyFont="1" applyFill="1" applyBorder="1" applyAlignment="1">
      <alignment horizontal="left"/>
      <protection/>
    </xf>
    <xf numFmtId="0" fontId="43" fillId="0" borderId="0" xfId="0" applyFont="1" applyAlignment="1">
      <alignment horizontal="center"/>
    </xf>
    <xf numFmtId="0" fontId="42" fillId="46" borderId="0" xfId="0" applyFont="1" applyFill="1" applyAlignment="1">
      <alignment horizontal="center"/>
    </xf>
    <xf numFmtId="0" fontId="43" fillId="0" borderId="53" xfId="0" applyFont="1" applyFill="1" applyBorder="1" applyAlignment="1">
      <alignment horizontal="left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10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75"/>
    </row>
    <row r="2" spans="1:13" ht="18">
      <c r="A2" s="1375" t="s">
        <v>147</v>
      </c>
      <c r="B2" s="1375"/>
      <c r="C2" s="1375"/>
      <c r="D2" s="1375"/>
      <c r="E2" s="1375"/>
      <c r="F2" s="1375"/>
      <c r="G2" s="1375"/>
      <c r="H2" s="1375"/>
      <c r="I2" s="1375"/>
      <c r="J2" s="1375"/>
      <c r="K2" s="15"/>
      <c r="L2" s="15"/>
      <c r="M2" s="15"/>
    </row>
    <row r="3" spans="1:18" ht="15.75" customHeight="1">
      <c r="A3" s="1376" t="s">
        <v>67</v>
      </c>
      <c r="B3" s="1376"/>
      <c r="C3" s="1376"/>
      <c r="D3" s="1376"/>
      <c r="E3" s="1376"/>
      <c r="F3" s="1376"/>
      <c r="G3" s="1376"/>
      <c r="H3" s="1376"/>
      <c r="I3" s="1376"/>
      <c r="J3" s="1376"/>
      <c r="K3" s="15"/>
      <c r="L3" s="15"/>
      <c r="M3" s="15"/>
      <c r="Q3" s="1369" t="s">
        <v>48</v>
      </c>
      <c r="R3" s="1369"/>
    </row>
    <row r="4" spans="1:13" ht="15.75" thickBot="1">
      <c r="A4" s="1374" t="s">
        <v>226</v>
      </c>
      <c r="B4" s="1374"/>
      <c r="C4" s="1374"/>
      <c r="D4" s="1374"/>
      <c r="E4" s="1374"/>
      <c r="F4" s="1374"/>
      <c r="G4" s="1374"/>
      <c r="H4" s="1374"/>
      <c r="I4" s="1374"/>
      <c r="J4" s="1374"/>
      <c r="K4" s="15"/>
      <c r="L4" s="15"/>
      <c r="M4" s="15"/>
    </row>
    <row r="5" spans="1:18" ht="15.75" thickBo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5"/>
      <c r="L5" s="15"/>
      <c r="M5" s="15"/>
      <c r="Q5" s="1363" t="s">
        <v>49</v>
      </c>
      <c r="R5" s="67" t="s">
        <v>50</v>
      </c>
    </row>
    <row r="6" spans="1:18" ht="18.75" thickBot="1">
      <c r="A6" s="8"/>
      <c r="B6" s="1355" t="s">
        <v>94</v>
      </c>
      <c r="C6" s="1355"/>
      <c r="D6" s="1355"/>
      <c r="E6" s="1355"/>
      <c r="F6" s="8"/>
      <c r="G6" s="8"/>
      <c r="H6" s="8"/>
      <c r="I6" s="8"/>
      <c r="J6" s="1"/>
      <c r="K6" s="15"/>
      <c r="L6" s="15"/>
      <c r="M6" s="15"/>
      <c r="N6" s="8"/>
      <c r="O6" s="8"/>
      <c r="Q6" s="1364"/>
      <c r="R6" s="282" t="s">
        <v>33</v>
      </c>
    </row>
    <row r="7" spans="1:18" ht="18.75" thickBot="1">
      <c r="A7" s="8"/>
      <c r="B7" s="258" t="s">
        <v>68</v>
      </c>
      <c r="C7" s="809"/>
      <c r="D7" s="809"/>
      <c r="E7" s="809"/>
      <c r="F7" s="8"/>
      <c r="G7" s="8"/>
      <c r="H7" s="8"/>
      <c r="I7" s="8"/>
      <c r="J7" s="1"/>
      <c r="K7" s="15"/>
      <c r="L7" s="15"/>
      <c r="M7" s="15"/>
      <c r="N7" s="8"/>
      <c r="O7" s="8"/>
      <c r="Q7" s="1359" t="s">
        <v>94</v>
      </c>
      <c r="R7" s="1360"/>
    </row>
    <row r="8" spans="1:18" ht="20.25" customHeight="1">
      <c r="A8" s="1349" t="s">
        <v>23</v>
      </c>
      <c r="B8" s="1351" t="s">
        <v>45</v>
      </c>
      <c r="C8" s="1351"/>
      <c r="D8" s="1351"/>
      <c r="E8" s="1351"/>
      <c r="F8" s="1341" t="s">
        <v>232</v>
      </c>
      <c r="G8" s="1343" t="s">
        <v>233</v>
      </c>
      <c r="H8" s="1345" t="s">
        <v>46</v>
      </c>
      <c r="I8" s="1345"/>
      <c r="J8" s="1345"/>
      <c r="K8" s="1345"/>
      <c r="L8" s="1346"/>
      <c r="M8" s="1347" t="s">
        <v>234</v>
      </c>
      <c r="N8" s="148" t="s">
        <v>1</v>
      </c>
      <c r="O8" s="148" t="s">
        <v>37</v>
      </c>
      <c r="Q8" s="283">
        <v>12</v>
      </c>
      <c r="R8" s="284">
        <v>2019</v>
      </c>
    </row>
    <row r="9" spans="1:18" ht="20.25" thickBot="1">
      <c r="A9" s="1350"/>
      <c r="B9" s="149" t="s">
        <v>27</v>
      </c>
      <c r="C9" s="150" t="s">
        <v>28</v>
      </c>
      <c r="D9" s="150" t="s">
        <v>19</v>
      </c>
      <c r="E9" s="150" t="s">
        <v>29</v>
      </c>
      <c r="F9" s="1342"/>
      <c r="G9" s="1344"/>
      <c r="H9" s="153" t="s">
        <v>21</v>
      </c>
      <c r="I9" s="153" t="s">
        <v>20</v>
      </c>
      <c r="J9" s="260" t="s">
        <v>30</v>
      </c>
      <c r="K9" s="261" t="s">
        <v>31</v>
      </c>
      <c r="L9" s="155" t="s">
        <v>32</v>
      </c>
      <c r="M9" s="1348"/>
      <c r="N9" s="150" t="s">
        <v>33</v>
      </c>
      <c r="O9" s="151" t="s">
        <v>33</v>
      </c>
      <c r="Q9" s="285">
        <v>18</v>
      </c>
      <c r="R9" s="286">
        <v>2061</v>
      </c>
    </row>
    <row r="10" spans="1:18" ht="12.75">
      <c r="A10" s="785" t="s">
        <v>10</v>
      </c>
      <c r="B10" s="427">
        <v>0</v>
      </c>
      <c r="C10" s="427">
        <v>0</v>
      </c>
      <c r="D10" s="427">
        <v>0</v>
      </c>
      <c r="E10" s="427">
        <v>0</v>
      </c>
      <c r="F10" s="428">
        <v>10</v>
      </c>
      <c r="G10" s="428">
        <v>0</v>
      </c>
      <c r="H10" s="428">
        <v>0</v>
      </c>
      <c r="I10" s="428">
        <v>0</v>
      </c>
      <c r="J10" s="428">
        <v>0</v>
      </c>
      <c r="K10" s="428">
        <v>0</v>
      </c>
      <c r="L10" s="430">
        <v>0</v>
      </c>
      <c r="M10" s="427">
        <v>0</v>
      </c>
      <c r="N10" s="428">
        <v>0</v>
      </c>
      <c r="O10" s="791">
        <v>3.7</v>
      </c>
      <c r="Q10" s="287" t="s">
        <v>13</v>
      </c>
      <c r="R10" s="288">
        <f>R8+R9</f>
        <v>4080</v>
      </c>
    </row>
    <row r="11" spans="1:18" ht="12.75">
      <c r="A11" s="157" t="s">
        <v>2</v>
      </c>
      <c r="B11" s="427">
        <v>0</v>
      </c>
      <c r="C11" s="427">
        <v>0</v>
      </c>
      <c r="D11" s="427">
        <v>0</v>
      </c>
      <c r="E11" s="428">
        <v>100</v>
      </c>
      <c r="F11" s="429">
        <v>42.9</v>
      </c>
      <c r="G11" s="428">
        <v>11</v>
      </c>
      <c r="H11" s="428">
        <v>0</v>
      </c>
      <c r="I11" s="428">
        <v>0</v>
      </c>
      <c r="J11" s="428">
        <v>0</v>
      </c>
      <c r="K11" s="428">
        <v>0</v>
      </c>
      <c r="L11" s="430">
        <v>28</v>
      </c>
      <c r="M11" s="427">
        <v>0</v>
      </c>
      <c r="N11" s="428">
        <v>50</v>
      </c>
      <c r="O11" s="791">
        <v>37</v>
      </c>
      <c r="Q11" s="1372" t="s">
        <v>160</v>
      </c>
      <c r="R11" s="1373"/>
    </row>
    <row r="12" spans="1:18" ht="12.75">
      <c r="A12" s="157" t="s">
        <v>3</v>
      </c>
      <c r="B12" s="792">
        <v>33.5</v>
      </c>
      <c r="C12" s="427">
        <v>0</v>
      </c>
      <c r="D12" s="427">
        <v>0</v>
      </c>
      <c r="E12" s="788">
        <v>83.1</v>
      </c>
      <c r="F12" s="822">
        <v>27.3</v>
      </c>
      <c r="G12" s="788">
        <v>13.1</v>
      </c>
      <c r="H12" s="788">
        <v>0</v>
      </c>
      <c r="I12" s="788">
        <v>0</v>
      </c>
      <c r="J12" s="788">
        <v>0</v>
      </c>
      <c r="K12" s="788">
        <v>0</v>
      </c>
      <c r="L12" s="799">
        <v>37.3</v>
      </c>
      <c r="M12" s="792">
        <v>0</v>
      </c>
      <c r="N12" s="788">
        <v>52.5</v>
      </c>
      <c r="O12" s="793">
        <v>44</v>
      </c>
      <c r="Q12" s="289">
        <v>7</v>
      </c>
      <c r="R12" s="290">
        <v>2000</v>
      </c>
    </row>
    <row r="13" spans="1:18" ht="13.5" thickBot="1">
      <c r="A13" s="157" t="s">
        <v>5</v>
      </c>
      <c r="B13" s="789">
        <v>0</v>
      </c>
      <c r="C13" s="427">
        <v>0</v>
      </c>
      <c r="D13" s="427">
        <v>0</v>
      </c>
      <c r="E13" s="536">
        <v>120.2</v>
      </c>
      <c r="F13" s="806">
        <v>31.7</v>
      </c>
      <c r="G13" s="536">
        <v>6</v>
      </c>
      <c r="H13" s="536">
        <v>0</v>
      </c>
      <c r="I13" s="536">
        <v>0</v>
      </c>
      <c r="J13" s="536">
        <v>0</v>
      </c>
      <c r="K13" s="536">
        <v>0</v>
      </c>
      <c r="L13" s="790">
        <v>48.4</v>
      </c>
      <c r="M13" s="789">
        <v>0</v>
      </c>
      <c r="N13" s="536">
        <v>52.5</v>
      </c>
      <c r="O13" s="810">
        <v>37</v>
      </c>
      <c r="Q13" s="287" t="s">
        <v>13</v>
      </c>
      <c r="R13" s="288">
        <f>R11+R12</f>
        <v>2000</v>
      </c>
    </row>
    <row r="14" spans="1:18" ht="13.5" thickBot="1">
      <c r="A14" s="786" t="s">
        <v>11</v>
      </c>
      <c r="B14" s="796">
        <v>0</v>
      </c>
      <c r="C14" s="539">
        <v>64.6</v>
      </c>
      <c r="D14" s="539">
        <v>0</v>
      </c>
      <c r="E14" s="539">
        <v>0</v>
      </c>
      <c r="F14" s="808">
        <v>7.3</v>
      </c>
      <c r="G14" s="539">
        <v>0</v>
      </c>
      <c r="H14" s="539">
        <v>0</v>
      </c>
      <c r="I14" s="539">
        <v>0</v>
      </c>
      <c r="J14" s="539">
        <v>0</v>
      </c>
      <c r="K14" s="539">
        <v>0</v>
      </c>
      <c r="L14" s="795">
        <v>0</v>
      </c>
      <c r="M14" s="796">
        <v>0</v>
      </c>
      <c r="N14" s="539">
        <v>0</v>
      </c>
      <c r="O14" s="798">
        <v>3.7</v>
      </c>
      <c r="Q14" s="116" t="s">
        <v>162</v>
      </c>
      <c r="R14" s="116">
        <f>R13+R10</f>
        <v>6080</v>
      </c>
    </row>
    <row r="15" spans="1:15" ht="13.5" thickBot="1">
      <c r="A15" s="159" t="s">
        <v>13</v>
      </c>
      <c r="B15" s="802">
        <f aca="true" t="shared" si="0" ref="B15:O15">SUM(B10:B14)</f>
        <v>33.5</v>
      </c>
      <c r="C15" s="804">
        <f t="shared" si="0"/>
        <v>64.6</v>
      </c>
      <c r="D15" s="804">
        <f t="shared" si="0"/>
        <v>0</v>
      </c>
      <c r="E15" s="804">
        <f t="shared" si="0"/>
        <v>303.3</v>
      </c>
      <c r="F15" s="801">
        <f t="shared" si="0"/>
        <v>119.2</v>
      </c>
      <c r="G15" s="804">
        <f t="shared" si="0"/>
        <v>30.1</v>
      </c>
      <c r="H15" s="804">
        <f t="shared" si="0"/>
        <v>0</v>
      </c>
      <c r="I15" s="804">
        <f t="shared" si="0"/>
        <v>0</v>
      </c>
      <c r="J15" s="804">
        <f t="shared" si="0"/>
        <v>0</v>
      </c>
      <c r="K15" s="804">
        <f t="shared" si="0"/>
        <v>0</v>
      </c>
      <c r="L15" s="803">
        <f t="shared" si="0"/>
        <v>113.69999999999999</v>
      </c>
      <c r="M15" s="802">
        <f t="shared" si="0"/>
        <v>0</v>
      </c>
      <c r="N15" s="804">
        <f t="shared" si="0"/>
        <v>155</v>
      </c>
      <c r="O15" s="805">
        <f t="shared" si="0"/>
        <v>125.4</v>
      </c>
    </row>
    <row r="16" spans="1:18" ht="18">
      <c r="A16" s="8"/>
      <c r="B16" s="823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369" t="s">
        <v>224</v>
      </c>
      <c r="R16" s="1369"/>
    </row>
    <row r="17" spans="1:18" ht="18">
      <c r="A17" s="8"/>
      <c r="B17" s="6" t="s">
        <v>71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369" t="s">
        <v>51</v>
      </c>
      <c r="R17" s="1369"/>
    </row>
    <row r="18" spans="1:17" ht="20.25" customHeight="1" thickBot="1">
      <c r="A18" s="1349" t="s">
        <v>23</v>
      </c>
      <c r="B18" s="1351" t="s">
        <v>45</v>
      </c>
      <c r="C18" s="1351"/>
      <c r="D18" s="1351"/>
      <c r="E18" s="1351"/>
      <c r="F18" s="1341" t="s">
        <v>232</v>
      </c>
      <c r="G18" s="1343" t="s">
        <v>233</v>
      </c>
      <c r="H18" s="1345" t="s">
        <v>46</v>
      </c>
      <c r="I18" s="1345"/>
      <c r="J18" s="1345"/>
      <c r="K18" s="1345"/>
      <c r="L18" s="1346"/>
      <c r="M18" s="1347" t="s">
        <v>234</v>
      </c>
      <c r="N18" s="148" t="s">
        <v>1</v>
      </c>
      <c r="O18" s="148" t="s">
        <v>37</v>
      </c>
      <c r="Q18" s="66"/>
    </row>
    <row r="19" spans="1:18" ht="20.25" thickBot="1">
      <c r="A19" s="1350"/>
      <c r="B19" s="149" t="s">
        <v>27</v>
      </c>
      <c r="C19" s="150" t="s">
        <v>28</v>
      </c>
      <c r="D19" s="150" t="s">
        <v>19</v>
      </c>
      <c r="E19" s="150" t="s">
        <v>29</v>
      </c>
      <c r="F19" s="1342"/>
      <c r="G19" s="1344"/>
      <c r="H19" s="153" t="s">
        <v>21</v>
      </c>
      <c r="I19" s="153" t="s">
        <v>20</v>
      </c>
      <c r="J19" s="260" t="s">
        <v>30</v>
      </c>
      <c r="K19" s="261" t="s">
        <v>31</v>
      </c>
      <c r="L19" s="155" t="s">
        <v>32</v>
      </c>
      <c r="M19" s="1348"/>
      <c r="N19" s="150" t="s">
        <v>33</v>
      </c>
      <c r="O19" s="151" t="s">
        <v>33</v>
      </c>
      <c r="Q19" s="1370" t="s">
        <v>49</v>
      </c>
      <c r="R19" s="236" t="s">
        <v>52</v>
      </c>
    </row>
    <row r="20" spans="1:18" ht="13.5" thickBot="1">
      <c r="A20" s="785" t="s">
        <v>10</v>
      </c>
      <c r="B20" s="427">
        <v>0</v>
      </c>
      <c r="C20" s="428">
        <v>0</v>
      </c>
      <c r="D20" s="428">
        <v>66.8</v>
      </c>
      <c r="E20" s="428">
        <v>0</v>
      </c>
      <c r="F20" s="428">
        <v>14.2</v>
      </c>
      <c r="G20" s="428">
        <v>0</v>
      </c>
      <c r="H20" s="428">
        <v>0</v>
      </c>
      <c r="I20" s="428">
        <v>0</v>
      </c>
      <c r="J20" s="428">
        <v>0</v>
      </c>
      <c r="K20" s="428">
        <v>0</v>
      </c>
      <c r="L20" s="430">
        <v>0</v>
      </c>
      <c r="M20" s="427">
        <v>0</v>
      </c>
      <c r="N20" s="428">
        <v>0</v>
      </c>
      <c r="O20" s="791">
        <v>368</v>
      </c>
      <c r="Q20" s="1371"/>
      <c r="R20" s="237" t="s">
        <v>53</v>
      </c>
    </row>
    <row r="21" spans="1:18" ht="13.5" thickBot="1">
      <c r="A21" s="157" t="s">
        <v>2</v>
      </c>
      <c r="B21" s="427">
        <v>0</v>
      </c>
      <c r="C21" s="428">
        <v>0</v>
      </c>
      <c r="D21" s="428">
        <v>0</v>
      </c>
      <c r="E21" s="428">
        <v>412.2</v>
      </c>
      <c r="F21" s="429">
        <v>209.9</v>
      </c>
      <c r="G21" s="428">
        <v>107</v>
      </c>
      <c r="H21" s="428">
        <v>0</v>
      </c>
      <c r="I21" s="428">
        <v>0</v>
      </c>
      <c r="J21" s="428">
        <v>0</v>
      </c>
      <c r="K21" s="428">
        <v>0</v>
      </c>
      <c r="L21" s="430">
        <v>7.7</v>
      </c>
      <c r="M21" s="427">
        <v>0</v>
      </c>
      <c r="N21" s="428">
        <v>108</v>
      </c>
      <c r="O21" s="791">
        <v>96</v>
      </c>
      <c r="Q21" s="1359" t="s">
        <v>94</v>
      </c>
      <c r="R21" s="1360"/>
    </row>
    <row r="22" spans="1:18" ht="12.75">
      <c r="A22" s="157" t="s">
        <v>3</v>
      </c>
      <c r="B22" s="792">
        <v>17.2</v>
      </c>
      <c r="C22" s="788">
        <v>0</v>
      </c>
      <c r="D22" s="788">
        <v>0</v>
      </c>
      <c r="E22" s="788">
        <v>549.7</v>
      </c>
      <c r="F22" s="822">
        <v>199.8</v>
      </c>
      <c r="G22" s="788">
        <v>68.6</v>
      </c>
      <c r="H22" s="788">
        <v>0</v>
      </c>
      <c r="I22" s="788">
        <v>0</v>
      </c>
      <c r="J22" s="788">
        <v>0</v>
      </c>
      <c r="K22" s="788">
        <v>0</v>
      </c>
      <c r="L22" s="799">
        <v>0</v>
      </c>
      <c r="M22" s="792">
        <v>0</v>
      </c>
      <c r="N22" s="788">
        <v>116.5</v>
      </c>
      <c r="O22" s="793">
        <v>96</v>
      </c>
      <c r="Q22" s="68">
        <v>1</v>
      </c>
      <c r="R22" s="233">
        <v>36</v>
      </c>
    </row>
    <row r="23" spans="1:18" ht="12.75">
      <c r="A23" s="157" t="s">
        <v>5</v>
      </c>
      <c r="B23" s="789">
        <v>40</v>
      </c>
      <c r="C23" s="536">
        <v>0</v>
      </c>
      <c r="D23" s="536">
        <v>0</v>
      </c>
      <c r="E23" s="536">
        <v>493.1</v>
      </c>
      <c r="F23" s="806">
        <v>211.1</v>
      </c>
      <c r="G23" s="536">
        <v>57.7</v>
      </c>
      <c r="H23" s="536">
        <v>0</v>
      </c>
      <c r="I23" s="536">
        <v>0</v>
      </c>
      <c r="J23" s="536">
        <v>0</v>
      </c>
      <c r="K23" s="536">
        <v>0</v>
      </c>
      <c r="L23" s="790">
        <v>0</v>
      </c>
      <c r="M23" s="789">
        <v>0</v>
      </c>
      <c r="N23" s="536">
        <v>116.5</v>
      </c>
      <c r="O23" s="810">
        <v>96</v>
      </c>
      <c r="Q23" s="65">
        <v>2</v>
      </c>
      <c r="R23" s="226">
        <v>122</v>
      </c>
    </row>
    <row r="24" spans="1:18" ht="13.5" thickBot="1">
      <c r="A24" s="786" t="s">
        <v>9</v>
      </c>
      <c r="B24" s="796">
        <v>0</v>
      </c>
      <c r="C24" s="539">
        <v>61</v>
      </c>
      <c r="D24" s="539">
        <v>0</v>
      </c>
      <c r="E24" s="539">
        <v>0</v>
      </c>
      <c r="F24" s="808">
        <v>0</v>
      </c>
      <c r="G24" s="539">
        <v>0</v>
      </c>
      <c r="H24" s="539">
        <v>0</v>
      </c>
      <c r="I24" s="539">
        <v>0</v>
      </c>
      <c r="J24" s="539">
        <v>0</v>
      </c>
      <c r="K24" s="539">
        <v>0</v>
      </c>
      <c r="L24" s="795">
        <v>0</v>
      </c>
      <c r="M24" s="796">
        <v>0</v>
      </c>
      <c r="N24" s="539">
        <v>0</v>
      </c>
      <c r="O24" s="798">
        <v>3.7</v>
      </c>
      <c r="Q24" s="65">
        <v>3</v>
      </c>
      <c r="R24" s="226">
        <v>120</v>
      </c>
    </row>
    <row r="25" spans="1:18" ht="13.5" thickBot="1">
      <c r="A25" s="159" t="s">
        <v>13</v>
      </c>
      <c r="B25" s="802">
        <f aca="true" t="shared" si="1" ref="B25:O25">SUM(B20:B24)</f>
        <v>57.2</v>
      </c>
      <c r="C25" s="804">
        <f t="shared" si="1"/>
        <v>61</v>
      </c>
      <c r="D25" s="804">
        <f t="shared" si="1"/>
        <v>66.8</v>
      </c>
      <c r="E25" s="804">
        <f t="shared" si="1"/>
        <v>1455</v>
      </c>
      <c r="F25" s="801">
        <f t="shared" si="1"/>
        <v>635</v>
      </c>
      <c r="G25" s="804">
        <f t="shared" si="1"/>
        <v>233.3</v>
      </c>
      <c r="H25" s="804">
        <f t="shared" si="1"/>
        <v>0</v>
      </c>
      <c r="I25" s="804">
        <f t="shared" si="1"/>
        <v>0</v>
      </c>
      <c r="J25" s="804">
        <f t="shared" si="1"/>
        <v>0</v>
      </c>
      <c r="K25" s="804">
        <f t="shared" si="1"/>
        <v>0</v>
      </c>
      <c r="L25" s="803">
        <f t="shared" si="1"/>
        <v>7.7</v>
      </c>
      <c r="M25" s="802">
        <f t="shared" si="1"/>
        <v>0</v>
      </c>
      <c r="N25" s="804">
        <f t="shared" si="1"/>
        <v>341</v>
      </c>
      <c r="O25" s="805">
        <f t="shared" si="1"/>
        <v>659.7</v>
      </c>
      <c r="Q25" s="65">
        <v>4</v>
      </c>
      <c r="R25" s="226">
        <v>122</v>
      </c>
    </row>
    <row r="26" spans="1:18" ht="18">
      <c r="A26" s="8"/>
      <c r="B26" s="823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65">
        <v>5</v>
      </c>
      <c r="R26" s="226">
        <v>100</v>
      </c>
    </row>
    <row r="27" spans="1:18" ht="18">
      <c r="A27" s="8"/>
      <c r="B27" s="6" t="s">
        <v>89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65">
        <v>6</v>
      </c>
      <c r="R27" s="226">
        <v>122</v>
      </c>
    </row>
    <row r="28" spans="1:18" ht="19.5" customHeight="1">
      <c r="A28" s="1349" t="s">
        <v>23</v>
      </c>
      <c r="B28" s="1351" t="s">
        <v>45</v>
      </c>
      <c r="C28" s="1351"/>
      <c r="D28" s="1351"/>
      <c r="E28" s="1351"/>
      <c r="F28" s="1341" t="s">
        <v>232</v>
      </c>
      <c r="G28" s="1343" t="s">
        <v>233</v>
      </c>
      <c r="H28" s="1345" t="s">
        <v>46</v>
      </c>
      <c r="I28" s="1345"/>
      <c r="J28" s="1345"/>
      <c r="K28" s="1345"/>
      <c r="L28" s="1346"/>
      <c r="M28" s="1347" t="s">
        <v>234</v>
      </c>
      <c r="N28" s="148" t="s">
        <v>1</v>
      </c>
      <c r="O28" s="148" t="s">
        <v>37</v>
      </c>
      <c r="Q28" s="72" t="s">
        <v>13</v>
      </c>
      <c r="R28" s="231">
        <f>SUM(R22:R27)</f>
        <v>622</v>
      </c>
    </row>
    <row r="29" spans="1:18" ht="20.25" thickBot="1">
      <c r="A29" s="1350"/>
      <c r="B29" s="149" t="s">
        <v>27</v>
      </c>
      <c r="C29" s="150" t="s">
        <v>28</v>
      </c>
      <c r="D29" s="150" t="s">
        <v>19</v>
      </c>
      <c r="E29" s="150" t="s">
        <v>29</v>
      </c>
      <c r="F29" s="1342"/>
      <c r="G29" s="1344"/>
      <c r="H29" s="153" t="s">
        <v>21</v>
      </c>
      <c r="I29" s="153" t="s">
        <v>20</v>
      </c>
      <c r="J29" s="260" t="s">
        <v>30</v>
      </c>
      <c r="K29" s="261" t="s">
        <v>31</v>
      </c>
      <c r="L29" s="155" t="s">
        <v>32</v>
      </c>
      <c r="M29" s="1348"/>
      <c r="N29" s="150" t="s">
        <v>33</v>
      </c>
      <c r="O29" s="151" t="s">
        <v>33</v>
      </c>
      <c r="Q29" s="1366" t="s">
        <v>160</v>
      </c>
      <c r="R29" s="1367"/>
    </row>
    <row r="30" spans="1:18" ht="12.75">
      <c r="A30" s="785" t="s">
        <v>10</v>
      </c>
      <c r="B30" s="427">
        <v>0</v>
      </c>
      <c r="C30" s="428">
        <v>0</v>
      </c>
      <c r="D30" s="428">
        <v>3</v>
      </c>
      <c r="E30" s="428">
        <v>0</v>
      </c>
      <c r="F30" s="428">
        <v>0</v>
      </c>
      <c r="G30" s="428">
        <v>0</v>
      </c>
      <c r="H30" s="428">
        <v>0</v>
      </c>
      <c r="I30" s="428">
        <v>0</v>
      </c>
      <c r="J30" s="428">
        <v>0</v>
      </c>
      <c r="K30" s="428">
        <v>0</v>
      </c>
      <c r="L30" s="430">
        <v>0</v>
      </c>
      <c r="M30" s="427">
        <v>0</v>
      </c>
      <c r="N30" s="428">
        <v>0</v>
      </c>
      <c r="O30" s="791">
        <v>3.7</v>
      </c>
      <c r="Q30" s="65">
        <v>1</v>
      </c>
      <c r="R30" s="226">
        <v>138</v>
      </c>
    </row>
    <row r="31" spans="1:18" ht="12.75">
      <c r="A31" s="157" t="s">
        <v>2</v>
      </c>
      <c r="B31" s="427">
        <v>68</v>
      </c>
      <c r="C31" s="428">
        <v>0</v>
      </c>
      <c r="D31" s="428">
        <v>0</v>
      </c>
      <c r="E31" s="428">
        <v>294</v>
      </c>
      <c r="F31" s="429">
        <v>237.5</v>
      </c>
      <c r="G31" s="428">
        <v>34.5</v>
      </c>
      <c r="H31" s="428">
        <v>0</v>
      </c>
      <c r="I31" s="428">
        <v>25</v>
      </c>
      <c r="J31" s="428">
        <v>0</v>
      </c>
      <c r="K31" s="428">
        <v>0</v>
      </c>
      <c r="L31" s="430">
        <v>68.6</v>
      </c>
      <c r="M31" s="427">
        <v>0</v>
      </c>
      <c r="N31" s="428">
        <v>83</v>
      </c>
      <c r="O31" s="791">
        <v>122</v>
      </c>
      <c r="Q31" s="65">
        <v>2</v>
      </c>
      <c r="R31" s="226">
        <v>120</v>
      </c>
    </row>
    <row r="32" spans="1:18" ht="12.75">
      <c r="A32" s="157" t="s">
        <v>3</v>
      </c>
      <c r="B32" s="792">
        <v>108</v>
      </c>
      <c r="C32" s="788">
        <v>111.9</v>
      </c>
      <c r="D32" s="788">
        <v>45.5</v>
      </c>
      <c r="E32" s="788">
        <v>237.5</v>
      </c>
      <c r="F32" s="822">
        <v>180.3</v>
      </c>
      <c r="G32" s="788">
        <v>34.3</v>
      </c>
      <c r="H32" s="788">
        <v>0</v>
      </c>
      <c r="I32" s="788">
        <v>0</v>
      </c>
      <c r="J32" s="788">
        <v>0</v>
      </c>
      <c r="K32" s="788">
        <v>0</v>
      </c>
      <c r="L32" s="799">
        <v>86.5</v>
      </c>
      <c r="M32" s="792">
        <v>0</v>
      </c>
      <c r="N32" s="788">
        <v>108</v>
      </c>
      <c r="O32" s="793">
        <v>121</v>
      </c>
      <c r="Q32" s="65">
        <v>3</v>
      </c>
      <c r="R32" s="226">
        <v>122</v>
      </c>
    </row>
    <row r="33" spans="1:18" ht="12.75">
      <c r="A33" s="157" t="s">
        <v>5</v>
      </c>
      <c r="B33" s="789">
        <v>108</v>
      </c>
      <c r="C33" s="536">
        <v>150.9</v>
      </c>
      <c r="D33" s="536">
        <v>0</v>
      </c>
      <c r="E33" s="536">
        <v>290.1</v>
      </c>
      <c r="F33" s="806">
        <v>203.7</v>
      </c>
      <c r="G33" s="536">
        <v>17.5</v>
      </c>
      <c r="H33" s="536">
        <v>0</v>
      </c>
      <c r="I33" s="536">
        <v>0</v>
      </c>
      <c r="J33" s="536">
        <v>0</v>
      </c>
      <c r="K33" s="536">
        <v>0</v>
      </c>
      <c r="L33" s="790">
        <v>15.6</v>
      </c>
      <c r="M33" s="789">
        <v>0</v>
      </c>
      <c r="N33" s="536">
        <v>113.5</v>
      </c>
      <c r="O33" s="810">
        <v>101</v>
      </c>
      <c r="Q33" s="65">
        <v>4</v>
      </c>
      <c r="R33" s="226">
        <v>122</v>
      </c>
    </row>
    <row r="34" spans="1:18" ht="13.5" thickBot="1">
      <c r="A34" s="786" t="s">
        <v>9</v>
      </c>
      <c r="B34" s="796">
        <v>0</v>
      </c>
      <c r="C34" s="539">
        <v>0</v>
      </c>
      <c r="D34" s="539">
        <v>0</v>
      </c>
      <c r="E34" s="539">
        <v>0</v>
      </c>
      <c r="F34" s="808">
        <v>48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795">
        <v>0</v>
      </c>
      <c r="M34" s="796">
        <v>0</v>
      </c>
      <c r="N34" s="539">
        <v>0</v>
      </c>
      <c r="O34" s="798">
        <v>3.7</v>
      </c>
      <c r="Q34" s="65">
        <v>5</v>
      </c>
      <c r="R34" s="226">
        <v>100</v>
      </c>
    </row>
    <row r="35" spans="1:18" ht="13.5" thickBot="1">
      <c r="A35" s="159" t="s">
        <v>13</v>
      </c>
      <c r="B35" s="802">
        <f aca="true" t="shared" si="2" ref="B35:O35">SUM(B30:B34)</f>
        <v>284</v>
      </c>
      <c r="C35" s="804">
        <f t="shared" si="2"/>
        <v>262.8</v>
      </c>
      <c r="D35" s="804">
        <f t="shared" si="2"/>
        <v>48.5</v>
      </c>
      <c r="E35" s="804">
        <f t="shared" si="2"/>
        <v>821.6</v>
      </c>
      <c r="F35" s="801">
        <f t="shared" si="2"/>
        <v>669.5</v>
      </c>
      <c r="G35" s="804">
        <f t="shared" si="2"/>
        <v>86.3</v>
      </c>
      <c r="H35" s="804">
        <f t="shared" si="2"/>
        <v>0</v>
      </c>
      <c r="I35" s="804">
        <f t="shared" si="2"/>
        <v>25</v>
      </c>
      <c r="J35" s="804">
        <f t="shared" si="2"/>
        <v>0</v>
      </c>
      <c r="K35" s="804">
        <f t="shared" si="2"/>
        <v>0</v>
      </c>
      <c r="L35" s="803">
        <f t="shared" si="2"/>
        <v>170.7</v>
      </c>
      <c r="M35" s="802">
        <f t="shared" si="2"/>
        <v>0</v>
      </c>
      <c r="N35" s="804">
        <f t="shared" si="2"/>
        <v>304.5</v>
      </c>
      <c r="O35" s="805">
        <f t="shared" si="2"/>
        <v>351.4</v>
      </c>
      <c r="Q35" s="72" t="s">
        <v>13</v>
      </c>
      <c r="R35" s="231">
        <f>SUM(R30:R34)</f>
        <v>602</v>
      </c>
    </row>
    <row r="36" spans="1:18" ht="18">
      <c r="A36" s="8"/>
      <c r="B36" s="823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366" t="s">
        <v>96</v>
      </c>
      <c r="R36" s="1367"/>
    </row>
    <row r="37" spans="1:18" ht="18">
      <c r="A37" s="8"/>
      <c r="B37" s="6" t="s">
        <v>72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65">
        <v>1</v>
      </c>
      <c r="R37" s="232">
        <v>70</v>
      </c>
    </row>
    <row r="38" spans="1:18" ht="19.5" customHeight="1">
      <c r="A38" s="1349" t="s">
        <v>23</v>
      </c>
      <c r="B38" s="1351" t="s">
        <v>45</v>
      </c>
      <c r="C38" s="1351"/>
      <c r="D38" s="1351"/>
      <c r="E38" s="1351"/>
      <c r="F38" s="1341" t="s">
        <v>232</v>
      </c>
      <c r="G38" s="1343" t="s">
        <v>233</v>
      </c>
      <c r="H38" s="1345" t="s">
        <v>46</v>
      </c>
      <c r="I38" s="1345"/>
      <c r="J38" s="1345"/>
      <c r="K38" s="1345"/>
      <c r="L38" s="1346"/>
      <c r="M38" s="1347" t="s">
        <v>234</v>
      </c>
      <c r="N38" s="148" t="s">
        <v>1</v>
      </c>
      <c r="O38" s="148" t="s">
        <v>37</v>
      </c>
      <c r="Q38" s="65">
        <v>5</v>
      </c>
      <c r="R38" s="232">
        <v>50</v>
      </c>
    </row>
    <row r="39" spans="1:18" ht="20.25" thickBot="1">
      <c r="A39" s="1350"/>
      <c r="B39" s="149" t="s">
        <v>27</v>
      </c>
      <c r="C39" s="150" t="s">
        <v>28</v>
      </c>
      <c r="D39" s="150" t="s">
        <v>19</v>
      </c>
      <c r="E39" s="150" t="s">
        <v>29</v>
      </c>
      <c r="F39" s="1342"/>
      <c r="G39" s="1344"/>
      <c r="H39" s="153" t="s">
        <v>21</v>
      </c>
      <c r="I39" s="153" t="s">
        <v>20</v>
      </c>
      <c r="J39" s="260" t="s">
        <v>30</v>
      </c>
      <c r="K39" s="261" t="s">
        <v>31</v>
      </c>
      <c r="L39" s="155" t="s">
        <v>32</v>
      </c>
      <c r="M39" s="1348"/>
      <c r="N39" s="150" t="s">
        <v>33</v>
      </c>
      <c r="O39" s="151" t="s">
        <v>33</v>
      </c>
      <c r="Q39" s="72" t="s">
        <v>13</v>
      </c>
      <c r="R39" s="231">
        <f>SUM(R37:R38)</f>
        <v>120</v>
      </c>
    </row>
    <row r="40" spans="1:18" ht="12.75">
      <c r="A40" s="785" t="s">
        <v>10</v>
      </c>
      <c r="B40" s="427">
        <v>0</v>
      </c>
      <c r="C40" s="428">
        <v>0</v>
      </c>
      <c r="D40" s="428">
        <v>0</v>
      </c>
      <c r="E40" s="428">
        <v>0</v>
      </c>
      <c r="F40" s="428">
        <v>31</v>
      </c>
      <c r="G40" s="428">
        <v>0</v>
      </c>
      <c r="H40" s="428">
        <v>0</v>
      </c>
      <c r="I40" s="428">
        <v>0</v>
      </c>
      <c r="J40" s="428">
        <v>0</v>
      </c>
      <c r="K40" s="428">
        <v>0</v>
      </c>
      <c r="L40" s="430">
        <v>0</v>
      </c>
      <c r="M40" s="427">
        <v>0</v>
      </c>
      <c r="N40" s="428">
        <v>0</v>
      </c>
      <c r="O40" s="791">
        <v>3.7</v>
      </c>
      <c r="Q40" s="1366" t="s">
        <v>97</v>
      </c>
      <c r="R40" s="1367"/>
    </row>
    <row r="41" spans="1:18" ht="12.75">
      <c r="A41" s="157" t="s">
        <v>2</v>
      </c>
      <c r="B41" s="427">
        <v>0</v>
      </c>
      <c r="C41" s="428">
        <v>0</v>
      </c>
      <c r="D41" s="428">
        <v>0</v>
      </c>
      <c r="E41" s="428">
        <v>481.9</v>
      </c>
      <c r="F41" s="429">
        <v>211.2</v>
      </c>
      <c r="G41" s="428">
        <v>116.1</v>
      </c>
      <c r="H41" s="428">
        <v>0</v>
      </c>
      <c r="I41" s="428">
        <v>0</v>
      </c>
      <c r="J41" s="428">
        <v>0</v>
      </c>
      <c r="K41" s="428">
        <v>0</v>
      </c>
      <c r="L41" s="430">
        <v>0</v>
      </c>
      <c r="M41" s="427">
        <v>0</v>
      </c>
      <c r="N41" s="428">
        <v>116.5</v>
      </c>
      <c r="O41" s="791">
        <v>114</v>
      </c>
      <c r="Q41" s="65">
        <v>15</v>
      </c>
      <c r="R41" s="226">
        <v>28</v>
      </c>
    </row>
    <row r="42" spans="1:18" ht="12.75">
      <c r="A42" s="157" t="s">
        <v>3</v>
      </c>
      <c r="B42" s="792">
        <v>0</v>
      </c>
      <c r="C42" s="788">
        <v>0</v>
      </c>
      <c r="D42" s="788">
        <v>0</v>
      </c>
      <c r="E42" s="788">
        <v>547</v>
      </c>
      <c r="F42" s="822">
        <v>242.1</v>
      </c>
      <c r="G42" s="788">
        <v>49.1</v>
      </c>
      <c r="H42" s="788">
        <v>0</v>
      </c>
      <c r="I42" s="788">
        <v>0</v>
      </c>
      <c r="J42" s="788">
        <v>0</v>
      </c>
      <c r="K42" s="788">
        <v>0</v>
      </c>
      <c r="L42" s="799">
        <v>0</v>
      </c>
      <c r="M42" s="792">
        <v>0</v>
      </c>
      <c r="N42" s="788">
        <v>116.5</v>
      </c>
      <c r="O42" s="793">
        <v>90</v>
      </c>
      <c r="Q42" s="65">
        <v>25</v>
      </c>
      <c r="R42" s="226">
        <v>30</v>
      </c>
    </row>
    <row r="43" spans="1:18" ht="12.75">
      <c r="A43" s="157" t="s">
        <v>5</v>
      </c>
      <c r="B43" s="789">
        <v>39.5</v>
      </c>
      <c r="C43" s="536">
        <v>0</v>
      </c>
      <c r="D43" s="536">
        <v>0</v>
      </c>
      <c r="E43" s="536">
        <v>524.1</v>
      </c>
      <c r="F43" s="806">
        <v>213.2</v>
      </c>
      <c r="G43" s="536">
        <v>59.2</v>
      </c>
      <c r="H43" s="536">
        <v>0</v>
      </c>
      <c r="I43" s="536">
        <v>0</v>
      </c>
      <c r="J43" s="536">
        <v>0</v>
      </c>
      <c r="K43" s="536">
        <v>0</v>
      </c>
      <c r="L43" s="790">
        <v>0</v>
      </c>
      <c r="M43" s="789">
        <v>0</v>
      </c>
      <c r="N43" s="536">
        <v>119</v>
      </c>
      <c r="O43" s="810">
        <v>85</v>
      </c>
      <c r="Q43" s="72" t="s">
        <v>13</v>
      </c>
      <c r="R43" s="231">
        <f>SUM(R41:R42)</f>
        <v>58</v>
      </c>
    </row>
    <row r="44" spans="1:18" ht="13.5" thickBot="1">
      <c r="A44" s="786" t="s">
        <v>9</v>
      </c>
      <c r="B44" s="796">
        <v>0</v>
      </c>
      <c r="C44" s="539">
        <v>0</v>
      </c>
      <c r="D44" s="539">
        <v>0</v>
      </c>
      <c r="E44" s="539">
        <v>0</v>
      </c>
      <c r="F44" s="808">
        <v>60.2</v>
      </c>
      <c r="G44" s="539">
        <v>0</v>
      </c>
      <c r="H44" s="539">
        <v>0</v>
      </c>
      <c r="I44" s="539">
        <v>0</v>
      </c>
      <c r="J44" s="539">
        <v>0</v>
      </c>
      <c r="K44" s="539">
        <v>0</v>
      </c>
      <c r="L44" s="795">
        <v>0</v>
      </c>
      <c r="M44" s="796">
        <v>0</v>
      </c>
      <c r="N44" s="539">
        <v>0</v>
      </c>
      <c r="O44" s="798">
        <v>3.7</v>
      </c>
      <c r="Q44" s="70" t="s">
        <v>108</v>
      </c>
      <c r="R44" s="235">
        <v>54</v>
      </c>
    </row>
    <row r="45" spans="1:18" ht="13.5" thickBot="1">
      <c r="A45" s="159" t="s">
        <v>13</v>
      </c>
      <c r="B45" s="802">
        <f aca="true" t="shared" si="3" ref="B45:O45">SUM(B40:B44)</f>
        <v>39.5</v>
      </c>
      <c r="C45" s="804">
        <f t="shared" si="3"/>
        <v>0</v>
      </c>
      <c r="D45" s="804">
        <f t="shared" si="3"/>
        <v>0</v>
      </c>
      <c r="E45" s="804">
        <f t="shared" si="3"/>
        <v>1553</v>
      </c>
      <c r="F45" s="801">
        <f t="shared" si="3"/>
        <v>757.7</v>
      </c>
      <c r="G45" s="804">
        <f t="shared" si="3"/>
        <v>224.39999999999998</v>
      </c>
      <c r="H45" s="804">
        <f t="shared" si="3"/>
        <v>0</v>
      </c>
      <c r="I45" s="804">
        <f t="shared" si="3"/>
        <v>0</v>
      </c>
      <c r="J45" s="804">
        <f t="shared" si="3"/>
        <v>0</v>
      </c>
      <c r="K45" s="804">
        <f t="shared" si="3"/>
        <v>0</v>
      </c>
      <c r="L45" s="803">
        <f t="shared" si="3"/>
        <v>0</v>
      </c>
      <c r="M45" s="802">
        <f t="shared" si="3"/>
        <v>0</v>
      </c>
      <c r="N45" s="804">
        <f t="shared" si="3"/>
        <v>352</v>
      </c>
      <c r="O45" s="805">
        <f t="shared" si="3"/>
        <v>296.4</v>
      </c>
      <c r="Q45" s="116" t="s">
        <v>162</v>
      </c>
      <c r="R45" s="234">
        <f>R28+R35+R39+R43+R44</f>
        <v>1456</v>
      </c>
    </row>
    <row r="46" spans="1:15" ht="18">
      <c r="A46" s="8"/>
      <c r="B46" s="823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70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368" t="s">
        <v>55</v>
      </c>
      <c r="R47" s="1368"/>
    </row>
    <row r="48" spans="1:18" ht="20.25" customHeight="1" thickBot="1">
      <c r="A48" s="1349" t="s">
        <v>23</v>
      </c>
      <c r="B48" s="1351" t="s">
        <v>45</v>
      </c>
      <c r="C48" s="1351"/>
      <c r="D48" s="1351"/>
      <c r="E48" s="1351"/>
      <c r="F48" s="1341" t="s">
        <v>232</v>
      </c>
      <c r="G48" s="1343" t="s">
        <v>233</v>
      </c>
      <c r="H48" s="1345" t="s">
        <v>46</v>
      </c>
      <c r="I48" s="1345"/>
      <c r="J48" s="1345"/>
      <c r="K48" s="1345"/>
      <c r="L48" s="1346"/>
      <c r="M48" s="1347" t="s">
        <v>234</v>
      </c>
      <c r="N48" s="148" t="s">
        <v>1</v>
      </c>
      <c r="O48" s="148" t="s">
        <v>37</v>
      </c>
      <c r="Q48" s="1362" t="s">
        <v>54</v>
      </c>
      <c r="R48" s="1362"/>
    </row>
    <row r="49" spans="1:18" ht="20.25" thickBot="1">
      <c r="A49" s="1350"/>
      <c r="B49" s="149" t="s">
        <v>27</v>
      </c>
      <c r="C49" s="150" t="s">
        <v>28</v>
      </c>
      <c r="D49" s="150" t="s">
        <v>19</v>
      </c>
      <c r="E49" s="150" t="s">
        <v>29</v>
      </c>
      <c r="F49" s="1342"/>
      <c r="G49" s="1344"/>
      <c r="H49" s="153" t="s">
        <v>21</v>
      </c>
      <c r="I49" s="153" t="s">
        <v>20</v>
      </c>
      <c r="J49" s="260" t="s">
        <v>30</v>
      </c>
      <c r="K49" s="261" t="s">
        <v>31</v>
      </c>
      <c r="L49" s="155" t="s">
        <v>32</v>
      </c>
      <c r="M49" s="1348"/>
      <c r="N49" s="150" t="s">
        <v>33</v>
      </c>
      <c r="O49" s="151" t="s">
        <v>33</v>
      </c>
      <c r="Q49" s="1363" t="s">
        <v>49</v>
      </c>
      <c r="R49" s="67" t="s">
        <v>56</v>
      </c>
    </row>
    <row r="50" spans="1:18" ht="13.5" thickBot="1">
      <c r="A50" s="824" t="s">
        <v>2</v>
      </c>
      <c r="B50" s="427">
        <v>0</v>
      </c>
      <c r="C50" s="427">
        <v>0</v>
      </c>
      <c r="D50" s="427">
        <v>0</v>
      </c>
      <c r="E50" s="427">
        <v>0</v>
      </c>
      <c r="F50" s="429">
        <v>20.3</v>
      </c>
      <c r="G50" s="428">
        <v>0</v>
      </c>
      <c r="H50" s="428">
        <v>0</v>
      </c>
      <c r="I50" s="428">
        <v>0</v>
      </c>
      <c r="J50" s="428">
        <v>0</v>
      </c>
      <c r="K50" s="428">
        <v>0</v>
      </c>
      <c r="L50" s="430">
        <v>0</v>
      </c>
      <c r="M50" s="427">
        <v>0</v>
      </c>
      <c r="N50" s="428">
        <v>0</v>
      </c>
      <c r="O50" s="791">
        <v>3.7</v>
      </c>
      <c r="Q50" s="1364"/>
      <c r="R50" s="69" t="s">
        <v>33</v>
      </c>
    </row>
    <row r="51" spans="1:18" ht="12.75">
      <c r="A51" s="157" t="s">
        <v>3</v>
      </c>
      <c r="B51" s="792">
        <v>160.5</v>
      </c>
      <c r="C51" s="788">
        <v>11.2</v>
      </c>
      <c r="D51" s="788">
        <v>0</v>
      </c>
      <c r="E51" s="788">
        <v>53.2</v>
      </c>
      <c r="F51" s="822">
        <v>106.8</v>
      </c>
      <c r="G51" s="788">
        <v>5.5</v>
      </c>
      <c r="H51" s="788">
        <v>0</v>
      </c>
      <c r="I51" s="788">
        <v>0</v>
      </c>
      <c r="J51" s="788">
        <v>0</v>
      </c>
      <c r="K51" s="788">
        <v>0</v>
      </c>
      <c r="L51" s="799">
        <v>76</v>
      </c>
      <c r="M51" s="792">
        <v>0</v>
      </c>
      <c r="N51" s="788">
        <v>42.8</v>
      </c>
      <c r="O51" s="793">
        <v>66.6</v>
      </c>
      <c r="Q51" s="115" t="s">
        <v>165</v>
      </c>
      <c r="R51" s="115">
        <v>9</v>
      </c>
    </row>
    <row r="52" spans="1:18" ht="22.5" customHeight="1">
      <c r="A52" s="807" t="s">
        <v>230</v>
      </c>
      <c r="B52" s="825">
        <v>55</v>
      </c>
      <c r="C52" s="826">
        <v>0</v>
      </c>
      <c r="D52" s="826">
        <v>0</v>
      </c>
      <c r="E52" s="826">
        <v>27.9</v>
      </c>
      <c r="F52" s="827">
        <v>11.2</v>
      </c>
      <c r="G52" s="826">
        <v>10.2</v>
      </c>
      <c r="H52" s="826">
        <v>0</v>
      </c>
      <c r="I52" s="826">
        <v>0</v>
      </c>
      <c r="J52" s="826">
        <v>0</v>
      </c>
      <c r="K52" s="826">
        <v>0</v>
      </c>
      <c r="L52" s="828">
        <v>0</v>
      </c>
      <c r="M52" s="825">
        <v>0</v>
      </c>
      <c r="N52" s="826">
        <v>13.3</v>
      </c>
      <c r="O52" s="829">
        <v>18.4</v>
      </c>
      <c r="Q52" s="22" t="s">
        <v>166</v>
      </c>
      <c r="R52" s="22">
        <v>130</v>
      </c>
    </row>
    <row r="53" spans="1:18" ht="13.5" thickBot="1">
      <c r="A53" s="786" t="s">
        <v>9</v>
      </c>
      <c r="B53" s="796">
        <v>0</v>
      </c>
      <c r="C53" s="539">
        <v>0</v>
      </c>
      <c r="D53" s="539">
        <v>0</v>
      </c>
      <c r="E53" s="539">
        <v>0</v>
      </c>
      <c r="F53" s="808">
        <v>21.2</v>
      </c>
      <c r="G53" s="539">
        <v>0</v>
      </c>
      <c r="H53" s="539">
        <v>0</v>
      </c>
      <c r="I53" s="539">
        <v>0</v>
      </c>
      <c r="J53" s="539">
        <v>0</v>
      </c>
      <c r="K53" s="539">
        <v>0</v>
      </c>
      <c r="L53" s="795">
        <v>0</v>
      </c>
      <c r="M53" s="796">
        <v>0</v>
      </c>
      <c r="N53" s="539">
        <v>0</v>
      </c>
      <c r="O53" s="798">
        <v>3.7</v>
      </c>
      <c r="Q53" s="22" t="s">
        <v>167</v>
      </c>
      <c r="R53" s="22">
        <v>130</v>
      </c>
    </row>
    <row r="54" spans="1:18" ht="16.5" thickBot="1">
      <c r="A54" s="159" t="s">
        <v>13</v>
      </c>
      <c r="B54" s="802">
        <f aca="true" t="shared" si="4" ref="B54:O54">SUM(B50:B53)</f>
        <v>215.5</v>
      </c>
      <c r="C54" s="804">
        <f t="shared" si="4"/>
        <v>11.2</v>
      </c>
      <c r="D54" s="804">
        <f t="shared" si="4"/>
        <v>0</v>
      </c>
      <c r="E54" s="804">
        <f t="shared" si="4"/>
        <v>81.1</v>
      </c>
      <c r="F54" s="801">
        <f t="shared" si="4"/>
        <v>159.49999999999997</v>
      </c>
      <c r="G54" s="804">
        <f t="shared" si="4"/>
        <v>15.7</v>
      </c>
      <c r="H54" s="804">
        <f t="shared" si="4"/>
        <v>0</v>
      </c>
      <c r="I54" s="804">
        <f t="shared" si="4"/>
        <v>0</v>
      </c>
      <c r="J54" s="804">
        <f t="shared" si="4"/>
        <v>0</v>
      </c>
      <c r="K54" s="804">
        <f t="shared" si="4"/>
        <v>0</v>
      </c>
      <c r="L54" s="803">
        <f t="shared" si="4"/>
        <v>76</v>
      </c>
      <c r="M54" s="802">
        <f t="shared" si="4"/>
        <v>0</v>
      </c>
      <c r="N54" s="804">
        <f t="shared" si="4"/>
        <v>56.099999999999994</v>
      </c>
      <c r="O54" s="805">
        <f t="shared" si="4"/>
        <v>92.39999999999999</v>
      </c>
      <c r="Q54" s="242"/>
      <c r="R54" s="242"/>
    </row>
    <row r="55" spans="1:17" ht="18">
      <c r="A55" s="8"/>
      <c r="B55" s="823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73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75"/>
      <c r="R56" s="75"/>
    </row>
    <row r="57" spans="1:15" ht="19.5" customHeight="1">
      <c r="A57" s="1349" t="s">
        <v>23</v>
      </c>
      <c r="B57" s="1351" t="s">
        <v>45</v>
      </c>
      <c r="C57" s="1351"/>
      <c r="D57" s="1351"/>
      <c r="E57" s="1351"/>
      <c r="F57" s="1341" t="s">
        <v>232</v>
      </c>
      <c r="G57" s="1343" t="s">
        <v>233</v>
      </c>
      <c r="H57" s="1345" t="s">
        <v>46</v>
      </c>
      <c r="I57" s="1345"/>
      <c r="J57" s="1345"/>
      <c r="K57" s="1345"/>
      <c r="L57" s="1346"/>
      <c r="M57" s="1347" t="s">
        <v>234</v>
      </c>
      <c r="N57" s="148" t="s">
        <v>1</v>
      </c>
      <c r="O57" s="148" t="s">
        <v>37</v>
      </c>
    </row>
    <row r="58" spans="1:15" ht="20.25" thickBot="1">
      <c r="A58" s="1350"/>
      <c r="B58" s="149" t="s">
        <v>27</v>
      </c>
      <c r="C58" s="150" t="s">
        <v>28</v>
      </c>
      <c r="D58" s="150" t="s">
        <v>19</v>
      </c>
      <c r="E58" s="150" t="s">
        <v>29</v>
      </c>
      <c r="F58" s="1342"/>
      <c r="G58" s="1344"/>
      <c r="H58" s="153" t="s">
        <v>21</v>
      </c>
      <c r="I58" s="153" t="s">
        <v>20</v>
      </c>
      <c r="J58" s="260" t="s">
        <v>30</v>
      </c>
      <c r="K58" s="261" t="s">
        <v>31</v>
      </c>
      <c r="L58" s="155" t="s">
        <v>32</v>
      </c>
      <c r="M58" s="1348"/>
      <c r="N58" s="150" t="s">
        <v>33</v>
      </c>
      <c r="O58" s="151" t="s">
        <v>33</v>
      </c>
    </row>
    <row r="59" spans="1:15" ht="12.75">
      <c r="A59" s="785" t="s">
        <v>10</v>
      </c>
      <c r="B59" s="427">
        <v>0</v>
      </c>
      <c r="C59" s="427">
        <v>0</v>
      </c>
      <c r="D59" s="427">
        <v>0</v>
      </c>
      <c r="E59" s="427">
        <v>0</v>
      </c>
      <c r="F59" s="428">
        <v>26.2</v>
      </c>
      <c r="G59" s="428">
        <v>0</v>
      </c>
      <c r="H59" s="428">
        <v>0</v>
      </c>
      <c r="I59" s="428">
        <v>0</v>
      </c>
      <c r="J59" s="428">
        <v>0</v>
      </c>
      <c r="K59" s="428">
        <v>0</v>
      </c>
      <c r="L59" s="430">
        <v>0</v>
      </c>
      <c r="M59" s="427">
        <v>0</v>
      </c>
      <c r="N59" s="428">
        <v>0</v>
      </c>
      <c r="O59" s="791">
        <v>3.7</v>
      </c>
    </row>
    <row r="60" spans="1:15" ht="12.75">
      <c r="A60" s="157" t="s">
        <v>2</v>
      </c>
      <c r="B60" s="427">
        <v>12</v>
      </c>
      <c r="C60" s="427">
        <v>0</v>
      </c>
      <c r="D60" s="427">
        <v>0</v>
      </c>
      <c r="E60" s="428">
        <v>441</v>
      </c>
      <c r="F60" s="429">
        <v>208.2</v>
      </c>
      <c r="G60" s="428">
        <v>116.5</v>
      </c>
      <c r="H60" s="428">
        <v>0</v>
      </c>
      <c r="I60" s="428">
        <v>0</v>
      </c>
      <c r="J60" s="428">
        <v>0</v>
      </c>
      <c r="K60" s="428">
        <v>0</v>
      </c>
      <c r="L60" s="430">
        <v>0</v>
      </c>
      <c r="M60" s="427">
        <v>0</v>
      </c>
      <c r="N60" s="428">
        <v>116.5</v>
      </c>
      <c r="O60" s="791">
        <v>103</v>
      </c>
    </row>
    <row r="61" spans="1:15" ht="12.75">
      <c r="A61" s="157" t="s">
        <v>3</v>
      </c>
      <c r="B61" s="792">
        <v>50</v>
      </c>
      <c r="C61" s="427">
        <v>0</v>
      </c>
      <c r="D61" s="427">
        <v>0</v>
      </c>
      <c r="E61" s="788">
        <v>471.1</v>
      </c>
      <c r="F61" s="822">
        <v>208.2</v>
      </c>
      <c r="G61" s="788">
        <v>67.3</v>
      </c>
      <c r="H61" s="428">
        <v>0</v>
      </c>
      <c r="I61" s="428">
        <v>0</v>
      </c>
      <c r="J61" s="428">
        <v>0</v>
      </c>
      <c r="K61" s="428">
        <v>0</v>
      </c>
      <c r="L61" s="430">
        <v>0</v>
      </c>
      <c r="M61" s="792">
        <v>0</v>
      </c>
      <c r="N61" s="788">
        <v>116.5</v>
      </c>
      <c r="O61" s="793">
        <v>103</v>
      </c>
    </row>
    <row r="62" spans="1:15" ht="12.75">
      <c r="A62" s="157" t="s">
        <v>5</v>
      </c>
      <c r="B62" s="789">
        <v>203</v>
      </c>
      <c r="C62" s="427">
        <v>0</v>
      </c>
      <c r="D62" s="427">
        <v>0</v>
      </c>
      <c r="E62" s="536">
        <v>523.8</v>
      </c>
      <c r="F62" s="806">
        <v>199.4</v>
      </c>
      <c r="G62" s="536">
        <v>18.8</v>
      </c>
      <c r="H62" s="536">
        <v>70.5</v>
      </c>
      <c r="I62" s="536">
        <v>100.5</v>
      </c>
      <c r="J62" s="536">
        <v>0</v>
      </c>
      <c r="K62" s="536">
        <v>0</v>
      </c>
      <c r="L62" s="790">
        <v>64.4</v>
      </c>
      <c r="M62" s="789">
        <v>0</v>
      </c>
      <c r="N62" s="536">
        <v>122.5</v>
      </c>
      <c r="O62" s="810">
        <v>77</v>
      </c>
    </row>
    <row r="63" spans="1:15" ht="13.5" thickBot="1">
      <c r="A63" s="786" t="s">
        <v>9</v>
      </c>
      <c r="B63" s="796">
        <v>0</v>
      </c>
      <c r="C63" s="427">
        <v>0</v>
      </c>
      <c r="D63" s="427">
        <v>0</v>
      </c>
      <c r="E63" s="539">
        <v>0</v>
      </c>
      <c r="F63" s="808">
        <v>60.2</v>
      </c>
      <c r="G63" s="539">
        <v>0</v>
      </c>
      <c r="H63" s="539">
        <v>0</v>
      </c>
      <c r="I63" s="539">
        <v>0</v>
      </c>
      <c r="J63" s="539">
        <v>0</v>
      </c>
      <c r="K63" s="539">
        <v>0</v>
      </c>
      <c r="L63" s="795">
        <v>0</v>
      </c>
      <c r="M63" s="796">
        <v>0</v>
      </c>
      <c r="N63" s="539">
        <v>0</v>
      </c>
      <c r="O63" s="798">
        <v>3.7</v>
      </c>
    </row>
    <row r="64" spans="1:15" ht="13.5" thickBot="1">
      <c r="A64" s="159" t="s">
        <v>13</v>
      </c>
      <c r="B64" s="802">
        <f aca="true" t="shared" si="5" ref="B64:O64">SUM(B59:B63)</f>
        <v>265</v>
      </c>
      <c r="C64" s="804">
        <f t="shared" si="5"/>
        <v>0</v>
      </c>
      <c r="D64" s="804">
        <f t="shared" si="5"/>
        <v>0</v>
      </c>
      <c r="E64" s="804">
        <f t="shared" si="5"/>
        <v>1435.9</v>
      </c>
      <c r="F64" s="801">
        <f t="shared" si="5"/>
        <v>702.2</v>
      </c>
      <c r="G64" s="804">
        <f t="shared" si="5"/>
        <v>202.60000000000002</v>
      </c>
      <c r="H64" s="804">
        <f t="shared" si="5"/>
        <v>70.5</v>
      </c>
      <c r="I64" s="804">
        <f t="shared" si="5"/>
        <v>100.5</v>
      </c>
      <c r="J64" s="804">
        <f t="shared" si="5"/>
        <v>0</v>
      </c>
      <c r="K64" s="804">
        <f t="shared" si="5"/>
        <v>0</v>
      </c>
      <c r="L64" s="803">
        <f t="shared" si="5"/>
        <v>64.4</v>
      </c>
      <c r="M64" s="802">
        <f t="shared" si="5"/>
        <v>0</v>
      </c>
      <c r="N64" s="804">
        <f t="shared" si="5"/>
        <v>355.5</v>
      </c>
      <c r="O64" s="805">
        <f t="shared" si="5"/>
        <v>290.4</v>
      </c>
    </row>
    <row r="65" spans="1:15" ht="18">
      <c r="A65" s="8"/>
      <c r="B65" s="823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98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349" t="s">
        <v>23</v>
      </c>
      <c r="B67" s="1351" t="s">
        <v>45</v>
      </c>
      <c r="C67" s="1351"/>
      <c r="D67" s="1351"/>
      <c r="E67" s="1351"/>
      <c r="F67" s="1341" t="s">
        <v>232</v>
      </c>
      <c r="G67" s="1343" t="s">
        <v>233</v>
      </c>
      <c r="H67" s="1345" t="s">
        <v>46</v>
      </c>
      <c r="I67" s="1345"/>
      <c r="J67" s="1345"/>
      <c r="K67" s="1345"/>
      <c r="L67" s="1346"/>
      <c r="M67" s="1347" t="s">
        <v>234</v>
      </c>
      <c r="N67" s="148" t="s">
        <v>1</v>
      </c>
      <c r="O67" s="148" t="s">
        <v>37</v>
      </c>
    </row>
    <row r="68" spans="1:15" ht="20.25" thickBot="1">
      <c r="A68" s="1350"/>
      <c r="B68" s="149" t="s">
        <v>27</v>
      </c>
      <c r="C68" s="150" t="s">
        <v>28</v>
      </c>
      <c r="D68" s="150" t="s">
        <v>19</v>
      </c>
      <c r="E68" s="150" t="s">
        <v>29</v>
      </c>
      <c r="F68" s="1342"/>
      <c r="G68" s="1344"/>
      <c r="H68" s="153" t="s">
        <v>21</v>
      </c>
      <c r="I68" s="153" t="s">
        <v>20</v>
      </c>
      <c r="J68" s="260" t="s">
        <v>30</v>
      </c>
      <c r="K68" s="261" t="s">
        <v>31</v>
      </c>
      <c r="L68" s="155" t="s">
        <v>32</v>
      </c>
      <c r="M68" s="1348"/>
      <c r="N68" s="150" t="s">
        <v>33</v>
      </c>
      <c r="O68" s="151" t="s">
        <v>33</v>
      </c>
    </row>
    <row r="69" spans="1:15" ht="13.5" thickBot="1">
      <c r="A69" s="156" t="s">
        <v>2</v>
      </c>
      <c r="B69" s="427">
        <v>12</v>
      </c>
      <c r="C69" s="428">
        <v>0</v>
      </c>
      <c r="D69" s="428">
        <v>192</v>
      </c>
      <c r="E69" s="428">
        <v>0</v>
      </c>
      <c r="F69" s="429">
        <v>0</v>
      </c>
      <c r="G69" s="428">
        <v>0</v>
      </c>
      <c r="H69" s="428">
        <v>0</v>
      </c>
      <c r="I69" s="428">
        <v>0</v>
      </c>
      <c r="J69" s="428">
        <v>0</v>
      </c>
      <c r="K69" s="428">
        <v>0</v>
      </c>
      <c r="L69" s="430">
        <v>0</v>
      </c>
      <c r="M69" s="427">
        <v>0</v>
      </c>
      <c r="N69" s="428">
        <v>38</v>
      </c>
      <c r="O69" s="791">
        <v>13</v>
      </c>
    </row>
    <row r="70" spans="1:15" ht="13.5" thickBot="1">
      <c r="A70" s="159" t="s">
        <v>13</v>
      </c>
      <c r="B70" s="802">
        <f aca="true" t="shared" si="6" ref="B70:O70">SUM(B69:B69)</f>
        <v>12</v>
      </c>
      <c r="C70" s="804">
        <f t="shared" si="6"/>
        <v>0</v>
      </c>
      <c r="D70" s="804">
        <f t="shared" si="6"/>
        <v>192</v>
      </c>
      <c r="E70" s="804">
        <f t="shared" si="6"/>
        <v>0</v>
      </c>
      <c r="F70" s="801">
        <f t="shared" si="6"/>
        <v>0</v>
      </c>
      <c r="G70" s="804">
        <f t="shared" si="6"/>
        <v>0</v>
      </c>
      <c r="H70" s="804">
        <f t="shared" si="6"/>
        <v>0</v>
      </c>
      <c r="I70" s="804">
        <f t="shared" si="6"/>
        <v>0</v>
      </c>
      <c r="J70" s="804">
        <f t="shared" si="6"/>
        <v>0</v>
      </c>
      <c r="K70" s="804">
        <f t="shared" si="6"/>
        <v>0</v>
      </c>
      <c r="L70" s="803">
        <f t="shared" si="6"/>
        <v>0</v>
      </c>
      <c r="M70" s="802">
        <f t="shared" si="6"/>
        <v>0</v>
      </c>
      <c r="N70" s="804">
        <f t="shared" si="6"/>
        <v>38</v>
      </c>
      <c r="O70" s="805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75"/>
      <c r="R71" s="75"/>
    </row>
    <row r="72" spans="1:15" ht="18">
      <c r="A72" s="8"/>
      <c r="B72" s="6" t="s">
        <v>99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349" t="s">
        <v>23</v>
      </c>
      <c r="B73" s="1351" t="s">
        <v>45</v>
      </c>
      <c r="C73" s="1351"/>
      <c r="D73" s="1351"/>
      <c r="E73" s="1351"/>
      <c r="F73" s="1341" t="s">
        <v>232</v>
      </c>
      <c r="G73" s="1343" t="s">
        <v>233</v>
      </c>
      <c r="H73" s="1345" t="s">
        <v>46</v>
      </c>
      <c r="I73" s="1345"/>
      <c r="J73" s="1345"/>
      <c r="K73" s="1345"/>
      <c r="L73" s="1346"/>
      <c r="M73" s="1347" t="s">
        <v>234</v>
      </c>
      <c r="N73" s="148" t="s">
        <v>1</v>
      </c>
      <c r="O73" s="148" t="s">
        <v>37</v>
      </c>
    </row>
    <row r="74" spans="1:15" ht="20.25" thickBot="1">
      <c r="A74" s="1350"/>
      <c r="B74" s="149" t="s">
        <v>27</v>
      </c>
      <c r="C74" s="150" t="s">
        <v>28</v>
      </c>
      <c r="D74" s="150" t="s">
        <v>19</v>
      </c>
      <c r="E74" s="150" t="s">
        <v>29</v>
      </c>
      <c r="F74" s="1342"/>
      <c r="G74" s="1344"/>
      <c r="H74" s="153" t="s">
        <v>21</v>
      </c>
      <c r="I74" s="153" t="s">
        <v>20</v>
      </c>
      <c r="J74" s="260" t="s">
        <v>30</v>
      </c>
      <c r="K74" s="261" t="s">
        <v>31</v>
      </c>
      <c r="L74" s="155" t="s">
        <v>32</v>
      </c>
      <c r="M74" s="1348"/>
      <c r="N74" s="150" t="s">
        <v>33</v>
      </c>
      <c r="O74" s="151" t="s">
        <v>33</v>
      </c>
    </row>
    <row r="75" spans="1:15" ht="12.75">
      <c r="A75" s="156" t="s">
        <v>2</v>
      </c>
      <c r="B75" s="427">
        <v>4.5</v>
      </c>
      <c r="C75" s="428">
        <v>0</v>
      </c>
      <c r="D75" s="428">
        <v>0</v>
      </c>
      <c r="E75" s="428">
        <v>135</v>
      </c>
      <c r="F75" s="429">
        <v>30.8</v>
      </c>
      <c r="G75" s="428">
        <v>4.9</v>
      </c>
      <c r="H75" s="428">
        <v>0</v>
      </c>
      <c r="I75" s="428">
        <v>0</v>
      </c>
      <c r="J75" s="428">
        <v>0</v>
      </c>
      <c r="K75" s="428">
        <v>0</v>
      </c>
      <c r="L75" s="430">
        <v>30.3</v>
      </c>
      <c r="M75" s="427">
        <v>0</v>
      </c>
      <c r="N75" s="428">
        <v>39</v>
      </c>
      <c r="O75" s="791">
        <v>41</v>
      </c>
    </row>
    <row r="76" spans="1:15" ht="13.5" thickBot="1">
      <c r="A76" s="157" t="s">
        <v>3</v>
      </c>
      <c r="B76" s="792">
        <v>25.2</v>
      </c>
      <c r="C76" s="788">
        <v>0</v>
      </c>
      <c r="D76" s="788">
        <v>0</v>
      </c>
      <c r="E76" s="788">
        <v>36</v>
      </c>
      <c r="F76" s="822">
        <v>39.1</v>
      </c>
      <c r="G76" s="788">
        <v>5.9</v>
      </c>
      <c r="H76" s="788">
        <v>0</v>
      </c>
      <c r="I76" s="788">
        <v>0</v>
      </c>
      <c r="J76" s="788">
        <v>0</v>
      </c>
      <c r="K76" s="788">
        <v>0</v>
      </c>
      <c r="L76" s="799">
        <v>17</v>
      </c>
      <c r="M76" s="792">
        <v>0</v>
      </c>
      <c r="N76" s="788">
        <v>28</v>
      </c>
      <c r="O76" s="793">
        <v>26</v>
      </c>
    </row>
    <row r="77" spans="1:15" ht="13.5" thickBot="1">
      <c r="A77" s="159" t="s">
        <v>13</v>
      </c>
      <c r="B77" s="802">
        <f aca="true" t="shared" si="7" ref="B77:O77">SUM(B75:B76)</f>
        <v>29.7</v>
      </c>
      <c r="C77" s="804">
        <f t="shared" si="7"/>
        <v>0</v>
      </c>
      <c r="D77" s="804">
        <f t="shared" si="7"/>
        <v>0</v>
      </c>
      <c r="E77" s="804">
        <f t="shared" si="7"/>
        <v>171</v>
      </c>
      <c r="F77" s="801">
        <f t="shared" si="7"/>
        <v>69.9</v>
      </c>
      <c r="G77" s="804">
        <f t="shared" si="7"/>
        <v>10.8</v>
      </c>
      <c r="H77" s="804">
        <f t="shared" si="7"/>
        <v>0</v>
      </c>
      <c r="I77" s="804">
        <f t="shared" si="7"/>
        <v>0</v>
      </c>
      <c r="J77" s="804">
        <f t="shared" si="7"/>
        <v>0</v>
      </c>
      <c r="K77" s="804">
        <f t="shared" si="7"/>
        <v>0</v>
      </c>
      <c r="L77" s="803">
        <f t="shared" si="7"/>
        <v>47.3</v>
      </c>
      <c r="M77" s="802">
        <f t="shared" si="7"/>
        <v>0</v>
      </c>
      <c r="N77" s="804">
        <f t="shared" si="7"/>
        <v>67</v>
      </c>
      <c r="O77" s="805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77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349" t="s">
        <v>23</v>
      </c>
      <c r="B80" s="1351" t="s">
        <v>45</v>
      </c>
      <c r="C80" s="1351"/>
      <c r="D80" s="1351"/>
      <c r="E80" s="1351"/>
      <c r="F80" s="1341" t="s">
        <v>232</v>
      </c>
      <c r="G80" s="1343" t="s">
        <v>233</v>
      </c>
      <c r="H80" s="1345" t="s">
        <v>46</v>
      </c>
      <c r="I80" s="1345"/>
      <c r="J80" s="1345"/>
      <c r="K80" s="1345"/>
      <c r="L80" s="1346"/>
      <c r="M80" s="1347" t="s">
        <v>234</v>
      </c>
      <c r="N80" s="148" t="s">
        <v>1</v>
      </c>
      <c r="O80" s="148" t="s">
        <v>37</v>
      </c>
    </row>
    <row r="81" spans="1:15" ht="20.25" thickBot="1">
      <c r="A81" s="1350"/>
      <c r="B81" s="149" t="s">
        <v>27</v>
      </c>
      <c r="C81" s="150" t="s">
        <v>28</v>
      </c>
      <c r="D81" s="150" t="s">
        <v>19</v>
      </c>
      <c r="E81" s="150" t="s">
        <v>29</v>
      </c>
      <c r="F81" s="1342"/>
      <c r="G81" s="1344"/>
      <c r="H81" s="153" t="s">
        <v>21</v>
      </c>
      <c r="I81" s="153" t="s">
        <v>20</v>
      </c>
      <c r="J81" s="260" t="s">
        <v>30</v>
      </c>
      <c r="K81" s="261" t="s">
        <v>31</v>
      </c>
      <c r="L81" s="155" t="s">
        <v>32</v>
      </c>
      <c r="M81" s="1348"/>
      <c r="N81" s="150" t="s">
        <v>33</v>
      </c>
      <c r="O81" s="151" t="s">
        <v>33</v>
      </c>
    </row>
    <row r="82" spans="1:19" ht="13.5" thickBot="1">
      <c r="A82" s="156" t="s">
        <v>2</v>
      </c>
      <c r="B82" s="427">
        <v>0</v>
      </c>
      <c r="C82" s="428">
        <v>0</v>
      </c>
      <c r="D82" s="428">
        <v>0</v>
      </c>
      <c r="E82" s="428">
        <v>30.4</v>
      </c>
      <c r="F82" s="429">
        <v>13.5</v>
      </c>
      <c r="G82" s="428">
        <v>11.2</v>
      </c>
      <c r="H82" s="428">
        <v>0</v>
      </c>
      <c r="I82" s="428">
        <v>0</v>
      </c>
      <c r="J82" s="428">
        <v>0</v>
      </c>
      <c r="K82" s="428">
        <v>0</v>
      </c>
      <c r="L82" s="430">
        <v>0</v>
      </c>
      <c r="M82" s="427">
        <v>0</v>
      </c>
      <c r="N82" s="428">
        <v>20</v>
      </c>
      <c r="O82" s="791">
        <v>3.7</v>
      </c>
      <c r="S82" s="5"/>
    </row>
    <row r="83" spans="1:19" ht="13.5" thickBot="1">
      <c r="A83" s="159" t="s">
        <v>13</v>
      </c>
      <c r="B83" s="802">
        <f aca="true" t="shared" si="8" ref="B83:O83">SUM(B82:B82)</f>
        <v>0</v>
      </c>
      <c r="C83" s="804">
        <f t="shared" si="8"/>
        <v>0</v>
      </c>
      <c r="D83" s="804">
        <f t="shared" si="8"/>
        <v>0</v>
      </c>
      <c r="E83" s="804">
        <f t="shared" si="8"/>
        <v>30.4</v>
      </c>
      <c r="F83" s="801">
        <f t="shared" si="8"/>
        <v>13.5</v>
      </c>
      <c r="G83" s="804">
        <f t="shared" si="8"/>
        <v>11.2</v>
      </c>
      <c r="H83" s="804">
        <f t="shared" si="8"/>
        <v>0</v>
      </c>
      <c r="I83" s="804">
        <f t="shared" si="8"/>
        <v>0</v>
      </c>
      <c r="J83" s="804">
        <f t="shared" si="8"/>
        <v>0</v>
      </c>
      <c r="K83" s="804">
        <f t="shared" si="8"/>
        <v>0</v>
      </c>
      <c r="L83" s="803">
        <f t="shared" si="8"/>
        <v>0</v>
      </c>
      <c r="M83" s="802">
        <f t="shared" si="8"/>
        <v>0</v>
      </c>
      <c r="N83" s="804">
        <f t="shared" si="8"/>
        <v>20</v>
      </c>
      <c r="O83" s="805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100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349" t="s">
        <v>23</v>
      </c>
      <c r="B86" s="1351" t="s">
        <v>45</v>
      </c>
      <c r="C86" s="1351"/>
      <c r="D86" s="1351"/>
      <c r="E86" s="1351"/>
      <c r="F86" s="1341" t="s">
        <v>232</v>
      </c>
      <c r="G86" s="1343" t="s">
        <v>233</v>
      </c>
      <c r="H86" s="1345" t="s">
        <v>46</v>
      </c>
      <c r="I86" s="1345"/>
      <c r="J86" s="1345"/>
      <c r="K86" s="1345"/>
      <c r="L86" s="1346"/>
      <c r="M86" s="1347" t="s">
        <v>234</v>
      </c>
      <c r="N86" s="148" t="s">
        <v>1</v>
      </c>
      <c r="O86" s="148" t="s">
        <v>37</v>
      </c>
      <c r="Q86" s="75"/>
      <c r="R86" s="75"/>
    </row>
    <row r="87" spans="1:15" ht="20.25" thickBot="1">
      <c r="A87" s="1350"/>
      <c r="B87" s="149" t="s">
        <v>27</v>
      </c>
      <c r="C87" s="150" t="s">
        <v>28</v>
      </c>
      <c r="D87" s="150" t="s">
        <v>19</v>
      </c>
      <c r="E87" s="150" t="s">
        <v>29</v>
      </c>
      <c r="F87" s="1342"/>
      <c r="G87" s="1344"/>
      <c r="H87" s="153" t="s">
        <v>21</v>
      </c>
      <c r="I87" s="153" t="s">
        <v>20</v>
      </c>
      <c r="J87" s="260" t="s">
        <v>30</v>
      </c>
      <c r="K87" s="261" t="s">
        <v>31</v>
      </c>
      <c r="L87" s="155" t="s">
        <v>32</v>
      </c>
      <c r="M87" s="1348"/>
      <c r="N87" s="150" t="s">
        <v>33</v>
      </c>
      <c r="O87" s="151" t="s">
        <v>33</v>
      </c>
    </row>
    <row r="88" spans="1:15" ht="13.5" thickBot="1">
      <c r="A88" s="156" t="s">
        <v>2</v>
      </c>
      <c r="B88" s="427">
        <v>0</v>
      </c>
      <c r="C88" s="428">
        <v>0</v>
      </c>
      <c r="D88" s="428">
        <v>0</v>
      </c>
      <c r="E88" s="428">
        <v>140.9</v>
      </c>
      <c r="F88" s="429">
        <v>94.4</v>
      </c>
      <c r="G88" s="428">
        <v>33.9</v>
      </c>
      <c r="H88" s="428">
        <v>0</v>
      </c>
      <c r="I88" s="428">
        <v>0</v>
      </c>
      <c r="J88" s="428">
        <v>0</v>
      </c>
      <c r="K88" s="428">
        <v>0</v>
      </c>
      <c r="L88" s="430">
        <v>0</v>
      </c>
      <c r="M88" s="427">
        <v>0</v>
      </c>
      <c r="N88" s="428">
        <v>11</v>
      </c>
      <c r="O88" s="791">
        <v>15</v>
      </c>
    </row>
    <row r="89" spans="1:15" ht="13.5" thickBot="1">
      <c r="A89" s="159" t="s">
        <v>13</v>
      </c>
      <c r="B89" s="802">
        <f aca="true" t="shared" si="9" ref="B89:O89">SUM(B88:B88)</f>
        <v>0</v>
      </c>
      <c r="C89" s="804">
        <f t="shared" si="9"/>
        <v>0</v>
      </c>
      <c r="D89" s="804">
        <f t="shared" si="9"/>
        <v>0</v>
      </c>
      <c r="E89" s="804">
        <f t="shared" si="9"/>
        <v>140.9</v>
      </c>
      <c r="F89" s="801">
        <f t="shared" si="9"/>
        <v>94.4</v>
      </c>
      <c r="G89" s="804">
        <f t="shared" si="9"/>
        <v>33.9</v>
      </c>
      <c r="H89" s="804">
        <f t="shared" si="9"/>
        <v>0</v>
      </c>
      <c r="I89" s="804">
        <f t="shared" si="9"/>
        <v>0</v>
      </c>
      <c r="J89" s="804">
        <f t="shared" si="9"/>
        <v>0</v>
      </c>
      <c r="K89" s="804">
        <f t="shared" si="9"/>
        <v>0</v>
      </c>
      <c r="L89" s="803">
        <f t="shared" si="9"/>
        <v>0</v>
      </c>
      <c r="M89" s="802">
        <f t="shared" si="9"/>
        <v>0</v>
      </c>
      <c r="N89" s="804">
        <f t="shared" si="9"/>
        <v>11</v>
      </c>
      <c r="O89" s="805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75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349" t="s">
        <v>23</v>
      </c>
      <c r="B92" s="1351" t="s">
        <v>45</v>
      </c>
      <c r="C92" s="1351"/>
      <c r="D92" s="1351"/>
      <c r="E92" s="1351"/>
      <c r="F92" s="1341" t="s">
        <v>232</v>
      </c>
      <c r="G92" s="1343" t="s">
        <v>233</v>
      </c>
      <c r="H92" s="1345" t="s">
        <v>46</v>
      </c>
      <c r="I92" s="1345"/>
      <c r="J92" s="1345"/>
      <c r="K92" s="1345"/>
      <c r="L92" s="1346"/>
      <c r="M92" s="1347" t="s">
        <v>234</v>
      </c>
      <c r="N92" s="148" t="s">
        <v>1</v>
      </c>
      <c r="O92" s="148" t="s">
        <v>37</v>
      </c>
    </row>
    <row r="93" spans="1:15" ht="20.25" thickBot="1">
      <c r="A93" s="1350"/>
      <c r="B93" s="149" t="s">
        <v>27</v>
      </c>
      <c r="C93" s="150" t="s">
        <v>28</v>
      </c>
      <c r="D93" s="150" t="s">
        <v>19</v>
      </c>
      <c r="E93" s="150" t="s">
        <v>29</v>
      </c>
      <c r="F93" s="1342"/>
      <c r="G93" s="1344"/>
      <c r="H93" s="153" t="s">
        <v>21</v>
      </c>
      <c r="I93" s="153" t="s">
        <v>20</v>
      </c>
      <c r="J93" s="260" t="s">
        <v>30</v>
      </c>
      <c r="K93" s="261" t="s">
        <v>31</v>
      </c>
      <c r="L93" s="155" t="s">
        <v>32</v>
      </c>
      <c r="M93" s="1348"/>
      <c r="N93" s="150" t="s">
        <v>33</v>
      </c>
      <c r="O93" s="151" t="s">
        <v>33</v>
      </c>
    </row>
    <row r="94" spans="1:15" ht="13.5" thickBot="1">
      <c r="A94" s="156" t="s">
        <v>2</v>
      </c>
      <c r="B94" s="427">
        <v>0</v>
      </c>
      <c r="C94" s="428">
        <v>0</v>
      </c>
      <c r="D94" s="428">
        <v>0</v>
      </c>
      <c r="E94" s="428">
        <v>19.8</v>
      </c>
      <c r="F94" s="429">
        <v>60.9</v>
      </c>
      <c r="G94" s="428">
        <v>2.5</v>
      </c>
      <c r="H94" s="428">
        <v>0</v>
      </c>
      <c r="I94" s="428">
        <v>0</v>
      </c>
      <c r="J94" s="428">
        <v>0</v>
      </c>
      <c r="K94" s="428">
        <v>0</v>
      </c>
      <c r="L94" s="430">
        <v>0</v>
      </c>
      <c r="M94" s="427">
        <v>0</v>
      </c>
      <c r="N94" s="428">
        <v>5.5</v>
      </c>
      <c r="O94" s="791">
        <v>3.7</v>
      </c>
    </row>
    <row r="95" spans="1:15" ht="13.5" thickBot="1">
      <c r="A95" s="159" t="s">
        <v>13</v>
      </c>
      <c r="B95" s="802">
        <f aca="true" t="shared" si="10" ref="B95:O95">SUM(B94:B94)</f>
        <v>0</v>
      </c>
      <c r="C95" s="804">
        <f t="shared" si="10"/>
        <v>0</v>
      </c>
      <c r="D95" s="804">
        <f t="shared" si="10"/>
        <v>0</v>
      </c>
      <c r="E95" s="804">
        <f t="shared" si="10"/>
        <v>19.8</v>
      </c>
      <c r="F95" s="801">
        <f t="shared" si="10"/>
        <v>60.9</v>
      </c>
      <c r="G95" s="804">
        <f t="shared" si="10"/>
        <v>2.5</v>
      </c>
      <c r="H95" s="804">
        <f t="shared" si="10"/>
        <v>0</v>
      </c>
      <c r="I95" s="804">
        <f t="shared" si="10"/>
        <v>0</v>
      </c>
      <c r="J95" s="804">
        <f t="shared" si="10"/>
        <v>0</v>
      </c>
      <c r="K95" s="804">
        <f t="shared" si="10"/>
        <v>0</v>
      </c>
      <c r="L95" s="803">
        <f t="shared" si="10"/>
        <v>0</v>
      </c>
      <c r="M95" s="802">
        <f t="shared" si="10"/>
        <v>0</v>
      </c>
      <c r="N95" s="804">
        <f t="shared" si="10"/>
        <v>5.5</v>
      </c>
      <c r="O95" s="805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93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349" t="s">
        <v>23</v>
      </c>
      <c r="B98" s="1351" t="s">
        <v>45</v>
      </c>
      <c r="C98" s="1351"/>
      <c r="D98" s="1351"/>
      <c r="E98" s="1351"/>
      <c r="F98" s="1341" t="s">
        <v>232</v>
      </c>
      <c r="G98" s="1343" t="s">
        <v>233</v>
      </c>
      <c r="H98" s="1345" t="s">
        <v>46</v>
      </c>
      <c r="I98" s="1345"/>
      <c r="J98" s="1345"/>
      <c r="K98" s="1345"/>
      <c r="L98" s="1346"/>
      <c r="M98" s="1347" t="s">
        <v>234</v>
      </c>
      <c r="N98" s="148" t="s">
        <v>1</v>
      </c>
      <c r="O98" s="148" t="s">
        <v>37</v>
      </c>
    </row>
    <row r="99" spans="1:15" ht="20.25" thickBot="1">
      <c r="A99" s="1350"/>
      <c r="B99" s="149" t="s">
        <v>27</v>
      </c>
      <c r="C99" s="150" t="s">
        <v>28</v>
      </c>
      <c r="D99" s="150" t="s">
        <v>19</v>
      </c>
      <c r="E99" s="150" t="s">
        <v>29</v>
      </c>
      <c r="F99" s="1342"/>
      <c r="G99" s="1344"/>
      <c r="H99" s="153" t="s">
        <v>21</v>
      </c>
      <c r="I99" s="153" t="s">
        <v>20</v>
      </c>
      <c r="J99" s="260" t="s">
        <v>30</v>
      </c>
      <c r="K99" s="261" t="s">
        <v>31</v>
      </c>
      <c r="L99" s="155" t="s">
        <v>32</v>
      </c>
      <c r="M99" s="1348"/>
      <c r="N99" s="150" t="s">
        <v>33</v>
      </c>
      <c r="O99" s="151" t="s">
        <v>33</v>
      </c>
    </row>
    <row r="100" spans="1:15" ht="13.5" thickBot="1">
      <c r="A100" s="156" t="s">
        <v>2</v>
      </c>
      <c r="B100" s="427">
        <v>0</v>
      </c>
      <c r="C100" s="428">
        <v>0</v>
      </c>
      <c r="D100" s="428">
        <v>2</v>
      </c>
      <c r="E100" s="428">
        <v>0</v>
      </c>
      <c r="F100" s="429">
        <v>23.6</v>
      </c>
      <c r="G100" s="428">
        <v>5.1</v>
      </c>
      <c r="H100" s="428">
        <v>0</v>
      </c>
      <c r="I100" s="428">
        <v>0</v>
      </c>
      <c r="J100" s="428">
        <v>0</v>
      </c>
      <c r="K100" s="428">
        <v>0</v>
      </c>
      <c r="L100" s="430">
        <v>0</v>
      </c>
      <c r="M100" s="427">
        <v>0</v>
      </c>
      <c r="N100" s="428">
        <v>5.5</v>
      </c>
      <c r="O100" s="791">
        <v>3.7</v>
      </c>
    </row>
    <row r="101" spans="1:15" ht="13.5" thickBot="1">
      <c r="A101" s="159" t="s">
        <v>13</v>
      </c>
      <c r="B101" s="802">
        <f aca="true" t="shared" si="11" ref="B101:O101">SUM(B100:B100)</f>
        <v>0</v>
      </c>
      <c r="C101" s="804">
        <f t="shared" si="11"/>
        <v>0</v>
      </c>
      <c r="D101" s="804">
        <f t="shared" si="11"/>
        <v>2</v>
      </c>
      <c r="E101" s="804">
        <f t="shared" si="11"/>
        <v>0</v>
      </c>
      <c r="F101" s="801">
        <f t="shared" si="11"/>
        <v>23.6</v>
      </c>
      <c r="G101" s="804">
        <f t="shared" si="11"/>
        <v>5.1</v>
      </c>
      <c r="H101" s="804">
        <f t="shared" si="11"/>
        <v>0</v>
      </c>
      <c r="I101" s="804">
        <f t="shared" si="11"/>
        <v>0</v>
      </c>
      <c r="J101" s="804">
        <f t="shared" si="11"/>
        <v>0</v>
      </c>
      <c r="K101" s="804">
        <f t="shared" si="11"/>
        <v>0</v>
      </c>
      <c r="L101" s="803">
        <f t="shared" si="11"/>
        <v>0</v>
      </c>
      <c r="M101" s="802">
        <f t="shared" si="11"/>
        <v>0</v>
      </c>
      <c r="N101" s="804">
        <f t="shared" si="11"/>
        <v>5.5</v>
      </c>
      <c r="O101" s="805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101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349" t="s">
        <v>23</v>
      </c>
      <c r="B104" s="1351" t="s">
        <v>45</v>
      </c>
      <c r="C104" s="1351"/>
      <c r="D104" s="1351"/>
      <c r="E104" s="1351"/>
      <c r="F104" s="1341" t="s">
        <v>232</v>
      </c>
      <c r="G104" s="1343" t="s">
        <v>233</v>
      </c>
      <c r="H104" s="1345" t="s">
        <v>46</v>
      </c>
      <c r="I104" s="1345"/>
      <c r="J104" s="1345"/>
      <c r="K104" s="1345"/>
      <c r="L104" s="1346"/>
      <c r="M104" s="1347" t="s">
        <v>234</v>
      </c>
      <c r="N104" s="148" t="s">
        <v>1</v>
      </c>
      <c r="O104" s="148" t="s">
        <v>37</v>
      </c>
    </row>
    <row r="105" spans="1:15" ht="20.25" thickBot="1">
      <c r="A105" s="1350"/>
      <c r="B105" s="149" t="s">
        <v>27</v>
      </c>
      <c r="C105" s="150" t="s">
        <v>28</v>
      </c>
      <c r="D105" s="150" t="s">
        <v>19</v>
      </c>
      <c r="E105" s="150" t="s">
        <v>29</v>
      </c>
      <c r="F105" s="1342"/>
      <c r="G105" s="1344"/>
      <c r="H105" s="153" t="s">
        <v>21</v>
      </c>
      <c r="I105" s="153" t="s">
        <v>20</v>
      </c>
      <c r="J105" s="260" t="s">
        <v>30</v>
      </c>
      <c r="K105" s="261" t="s">
        <v>31</v>
      </c>
      <c r="L105" s="155" t="s">
        <v>32</v>
      </c>
      <c r="M105" s="1348"/>
      <c r="N105" s="150" t="s">
        <v>33</v>
      </c>
      <c r="O105" s="151" t="s">
        <v>33</v>
      </c>
    </row>
    <row r="106" spans="1:15" ht="12.75">
      <c r="A106" s="156" t="s">
        <v>2</v>
      </c>
      <c r="B106" s="427">
        <v>0</v>
      </c>
      <c r="C106" s="428">
        <v>796.2</v>
      </c>
      <c r="D106" s="428">
        <v>0</v>
      </c>
      <c r="E106" s="428">
        <v>0</v>
      </c>
      <c r="F106" s="429">
        <v>45.6</v>
      </c>
      <c r="G106" s="428">
        <v>32.1</v>
      </c>
      <c r="H106" s="428">
        <v>0</v>
      </c>
      <c r="I106" s="428">
        <v>0</v>
      </c>
      <c r="J106" s="428">
        <v>0</v>
      </c>
      <c r="K106" s="428">
        <v>0</v>
      </c>
      <c r="L106" s="430">
        <v>0</v>
      </c>
      <c r="M106" s="427">
        <v>0</v>
      </c>
      <c r="N106" s="428">
        <v>89</v>
      </c>
      <c r="O106" s="791">
        <v>41</v>
      </c>
    </row>
    <row r="107" spans="1:15" ht="13.5" thickBot="1">
      <c r="A107" s="157" t="s">
        <v>3</v>
      </c>
      <c r="B107" s="792">
        <v>0</v>
      </c>
      <c r="C107" s="788">
        <v>0</v>
      </c>
      <c r="D107" s="788">
        <v>187.9</v>
      </c>
      <c r="E107" s="788">
        <v>0</v>
      </c>
      <c r="F107" s="822">
        <v>12.2</v>
      </c>
      <c r="G107" s="788">
        <v>0</v>
      </c>
      <c r="H107" s="788">
        <v>0</v>
      </c>
      <c r="I107" s="788">
        <v>0</v>
      </c>
      <c r="J107" s="788">
        <v>0</v>
      </c>
      <c r="K107" s="788">
        <v>0</v>
      </c>
      <c r="L107" s="799">
        <v>0</v>
      </c>
      <c r="M107" s="792">
        <v>0</v>
      </c>
      <c r="N107" s="788">
        <v>45</v>
      </c>
      <c r="O107" s="793">
        <v>0</v>
      </c>
    </row>
    <row r="108" spans="1:15" ht="13.5" thickBot="1">
      <c r="A108" s="159" t="s">
        <v>13</v>
      </c>
      <c r="B108" s="802">
        <f aca="true" t="shared" si="12" ref="B108:O108">SUM(B106:B107)</f>
        <v>0</v>
      </c>
      <c r="C108" s="804">
        <f t="shared" si="12"/>
        <v>796.2</v>
      </c>
      <c r="D108" s="804">
        <f t="shared" si="12"/>
        <v>187.9</v>
      </c>
      <c r="E108" s="804">
        <f t="shared" si="12"/>
        <v>0</v>
      </c>
      <c r="F108" s="801">
        <f t="shared" si="12"/>
        <v>57.8</v>
      </c>
      <c r="G108" s="804">
        <f t="shared" si="12"/>
        <v>32.1</v>
      </c>
      <c r="H108" s="804">
        <f t="shared" si="12"/>
        <v>0</v>
      </c>
      <c r="I108" s="804">
        <f t="shared" si="12"/>
        <v>0</v>
      </c>
      <c r="J108" s="804">
        <f t="shared" si="12"/>
        <v>0</v>
      </c>
      <c r="K108" s="804">
        <f t="shared" si="12"/>
        <v>0</v>
      </c>
      <c r="L108" s="803">
        <f t="shared" si="12"/>
        <v>0</v>
      </c>
      <c r="M108" s="802">
        <f t="shared" si="12"/>
        <v>0</v>
      </c>
      <c r="N108" s="804">
        <f t="shared" si="12"/>
        <v>134</v>
      </c>
      <c r="O108" s="805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102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349" t="s">
        <v>23</v>
      </c>
      <c r="B111" s="1351" t="s">
        <v>45</v>
      </c>
      <c r="C111" s="1351"/>
      <c r="D111" s="1351"/>
      <c r="E111" s="1351"/>
      <c r="F111" s="1341" t="s">
        <v>232</v>
      </c>
      <c r="G111" s="1343" t="s">
        <v>233</v>
      </c>
      <c r="H111" s="1345" t="s">
        <v>46</v>
      </c>
      <c r="I111" s="1345"/>
      <c r="J111" s="1345"/>
      <c r="K111" s="1345"/>
      <c r="L111" s="1346"/>
      <c r="M111" s="1347" t="s">
        <v>234</v>
      </c>
      <c r="N111" s="148" t="s">
        <v>1</v>
      </c>
      <c r="O111" s="148" t="s">
        <v>37</v>
      </c>
    </row>
    <row r="112" spans="1:15" ht="20.25" thickBot="1">
      <c r="A112" s="1350"/>
      <c r="B112" s="149" t="s">
        <v>27</v>
      </c>
      <c r="C112" s="150" t="s">
        <v>28</v>
      </c>
      <c r="D112" s="150" t="s">
        <v>19</v>
      </c>
      <c r="E112" s="150" t="s">
        <v>29</v>
      </c>
      <c r="F112" s="1342"/>
      <c r="G112" s="1344"/>
      <c r="H112" s="153" t="s">
        <v>21</v>
      </c>
      <c r="I112" s="153" t="s">
        <v>20</v>
      </c>
      <c r="J112" s="260" t="s">
        <v>30</v>
      </c>
      <c r="K112" s="261" t="s">
        <v>31</v>
      </c>
      <c r="L112" s="155" t="s">
        <v>32</v>
      </c>
      <c r="M112" s="1348"/>
      <c r="N112" s="150" t="s">
        <v>33</v>
      </c>
      <c r="O112" s="151" t="s">
        <v>33</v>
      </c>
    </row>
    <row r="113" spans="1:15" ht="13.5" thickBot="1">
      <c r="A113" s="156" t="s">
        <v>2</v>
      </c>
      <c r="B113" s="427">
        <v>0</v>
      </c>
      <c r="C113" s="428">
        <v>0</v>
      </c>
      <c r="D113" s="428">
        <v>0</v>
      </c>
      <c r="E113" s="428">
        <v>0</v>
      </c>
      <c r="F113" s="429">
        <v>0</v>
      </c>
      <c r="G113" s="428">
        <v>0</v>
      </c>
      <c r="H113" s="428">
        <v>0</v>
      </c>
      <c r="I113" s="428">
        <v>0</v>
      </c>
      <c r="J113" s="428">
        <v>0</v>
      </c>
      <c r="K113" s="428">
        <v>0</v>
      </c>
      <c r="L113" s="430">
        <v>0</v>
      </c>
      <c r="M113" s="427">
        <v>0</v>
      </c>
      <c r="N113" s="428">
        <v>0</v>
      </c>
      <c r="O113" s="791">
        <v>0</v>
      </c>
    </row>
    <row r="114" spans="1:15" ht="13.5" thickBot="1">
      <c r="A114" s="159" t="s">
        <v>13</v>
      </c>
      <c r="B114" s="802">
        <f aca="true" t="shared" si="13" ref="B114:O114">SUM(B113:B113)</f>
        <v>0</v>
      </c>
      <c r="C114" s="804">
        <f t="shared" si="13"/>
        <v>0</v>
      </c>
      <c r="D114" s="804">
        <f t="shared" si="13"/>
        <v>0</v>
      </c>
      <c r="E114" s="804">
        <f t="shared" si="13"/>
        <v>0</v>
      </c>
      <c r="F114" s="801">
        <f t="shared" si="13"/>
        <v>0</v>
      </c>
      <c r="G114" s="804">
        <f t="shared" si="13"/>
        <v>0</v>
      </c>
      <c r="H114" s="804">
        <f t="shared" si="13"/>
        <v>0</v>
      </c>
      <c r="I114" s="804">
        <f t="shared" si="13"/>
        <v>0</v>
      </c>
      <c r="J114" s="804">
        <f t="shared" si="13"/>
        <v>0</v>
      </c>
      <c r="K114" s="804">
        <f t="shared" si="13"/>
        <v>0</v>
      </c>
      <c r="L114" s="803">
        <f t="shared" si="13"/>
        <v>0</v>
      </c>
      <c r="M114" s="802">
        <f t="shared" si="13"/>
        <v>0</v>
      </c>
      <c r="N114" s="804">
        <f t="shared" si="13"/>
        <v>0</v>
      </c>
      <c r="O114" s="805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103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349" t="s">
        <v>23</v>
      </c>
      <c r="B117" s="1351" t="s">
        <v>45</v>
      </c>
      <c r="C117" s="1351"/>
      <c r="D117" s="1351"/>
      <c r="E117" s="1351"/>
      <c r="F117" s="1341" t="s">
        <v>232</v>
      </c>
      <c r="G117" s="1343" t="s">
        <v>233</v>
      </c>
      <c r="H117" s="1345" t="s">
        <v>46</v>
      </c>
      <c r="I117" s="1345"/>
      <c r="J117" s="1345"/>
      <c r="K117" s="1345"/>
      <c r="L117" s="1346"/>
      <c r="M117" s="1347" t="s">
        <v>234</v>
      </c>
      <c r="N117" s="148" t="s">
        <v>1</v>
      </c>
      <c r="O117" s="148" t="s">
        <v>37</v>
      </c>
    </row>
    <row r="118" spans="1:15" ht="20.25" thickBot="1">
      <c r="A118" s="1350"/>
      <c r="B118" s="149" t="s">
        <v>27</v>
      </c>
      <c r="C118" s="150" t="s">
        <v>28</v>
      </c>
      <c r="D118" s="150" t="s">
        <v>19</v>
      </c>
      <c r="E118" s="150" t="s">
        <v>29</v>
      </c>
      <c r="F118" s="1342"/>
      <c r="G118" s="1344"/>
      <c r="H118" s="153" t="s">
        <v>21</v>
      </c>
      <c r="I118" s="153" t="s">
        <v>20</v>
      </c>
      <c r="J118" s="260" t="s">
        <v>30</v>
      </c>
      <c r="K118" s="261" t="s">
        <v>31</v>
      </c>
      <c r="L118" s="155" t="s">
        <v>32</v>
      </c>
      <c r="M118" s="1348"/>
      <c r="N118" s="150" t="s">
        <v>33</v>
      </c>
      <c r="O118" s="151" t="s">
        <v>33</v>
      </c>
    </row>
    <row r="119" spans="1:15" ht="13.5" thickBot="1">
      <c r="A119" s="156" t="s">
        <v>2</v>
      </c>
      <c r="B119" s="427">
        <v>0</v>
      </c>
      <c r="C119" s="428">
        <v>0</v>
      </c>
      <c r="D119" s="428">
        <v>0</v>
      </c>
      <c r="E119" s="428">
        <v>0</v>
      </c>
      <c r="F119" s="429">
        <v>34.4</v>
      </c>
      <c r="G119" s="428">
        <v>0</v>
      </c>
      <c r="H119" s="428">
        <v>0</v>
      </c>
      <c r="I119" s="428">
        <v>0</v>
      </c>
      <c r="J119" s="428">
        <v>0</v>
      </c>
      <c r="K119" s="428">
        <v>0</v>
      </c>
      <c r="L119" s="430">
        <v>18</v>
      </c>
      <c r="M119" s="427">
        <v>0</v>
      </c>
      <c r="N119" s="428">
        <v>27</v>
      </c>
      <c r="O119" s="791">
        <v>20</v>
      </c>
    </row>
    <row r="120" spans="1:15" ht="13.5" thickBot="1">
      <c r="A120" s="159" t="s">
        <v>13</v>
      </c>
      <c r="B120" s="802">
        <f aca="true" t="shared" si="14" ref="B120:O120">SUM(B119:B119)</f>
        <v>0</v>
      </c>
      <c r="C120" s="804">
        <f t="shared" si="14"/>
        <v>0</v>
      </c>
      <c r="D120" s="804">
        <f t="shared" si="14"/>
        <v>0</v>
      </c>
      <c r="E120" s="804">
        <f t="shared" si="14"/>
        <v>0</v>
      </c>
      <c r="F120" s="801">
        <f t="shared" si="14"/>
        <v>34.4</v>
      </c>
      <c r="G120" s="804">
        <f t="shared" si="14"/>
        <v>0</v>
      </c>
      <c r="H120" s="804">
        <f t="shared" si="14"/>
        <v>0</v>
      </c>
      <c r="I120" s="804">
        <f t="shared" si="14"/>
        <v>0</v>
      </c>
      <c r="J120" s="804">
        <f t="shared" si="14"/>
        <v>0</v>
      </c>
      <c r="K120" s="804">
        <f t="shared" si="14"/>
        <v>0</v>
      </c>
      <c r="L120" s="803">
        <f t="shared" si="14"/>
        <v>18</v>
      </c>
      <c r="M120" s="802">
        <f t="shared" si="14"/>
        <v>0</v>
      </c>
      <c r="N120" s="804">
        <f t="shared" si="14"/>
        <v>27</v>
      </c>
      <c r="O120" s="805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104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349" t="s">
        <v>23</v>
      </c>
      <c r="B123" s="1351" t="s">
        <v>45</v>
      </c>
      <c r="C123" s="1351"/>
      <c r="D123" s="1351"/>
      <c r="E123" s="1351"/>
      <c r="F123" s="1341" t="s">
        <v>232</v>
      </c>
      <c r="G123" s="1343" t="s">
        <v>233</v>
      </c>
      <c r="H123" s="1345" t="s">
        <v>46</v>
      </c>
      <c r="I123" s="1345"/>
      <c r="J123" s="1345"/>
      <c r="K123" s="1345"/>
      <c r="L123" s="1346"/>
      <c r="M123" s="1347" t="s">
        <v>234</v>
      </c>
      <c r="N123" s="148" t="s">
        <v>1</v>
      </c>
      <c r="O123" s="148" t="s">
        <v>37</v>
      </c>
    </row>
    <row r="124" spans="1:15" ht="20.25" thickBot="1">
      <c r="A124" s="1350"/>
      <c r="B124" s="149" t="s">
        <v>27</v>
      </c>
      <c r="C124" s="150" t="s">
        <v>28</v>
      </c>
      <c r="D124" s="150" t="s">
        <v>19</v>
      </c>
      <c r="E124" s="150" t="s">
        <v>29</v>
      </c>
      <c r="F124" s="1342"/>
      <c r="G124" s="1344"/>
      <c r="H124" s="153" t="s">
        <v>21</v>
      </c>
      <c r="I124" s="153" t="s">
        <v>20</v>
      </c>
      <c r="J124" s="260" t="s">
        <v>30</v>
      </c>
      <c r="K124" s="261" t="s">
        <v>31</v>
      </c>
      <c r="L124" s="155" t="s">
        <v>32</v>
      </c>
      <c r="M124" s="1348"/>
      <c r="N124" s="150" t="s">
        <v>33</v>
      </c>
      <c r="O124" s="151" t="s">
        <v>33</v>
      </c>
    </row>
    <row r="125" spans="1:15" ht="13.5" thickBot="1">
      <c r="A125" s="156" t="s">
        <v>2</v>
      </c>
      <c r="B125" s="427">
        <v>0</v>
      </c>
      <c r="C125" s="428">
        <v>0</v>
      </c>
      <c r="D125" s="428">
        <v>0</v>
      </c>
      <c r="E125" s="428">
        <v>53</v>
      </c>
      <c r="F125" s="429">
        <v>0</v>
      </c>
      <c r="G125" s="428">
        <v>0</v>
      </c>
      <c r="H125" s="428">
        <v>0</v>
      </c>
      <c r="I125" s="428">
        <v>0</v>
      </c>
      <c r="J125" s="428">
        <v>0</v>
      </c>
      <c r="K125" s="428">
        <v>0</v>
      </c>
      <c r="L125" s="430">
        <v>19</v>
      </c>
      <c r="M125" s="427">
        <v>0</v>
      </c>
      <c r="N125" s="428">
        <v>39</v>
      </c>
      <c r="O125" s="791">
        <v>18.5</v>
      </c>
    </row>
    <row r="126" spans="1:15" ht="13.5" thickBot="1">
      <c r="A126" s="159" t="s">
        <v>13</v>
      </c>
      <c r="B126" s="802">
        <f aca="true" t="shared" si="15" ref="B126:O126">SUM(B125:B125)</f>
        <v>0</v>
      </c>
      <c r="C126" s="804">
        <f t="shared" si="15"/>
        <v>0</v>
      </c>
      <c r="D126" s="804">
        <f t="shared" si="15"/>
        <v>0</v>
      </c>
      <c r="E126" s="804">
        <f t="shared" si="15"/>
        <v>53</v>
      </c>
      <c r="F126" s="801">
        <f t="shared" si="15"/>
        <v>0</v>
      </c>
      <c r="G126" s="804">
        <f t="shared" si="15"/>
        <v>0</v>
      </c>
      <c r="H126" s="804">
        <f t="shared" si="15"/>
        <v>0</v>
      </c>
      <c r="I126" s="804">
        <f t="shared" si="15"/>
        <v>0</v>
      </c>
      <c r="J126" s="804">
        <f t="shared" si="15"/>
        <v>0</v>
      </c>
      <c r="K126" s="804">
        <f t="shared" si="15"/>
        <v>0</v>
      </c>
      <c r="L126" s="803">
        <f t="shared" si="15"/>
        <v>19</v>
      </c>
      <c r="M126" s="802">
        <f>SUM(M125:M125)</f>
        <v>0</v>
      </c>
      <c r="N126" s="804">
        <f t="shared" si="15"/>
        <v>39</v>
      </c>
      <c r="O126" s="805">
        <f t="shared" si="15"/>
        <v>18.5</v>
      </c>
    </row>
    <row r="127" spans="1:15" ht="12.75">
      <c r="A127" s="8"/>
      <c r="B127" s="433"/>
      <c r="C127" s="433"/>
      <c r="D127" s="433"/>
      <c r="E127" s="433"/>
      <c r="F127" s="433"/>
      <c r="G127" s="433"/>
      <c r="H127" s="433"/>
      <c r="I127" s="433"/>
      <c r="J127" s="433"/>
      <c r="K127" s="433"/>
      <c r="L127" s="433"/>
      <c r="M127" s="433"/>
      <c r="N127" s="433"/>
      <c r="O127" s="433"/>
    </row>
    <row r="128" spans="1:15" ht="18">
      <c r="A128" s="8"/>
      <c r="B128" s="6" t="s">
        <v>105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349" t="s">
        <v>23</v>
      </c>
      <c r="B129" s="1351" t="s">
        <v>45</v>
      </c>
      <c r="C129" s="1351"/>
      <c r="D129" s="1351"/>
      <c r="E129" s="1351"/>
      <c r="F129" s="1341" t="s">
        <v>232</v>
      </c>
      <c r="G129" s="1343" t="s">
        <v>233</v>
      </c>
      <c r="H129" s="1345" t="s">
        <v>46</v>
      </c>
      <c r="I129" s="1345"/>
      <c r="J129" s="1345"/>
      <c r="K129" s="1345"/>
      <c r="L129" s="1346"/>
      <c r="M129" s="1347" t="s">
        <v>234</v>
      </c>
      <c r="N129" s="148" t="s">
        <v>1</v>
      </c>
      <c r="O129" s="148" t="s">
        <v>37</v>
      </c>
    </row>
    <row r="130" spans="1:15" ht="20.25" thickBot="1">
      <c r="A130" s="1350"/>
      <c r="B130" s="149" t="s">
        <v>27</v>
      </c>
      <c r="C130" s="150" t="s">
        <v>28</v>
      </c>
      <c r="D130" s="150" t="s">
        <v>19</v>
      </c>
      <c r="E130" s="150" t="s">
        <v>29</v>
      </c>
      <c r="F130" s="1342"/>
      <c r="G130" s="1344"/>
      <c r="H130" s="153" t="s">
        <v>21</v>
      </c>
      <c r="I130" s="153" t="s">
        <v>20</v>
      </c>
      <c r="J130" s="260" t="s">
        <v>30</v>
      </c>
      <c r="K130" s="261" t="s">
        <v>31</v>
      </c>
      <c r="L130" s="155" t="s">
        <v>32</v>
      </c>
      <c r="M130" s="1348"/>
      <c r="N130" s="150" t="s">
        <v>33</v>
      </c>
      <c r="O130" s="151" t="s">
        <v>33</v>
      </c>
    </row>
    <row r="131" spans="1:15" ht="13.5" thickBot="1">
      <c r="A131" s="156" t="s">
        <v>2</v>
      </c>
      <c r="B131" s="427">
        <v>0</v>
      </c>
      <c r="C131" s="428">
        <v>0</v>
      </c>
      <c r="D131" s="428">
        <v>0</v>
      </c>
      <c r="E131" s="428">
        <v>7</v>
      </c>
      <c r="F131" s="429">
        <v>0</v>
      </c>
      <c r="G131" s="428">
        <v>0</v>
      </c>
      <c r="H131" s="428">
        <v>0</v>
      </c>
      <c r="I131" s="428">
        <v>0</v>
      </c>
      <c r="J131" s="428">
        <v>0</v>
      </c>
      <c r="K131" s="428">
        <v>0</v>
      </c>
      <c r="L131" s="430">
        <v>0</v>
      </c>
      <c r="M131" s="427">
        <v>0</v>
      </c>
      <c r="N131" s="428">
        <v>5.5</v>
      </c>
      <c r="O131" s="791">
        <v>3.7</v>
      </c>
    </row>
    <row r="132" spans="1:15" ht="13.5" thickBot="1">
      <c r="A132" s="159" t="s">
        <v>13</v>
      </c>
      <c r="B132" s="802">
        <f aca="true" t="shared" si="16" ref="B132:O132">SUM(B131:B131)</f>
        <v>0</v>
      </c>
      <c r="C132" s="804">
        <f t="shared" si="16"/>
        <v>0</v>
      </c>
      <c r="D132" s="804">
        <f t="shared" si="16"/>
        <v>0</v>
      </c>
      <c r="E132" s="804">
        <f t="shared" si="16"/>
        <v>7</v>
      </c>
      <c r="F132" s="801">
        <f t="shared" si="16"/>
        <v>0</v>
      </c>
      <c r="G132" s="804">
        <f t="shared" si="16"/>
        <v>0</v>
      </c>
      <c r="H132" s="804">
        <f t="shared" si="16"/>
        <v>0</v>
      </c>
      <c r="I132" s="804">
        <f t="shared" si="16"/>
        <v>0</v>
      </c>
      <c r="J132" s="804">
        <f t="shared" si="16"/>
        <v>0</v>
      </c>
      <c r="K132" s="804">
        <f t="shared" si="16"/>
        <v>0</v>
      </c>
      <c r="L132" s="803">
        <f t="shared" si="16"/>
        <v>0</v>
      </c>
      <c r="M132" s="802">
        <f t="shared" si="16"/>
        <v>0</v>
      </c>
      <c r="N132" s="804">
        <f t="shared" si="16"/>
        <v>5.5</v>
      </c>
      <c r="O132" s="805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118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349" t="s">
        <v>23</v>
      </c>
      <c r="B135" s="1351" t="s">
        <v>45</v>
      </c>
      <c r="C135" s="1351"/>
      <c r="D135" s="1351"/>
      <c r="E135" s="1351"/>
      <c r="F135" s="1341" t="s">
        <v>232</v>
      </c>
      <c r="G135" s="1343" t="s">
        <v>233</v>
      </c>
      <c r="H135" s="1345" t="s">
        <v>46</v>
      </c>
      <c r="I135" s="1345"/>
      <c r="J135" s="1345"/>
      <c r="K135" s="1345"/>
      <c r="L135" s="1346"/>
      <c r="M135" s="1347" t="s">
        <v>234</v>
      </c>
      <c r="N135" s="148" t="s">
        <v>1</v>
      </c>
      <c r="O135" s="148" t="s">
        <v>37</v>
      </c>
    </row>
    <row r="136" spans="1:15" ht="20.25" thickBot="1">
      <c r="A136" s="1350"/>
      <c r="B136" s="149" t="s">
        <v>27</v>
      </c>
      <c r="C136" s="150" t="s">
        <v>28</v>
      </c>
      <c r="D136" s="150" t="s">
        <v>19</v>
      </c>
      <c r="E136" s="150" t="s">
        <v>29</v>
      </c>
      <c r="F136" s="1342"/>
      <c r="G136" s="1344"/>
      <c r="H136" s="153" t="s">
        <v>21</v>
      </c>
      <c r="I136" s="153" t="s">
        <v>20</v>
      </c>
      <c r="J136" s="260" t="s">
        <v>30</v>
      </c>
      <c r="K136" s="261" t="s">
        <v>31</v>
      </c>
      <c r="L136" s="155" t="s">
        <v>32</v>
      </c>
      <c r="M136" s="1348"/>
      <c r="N136" s="150" t="s">
        <v>33</v>
      </c>
      <c r="O136" s="151" t="s">
        <v>33</v>
      </c>
    </row>
    <row r="137" spans="1:15" ht="13.5" thickBot="1">
      <c r="A137" s="156" t="s">
        <v>2</v>
      </c>
      <c r="B137" s="427">
        <v>0</v>
      </c>
      <c r="C137" s="428">
        <v>0</v>
      </c>
      <c r="D137" s="428">
        <v>53</v>
      </c>
      <c r="E137" s="428">
        <v>0</v>
      </c>
      <c r="F137" s="429">
        <v>0</v>
      </c>
      <c r="G137" s="428">
        <v>0</v>
      </c>
      <c r="H137" s="428">
        <v>0</v>
      </c>
      <c r="I137" s="428">
        <v>0</v>
      </c>
      <c r="J137" s="428">
        <v>0</v>
      </c>
      <c r="K137" s="428">
        <v>0</v>
      </c>
      <c r="L137" s="430">
        <v>0</v>
      </c>
      <c r="M137" s="427">
        <v>0</v>
      </c>
      <c r="N137" s="428">
        <v>0</v>
      </c>
      <c r="O137" s="791">
        <v>0</v>
      </c>
    </row>
    <row r="138" spans="1:15" ht="13.5" thickBot="1">
      <c r="A138" s="159" t="s">
        <v>13</v>
      </c>
      <c r="B138" s="802">
        <f aca="true" t="shared" si="17" ref="B138:O138">SUM(B137:B137)</f>
        <v>0</v>
      </c>
      <c r="C138" s="804">
        <f t="shared" si="17"/>
        <v>0</v>
      </c>
      <c r="D138" s="804">
        <f t="shared" si="17"/>
        <v>53</v>
      </c>
      <c r="E138" s="804">
        <f t="shared" si="17"/>
        <v>0</v>
      </c>
      <c r="F138" s="801">
        <f t="shared" si="17"/>
        <v>0</v>
      </c>
      <c r="G138" s="804">
        <f t="shared" si="17"/>
        <v>0</v>
      </c>
      <c r="H138" s="804">
        <f t="shared" si="17"/>
        <v>0</v>
      </c>
      <c r="I138" s="804">
        <f t="shared" si="17"/>
        <v>0</v>
      </c>
      <c r="J138" s="804">
        <f t="shared" si="17"/>
        <v>0</v>
      </c>
      <c r="K138" s="804">
        <f t="shared" si="17"/>
        <v>0</v>
      </c>
      <c r="L138" s="803">
        <f t="shared" si="17"/>
        <v>0</v>
      </c>
      <c r="M138" s="802">
        <f t="shared" si="17"/>
        <v>0</v>
      </c>
      <c r="N138" s="804">
        <f t="shared" si="17"/>
        <v>0</v>
      </c>
      <c r="O138" s="805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197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349" t="s">
        <v>23</v>
      </c>
      <c r="B141" s="1351" t="s">
        <v>45</v>
      </c>
      <c r="C141" s="1351"/>
      <c r="D141" s="1351"/>
      <c r="E141" s="1351"/>
      <c r="F141" s="1341" t="s">
        <v>232</v>
      </c>
      <c r="G141" s="1343" t="s">
        <v>233</v>
      </c>
      <c r="H141" s="1345" t="s">
        <v>46</v>
      </c>
      <c r="I141" s="1345"/>
      <c r="J141" s="1345"/>
      <c r="K141" s="1345"/>
      <c r="L141" s="1346"/>
      <c r="M141" s="1347" t="s">
        <v>234</v>
      </c>
      <c r="N141" s="148" t="s">
        <v>1</v>
      </c>
      <c r="O141" s="148" t="s">
        <v>37</v>
      </c>
    </row>
    <row r="142" spans="1:15" ht="20.25" thickBot="1">
      <c r="A142" s="1350"/>
      <c r="B142" s="149" t="s">
        <v>27</v>
      </c>
      <c r="C142" s="150" t="s">
        <v>28</v>
      </c>
      <c r="D142" s="150" t="s">
        <v>19</v>
      </c>
      <c r="E142" s="150" t="s">
        <v>29</v>
      </c>
      <c r="F142" s="1342"/>
      <c r="G142" s="1344"/>
      <c r="H142" s="153" t="s">
        <v>21</v>
      </c>
      <c r="I142" s="153" t="s">
        <v>20</v>
      </c>
      <c r="J142" s="260" t="s">
        <v>30</v>
      </c>
      <c r="K142" s="261" t="s">
        <v>31</v>
      </c>
      <c r="L142" s="155" t="s">
        <v>32</v>
      </c>
      <c r="M142" s="1348"/>
      <c r="N142" s="150" t="s">
        <v>33</v>
      </c>
      <c r="O142" s="151" t="s">
        <v>33</v>
      </c>
    </row>
    <row r="143" spans="1:15" ht="13.5" thickBot="1">
      <c r="A143" s="156" t="s">
        <v>2</v>
      </c>
      <c r="B143" s="427">
        <v>0</v>
      </c>
      <c r="C143" s="428">
        <v>0</v>
      </c>
      <c r="D143" s="428">
        <v>53</v>
      </c>
      <c r="E143" s="428">
        <v>0</v>
      </c>
      <c r="F143" s="429">
        <v>0</v>
      </c>
      <c r="G143" s="428">
        <v>0</v>
      </c>
      <c r="H143" s="428">
        <v>0</v>
      </c>
      <c r="I143" s="428">
        <v>0</v>
      </c>
      <c r="J143" s="428">
        <v>0</v>
      </c>
      <c r="K143" s="428">
        <v>0</v>
      </c>
      <c r="L143" s="430">
        <v>0</v>
      </c>
      <c r="M143" s="427">
        <v>0</v>
      </c>
      <c r="N143" s="428">
        <v>0</v>
      </c>
      <c r="O143" s="791">
        <v>0</v>
      </c>
    </row>
    <row r="144" spans="1:15" ht="13.5" thickBot="1">
      <c r="A144" s="159" t="s">
        <v>13</v>
      </c>
      <c r="B144" s="802">
        <f aca="true" t="shared" si="18" ref="B144:O144">SUM(B143:B143)</f>
        <v>0</v>
      </c>
      <c r="C144" s="804">
        <f t="shared" si="18"/>
        <v>0</v>
      </c>
      <c r="D144" s="804">
        <f t="shared" si="18"/>
        <v>53</v>
      </c>
      <c r="E144" s="804">
        <f t="shared" si="18"/>
        <v>0</v>
      </c>
      <c r="F144" s="801">
        <f t="shared" si="18"/>
        <v>0</v>
      </c>
      <c r="G144" s="804">
        <f t="shared" si="18"/>
        <v>0</v>
      </c>
      <c r="H144" s="804">
        <f t="shared" si="18"/>
        <v>0</v>
      </c>
      <c r="I144" s="804">
        <f t="shared" si="18"/>
        <v>0</v>
      </c>
      <c r="J144" s="804">
        <f t="shared" si="18"/>
        <v>0</v>
      </c>
      <c r="K144" s="804">
        <f t="shared" si="18"/>
        <v>0</v>
      </c>
      <c r="L144" s="803">
        <f t="shared" si="18"/>
        <v>0</v>
      </c>
      <c r="M144" s="802">
        <f t="shared" si="18"/>
        <v>0</v>
      </c>
      <c r="N144" s="804">
        <f t="shared" si="18"/>
        <v>0</v>
      </c>
      <c r="O144" s="805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198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349" t="s">
        <v>23</v>
      </c>
      <c r="B147" s="1351" t="s">
        <v>45</v>
      </c>
      <c r="C147" s="1351"/>
      <c r="D147" s="1351"/>
      <c r="E147" s="1351"/>
      <c r="F147" s="1341" t="s">
        <v>232</v>
      </c>
      <c r="G147" s="1343" t="s">
        <v>233</v>
      </c>
      <c r="H147" s="1345" t="s">
        <v>46</v>
      </c>
      <c r="I147" s="1345"/>
      <c r="J147" s="1345"/>
      <c r="K147" s="1345"/>
      <c r="L147" s="1346"/>
      <c r="M147" s="1347" t="s">
        <v>234</v>
      </c>
      <c r="N147" s="148" t="s">
        <v>1</v>
      </c>
      <c r="O147" s="148" t="s">
        <v>37</v>
      </c>
    </row>
    <row r="148" spans="1:15" ht="20.25" thickBot="1">
      <c r="A148" s="1350"/>
      <c r="B148" s="149" t="s">
        <v>27</v>
      </c>
      <c r="C148" s="150" t="s">
        <v>28</v>
      </c>
      <c r="D148" s="150" t="s">
        <v>19</v>
      </c>
      <c r="E148" s="150" t="s">
        <v>29</v>
      </c>
      <c r="F148" s="1342"/>
      <c r="G148" s="1344"/>
      <c r="H148" s="153" t="s">
        <v>21</v>
      </c>
      <c r="I148" s="153" t="s">
        <v>20</v>
      </c>
      <c r="J148" s="260" t="s">
        <v>30</v>
      </c>
      <c r="K148" s="261" t="s">
        <v>31</v>
      </c>
      <c r="L148" s="155" t="s">
        <v>32</v>
      </c>
      <c r="M148" s="1348"/>
      <c r="N148" s="150" t="s">
        <v>33</v>
      </c>
      <c r="O148" s="151" t="s">
        <v>33</v>
      </c>
    </row>
    <row r="149" spans="1:15" ht="13.5" thickBot="1">
      <c r="A149" s="156" t="s">
        <v>2</v>
      </c>
      <c r="B149" s="427">
        <v>0</v>
      </c>
      <c r="C149" s="428">
        <v>0</v>
      </c>
      <c r="D149" s="428">
        <v>53</v>
      </c>
      <c r="E149" s="428">
        <v>0</v>
      </c>
      <c r="F149" s="429">
        <v>0</v>
      </c>
      <c r="G149" s="428">
        <v>0</v>
      </c>
      <c r="H149" s="428">
        <v>0</v>
      </c>
      <c r="I149" s="428">
        <v>0</v>
      </c>
      <c r="J149" s="428">
        <v>0</v>
      </c>
      <c r="K149" s="428">
        <v>0</v>
      </c>
      <c r="L149" s="430">
        <v>0</v>
      </c>
      <c r="M149" s="427">
        <v>0</v>
      </c>
      <c r="N149" s="428">
        <v>0</v>
      </c>
      <c r="O149" s="791">
        <v>0</v>
      </c>
    </row>
    <row r="150" spans="1:15" ht="13.5" thickBot="1">
      <c r="A150" s="159" t="s">
        <v>13</v>
      </c>
      <c r="B150" s="802">
        <f aca="true" t="shared" si="19" ref="B150:O150">SUM(B149:B149)</f>
        <v>0</v>
      </c>
      <c r="C150" s="804">
        <f t="shared" si="19"/>
        <v>0</v>
      </c>
      <c r="D150" s="804">
        <f t="shared" si="19"/>
        <v>53</v>
      </c>
      <c r="E150" s="804">
        <f t="shared" si="19"/>
        <v>0</v>
      </c>
      <c r="F150" s="801">
        <f t="shared" si="19"/>
        <v>0</v>
      </c>
      <c r="G150" s="804">
        <f t="shared" si="19"/>
        <v>0</v>
      </c>
      <c r="H150" s="804">
        <f t="shared" si="19"/>
        <v>0</v>
      </c>
      <c r="I150" s="804">
        <f t="shared" si="19"/>
        <v>0</v>
      </c>
      <c r="J150" s="804">
        <f t="shared" si="19"/>
        <v>0</v>
      </c>
      <c r="K150" s="804">
        <f t="shared" si="19"/>
        <v>0</v>
      </c>
      <c r="L150" s="803">
        <f t="shared" si="19"/>
        <v>0</v>
      </c>
      <c r="M150" s="802">
        <f t="shared" si="19"/>
        <v>0</v>
      </c>
      <c r="N150" s="804">
        <f t="shared" si="19"/>
        <v>0</v>
      </c>
      <c r="O150" s="805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106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349" t="s">
        <v>23</v>
      </c>
      <c r="B153" s="1351" t="s">
        <v>45</v>
      </c>
      <c r="C153" s="1351"/>
      <c r="D153" s="1351"/>
      <c r="E153" s="1351"/>
      <c r="F153" s="1341" t="s">
        <v>232</v>
      </c>
      <c r="G153" s="1343" t="s">
        <v>233</v>
      </c>
      <c r="H153" s="1345" t="s">
        <v>46</v>
      </c>
      <c r="I153" s="1345"/>
      <c r="J153" s="1345"/>
      <c r="K153" s="1345"/>
      <c r="L153" s="1346"/>
      <c r="M153" s="1347" t="s">
        <v>234</v>
      </c>
      <c r="N153" s="148" t="s">
        <v>1</v>
      </c>
      <c r="O153" s="148" t="s">
        <v>37</v>
      </c>
    </row>
    <row r="154" spans="1:15" ht="20.25" thickBot="1">
      <c r="A154" s="1350"/>
      <c r="B154" s="149" t="s">
        <v>27</v>
      </c>
      <c r="C154" s="150" t="s">
        <v>28</v>
      </c>
      <c r="D154" s="150" t="s">
        <v>19</v>
      </c>
      <c r="E154" s="150" t="s">
        <v>29</v>
      </c>
      <c r="F154" s="1342"/>
      <c r="G154" s="1344"/>
      <c r="H154" s="153" t="s">
        <v>21</v>
      </c>
      <c r="I154" s="153" t="s">
        <v>20</v>
      </c>
      <c r="J154" s="260" t="s">
        <v>30</v>
      </c>
      <c r="K154" s="261" t="s">
        <v>31</v>
      </c>
      <c r="L154" s="155" t="s">
        <v>32</v>
      </c>
      <c r="M154" s="1348"/>
      <c r="N154" s="150" t="s">
        <v>33</v>
      </c>
      <c r="O154" s="151" t="s">
        <v>33</v>
      </c>
    </row>
    <row r="155" spans="1:15" ht="13.5" thickBot="1">
      <c r="A155" s="156" t="s">
        <v>2</v>
      </c>
      <c r="B155" s="427">
        <v>0</v>
      </c>
      <c r="C155" s="428">
        <v>0</v>
      </c>
      <c r="D155" s="428">
        <v>17.3</v>
      </c>
      <c r="E155" s="428">
        <v>38.2</v>
      </c>
      <c r="F155" s="429">
        <v>7.1</v>
      </c>
      <c r="G155" s="428">
        <v>0</v>
      </c>
      <c r="H155" s="428">
        <v>0</v>
      </c>
      <c r="I155" s="428">
        <v>0</v>
      </c>
      <c r="J155" s="428">
        <v>0</v>
      </c>
      <c r="K155" s="428">
        <v>0</v>
      </c>
      <c r="L155" s="430">
        <v>0</v>
      </c>
      <c r="M155" s="427">
        <v>0</v>
      </c>
      <c r="N155" s="428">
        <v>0</v>
      </c>
      <c r="O155" s="791">
        <v>0</v>
      </c>
    </row>
    <row r="156" spans="1:15" ht="13.5" thickBot="1">
      <c r="A156" s="159" t="s">
        <v>13</v>
      </c>
      <c r="B156" s="802">
        <f aca="true" t="shared" si="20" ref="B156:O156">SUM(B155:B155)</f>
        <v>0</v>
      </c>
      <c r="C156" s="804">
        <f>SUM(C155:C155)</f>
        <v>0</v>
      </c>
      <c r="D156" s="804">
        <f t="shared" si="20"/>
        <v>17.3</v>
      </c>
      <c r="E156" s="804">
        <f t="shared" si="20"/>
        <v>38.2</v>
      </c>
      <c r="F156" s="801">
        <f t="shared" si="20"/>
        <v>7.1</v>
      </c>
      <c r="G156" s="804">
        <f t="shared" si="20"/>
        <v>0</v>
      </c>
      <c r="H156" s="804">
        <f t="shared" si="20"/>
        <v>0</v>
      </c>
      <c r="I156" s="804">
        <f t="shared" si="20"/>
        <v>0</v>
      </c>
      <c r="J156" s="804">
        <f t="shared" si="20"/>
        <v>0</v>
      </c>
      <c r="K156" s="804">
        <f t="shared" si="20"/>
        <v>0</v>
      </c>
      <c r="L156" s="803">
        <f t="shared" si="20"/>
        <v>0</v>
      </c>
      <c r="M156" s="802">
        <f t="shared" si="20"/>
        <v>0</v>
      </c>
      <c r="N156" s="804">
        <f t="shared" si="20"/>
        <v>0</v>
      </c>
      <c r="O156" s="805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352" t="s">
        <v>23</v>
      </c>
      <c r="B160" s="1354" t="s">
        <v>45</v>
      </c>
      <c r="C160" s="1354"/>
      <c r="D160" s="1354"/>
      <c r="E160" s="1354"/>
      <c r="F160" s="1337" t="s">
        <v>232</v>
      </c>
      <c r="G160" s="1339" t="s">
        <v>233</v>
      </c>
      <c r="H160" s="1356" t="s">
        <v>46</v>
      </c>
      <c r="I160" s="1356"/>
      <c r="J160" s="1356"/>
      <c r="K160" s="1356"/>
      <c r="L160" s="1357"/>
      <c r="M160" s="1335" t="s">
        <v>236</v>
      </c>
      <c r="N160" s="252" t="s">
        <v>1</v>
      </c>
      <c r="O160" s="252" t="s">
        <v>37</v>
      </c>
    </row>
    <row r="161" spans="1:15" ht="20.25" thickBot="1">
      <c r="A161" s="1353"/>
      <c r="B161" s="253" t="s">
        <v>27</v>
      </c>
      <c r="C161" s="776" t="s">
        <v>28</v>
      </c>
      <c r="D161" s="776" t="s">
        <v>19</v>
      </c>
      <c r="E161" s="776" t="s">
        <v>29</v>
      </c>
      <c r="F161" s="1338"/>
      <c r="G161" s="1340"/>
      <c r="H161" s="254" t="s">
        <v>21</v>
      </c>
      <c r="I161" s="254" t="s">
        <v>20</v>
      </c>
      <c r="J161" s="254" t="s">
        <v>30</v>
      </c>
      <c r="K161" s="254" t="s">
        <v>31</v>
      </c>
      <c r="L161" s="255" t="s">
        <v>32</v>
      </c>
      <c r="M161" s="1336"/>
      <c r="N161" s="776" t="s">
        <v>33</v>
      </c>
      <c r="O161" s="256" t="s">
        <v>33</v>
      </c>
    </row>
    <row r="162" spans="1:15" ht="13.5" thickBot="1">
      <c r="A162" s="830" t="s">
        <v>4</v>
      </c>
      <c r="B162" s="459">
        <f>B15+B25+B35+B45+B54+B64+B70+B77+B83+B89+B95+B101+B108+B114+B120+B126+B132+B138+B144+B150+B156</f>
        <v>936.4000000000001</v>
      </c>
      <c r="C162" s="459">
        <f aca="true" t="shared" si="21" ref="C162:O162">C15+C25+C35+C45+C54+C64+C70+C77+C83+C89+C95+C101+C108+C114+C120+C126+C132+C138+C144+C150+C156</f>
        <v>1195.8</v>
      </c>
      <c r="D162" s="459">
        <f t="shared" si="21"/>
        <v>673.5</v>
      </c>
      <c r="E162" s="459">
        <f t="shared" si="21"/>
        <v>6110.199999999999</v>
      </c>
      <c r="F162" s="459">
        <f t="shared" si="21"/>
        <v>3404.7000000000007</v>
      </c>
      <c r="G162" s="459">
        <f t="shared" si="21"/>
        <v>888.0000000000001</v>
      </c>
      <c r="H162" s="459">
        <f t="shared" si="21"/>
        <v>70.5</v>
      </c>
      <c r="I162" s="459">
        <f t="shared" si="21"/>
        <v>125.5</v>
      </c>
      <c r="J162" s="459">
        <f t="shared" si="21"/>
        <v>0</v>
      </c>
      <c r="K162" s="459">
        <f t="shared" si="21"/>
        <v>0</v>
      </c>
      <c r="L162" s="780">
        <f t="shared" si="21"/>
        <v>516.8</v>
      </c>
      <c r="M162" s="779">
        <f t="shared" si="21"/>
        <v>0</v>
      </c>
      <c r="N162" s="459">
        <f>N15+N25+N35+N45+N54+N64+N70+N77+N83+N89+N95+N101+N108+N114+N120+N126+N132+N138+N144+N150+N156</f>
        <v>1916.6</v>
      </c>
      <c r="O162" s="459">
        <f t="shared" si="21"/>
        <v>2005.0000000000005</v>
      </c>
    </row>
    <row r="163" spans="1:15" ht="13.5" thickBot="1">
      <c r="A163" s="831" t="s">
        <v>13</v>
      </c>
      <c r="B163" s="673">
        <f aca="true" t="shared" si="22" ref="B163:O163">SUM(B162:B162)</f>
        <v>936.4000000000001</v>
      </c>
      <c r="C163" s="674">
        <f t="shared" si="22"/>
        <v>1195.8</v>
      </c>
      <c r="D163" s="674">
        <f t="shared" si="22"/>
        <v>673.5</v>
      </c>
      <c r="E163" s="674">
        <f t="shared" si="22"/>
        <v>6110.199999999999</v>
      </c>
      <c r="F163" s="675">
        <f t="shared" si="22"/>
        <v>3404.7000000000007</v>
      </c>
      <c r="G163" s="674">
        <f t="shared" si="22"/>
        <v>888.0000000000001</v>
      </c>
      <c r="H163" s="674">
        <f t="shared" si="22"/>
        <v>70.5</v>
      </c>
      <c r="I163" s="674">
        <f t="shared" si="22"/>
        <v>125.5</v>
      </c>
      <c r="J163" s="674">
        <f t="shared" si="22"/>
        <v>0</v>
      </c>
      <c r="K163" s="674">
        <f t="shared" si="22"/>
        <v>0</v>
      </c>
      <c r="L163" s="676">
        <f t="shared" si="22"/>
        <v>516.8</v>
      </c>
      <c r="M163" s="673">
        <f t="shared" si="22"/>
        <v>0</v>
      </c>
      <c r="N163" s="674">
        <f t="shared" si="22"/>
        <v>1916.6</v>
      </c>
      <c r="O163" s="677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358" t="s">
        <v>160</v>
      </c>
      <c r="C165" s="1358"/>
      <c r="D165" s="1358"/>
      <c r="E165" s="1358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68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349" t="s">
        <v>23</v>
      </c>
      <c r="B167" s="1351" t="s">
        <v>45</v>
      </c>
      <c r="C167" s="1351"/>
      <c r="D167" s="1351"/>
      <c r="E167" s="1351"/>
      <c r="F167" s="1341" t="s">
        <v>232</v>
      </c>
      <c r="G167" s="1343" t="s">
        <v>233</v>
      </c>
      <c r="H167" s="1345" t="s">
        <v>46</v>
      </c>
      <c r="I167" s="1345"/>
      <c r="J167" s="1345"/>
      <c r="K167" s="1345"/>
      <c r="L167" s="1346"/>
      <c r="M167" s="1347" t="s">
        <v>234</v>
      </c>
      <c r="N167" s="148" t="s">
        <v>1</v>
      </c>
      <c r="O167" s="148" t="s">
        <v>37</v>
      </c>
    </row>
    <row r="168" spans="1:15" ht="20.25" thickBot="1">
      <c r="A168" s="1350"/>
      <c r="B168" s="149" t="s">
        <v>27</v>
      </c>
      <c r="C168" s="150" t="s">
        <v>28</v>
      </c>
      <c r="D168" s="150" t="s">
        <v>19</v>
      </c>
      <c r="E168" s="150" t="s">
        <v>29</v>
      </c>
      <c r="F168" s="1342"/>
      <c r="G168" s="1344"/>
      <c r="H168" s="153" t="s">
        <v>21</v>
      </c>
      <c r="I168" s="153" t="s">
        <v>20</v>
      </c>
      <c r="J168" s="260" t="s">
        <v>30</v>
      </c>
      <c r="K168" s="261" t="s">
        <v>31</v>
      </c>
      <c r="L168" s="155" t="s">
        <v>32</v>
      </c>
      <c r="M168" s="1348"/>
      <c r="N168" s="150" t="s">
        <v>33</v>
      </c>
      <c r="O168" s="151" t="s">
        <v>33</v>
      </c>
    </row>
    <row r="169" spans="1:15" ht="12.75">
      <c r="A169" s="785" t="s">
        <v>10</v>
      </c>
      <c r="B169" s="427">
        <v>0</v>
      </c>
      <c r="C169" s="427">
        <v>0</v>
      </c>
      <c r="D169" s="427">
        <v>0</v>
      </c>
      <c r="E169" s="427">
        <v>0</v>
      </c>
      <c r="F169" s="428">
        <v>20</v>
      </c>
      <c r="G169" s="428">
        <v>0</v>
      </c>
      <c r="H169" s="428">
        <v>0</v>
      </c>
      <c r="I169" s="428">
        <v>0</v>
      </c>
      <c r="J169" s="428">
        <v>0</v>
      </c>
      <c r="K169" s="428">
        <v>0</v>
      </c>
      <c r="L169" s="430">
        <v>0</v>
      </c>
      <c r="M169" s="427">
        <v>0</v>
      </c>
      <c r="N169" s="428">
        <v>0</v>
      </c>
      <c r="O169" s="791">
        <v>3.7</v>
      </c>
    </row>
    <row r="170" spans="1:15" ht="12.75">
      <c r="A170" s="157" t="s">
        <v>2</v>
      </c>
      <c r="B170" s="427">
        <v>0</v>
      </c>
      <c r="C170" s="428">
        <v>0</v>
      </c>
      <c r="D170" s="428">
        <v>419</v>
      </c>
      <c r="E170" s="428">
        <v>89.4</v>
      </c>
      <c r="F170" s="429">
        <v>235</v>
      </c>
      <c r="G170" s="428">
        <v>73.6</v>
      </c>
      <c r="H170" s="433">
        <v>0</v>
      </c>
      <c r="I170" s="433">
        <v>0</v>
      </c>
      <c r="J170" s="428">
        <v>0</v>
      </c>
      <c r="K170" s="428">
        <v>0</v>
      </c>
      <c r="L170" s="430">
        <v>156</v>
      </c>
      <c r="M170" s="427">
        <v>0</v>
      </c>
      <c r="N170" s="428">
        <v>138</v>
      </c>
      <c r="O170" s="791">
        <v>155</v>
      </c>
    </row>
    <row r="171" spans="1:15" ht="12.75">
      <c r="A171" s="157" t="s">
        <v>3</v>
      </c>
      <c r="B171" s="792">
        <v>0</v>
      </c>
      <c r="C171" s="788">
        <v>0</v>
      </c>
      <c r="D171" s="788">
        <v>143.3</v>
      </c>
      <c r="E171" s="788">
        <v>55.8</v>
      </c>
      <c r="F171" s="822">
        <v>212.6</v>
      </c>
      <c r="G171" s="788">
        <v>157.2</v>
      </c>
      <c r="H171" s="428">
        <v>157</v>
      </c>
      <c r="I171" s="428">
        <v>157</v>
      </c>
      <c r="J171" s="788">
        <v>0</v>
      </c>
      <c r="K171" s="788">
        <v>0</v>
      </c>
      <c r="L171" s="799">
        <v>0</v>
      </c>
      <c r="M171" s="792">
        <v>0</v>
      </c>
      <c r="N171" s="788">
        <v>55</v>
      </c>
      <c r="O171" s="793">
        <v>96</v>
      </c>
    </row>
    <row r="172" spans="1:15" ht="22.5">
      <c r="A172" s="807" t="s">
        <v>230</v>
      </c>
      <c r="B172" s="832">
        <v>0</v>
      </c>
      <c r="C172" s="833">
        <v>0</v>
      </c>
      <c r="D172" s="833">
        <v>0</v>
      </c>
      <c r="E172" s="833">
        <v>34.1</v>
      </c>
      <c r="F172" s="834"/>
      <c r="G172" s="833"/>
      <c r="H172" s="833">
        <v>20</v>
      </c>
      <c r="I172" s="833">
        <v>20</v>
      </c>
      <c r="J172" s="833">
        <v>0</v>
      </c>
      <c r="K172" s="833">
        <v>0</v>
      </c>
      <c r="L172" s="835">
        <v>0</v>
      </c>
      <c r="M172" s="832">
        <v>0</v>
      </c>
      <c r="N172" s="833">
        <v>28</v>
      </c>
      <c r="O172" s="836"/>
    </row>
    <row r="173" spans="1:15" ht="12.75">
      <c r="A173" s="157" t="s">
        <v>5</v>
      </c>
      <c r="B173" s="789">
        <v>0</v>
      </c>
      <c r="C173" s="536">
        <v>0</v>
      </c>
      <c r="D173" s="536">
        <v>0</v>
      </c>
      <c r="E173" s="536">
        <v>88</v>
      </c>
      <c r="F173" s="806">
        <v>212.6</v>
      </c>
      <c r="G173" s="536">
        <v>157.4</v>
      </c>
      <c r="H173" s="788">
        <v>177</v>
      </c>
      <c r="I173" s="788">
        <v>177</v>
      </c>
      <c r="J173" s="536">
        <v>0</v>
      </c>
      <c r="K173" s="536">
        <v>0</v>
      </c>
      <c r="L173" s="790">
        <v>0</v>
      </c>
      <c r="M173" s="789">
        <v>0</v>
      </c>
      <c r="N173" s="536">
        <v>83</v>
      </c>
      <c r="O173" s="810">
        <v>96</v>
      </c>
    </row>
    <row r="174" spans="1:15" ht="13.5" thickBot="1">
      <c r="A174" s="786" t="s">
        <v>9</v>
      </c>
      <c r="B174" s="794">
        <v>0</v>
      </c>
      <c r="C174" s="797">
        <v>0</v>
      </c>
      <c r="D174" s="797">
        <v>0</v>
      </c>
      <c r="E174" s="797">
        <v>0</v>
      </c>
      <c r="F174" s="837">
        <v>62</v>
      </c>
      <c r="G174" s="797">
        <v>0</v>
      </c>
      <c r="H174" s="797">
        <v>0</v>
      </c>
      <c r="I174" s="797">
        <v>0</v>
      </c>
      <c r="J174" s="797">
        <v>0</v>
      </c>
      <c r="K174" s="797">
        <v>0</v>
      </c>
      <c r="L174" s="800">
        <v>0</v>
      </c>
      <c r="M174" s="794">
        <v>0</v>
      </c>
      <c r="N174" s="797">
        <v>0</v>
      </c>
      <c r="O174" s="817">
        <v>3.7</v>
      </c>
    </row>
    <row r="175" spans="1:15" ht="13.5" thickBot="1">
      <c r="A175" s="786" t="s">
        <v>11</v>
      </c>
      <c r="B175" s="796">
        <v>0</v>
      </c>
      <c r="C175" s="539">
        <v>0</v>
      </c>
      <c r="D175" s="539">
        <v>0</v>
      </c>
      <c r="E175" s="539">
        <v>0</v>
      </c>
      <c r="F175" s="808">
        <v>6.8</v>
      </c>
      <c r="G175" s="539">
        <v>0</v>
      </c>
      <c r="H175" s="539">
        <v>0</v>
      </c>
      <c r="I175" s="539">
        <v>0</v>
      </c>
      <c r="J175" s="539">
        <v>0</v>
      </c>
      <c r="K175" s="539">
        <v>0</v>
      </c>
      <c r="L175" s="795">
        <v>0</v>
      </c>
      <c r="M175" s="796">
        <v>0</v>
      </c>
      <c r="N175" s="539">
        <v>0</v>
      </c>
      <c r="O175" s="798">
        <v>0</v>
      </c>
    </row>
    <row r="176" spans="1:15" ht="13.5" thickBot="1">
      <c r="A176" s="159" t="s">
        <v>13</v>
      </c>
      <c r="B176" s="802">
        <f aca="true" t="shared" si="23" ref="B176:O176">SUM(B169:B175)</f>
        <v>0</v>
      </c>
      <c r="C176" s="804">
        <f t="shared" si="23"/>
        <v>0</v>
      </c>
      <c r="D176" s="804">
        <f t="shared" si="23"/>
        <v>562.3</v>
      </c>
      <c r="E176" s="804">
        <f t="shared" si="23"/>
        <v>267.29999999999995</v>
      </c>
      <c r="F176" s="801">
        <f t="shared" si="23"/>
        <v>749</v>
      </c>
      <c r="G176" s="804">
        <f t="shared" si="23"/>
        <v>388.2</v>
      </c>
      <c r="H176" s="804">
        <f t="shared" si="23"/>
        <v>354</v>
      </c>
      <c r="I176" s="804">
        <f t="shared" si="23"/>
        <v>354</v>
      </c>
      <c r="J176" s="804">
        <f t="shared" si="23"/>
        <v>0</v>
      </c>
      <c r="K176" s="804">
        <f t="shared" si="23"/>
        <v>0</v>
      </c>
      <c r="L176" s="803">
        <f t="shared" si="23"/>
        <v>156</v>
      </c>
      <c r="M176" s="802">
        <f t="shared" si="23"/>
        <v>0</v>
      </c>
      <c r="N176" s="804">
        <f t="shared" si="23"/>
        <v>304</v>
      </c>
      <c r="O176" s="805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71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349" t="s">
        <v>23</v>
      </c>
      <c r="B179" s="1351" t="s">
        <v>45</v>
      </c>
      <c r="C179" s="1351"/>
      <c r="D179" s="1351"/>
      <c r="E179" s="1351"/>
      <c r="F179" s="1341" t="s">
        <v>232</v>
      </c>
      <c r="G179" s="1343" t="s">
        <v>233</v>
      </c>
      <c r="H179" s="1345" t="s">
        <v>46</v>
      </c>
      <c r="I179" s="1345"/>
      <c r="J179" s="1345"/>
      <c r="K179" s="1345"/>
      <c r="L179" s="1346"/>
      <c r="M179" s="1347" t="s">
        <v>234</v>
      </c>
      <c r="N179" s="148" t="s">
        <v>1</v>
      </c>
      <c r="O179" s="148" t="s">
        <v>37</v>
      </c>
    </row>
    <row r="180" spans="1:15" ht="20.25" thickBot="1">
      <c r="A180" s="1350"/>
      <c r="B180" s="149" t="s">
        <v>27</v>
      </c>
      <c r="C180" s="150" t="s">
        <v>28</v>
      </c>
      <c r="D180" s="150" t="s">
        <v>19</v>
      </c>
      <c r="E180" s="150" t="s">
        <v>29</v>
      </c>
      <c r="F180" s="1342"/>
      <c r="G180" s="1344"/>
      <c r="H180" s="153" t="s">
        <v>21</v>
      </c>
      <c r="I180" s="153" t="s">
        <v>20</v>
      </c>
      <c r="J180" s="260" t="s">
        <v>30</v>
      </c>
      <c r="K180" s="261" t="s">
        <v>31</v>
      </c>
      <c r="L180" s="155" t="s">
        <v>32</v>
      </c>
      <c r="M180" s="1348"/>
      <c r="N180" s="150" t="s">
        <v>33</v>
      </c>
      <c r="O180" s="151" t="s">
        <v>33</v>
      </c>
    </row>
    <row r="181" spans="1:15" ht="12.75">
      <c r="A181" s="785" t="s">
        <v>10</v>
      </c>
      <c r="B181" s="428">
        <v>0</v>
      </c>
      <c r="C181" s="428">
        <v>0</v>
      </c>
      <c r="D181" s="428">
        <v>33.6</v>
      </c>
      <c r="E181" s="428">
        <v>0</v>
      </c>
      <c r="F181" s="428">
        <v>91.7</v>
      </c>
      <c r="G181" s="428">
        <v>0</v>
      </c>
      <c r="H181" s="428">
        <v>0</v>
      </c>
      <c r="I181" s="428">
        <v>0</v>
      </c>
      <c r="J181" s="428">
        <v>0</v>
      </c>
      <c r="K181" s="428">
        <v>0</v>
      </c>
      <c r="L181" s="430">
        <v>0</v>
      </c>
      <c r="M181" s="427">
        <v>0</v>
      </c>
      <c r="N181" s="428">
        <v>0</v>
      </c>
      <c r="O181" s="791">
        <v>0</v>
      </c>
    </row>
    <row r="182" spans="1:15" ht="12.75">
      <c r="A182" s="157" t="s">
        <v>2</v>
      </c>
      <c r="B182" s="428">
        <v>0</v>
      </c>
      <c r="C182" s="428">
        <v>0</v>
      </c>
      <c r="D182" s="428">
        <v>0</v>
      </c>
      <c r="E182" s="428">
        <v>544.2</v>
      </c>
      <c r="F182" s="429">
        <v>197.6</v>
      </c>
      <c r="G182" s="428">
        <v>100.9</v>
      </c>
      <c r="H182" s="536">
        <v>0</v>
      </c>
      <c r="I182" s="536">
        <v>0</v>
      </c>
      <c r="J182" s="428">
        <v>0</v>
      </c>
      <c r="K182" s="428">
        <v>0</v>
      </c>
      <c r="L182" s="430">
        <v>0</v>
      </c>
      <c r="M182" s="427">
        <v>0</v>
      </c>
      <c r="N182" s="428">
        <v>150</v>
      </c>
      <c r="O182" s="791">
        <v>96</v>
      </c>
    </row>
    <row r="183" spans="1:15" ht="12.75">
      <c r="A183" s="157" t="s">
        <v>3</v>
      </c>
      <c r="B183" s="788">
        <v>0</v>
      </c>
      <c r="C183" s="788">
        <v>0</v>
      </c>
      <c r="D183" s="428">
        <v>0</v>
      </c>
      <c r="E183" s="788">
        <v>62.5</v>
      </c>
      <c r="F183" s="822">
        <v>199.8</v>
      </c>
      <c r="G183" s="788">
        <v>105.1</v>
      </c>
      <c r="H183" s="838">
        <v>42.5</v>
      </c>
      <c r="I183" s="838">
        <v>12</v>
      </c>
      <c r="J183" s="788">
        <v>0</v>
      </c>
      <c r="K183" s="788">
        <v>0</v>
      </c>
      <c r="L183" s="799">
        <v>0</v>
      </c>
      <c r="M183" s="792">
        <v>0</v>
      </c>
      <c r="N183" s="788">
        <v>58</v>
      </c>
      <c r="O183" s="793">
        <v>88</v>
      </c>
    </row>
    <row r="184" spans="1:15" ht="12.75">
      <c r="A184" s="157" t="s">
        <v>5</v>
      </c>
      <c r="B184" s="536">
        <v>0</v>
      </c>
      <c r="C184" s="536">
        <v>0</v>
      </c>
      <c r="D184" s="428">
        <v>0</v>
      </c>
      <c r="E184" s="536">
        <v>56.4</v>
      </c>
      <c r="F184" s="806">
        <v>200.6</v>
      </c>
      <c r="G184" s="536">
        <v>106.6</v>
      </c>
      <c r="H184" s="788">
        <v>417.5</v>
      </c>
      <c r="I184" s="788">
        <v>208.5</v>
      </c>
      <c r="J184" s="536">
        <v>0</v>
      </c>
      <c r="K184" s="536">
        <v>0</v>
      </c>
      <c r="L184" s="790">
        <v>117</v>
      </c>
      <c r="M184" s="789">
        <v>0</v>
      </c>
      <c r="N184" s="536">
        <v>58</v>
      </c>
      <c r="O184" s="810">
        <v>80</v>
      </c>
    </row>
    <row r="185" spans="1:15" ht="12.75">
      <c r="A185" s="157" t="s">
        <v>9</v>
      </c>
      <c r="B185" s="797">
        <v>0</v>
      </c>
      <c r="C185" s="797">
        <v>31.5</v>
      </c>
      <c r="D185" s="428">
        <v>0</v>
      </c>
      <c r="E185" s="797">
        <v>0</v>
      </c>
      <c r="F185" s="837">
        <v>62</v>
      </c>
      <c r="G185" s="797">
        <v>8.2</v>
      </c>
      <c r="H185" s="797">
        <v>0</v>
      </c>
      <c r="I185" s="797">
        <v>0</v>
      </c>
      <c r="J185" s="797">
        <v>0</v>
      </c>
      <c r="K185" s="797">
        <v>0</v>
      </c>
      <c r="L185" s="800">
        <v>0</v>
      </c>
      <c r="M185" s="794">
        <v>0</v>
      </c>
      <c r="N185" s="797">
        <v>0</v>
      </c>
      <c r="O185" s="817">
        <v>3.7</v>
      </c>
    </row>
    <row r="186" spans="1:15" ht="13.5" thickBot="1">
      <c r="A186" s="839" t="s">
        <v>11</v>
      </c>
      <c r="B186" s="539">
        <v>0</v>
      </c>
      <c r="C186" s="539">
        <v>0</v>
      </c>
      <c r="D186" s="428">
        <v>0</v>
      </c>
      <c r="E186" s="539">
        <v>0</v>
      </c>
      <c r="F186" s="808">
        <v>6.8</v>
      </c>
      <c r="G186" s="539">
        <v>0</v>
      </c>
      <c r="H186" s="539">
        <v>0</v>
      </c>
      <c r="I186" s="539">
        <v>0</v>
      </c>
      <c r="J186" s="539">
        <v>0</v>
      </c>
      <c r="K186" s="539">
        <v>0</v>
      </c>
      <c r="L186" s="795">
        <v>0</v>
      </c>
      <c r="M186" s="796">
        <v>0</v>
      </c>
      <c r="N186" s="539">
        <v>0</v>
      </c>
      <c r="O186" s="798">
        <v>0</v>
      </c>
    </row>
    <row r="187" spans="1:15" ht="13.5" thickBot="1">
      <c r="A187" s="159" t="s">
        <v>13</v>
      </c>
      <c r="B187" s="802">
        <f aca="true" t="shared" si="24" ref="B187:O187">SUM(B181:B186)</f>
        <v>0</v>
      </c>
      <c r="C187" s="804">
        <f t="shared" si="24"/>
        <v>31.5</v>
      </c>
      <c r="D187" s="804">
        <f t="shared" si="24"/>
        <v>33.6</v>
      </c>
      <c r="E187" s="804">
        <f t="shared" si="24"/>
        <v>663.1</v>
      </c>
      <c r="F187" s="801">
        <f t="shared" si="24"/>
        <v>758.5</v>
      </c>
      <c r="G187" s="804">
        <f t="shared" si="24"/>
        <v>320.8</v>
      </c>
      <c r="H187" s="804">
        <f t="shared" si="24"/>
        <v>460</v>
      </c>
      <c r="I187" s="804">
        <f t="shared" si="24"/>
        <v>220.5</v>
      </c>
      <c r="J187" s="804">
        <f t="shared" si="24"/>
        <v>0</v>
      </c>
      <c r="K187" s="804">
        <f t="shared" si="24"/>
        <v>0</v>
      </c>
      <c r="L187" s="803">
        <f t="shared" si="24"/>
        <v>117</v>
      </c>
      <c r="M187" s="802">
        <f t="shared" si="24"/>
        <v>0</v>
      </c>
      <c r="N187" s="804">
        <f t="shared" si="24"/>
        <v>266</v>
      </c>
      <c r="O187" s="805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89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349" t="s">
        <v>23</v>
      </c>
      <c r="B190" s="1351" t="s">
        <v>45</v>
      </c>
      <c r="C190" s="1351"/>
      <c r="D190" s="1351"/>
      <c r="E190" s="1351"/>
      <c r="F190" s="1341" t="s">
        <v>232</v>
      </c>
      <c r="G190" s="1343" t="s">
        <v>233</v>
      </c>
      <c r="H190" s="1345" t="s">
        <v>46</v>
      </c>
      <c r="I190" s="1345"/>
      <c r="J190" s="1345"/>
      <c r="K190" s="1345"/>
      <c r="L190" s="1346"/>
      <c r="M190" s="1347" t="s">
        <v>234</v>
      </c>
      <c r="N190" s="148" t="s">
        <v>1</v>
      </c>
      <c r="O190" s="148" t="s">
        <v>37</v>
      </c>
    </row>
    <row r="191" spans="1:15" ht="20.25" thickBot="1">
      <c r="A191" s="1350"/>
      <c r="B191" s="149" t="s">
        <v>27</v>
      </c>
      <c r="C191" s="150" t="s">
        <v>28</v>
      </c>
      <c r="D191" s="150" t="s">
        <v>19</v>
      </c>
      <c r="E191" s="150" t="s">
        <v>29</v>
      </c>
      <c r="F191" s="1342"/>
      <c r="G191" s="1344"/>
      <c r="H191" s="153" t="s">
        <v>21</v>
      </c>
      <c r="I191" s="153" t="s">
        <v>20</v>
      </c>
      <c r="J191" s="260" t="s">
        <v>30</v>
      </c>
      <c r="K191" s="261" t="s">
        <v>31</v>
      </c>
      <c r="L191" s="155" t="s">
        <v>32</v>
      </c>
      <c r="M191" s="1348"/>
      <c r="N191" s="150" t="s">
        <v>33</v>
      </c>
      <c r="O191" s="151" t="s">
        <v>33</v>
      </c>
    </row>
    <row r="192" spans="1:15" ht="12.75">
      <c r="A192" s="785" t="s">
        <v>10</v>
      </c>
      <c r="B192" s="427">
        <v>0</v>
      </c>
      <c r="C192" s="427">
        <v>0</v>
      </c>
      <c r="D192" s="427">
        <v>0</v>
      </c>
      <c r="E192" s="427">
        <v>0</v>
      </c>
      <c r="F192" s="428">
        <v>20.4</v>
      </c>
      <c r="G192" s="428">
        <v>0</v>
      </c>
      <c r="H192" s="428">
        <v>0</v>
      </c>
      <c r="I192" s="428">
        <v>0</v>
      </c>
      <c r="J192" s="428">
        <v>0</v>
      </c>
      <c r="K192" s="428">
        <v>0</v>
      </c>
      <c r="L192" s="430">
        <v>0</v>
      </c>
      <c r="M192" s="427">
        <v>0</v>
      </c>
      <c r="N192" s="428">
        <v>0</v>
      </c>
      <c r="O192" s="791">
        <v>3.7</v>
      </c>
    </row>
    <row r="193" spans="1:15" ht="12.75">
      <c r="A193" s="157" t="s">
        <v>2</v>
      </c>
      <c r="B193" s="427"/>
      <c r="C193" s="428">
        <v>339.5</v>
      </c>
      <c r="D193" s="428">
        <v>30.9</v>
      </c>
      <c r="E193" s="428">
        <v>169.9</v>
      </c>
      <c r="F193" s="429">
        <v>250.2</v>
      </c>
      <c r="G193" s="428">
        <v>42.2</v>
      </c>
      <c r="H193" s="428">
        <v>0</v>
      </c>
      <c r="I193" s="428">
        <v>0</v>
      </c>
      <c r="J193" s="428">
        <v>0</v>
      </c>
      <c r="K193" s="428">
        <v>0</v>
      </c>
      <c r="L193" s="430">
        <v>0</v>
      </c>
      <c r="M193" s="427">
        <v>0</v>
      </c>
      <c r="N193" s="428">
        <v>244</v>
      </c>
      <c r="O193" s="791">
        <v>147</v>
      </c>
    </row>
    <row r="194" spans="1:15" ht="12.75">
      <c r="A194" s="157" t="s">
        <v>3</v>
      </c>
      <c r="B194" s="792">
        <v>99.2</v>
      </c>
      <c r="C194" s="788">
        <v>443.7</v>
      </c>
      <c r="D194" s="788">
        <v>21.8</v>
      </c>
      <c r="E194" s="788">
        <v>0</v>
      </c>
      <c r="F194" s="822">
        <v>248.8</v>
      </c>
      <c r="G194" s="788">
        <v>44.8</v>
      </c>
      <c r="H194" s="788">
        <v>0</v>
      </c>
      <c r="I194" s="788">
        <v>0</v>
      </c>
      <c r="J194" s="788">
        <v>0</v>
      </c>
      <c r="K194" s="788">
        <v>0</v>
      </c>
      <c r="L194" s="799">
        <v>0</v>
      </c>
      <c r="M194" s="792">
        <v>0</v>
      </c>
      <c r="N194" s="788">
        <v>244</v>
      </c>
      <c r="O194" s="793">
        <v>81</v>
      </c>
    </row>
    <row r="195" spans="1:15" ht="12.75">
      <c r="A195" s="157" t="s">
        <v>5</v>
      </c>
      <c r="B195" s="789">
        <v>0</v>
      </c>
      <c r="C195" s="789">
        <v>0</v>
      </c>
      <c r="D195" s="789">
        <v>0</v>
      </c>
      <c r="E195" s="536">
        <v>546.1</v>
      </c>
      <c r="F195" s="806">
        <v>193.5</v>
      </c>
      <c r="G195" s="536">
        <v>59.2</v>
      </c>
      <c r="H195" s="536">
        <v>0</v>
      </c>
      <c r="I195" s="536">
        <v>0</v>
      </c>
      <c r="J195" s="536">
        <v>0</v>
      </c>
      <c r="K195" s="536">
        <v>0</v>
      </c>
      <c r="L195" s="790">
        <v>0</v>
      </c>
      <c r="M195" s="789">
        <v>0</v>
      </c>
      <c r="N195" s="536">
        <v>244</v>
      </c>
      <c r="O195" s="810">
        <v>109</v>
      </c>
    </row>
    <row r="196" spans="1:15" ht="12.75">
      <c r="A196" s="157" t="s">
        <v>9</v>
      </c>
      <c r="B196" s="794">
        <v>0</v>
      </c>
      <c r="C196" s="794">
        <v>0</v>
      </c>
      <c r="D196" s="794">
        <v>0</v>
      </c>
      <c r="E196" s="797">
        <v>0</v>
      </c>
      <c r="F196" s="837">
        <v>62</v>
      </c>
      <c r="G196" s="797">
        <v>0</v>
      </c>
      <c r="H196" s="797">
        <v>0</v>
      </c>
      <c r="I196" s="797">
        <v>0</v>
      </c>
      <c r="J196" s="797">
        <v>0</v>
      </c>
      <c r="K196" s="797">
        <v>0</v>
      </c>
      <c r="L196" s="800">
        <v>0</v>
      </c>
      <c r="M196" s="794">
        <v>0</v>
      </c>
      <c r="N196" s="797">
        <v>0</v>
      </c>
      <c r="O196" s="817">
        <v>3.7</v>
      </c>
    </row>
    <row r="197" spans="1:15" ht="13.5" thickBot="1">
      <c r="A197" s="839" t="s">
        <v>11</v>
      </c>
      <c r="B197" s="796">
        <v>0</v>
      </c>
      <c r="C197" s="796">
        <v>0</v>
      </c>
      <c r="D197" s="796">
        <v>0</v>
      </c>
      <c r="E197" s="539">
        <v>0</v>
      </c>
      <c r="F197" s="808">
        <v>6.2</v>
      </c>
      <c r="G197" s="539">
        <v>0</v>
      </c>
      <c r="H197" s="539">
        <v>0</v>
      </c>
      <c r="I197" s="539">
        <v>0</v>
      </c>
      <c r="J197" s="539">
        <v>0</v>
      </c>
      <c r="K197" s="539">
        <v>0</v>
      </c>
      <c r="L197" s="795">
        <v>0</v>
      </c>
      <c r="M197" s="796">
        <v>0</v>
      </c>
      <c r="N197" s="539">
        <v>0</v>
      </c>
      <c r="O197" s="798">
        <v>0</v>
      </c>
    </row>
    <row r="198" spans="1:15" ht="13.5" thickBot="1">
      <c r="A198" s="159" t="s">
        <v>13</v>
      </c>
      <c r="B198" s="802">
        <f aca="true" t="shared" si="25" ref="B198:O198">SUM(B192:B197)</f>
        <v>99.2</v>
      </c>
      <c r="C198" s="804">
        <f t="shared" si="25"/>
        <v>783.2</v>
      </c>
      <c r="D198" s="804">
        <f t="shared" si="25"/>
        <v>52.7</v>
      </c>
      <c r="E198" s="804">
        <f t="shared" si="25"/>
        <v>716</v>
      </c>
      <c r="F198" s="801">
        <f t="shared" si="25"/>
        <v>781.1</v>
      </c>
      <c r="G198" s="804">
        <f t="shared" si="25"/>
        <v>146.2</v>
      </c>
      <c r="H198" s="804">
        <f t="shared" si="25"/>
        <v>0</v>
      </c>
      <c r="I198" s="804">
        <f t="shared" si="25"/>
        <v>0</v>
      </c>
      <c r="J198" s="804">
        <f t="shared" si="25"/>
        <v>0</v>
      </c>
      <c r="K198" s="804">
        <f t="shared" si="25"/>
        <v>0</v>
      </c>
      <c r="L198" s="803">
        <f t="shared" si="25"/>
        <v>0</v>
      </c>
      <c r="M198" s="802">
        <f t="shared" si="25"/>
        <v>0</v>
      </c>
      <c r="N198" s="804">
        <f t="shared" si="25"/>
        <v>732</v>
      </c>
      <c r="O198" s="805">
        <f t="shared" si="25"/>
        <v>344.4</v>
      </c>
    </row>
    <row r="199" spans="1:15" ht="12.75">
      <c r="A199" s="194"/>
      <c r="B199" s="787"/>
      <c r="C199" s="787"/>
      <c r="D199" s="787"/>
      <c r="E199" s="787"/>
      <c r="F199" s="787"/>
      <c r="G199" s="787"/>
      <c r="H199" s="787"/>
      <c r="I199" s="787"/>
      <c r="J199" s="787"/>
      <c r="K199" s="787"/>
      <c r="L199" s="787"/>
      <c r="M199" s="787"/>
      <c r="N199" s="787"/>
      <c r="O199" s="787"/>
    </row>
    <row r="200" spans="1:15" ht="18">
      <c r="A200" s="8"/>
      <c r="B200" s="6" t="s">
        <v>161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349" t="s">
        <v>23</v>
      </c>
      <c r="B201" s="1351" t="s">
        <v>45</v>
      </c>
      <c r="C201" s="1351"/>
      <c r="D201" s="1351"/>
      <c r="E201" s="1351"/>
      <c r="F201" s="1341" t="s">
        <v>232</v>
      </c>
      <c r="G201" s="1343" t="s">
        <v>233</v>
      </c>
      <c r="H201" s="1345" t="s">
        <v>46</v>
      </c>
      <c r="I201" s="1345"/>
      <c r="J201" s="1345"/>
      <c r="K201" s="1345"/>
      <c r="L201" s="1346"/>
      <c r="M201" s="1347" t="s">
        <v>234</v>
      </c>
      <c r="N201" s="148" t="s">
        <v>1</v>
      </c>
      <c r="O201" s="148" t="s">
        <v>37</v>
      </c>
    </row>
    <row r="202" spans="1:15" ht="20.25" thickBot="1">
      <c r="A202" s="1350"/>
      <c r="B202" s="149" t="s">
        <v>27</v>
      </c>
      <c r="C202" s="150" t="s">
        <v>28</v>
      </c>
      <c r="D202" s="150" t="s">
        <v>19</v>
      </c>
      <c r="E202" s="150" t="s">
        <v>29</v>
      </c>
      <c r="F202" s="1342"/>
      <c r="G202" s="1344"/>
      <c r="H202" s="153" t="s">
        <v>21</v>
      </c>
      <c r="I202" s="153" t="s">
        <v>20</v>
      </c>
      <c r="J202" s="260" t="s">
        <v>30</v>
      </c>
      <c r="K202" s="261" t="s">
        <v>31</v>
      </c>
      <c r="L202" s="155" t="s">
        <v>32</v>
      </c>
      <c r="M202" s="1348"/>
      <c r="N202" s="150" t="s">
        <v>33</v>
      </c>
      <c r="O202" s="151" t="s">
        <v>33</v>
      </c>
    </row>
    <row r="203" spans="1:15" ht="12.75">
      <c r="A203" s="785" t="s">
        <v>10</v>
      </c>
      <c r="B203" s="840">
        <v>0</v>
      </c>
      <c r="C203" s="841">
        <v>0</v>
      </c>
      <c r="D203" s="841">
        <v>0</v>
      </c>
      <c r="E203" s="841">
        <v>0</v>
      </c>
      <c r="F203" s="841">
        <v>13</v>
      </c>
      <c r="G203" s="842">
        <v>0</v>
      </c>
      <c r="H203" s="428">
        <v>0</v>
      </c>
      <c r="I203" s="428">
        <v>0</v>
      </c>
      <c r="J203" s="428">
        <v>0</v>
      </c>
      <c r="K203" s="428">
        <v>0</v>
      </c>
      <c r="L203" s="430">
        <v>0</v>
      </c>
      <c r="M203" s="427">
        <v>0</v>
      </c>
      <c r="N203" s="843">
        <v>0</v>
      </c>
      <c r="O203" s="791">
        <v>3.7</v>
      </c>
    </row>
    <row r="204" spans="1:15" ht="12.75">
      <c r="A204" s="157" t="s">
        <v>2</v>
      </c>
      <c r="B204" s="840">
        <v>0</v>
      </c>
      <c r="C204" s="841">
        <v>0</v>
      </c>
      <c r="D204" s="841">
        <v>0</v>
      </c>
      <c r="E204" s="427">
        <v>535.4</v>
      </c>
      <c r="F204" s="427">
        <v>205.6</v>
      </c>
      <c r="G204" s="429">
        <v>113.6</v>
      </c>
      <c r="H204" s="428">
        <v>0</v>
      </c>
      <c r="I204" s="428">
        <v>0</v>
      </c>
      <c r="J204" s="428">
        <v>0</v>
      </c>
      <c r="K204" s="428">
        <v>0</v>
      </c>
      <c r="L204" s="430">
        <v>0</v>
      </c>
      <c r="M204" s="427">
        <v>0</v>
      </c>
      <c r="N204" s="427">
        <v>112.8</v>
      </c>
      <c r="O204" s="791">
        <v>93.5</v>
      </c>
    </row>
    <row r="205" spans="1:15" ht="12.75">
      <c r="A205" s="157" t="s">
        <v>3</v>
      </c>
      <c r="B205" s="840">
        <v>0</v>
      </c>
      <c r="C205" s="841">
        <v>0</v>
      </c>
      <c r="D205" s="841">
        <v>0</v>
      </c>
      <c r="E205" s="427">
        <v>567.5</v>
      </c>
      <c r="F205" s="427">
        <v>203.3</v>
      </c>
      <c r="G205" s="429">
        <v>66.2</v>
      </c>
      <c r="H205" s="788">
        <v>0</v>
      </c>
      <c r="I205" s="788">
        <v>0</v>
      </c>
      <c r="J205" s="788">
        <v>0</v>
      </c>
      <c r="K205" s="788">
        <v>0</v>
      </c>
      <c r="L205" s="799">
        <v>0</v>
      </c>
      <c r="M205" s="792">
        <v>0</v>
      </c>
      <c r="N205" s="427">
        <v>107.3</v>
      </c>
      <c r="O205" s="793">
        <v>90</v>
      </c>
    </row>
    <row r="206" spans="1:15" ht="12.75">
      <c r="A206" s="157" t="s">
        <v>5</v>
      </c>
      <c r="B206" s="840">
        <v>8</v>
      </c>
      <c r="C206" s="841">
        <v>0</v>
      </c>
      <c r="D206" s="841">
        <v>0</v>
      </c>
      <c r="E206" s="844">
        <v>578.4</v>
      </c>
      <c r="F206" s="844">
        <v>192.4</v>
      </c>
      <c r="G206" s="845">
        <v>58.1</v>
      </c>
      <c r="H206" s="797">
        <v>0</v>
      </c>
      <c r="I206" s="797">
        <v>0</v>
      </c>
      <c r="J206" s="797">
        <v>0</v>
      </c>
      <c r="K206" s="797">
        <v>0</v>
      </c>
      <c r="L206" s="800">
        <v>0</v>
      </c>
      <c r="M206" s="794">
        <v>0</v>
      </c>
      <c r="N206" s="844">
        <v>107.3</v>
      </c>
      <c r="O206" s="810">
        <v>90</v>
      </c>
    </row>
    <row r="207" spans="1:15" ht="13.5" thickBot="1">
      <c r="A207" s="786" t="s">
        <v>9</v>
      </c>
      <c r="B207" s="846">
        <v>0</v>
      </c>
      <c r="C207" s="847">
        <v>0</v>
      </c>
      <c r="D207" s="847">
        <v>0</v>
      </c>
      <c r="E207" s="848">
        <v>0</v>
      </c>
      <c r="F207" s="848">
        <v>60.2</v>
      </c>
      <c r="G207" s="849">
        <v>0</v>
      </c>
      <c r="H207" s="539">
        <v>0</v>
      </c>
      <c r="I207" s="797">
        <v>0</v>
      </c>
      <c r="J207" s="797">
        <v>0</v>
      </c>
      <c r="K207" s="797">
        <v>0</v>
      </c>
      <c r="L207" s="800">
        <v>0</v>
      </c>
      <c r="M207" s="794">
        <v>0</v>
      </c>
      <c r="N207" s="850">
        <v>0</v>
      </c>
      <c r="O207" s="817">
        <v>3.7</v>
      </c>
    </row>
    <row r="208" spans="1:15" ht="13.5" thickBot="1">
      <c r="A208" s="159" t="s">
        <v>13</v>
      </c>
      <c r="B208" s="802">
        <f aca="true" t="shared" si="26" ref="B208:O208">SUM(B203:B207)</f>
        <v>8</v>
      </c>
      <c r="C208" s="804">
        <f t="shared" si="26"/>
        <v>0</v>
      </c>
      <c r="D208" s="804">
        <f t="shared" si="26"/>
        <v>0</v>
      </c>
      <c r="E208" s="804">
        <f t="shared" si="26"/>
        <v>1681.3000000000002</v>
      </c>
      <c r="F208" s="801">
        <f t="shared" si="26"/>
        <v>674.5</v>
      </c>
      <c r="G208" s="804">
        <f t="shared" si="26"/>
        <v>237.9</v>
      </c>
      <c r="H208" s="804">
        <f t="shared" si="26"/>
        <v>0</v>
      </c>
      <c r="I208" s="804">
        <f t="shared" si="26"/>
        <v>0</v>
      </c>
      <c r="J208" s="804">
        <f t="shared" si="26"/>
        <v>0</v>
      </c>
      <c r="K208" s="804">
        <f t="shared" si="26"/>
        <v>0</v>
      </c>
      <c r="L208" s="803">
        <f t="shared" si="26"/>
        <v>0</v>
      </c>
      <c r="M208" s="802">
        <f t="shared" si="26"/>
        <v>0</v>
      </c>
      <c r="N208" s="804">
        <f t="shared" si="26"/>
        <v>327.4</v>
      </c>
      <c r="O208" s="805">
        <f t="shared" si="26"/>
        <v>280.9</v>
      </c>
    </row>
    <row r="209" spans="1:15" ht="12.75">
      <c r="A209" s="194"/>
      <c r="B209" s="851"/>
      <c r="C209" s="851"/>
      <c r="D209" s="851"/>
      <c r="E209" s="851"/>
      <c r="F209" s="851"/>
      <c r="G209" s="851"/>
      <c r="H209" s="851"/>
      <c r="I209" s="851"/>
      <c r="J209" s="851"/>
      <c r="K209" s="851"/>
      <c r="L209" s="851"/>
      <c r="M209" s="851"/>
      <c r="N209" s="851"/>
      <c r="O209" s="851"/>
    </row>
    <row r="210" spans="1:15" ht="18">
      <c r="A210" s="8"/>
      <c r="B210" s="6" t="s">
        <v>86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349" t="s">
        <v>23</v>
      </c>
      <c r="B211" s="1351" t="s">
        <v>45</v>
      </c>
      <c r="C211" s="1351"/>
      <c r="D211" s="1351"/>
      <c r="E211" s="1351"/>
      <c r="F211" s="1341" t="s">
        <v>232</v>
      </c>
      <c r="G211" s="1343" t="s">
        <v>233</v>
      </c>
      <c r="H211" s="1345" t="s">
        <v>46</v>
      </c>
      <c r="I211" s="1345"/>
      <c r="J211" s="1345"/>
      <c r="K211" s="1345"/>
      <c r="L211" s="1346"/>
      <c r="M211" s="1347" t="s">
        <v>234</v>
      </c>
      <c r="N211" s="148" t="s">
        <v>1</v>
      </c>
      <c r="O211" s="148" t="s">
        <v>37</v>
      </c>
    </row>
    <row r="212" spans="1:15" ht="20.25" thickBot="1">
      <c r="A212" s="1350"/>
      <c r="B212" s="149" t="s">
        <v>27</v>
      </c>
      <c r="C212" s="150" t="s">
        <v>28</v>
      </c>
      <c r="D212" s="150" t="s">
        <v>19</v>
      </c>
      <c r="E212" s="150" t="s">
        <v>29</v>
      </c>
      <c r="F212" s="1342"/>
      <c r="G212" s="1344"/>
      <c r="H212" s="153" t="s">
        <v>21</v>
      </c>
      <c r="I212" s="153" t="s">
        <v>20</v>
      </c>
      <c r="J212" s="260" t="s">
        <v>30</v>
      </c>
      <c r="K212" s="261" t="s">
        <v>31</v>
      </c>
      <c r="L212" s="155" t="s">
        <v>32</v>
      </c>
      <c r="M212" s="1348"/>
      <c r="N212" s="150" t="s">
        <v>33</v>
      </c>
      <c r="O212" s="151" t="s">
        <v>33</v>
      </c>
    </row>
    <row r="213" spans="1:15" ht="12.75">
      <c r="A213" s="785" t="s">
        <v>10</v>
      </c>
      <c r="B213" s="427">
        <v>0</v>
      </c>
      <c r="C213" s="428">
        <v>0</v>
      </c>
      <c r="D213" s="428">
        <v>24.3</v>
      </c>
      <c r="E213" s="428">
        <v>0</v>
      </c>
      <c r="F213" s="428">
        <v>14.3</v>
      </c>
      <c r="G213" s="428">
        <v>0</v>
      </c>
      <c r="H213" s="428">
        <v>0</v>
      </c>
      <c r="I213" s="428">
        <v>0</v>
      </c>
      <c r="J213" s="428">
        <v>0</v>
      </c>
      <c r="K213" s="428">
        <v>0</v>
      </c>
      <c r="L213" s="430">
        <v>0</v>
      </c>
      <c r="M213" s="427">
        <v>0</v>
      </c>
      <c r="N213" s="428">
        <v>0</v>
      </c>
      <c r="O213" s="791">
        <v>11</v>
      </c>
    </row>
    <row r="214" spans="1:15" ht="12.75">
      <c r="A214" s="157" t="s">
        <v>2</v>
      </c>
      <c r="B214" s="427">
        <v>0</v>
      </c>
      <c r="C214" s="428">
        <v>0</v>
      </c>
      <c r="D214" s="428">
        <v>219.4</v>
      </c>
      <c r="E214" s="428">
        <v>0</v>
      </c>
      <c r="F214" s="429">
        <v>58.6</v>
      </c>
      <c r="G214" s="428">
        <v>11.5</v>
      </c>
      <c r="H214" s="428">
        <v>0</v>
      </c>
      <c r="I214" s="428">
        <v>0</v>
      </c>
      <c r="J214" s="428">
        <v>0</v>
      </c>
      <c r="K214" s="428">
        <v>0</v>
      </c>
      <c r="L214" s="430">
        <v>0</v>
      </c>
      <c r="M214" s="427">
        <v>0</v>
      </c>
      <c r="N214" s="428">
        <v>41</v>
      </c>
      <c r="O214" s="791">
        <v>22</v>
      </c>
    </row>
    <row r="215" spans="1:15" ht="12.75">
      <c r="A215" s="157" t="s">
        <v>3</v>
      </c>
      <c r="B215" s="792">
        <v>0</v>
      </c>
      <c r="C215" s="788">
        <v>0</v>
      </c>
      <c r="D215" s="788">
        <v>51.7</v>
      </c>
      <c r="E215" s="788">
        <v>0</v>
      </c>
      <c r="F215" s="822">
        <v>61.5</v>
      </c>
      <c r="G215" s="788">
        <v>22.1</v>
      </c>
      <c r="H215" s="788">
        <v>0</v>
      </c>
      <c r="I215" s="788">
        <v>0</v>
      </c>
      <c r="J215" s="788">
        <v>0</v>
      </c>
      <c r="K215" s="788">
        <v>0</v>
      </c>
      <c r="L215" s="799">
        <v>0</v>
      </c>
      <c r="M215" s="792">
        <v>0</v>
      </c>
      <c r="N215" s="788">
        <v>39</v>
      </c>
      <c r="O215" s="793">
        <v>36.8</v>
      </c>
    </row>
    <row r="216" spans="1:15" ht="13.5" thickBot="1">
      <c r="A216" s="786" t="s">
        <v>9</v>
      </c>
      <c r="B216" s="794">
        <v>0</v>
      </c>
      <c r="C216" s="539">
        <v>0</v>
      </c>
      <c r="D216" s="797">
        <v>0</v>
      </c>
      <c r="E216" s="797">
        <v>0</v>
      </c>
      <c r="F216" s="837">
        <v>25.7</v>
      </c>
      <c r="G216" s="797">
        <v>0</v>
      </c>
      <c r="H216" s="797">
        <v>0</v>
      </c>
      <c r="I216" s="797">
        <v>0</v>
      </c>
      <c r="J216" s="797">
        <v>0</v>
      </c>
      <c r="K216" s="797">
        <v>0</v>
      </c>
      <c r="L216" s="800">
        <v>0</v>
      </c>
      <c r="M216" s="794">
        <v>0</v>
      </c>
      <c r="N216" s="797">
        <v>0</v>
      </c>
      <c r="O216" s="817">
        <v>3.7</v>
      </c>
    </row>
    <row r="217" spans="1:15" ht="13.5" thickBot="1">
      <c r="A217" s="159" t="s">
        <v>13</v>
      </c>
      <c r="B217" s="802">
        <f aca="true" t="shared" si="27" ref="B217:O217">SUM(B213:B216)</f>
        <v>0</v>
      </c>
      <c r="C217" s="804">
        <f t="shared" si="27"/>
        <v>0</v>
      </c>
      <c r="D217" s="804">
        <f t="shared" si="27"/>
        <v>295.40000000000003</v>
      </c>
      <c r="E217" s="804">
        <f t="shared" si="27"/>
        <v>0</v>
      </c>
      <c r="F217" s="801">
        <f t="shared" si="27"/>
        <v>160.1</v>
      </c>
      <c r="G217" s="804">
        <f t="shared" si="27"/>
        <v>33.6</v>
      </c>
      <c r="H217" s="804">
        <f t="shared" si="27"/>
        <v>0</v>
      </c>
      <c r="I217" s="804">
        <f t="shared" si="27"/>
        <v>0</v>
      </c>
      <c r="J217" s="804">
        <f t="shared" si="27"/>
        <v>0</v>
      </c>
      <c r="K217" s="804">
        <f t="shared" si="27"/>
        <v>0</v>
      </c>
      <c r="L217" s="803">
        <f t="shared" si="27"/>
        <v>0</v>
      </c>
      <c r="M217" s="802">
        <f t="shared" si="27"/>
        <v>0</v>
      </c>
      <c r="N217" s="804">
        <f t="shared" si="27"/>
        <v>80</v>
      </c>
      <c r="O217" s="805">
        <f t="shared" si="27"/>
        <v>73.5</v>
      </c>
    </row>
    <row r="218" spans="1:15" ht="12.75">
      <c r="A218" s="8"/>
      <c r="B218" s="433"/>
      <c r="C218" s="433"/>
      <c r="D218" s="433"/>
      <c r="E218" s="433"/>
      <c r="F218" s="433"/>
      <c r="G218" s="433"/>
      <c r="H218" s="433"/>
      <c r="I218" s="433"/>
      <c r="J218" s="433"/>
      <c r="K218" s="433"/>
      <c r="L218" s="433"/>
      <c r="M218" s="433"/>
      <c r="N218" s="433"/>
      <c r="O218" s="433"/>
    </row>
    <row r="219" spans="1:15" ht="18">
      <c r="A219" s="8"/>
      <c r="B219" s="6" t="s">
        <v>107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349" t="s">
        <v>23</v>
      </c>
      <c r="B220" s="1351" t="s">
        <v>45</v>
      </c>
      <c r="C220" s="1351"/>
      <c r="D220" s="1351"/>
      <c r="E220" s="1351"/>
      <c r="F220" s="1341" t="s">
        <v>232</v>
      </c>
      <c r="G220" s="1343" t="s">
        <v>233</v>
      </c>
      <c r="H220" s="1345" t="s">
        <v>46</v>
      </c>
      <c r="I220" s="1345"/>
      <c r="J220" s="1345"/>
      <c r="K220" s="1345"/>
      <c r="L220" s="1346"/>
      <c r="M220" s="1347" t="s">
        <v>234</v>
      </c>
      <c r="N220" s="148" t="s">
        <v>1</v>
      </c>
      <c r="O220" s="148" t="s">
        <v>37</v>
      </c>
    </row>
    <row r="221" spans="1:15" ht="20.25" thickBot="1">
      <c r="A221" s="1350"/>
      <c r="B221" s="149" t="s">
        <v>27</v>
      </c>
      <c r="C221" s="150" t="s">
        <v>28</v>
      </c>
      <c r="D221" s="150" t="s">
        <v>19</v>
      </c>
      <c r="E221" s="150" t="s">
        <v>29</v>
      </c>
      <c r="F221" s="1342"/>
      <c r="G221" s="1344"/>
      <c r="H221" s="153" t="s">
        <v>21</v>
      </c>
      <c r="I221" s="153" t="s">
        <v>20</v>
      </c>
      <c r="J221" s="260" t="s">
        <v>30</v>
      </c>
      <c r="K221" s="261" t="s">
        <v>31</v>
      </c>
      <c r="L221" s="155" t="s">
        <v>32</v>
      </c>
      <c r="M221" s="1348"/>
      <c r="N221" s="150" t="s">
        <v>33</v>
      </c>
      <c r="O221" s="151" t="s">
        <v>33</v>
      </c>
    </row>
    <row r="222" spans="1:15" ht="13.5" thickBot="1">
      <c r="A222" s="156" t="s">
        <v>2</v>
      </c>
      <c r="B222" s="427">
        <v>0</v>
      </c>
      <c r="C222" s="428">
        <v>0</v>
      </c>
      <c r="D222" s="428">
        <v>0</v>
      </c>
      <c r="E222" s="428">
        <v>22.1</v>
      </c>
      <c r="F222" s="429">
        <v>143.8</v>
      </c>
      <c r="G222" s="428">
        <v>32.8</v>
      </c>
      <c r="H222" s="428">
        <v>0</v>
      </c>
      <c r="I222" s="428">
        <v>0</v>
      </c>
      <c r="J222" s="428">
        <v>0</v>
      </c>
      <c r="K222" s="428">
        <v>0</v>
      </c>
      <c r="L222" s="430">
        <v>0</v>
      </c>
      <c r="M222" s="427">
        <v>0</v>
      </c>
      <c r="N222" s="428">
        <v>27</v>
      </c>
      <c r="O222" s="791">
        <v>30</v>
      </c>
    </row>
    <row r="223" spans="1:15" ht="13.5" thickBot="1">
      <c r="A223" s="159" t="s">
        <v>13</v>
      </c>
      <c r="B223" s="802">
        <f aca="true" t="shared" si="28" ref="B223:O223">SUM(B222:B222)</f>
        <v>0</v>
      </c>
      <c r="C223" s="804">
        <f t="shared" si="28"/>
        <v>0</v>
      </c>
      <c r="D223" s="804">
        <f t="shared" si="28"/>
        <v>0</v>
      </c>
      <c r="E223" s="804">
        <f t="shared" si="28"/>
        <v>22.1</v>
      </c>
      <c r="F223" s="801">
        <f t="shared" si="28"/>
        <v>143.8</v>
      </c>
      <c r="G223" s="804">
        <f t="shared" si="28"/>
        <v>32.8</v>
      </c>
      <c r="H223" s="804">
        <f t="shared" si="28"/>
        <v>0</v>
      </c>
      <c r="I223" s="804">
        <f t="shared" si="28"/>
        <v>0</v>
      </c>
      <c r="J223" s="804">
        <f t="shared" si="28"/>
        <v>0</v>
      </c>
      <c r="K223" s="804">
        <f t="shared" si="28"/>
        <v>0</v>
      </c>
      <c r="L223" s="803">
        <f t="shared" si="28"/>
        <v>0</v>
      </c>
      <c r="M223" s="802">
        <f t="shared" si="28"/>
        <v>0</v>
      </c>
      <c r="N223" s="802">
        <f t="shared" si="28"/>
        <v>27</v>
      </c>
      <c r="O223" s="805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87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349" t="s">
        <v>23</v>
      </c>
      <c r="B226" s="1351" t="s">
        <v>45</v>
      </c>
      <c r="C226" s="1351"/>
      <c r="D226" s="1351"/>
      <c r="E226" s="1351"/>
      <c r="F226" s="1341" t="s">
        <v>232</v>
      </c>
      <c r="G226" s="1343" t="s">
        <v>233</v>
      </c>
      <c r="H226" s="1345" t="s">
        <v>46</v>
      </c>
      <c r="I226" s="1345"/>
      <c r="J226" s="1345"/>
      <c r="K226" s="1345"/>
      <c r="L226" s="1346"/>
      <c r="M226" s="1347" t="s">
        <v>234</v>
      </c>
      <c r="N226" s="148" t="s">
        <v>1</v>
      </c>
      <c r="O226" s="148" t="s">
        <v>37</v>
      </c>
    </row>
    <row r="227" spans="1:15" ht="20.25" thickBot="1">
      <c r="A227" s="1350"/>
      <c r="B227" s="149" t="s">
        <v>27</v>
      </c>
      <c r="C227" s="150" t="s">
        <v>28</v>
      </c>
      <c r="D227" s="150" t="s">
        <v>19</v>
      </c>
      <c r="E227" s="150" t="s">
        <v>29</v>
      </c>
      <c r="F227" s="1342"/>
      <c r="G227" s="1344"/>
      <c r="H227" s="153" t="s">
        <v>21</v>
      </c>
      <c r="I227" s="153" t="s">
        <v>20</v>
      </c>
      <c r="J227" s="260" t="s">
        <v>30</v>
      </c>
      <c r="K227" s="261" t="s">
        <v>31</v>
      </c>
      <c r="L227" s="155" t="s">
        <v>32</v>
      </c>
      <c r="M227" s="1348"/>
      <c r="N227" s="150" t="s">
        <v>33</v>
      </c>
      <c r="O227" s="151" t="s">
        <v>33</v>
      </c>
    </row>
    <row r="228" spans="1:15" ht="12.75">
      <c r="A228" s="156" t="s">
        <v>2</v>
      </c>
      <c r="B228" s="427">
        <v>0</v>
      </c>
      <c r="C228" s="428">
        <v>763.5</v>
      </c>
      <c r="D228" s="428">
        <v>0</v>
      </c>
      <c r="E228" s="428">
        <v>0</v>
      </c>
      <c r="F228" s="429">
        <v>74.2</v>
      </c>
      <c r="G228" s="428">
        <v>27.2</v>
      </c>
      <c r="H228" s="428">
        <v>0</v>
      </c>
      <c r="I228" s="428">
        <v>0</v>
      </c>
      <c r="J228" s="428">
        <v>0</v>
      </c>
      <c r="K228" s="428">
        <v>0</v>
      </c>
      <c r="L228" s="430">
        <v>0</v>
      </c>
      <c r="M228" s="427">
        <v>0</v>
      </c>
      <c r="N228" s="428">
        <v>27</v>
      </c>
      <c r="O228" s="791">
        <v>30</v>
      </c>
    </row>
    <row r="229" spans="1:15" ht="13.5" thickBot="1">
      <c r="A229" s="157" t="s">
        <v>3</v>
      </c>
      <c r="B229" s="792">
        <v>0</v>
      </c>
      <c r="C229" s="788">
        <v>0</v>
      </c>
      <c r="D229" s="788">
        <v>0</v>
      </c>
      <c r="E229" s="788">
        <v>169.5</v>
      </c>
      <c r="F229" s="822">
        <v>27.6</v>
      </c>
      <c r="G229" s="788">
        <v>0</v>
      </c>
      <c r="H229" s="788">
        <v>0</v>
      </c>
      <c r="I229" s="788">
        <v>0</v>
      </c>
      <c r="J229" s="788">
        <v>0</v>
      </c>
      <c r="K229" s="788">
        <v>0</v>
      </c>
      <c r="L229" s="799">
        <v>0</v>
      </c>
      <c r="M229" s="792">
        <v>0</v>
      </c>
      <c r="N229" s="788">
        <v>139</v>
      </c>
      <c r="O229" s="793">
        <v>60</v>
      </c>
    </row>
    <row r="230" spans="1:15" ht="13.5" thickBot="1">
      <c r="A230" s="159" t="s">
        <v>13</v>
      </c>
      <c r="B230" s="802">
        <f aca="true" t="shared" si="29" ref="B230:O230">SUM(B228:B229)</f>
        <v>0</v>
      </c>
      <c r="C230" s="804">
        <f t="shared" si="29"/>
        <v>763.5</v>
      </c>
      <c r="D230" s="804">
        <f t="shared" si="29"/>
        <v>0</v>
      </c>
      <c r="E230" s="804">
        <f t="shared" si="29"/>
        <v>169.5</v>
      </c>
      <c r="F230" s="801">
        <f t="shared" si="29"/>
        <v>101.80000000000001</v>
      </c>
      <c r="G230" s="804">
        <f t="shared" si="29"/>
        <v>27.2</v>
      </c>
      <c r="H230" s="804">
        <f t="shared" si="29"/>
        <v>0</v>
      </c>
      <c r="I230" s="804">
        <f t="shared" si="29"/>
        <v>0</v>
      </c>
      <c r="J230" s="804">
        <f t="shared" si="29"/>
        <v>0</v>
      </c>
      <c r="K230" s="804">
        <f t="shared" si="29"/>
        <v>0</v>
      </c>
      <c r="L230" s="803">
        <f t="shared" si="29"/>
        <v>0</v>
      </c>
      <c r="M230" s="802">
        <f t="shared" si="29"/>
        <v>0</v>
      </c>
      <c r="N230" s="804">
        <f t="shared" si="29"/>
        <v>166</v>
      </c>
      <c r="O230" s="805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164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352" t="s">
        <v>23</v>
      </c>
      <c r="B234" s="1354" t="s">
        <v>45</v>
      </c>
      <c r="C234" s="1354"/>
      <c r="D234" s="1354"/>
      <c r="E234" s="1354"/>
      <c r="F234" s="1337" t="s">
        <v>232</v>
      </c>
      <c r="G234" s="1339" t="s">
        <v>233</v>
      </c>
      <c r="H234" s="1356" t="s">
        <v>46</v>
      </c>
      <c r="I234" s="1356"/>
      <c r="J234" s="1356"/>
      <c r="K234" s="1356"/>
      <c r="L234" s="1357"/>
      <c r="M234" s="1335" t="s">
        <v>236</v>
      </c>
      <c r="N234" s="252" t="s">
        <v>1</v>
      </c>
      <c r="O234" s="252" t="s">
        <v>37</v>
      </c>
    </row>
    <row r="235" spans="1:15" ht="20.25" thickBot="1">
      <c r="A235" s="1353"/>
      <c r="B235" s="253" t="s">
        <v>27</v>
      </c>
      <c r="C235" s="776" t="s">
        <v>28</v>
      </c>
      <c r="D235" s="776" t="s">
        <v>19</v>
      </c>
      <c r="E235" s="776" t="s">
        <v>29</v>
      </c>
      <c r="F235" s="1338"/>
      <c r="G235" s="1340"/>
      <c r="H235" s="254" t="s">
        <v>21</v>
      </c>
      <c r="I235" s="254" t="s">
        <v>20</v>
      </c>
      <c r="J235" s="254" t="s">
        <v>30</v>
      </c>
      <c r="K235" s="254" t="s">
        <v>31</v>
      </c>
      <c r="L235" s="255" t="s">
        <v>32</v>
      </c>
      <c r="M235" s="1336"/>
      <c r="N235" s="776" t="s">
        <v>33</v>
      </c>
      <c r="O235" s="256" t="s">
        <v>33</v>
      </c>
    </row>
    <row r="236" spans="1:15" ht="13.5" thickBot="1">
      <c r="A236" s="830" t="s">
        <v>4</v>
      </c>
      <c r="B236" s="459">
        <f>B176+B187+B198+B208+B217+B223+B230</f>
        <v>107.2</v>
      </c>
      <c r="C236" s="459">
        <f aca="true" t="shared" si="30" ref="C236:O236">C176+C187+C198+C208+C217+C223+C230</f>
        <v>1578.2</v>
      </c>
      <c r="D236" s="459">
        <f t="shared" si="30"/>
        <v>944</v>
      </c>
      <c r="E236" s="459">
        <f t="shared" si="30"/>
        <v>3519.3</v>
      </c>
      <c r="F236" s="459">
        <f t="shared" si="30"/>
        <v>3368.8</v>
      </c>
      <c r="G236" s="459">
        <f t="shared" si="30"/>
        <v>1186.7</v>
      </c>
      <c r="H236" s="459">
        <f t="shared" si="30"/>
        <v>814</v>
      </c>
      <c r="I236" s="459">
        <f t="shared" si="30"/>
        <v>574.5</v>
      </c>
      <c r="J236" s="459">
        <f t="shared" si="30"/>
        <v>0</v>
      </c>
      <c r="K236" s="459">
        <f t="shared" si="30"/>
        <v>0</v>
      </c>
      <c r="L236" s="778">
        <f t="shared" si="30"/>
        <v>273</v>
      </c>
      <c r="M236" s="779">
        <f t="shared" si="30"/>
        <v>0</v>
      </c>
      <c r="N236" s="459">
        <f t="shared" si="30"/>
        <v>1902.4</v>
      </c>
      <c r="O236" s="459">
        <f t="shared" si="30"/>
        <v>1440.8999999999999</v>
      </c>
    </row>
    <row r="237" spans="1:15" ht="13.5" thickBot="1">
      <c r="A237" s="831" t="s">
        <v>13</v>
      </c>
      <c r="B237" s="673">
        <f aca="true" t="shared" si="31" ref="B237:O237">SUM(B236:B236)</f>
        <v>107.2</v>
      </c>
      <c r="C237" s="674">
        <f t="shared" si="31"/>
        <v>1578.2</v>
      </c>
      <c r="D237" s="674">
        <f t="shared" si="31"/>
        <v>944</v>
      </c>
      <c r="E237" s="674">
        <f t="shared" si="31"/>
        <v>3519.3</v>
      </c>
      <c r="F237" s="675">
        <f t="shared" si="31"/>
        <v>3368.8</v>
      </c>
      <c r="G237" s="674">
        <f t="shared" si="31"/>
        <v>1186.7</v>
      </c>
      <c r="H237" s="674">
        <f t="shared" si="31"/>
        <v>814</v>
      </c>
      <c r="I237" s="674">
        <f t="shared" si="31"/>
        <v>574.5</v>
      </c>
      <c r="J237" s="674">
        <f t="shared" si="31"/>
        <v>0</v>
      </c>
      <c r="K237" s="674">
        <f t="shared" si="31"/>
        <v>0</v>
      </c>
      <c r="L237" s="676">
        <f t="shared" si="31"/>
        <v>273</v>
      </c>
      <c r="M237" s="673">
        <f t="shared" si="31"/>
        <v>0</v>
      </c>
      <c r="N237" s="674">
        <f t="shared" si="31"/>
        <v>1902.4</v>
      </c>
      <c r="O237" s="677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355" t="s">
        <v>95</v>
      </c>
      <c r="C239" s="1355"/>
      <c r="D239" s="1355"/>
      <c r="E239" s="1355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58" t="s">
        <v>80</v>
      </c>
      <c r="C240" s="809"/>
      <c r="D240" s="809"/>
      <c r="E240" s="809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349" t="s">
        <v>23</v>
      </c>
      <c r="B241" s="1351" t="s">
        <v>45</v>
      </c>
      <c r="C241" s="1351"/>
      <c r="D241" s="1351"/>
      <c r="E241" s="1351"/>
      <c r="F241" s="1341" t="s">
        <v>232</v>
      </c>
      <c r="G241" s="1343" t="s">
        <v>233</v>
      </c>
      <c r="H241" s="1345" t="s">
        <v>46</v>
      </c>
      <c r="I241" s="1345"/>
      <c r="J241" s="1345"/>
      <c r="K241" s="1345"/>
      <c r="L241" s="1346"/>
      <c r="M241" s="1347" t="s">
        <v>234</v>
      </c>
      <c r="N241" s="148" t="s">
        <v>1</v>
      </c>
      <c r="O241" s="148" t="s">
        <v>37</v>
      </c>
    </row>
    <row r="242" spans="1:15" ht="20.25" thickBot="1">
      <c r="A242" s="1350"/>
      <c r="B242" s="149" t="s">
        <v>27</v>
      </c>
      <c r="C242" s="150" t="s">
        <v>28</v>
      </c>
      <c r="D242" s="150" t="s">
        <v>19</v>
      </c>
      <c r="E242" s="150" t="s">
        <v>29</v>
      </c>
      <c r="F242" s="1342"/>
      <c r="G242" s="1344"/>
      <c r="H242" s="153" t="s">
        <v>21</v>
      </c>
      <c r="I242" s="153" t="s">
        <v>20</v>
      </c>
      <c r="J242" s="260" t="s">
        <v>30</v>
      </c>
      <c r="K242" s="261" t="s">
        <v>31</v>
      </c>
      <c r="L242" s="155" t="s">
        <v>32</v>
      </c>
      <c r="M242" s="1348"/>
      <c r="N242" s="150" t="s">
        <v>33</v>
      </c>
      <c r="O242" s="151" t="s">
        <v>33</v>
      </c>
    </row>
    <row r="243" spans="1:15" ht="13.5" thickBot="1">
      <c r="A243" s="852" t="s">
        <v>10</v>
      </c>
      <c r="B243" s="427">
        <v>0</v>
      </c>
      <c r="C243" s="428"/>
      <c r="D243" s="428">
        <v>129.9</v>
      </c>
      <c r="E243" s="428">
        <v>0</v>
      </c>
      <c r="F243" s="428">
        <v>18.9</v>
      </c>
      <c r="G243" s="428">
        <v>4.7</v>
      </c>
      <c r="H243" s="428">
        <v>0</v>
      </c>
      <c r="I243" s="428">
        <v>0</v>
      </c>
      <c r="J243" s="428">
        <v>0</v>
      </c>
      <c r="K243" s="428">
        <v>0</v>
      </c>
      <c r="L243" s="430">
        <v>0</v>
      </c>
      <c r="M243" s="427">
        <v>0</v>
      </c>
      <c r="N243" s="428">
        <v>22</v>
      </c>
      <c r="O243" s="791">
        <v>25</v>
      </c>
    </row>
    <row r="244" spans="1:15" ht="12.75">
      <c r="A244" s="156" t="s">
        <v>2</v>
      </c>
      <c r="B244" s="427">
        <v>0</v>
      </c>
      <c r="C244" s="428">
        <v>56</v>
      </c>
      <c r="D244" s="428">
        <v>0</v>
      </c>
      <c r="E244" s="428">
        <v>70.7</v>
      </c>
      <c r="F244" s="429">
        <v>31.3</v>
      </c>
      <c r="G244" s="428">
        <v>4.4</v>
      </c>
      <c r="H244" s="428">
        <v>0</v>
      </c>
      <c r="I244" s="428">
        <v>0</v>
      </c>
      <c r="J244" s="428">
        <v>0</v>
      </c>
      <c r="K244" s="428">
        <v>0</v>
      </c>
      <c r="L244" s="430">
        <v>0</v>
      </c>
      <c r="M244" s="427">
        <v>0</v>
      </c>
      <c r="N244" s="428">
        <v>45</v>
      </c>
      <c r="O244" s="791">
        <v>40</v>
      </c>
    </row>
    <row r="245" spans="1:15" ht="12.75">
      <c r="A245" s="157" t="s">
        <v>3</v>
      </c>
      <c r="B245" s="792">
        <v>71.5</v>
      </c>
      <c r="C245" s="788">
        <v>0</v>
      </c>
      <c r="D245" s="788">
        <v>0</v>
      </c>
      <c r="E245" s="788">
        <v>52.4</v>
      </c>
      <c r="F245" s="822">
        <v>28.2</v>
      </c>
      <c r="G245" s="788">
        <v>4.4</v>
      </c>
      <c r="H245" s="788">
        <v>48</v>
      </c>
      <c r="I245" s="788">
        <v>70.5</v>
      </c>
      <c r="J245" s="788">
        <v>0</v>
      </c>
      <c r="K245" s="788">
        <v>0</v>
      </c>
      <c r="L245" s="799">
        <v>0</v>
      </c>
      <c r="M245" s="792">
        <v>0</v>
      </c>
      <c r="N245" s="788">
        <v>67</v>
      </c>
      <c r="O245" s="793">
        <v>30</v>
      </c>
    </row>
    <row r="246" spans="1:15" ht="13.5" thickBot="1">
      <c r="A246" s="786" t="s">
        <v>9</v>
      </c>
      <c r="B246" s="796">
        <v>0</v>
      </c>
      <c r="C246" s="539">
        <v>80.6</v>
      </c>
      <c r="D246" s="539">
        <v>0</v>
      </c>
      <c r="E246" s="539">
        <v>0</v>
      </c>
      <c r="F246" s="808">
        <v>30.6</v>
      </c>
      <c r="G246" s="539">
        <v>0</v>
      </c>
      <c r="H246" s="539">
        <v>0</v>
      </c>
      <c r="I246" s="539">
        <v>0</v>
      </c>
      <c r="J246" s="539">
        <v>0</v>
      </c>
      <c r="K246" s="539">
        <v>0</v>
      </c>
      <c r="L246" s="795">
        <v>0</v>
      </c>
      <c r="M246" s="796">
        <v>0</v>
      </c>
      <c r="N246" s="539">
        <v>15</v>
      </c>
      <c r="O246" s="798">
        <v>33</v>
      </c>
    </row>
    <row r="247" spans="1:15" ht="13.5" thickBot="1">
      <c r="A247" s="159" t="s">
        <v>13</v>
      </c>
      <c r="B247" s="802">
        <f aca="true" t="shared" si="32" ref="B247:O247">SUM(B243:B246)</f>
        <v>71.5</v>
      </c>
      <c r="C247" s="804">
        <f t="shared" si="32"/>
        <v>136.6</v>
      </c>
      <c r="D247" s="804">
        <f t="shared" si="32"/>
        <v>129.9</v>
      </c>
      <c r="E247" s="804">
        <f t="shared" si="32"/>
        <v>123.1</v>
      </c>
      <c r="F247" s="801">
        <f t="shared" si="32"/>
        <v>109</v>
      </c>
      <c r="G247" s="804">
        <f t="shared" si="32"/>
        <v>13.500000000000002</v>
      </c>
      <c r="H247" s="804">
        <f t="shared" si="32"/>
        <v>48</v>
      </c>
      <c r="I247" s="804">
        <f t="shared" si="32"/>
        <v>70.5</v>
      </c>
      <c r="J247" s="804">
        <f t="shared" si="32"/>
        <v>0</v>
      </c>
      <c r="K247" s="804">
        <f t="shared" si="32"/>
        <v>0</v>
      </c>
      <c r="L247" s="803">
        <f t="shared" si="32"/>
        <v>0</v>
      </c>
      <c r="M247" s="802">
        <f t="shared" si="32"/>
        <v>0</v>
      </c>
      <c r="N247" s="804">
        <f t="shared" si="32"/>
        <v>149</v>
      </c>
      <c r="O247" s="805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153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352" t="s">
        <v>23</v>
      </c>
      <c r="B251" s="1354" t="s">
        <v>45</v>
      </c>
      <c r="C251" s="1354"/>
      <c r="D251" s="1354"/>
      <c r="E251" s="1354"/>
      <c r="F251" s="1337" t="s">
        <v>232</v>
      </c>
      <c r="G251" s="1339" t="s">
        <v>233</v>
      </c>
      <c r="H251" s="1356" t="s">
        <v>46</v>
      </c>
      <c r="I251" s="1356"/>
      <c r="J251" s="1356"/>
      <c r="K251" s="1356"/>
      <c r="L251" s="1357"/>
      <c r="M251" s="1335" t="s">
        <v>236</v>
      </c>
      <c r="N251" s="252" t="s">
        <v>1</v>
      </c>
      <c r="O251" s="252" t="s">
        <v>37</v>
      </c>
    </row>
    <row r="252" spans="1:15" ht="20.25" thickBot="1">
      <c r="A252" s="1353"/>
      <c r="B252" s="253" t="s">
        <v>27</v>
      </c>
      <c r="C252" s="776" t="s">
        <v>28</v>
      </c>
      <c r="D252" s="776" t="s">
        <v>19</v>
      </c>
      <c r="E252" s="776" t="s">
        <v>29</v>
      </c>
      <c r="F252" s="1338"/>
      <c r="G252" s="1340"/>
      <c r="H252" s="254" t="s">
        <v>21</v>
      </c>
      <c r="I252" s="254" t="s">
        <v>20</v>
      </c>
      <c r="J252" s="254" t="s">
        <v>30</v>
      </c>
      <c r="K252" s="254" t="s">
        <v>31</v>
      </c>
      <c r="L252" s="255" t="s">
        <v>32</v>
      </c>
      <c r="M252" s="1336"/>
      <c r="N252" s="776" t="s">
        <v>33</v>
      </c>
      <c r="O252" s="256" t="s">
        <v>33</v>
      </c>
    </row>
    <row r="253" spans="1:15" ht="13.5" thickBot="1">
      <c r="A253" s="853" t="s">
        <v>4</v>
      </c>
      <c r="B253" s="459">
        <f aca="true" t="shared" si="33" ref="B253:O253">B163+B237+B247</f>
        <v>1115.1000000000001</v>
      </c>
      <c r="C253" s="459">
        <f t="shared" si="33"/>
        <v>2910.6</v>
      </c>
      <c r="D253" s="459">
        <f t="shared" si="33"/>
        <v>1747.4</v>
      </c>
      <c r="E253" s="459">
        <f t="shared" si="33"/>
        <v>9752.6</v>
      </c>
      <c r="F253" s="459">
        <f t="shared" si="33"/>
        <v>6882.500000000001</v>
      </c>
      <c r="G253" s="459">
        <f t="shared" si="33"/>
        <v>2088.2000000000003</v>
      </c>
      <c r="H253" s="459">
        <f t="shared" si="33"/>
        <v>932.5</v>
      </c>
      <c r="I253" s="459">
        <f t="shared" si="33"/>
        <v>770.5</v>
      </c>
      <c r="J253" s="459">
        <f t="shared" si="33"/>
        <v>0</v>
      </c>
      <c r="K253" s="459">
        <f t="shared" si="33"/>
        <v>0</v>
      </c>
      <c r="L253" s="460">
        <f t="shared" si="33"/>
        <v>789.8</v>
      </c>
      <c r="M253" s="459">
        <f t="shared" si="33"/>
        <v>0</v>
      </c>
      <c r="N253" s="459">
        <f t="shared" si="33"/>
        <v>3968</v>
      </c>
      <c r="O253" s="459">
        <f t="shared" si="33"/>
        <v>3573.9000000000005</v>
      </c>
    </row>
    <row r="254" spans="1:15" ht="13.5" thickBot="1">
      <c r="A254" s="854" t="s">
        <v>13</v>
      </c>
      <c r="B254" s="426">
        <f>SUM(B253:B253)</f>
        <v>1115.1000000000001</v>
      </c>
      <c r="C254" s="426">
        <f aca="true" t="shared" si="34" ref="C254:O254">SUM(C253:C253)</f>
        <v>2910.6</v>
      </c>
      <c r="D254" s="426">
        <f t="shared" si="34"/>
        <v>1747.4</v>
      </c>
      <c r="E254" s="426">
        <f t="shared" si="34"/>
        <v>9752.6</v>
      </c>
      <c r="F254" s="426">
        <f t="shared" si="34"/>
        <v>6882.500000000001</v>
      </c>
      <c r="G254" s="426">
        <f t="shared" si="34"/>
        <v>2088.2000000000003</v>
      </c>
      <c r="H254" s="426">
        <f t="shared" si="34"/>
        <v>932.5</v>
      </c>
      <c r="I254" s="426">
        <f t="shared" si="34"/>
        <v>770.5</v>
      </c>
      <c r="J254" s="426">
        <f t="shared" si="34"/>
        <v>0</v>
      </c>
      <c r="K254" s="426">
        <f t="shared" si="34"/>
        <v>0</v>
      </c>
      <c r="L254" s="680">
        <f t="shared" si="34"/>
        <v>789.8</v>
      </c>
      <c r="M254" s="426">
        <f t="shared" si="34"/>
        <v>0</v>
      </c>
      <c r="N254" s="426">
        <f t="shared" si="34"/>
        <v>3968</v>
      </c>
      <c r="O254" s="426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153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352" t="s">
        <v>23</v>
      </c>
      <c r="B260" s="1354" t="s">
        <v>45</v>
      </c>
      <c r="C260" s="1354"/>
      <c r="D260" s="1354"/>
      <c r="E260" s="1354"/>
      <c r="F260" s="1337" t="s">
        <v>232</v>
      </c>
      <c r="G260" s="1339" t="s">
        <v>233</v>
      </c>
      <c r="H260" s="1356" t="s">
        <v>46</v>
      </c>
      <c r="I260" s="1356"/>
      <c r="J260" s="1356"/>
      <c r="K260" s="1356"/>
      <c r="L260" s="1357"/>
      <c r="M260" s="1335" t="s">
        <v>234</v>
      </c>
      <c r="N260" s="855" t="s">
        <v>36</v>
      </c>
      <c r="O260" s="775" t="s">
        <v>26</v>
      </c>
    </row>
    <row r="261" spans="1:15" ht="20.25" thickBot="1">
      <c r="A261" s="1361"/>
      <c r="B261" s="253" t="s">
        <v>27</v>
      </c>
      <c r="C261" s="776" t="s">
        <v>28</v>
      </c>
      <c r="D261" s="776" t="s">
        <v>19</v>
      </c>
      <c r="E261" s="776" t="s">
        <v>29</v>
      </c>
      <c r="F261" s="1338"/>
      <c r="G261" s="1340"/>
      <c r="H261" s="254" t="s">
        <v>21</v>
      </c>
      <c r="I261" s="254" t="s">
        <v>20</v>
      </c>
      <c r="J261" s="856" t="s">
        <v>30</v>
      </c>
      <c r="K261" s="857" t="s">
        <v>31</v>
      </c>
      <c r="L261" s="255" t="s">
        <v>32</v>
      </c>
      <c r="M261" s="1365"/>
      <c r="N261" s="776" t="s">
        <v>33</v>
      </c>
      <c r="O261" s="256" t="s">
        <v>33</v>
      </c>
    </row>
    <row r="262" spans="1:15" ht="12.75">
      <c r="A262" s="811" t="s">
        <v>61</v>
      </c>
      <c r="B262" s="459">
        <f>B15+B35+B54-B52+B70+B77+B120+B156+B176-B172+B198+B247</f>
        <v>690.4000000000001</v>
      </c>
      <c r="C262" s="459">
        <f aca="true" t="shared" si="35" ref="C262:O262">C15+C35+C54-C52+C70+C77+C120+C156+C176-C172+C198+C247</f>
        <v>1258.3999999999999</v>
      </c>
      <c r="D262" s="459">
        <f t="shared" si="35"/>
        <v>1002.6999999999999</v>
      </c>
      <c r="E262" s="459">
        <f t="shared" si="35"/>
        <v>2459.6</v>
      </c>
      <c r="F262" s="459">
        <f>F15+F35+F54-F52+F70+F77+F120+F156+F176-F172+F198+F247</f>
        <v>2687.5</v>
      </c>
      <c r="G262" s="459">
        <f t="shared" si="35"/>
        <v>680.5999999999999</v>
      </c>
      <c r="H262" s="459">
        <f t="shared" si="35"/>
        <v>382</v>
      </c>
      <c r="I262" s="459">
        <f t="shared" si="35"/>
        <v>429.5</v>
      </c>
      <c r="J262" s="459">
        <f t="shared" si="35"/>
        <v>0</v>
      </c>
      <c r="K262" s="459">
        <f t="shared" si="35"/>
        <v>0</v>
      </c>
      <c r="L262" s="460">
        <f>L15+L35+L54-L52+L70+L77+L120+L156+L176-L172+L198+L247</f>
        <v>581.7</v>
      </c>
      <c r="M262" s="459">
        <f t="shared" si="35"/>
        <v>0</v>
      </c>
      <c r="N262" s="459">
        <f t="shared" si="35"/>
        <v>1791.3</v>
      </c>
      <c r="O262" s="459">
        <f t="shared" si="35"/>
        <v>1477.6</v>
      </c>
    </row>
    <row r="263" spans="1:15" ht="12.75">
      <c r="A263" s="812" t="s">
        <v>62</v>
      </c>
      <c r="B263" s="448">
        <f>B25+B45+B64+B126+B187+B208+B217</f>
        <v>369.7</v>
      </c>
      <c r="C263" s="448">
        <f aca="true" t="shared" si="36" ref="C263:O263">C25+C45+C64+C126+C187+C208+C217</f>
        <v>92.5</v>
      </c>
      <c r="D263" s="448">
        <f t="shared" si="36"/>
        <v>395.80000000000007</v>
      </c>
      <c r="E263" s="448">
        <f t="shared" si="36"/>
        <v>6841.3</v>
      </c>
      <c r="F263" s="448">
        <f t="shared" si="36"/>
        <v>3688</v>
      </c>
      <c r="G263" s="448">
        <f t="shared" si="36"/>
        <v>1252.6</v>
      </c>
      <c r="H263" s="448">
        <f t="shared" si="36"/>
        <v>530.5</v>
      </c>
      <c r="I263" s="448">
        <f t="shared" si="36"/>
        <v>321</v>
      </c>
      <c r="J263" s="448">
        <f t="shared" si="36"/>
        <v>0</v>
      </c>
      <c r="K263" s="448">
        <f t="shared" si="36"/>
        <v>0</v>
      </c>
      <c r="L263" s="449">
        <f t="shared" si="36"/>
        <v>208.10000000000002</v>
      </c>
      <c r="M263" s="448">
        <f t="shared" si="36"/>
        <v>0</v>
      </c>
      <c r="N263" s="448">
        <f t="shared" si="36"/>
        <v>1760.9</v>
      </c>
      <c r="O263" s="448">
        <f t="shared" si="36"/>
        <v>1887.1</v>
      </c>
    </row>
    <row r="264" spans="1:15" ht="12.75">
      <c r="A264" s="812" t="s">
        <v>63</v>
      </c>
      <c r="B264" s="448">
        <f>B108+B230</f>
        <v>0</v>
      </c>
      <c r="C264" s="448">
        <f aca="true" t="shared" si="37" ref="C264:O264">C108+C230</f>
        <v>1559.7</v>
      </c>
      <c r="D264" s="448">
        <f t="shared" si="37"/>
        <v>187.9</v>
      </c>
      <c r="E264" s="448">
        <f t="shared" si="37"/>
        <v>169.5</v>
      </c>
      <c r="F264" s="448">
        <f t="shared" si="37"/>
        <v>159.60000000000002</v>
      </c>
      <c r="G264" s="448">
        <f t="shared" si="37"/>
        <v>59.3</v>
      </c>
      <c r="H264" s="448">
        <f t="shared" si="37"/>
        <v>0</v>
      </c>
      <c r="I264" s="448">
        <f t="shared" si="37"/>
        <v>0</v>
      </c>
      <c r="J264" s="448">
        <f t="shared" si="37"/>
        <v>0</v>
      </c>
      <c r="K264" s="448">
        <f t="shared" si="37"/>
        <v>0</v>
      </c>
      <c r="L264" s="449">
        <f t="shared" si="37"/>
        <v>0</v>
      </c>
      <c r="M264" s="448">
        <f t="shared" si="37"/>
        <v>0</v>
      </c>
      <c r="N264" s="448">
        <f t="shared" si="37"/>
        <v>300</v>
      </c>
      <c r="O264" s="448">
        <f t="shared" si="37"/>
        <v>131</v>
      </c>
    </row>
    <row r="265" spans="1:15" ht="13.5" thickBot="1">
      <c r="A265" s="812" t="s">
        <v>64</v>
      </c>
      <c r="B265" s="450">
        <f>B83+B89+B95+B101+B114+B132+B223+B150+B144+B138</f>
        <v>0</v>
      </c>
      <c r="C265" s="450">
        <f aca="true" t="shared" si="38" ref="C265:O265">C83+C89+C95+C101+C114+C132+C223+C150+C144+C138</f>
        <v>0</v>
      </c>
      <c r="D265" s="450">
        <f>D83+D89+D95+D101+D114+D132+D223+D150+D144+D138</f>
        <v>161</v>
      </c>
      <c r="E265" s="450">
        <f t="shared" si="38"/>
        <v>220.20000000000002</v>
      </c>
      <c r="F265" s="450">
        <f t="shared" si="38"/>
        <v>336.20000000000005</v>
      </c>
      <c r="G265" s="450">
        <f t="shared" si="38"/>
        <v>85.5</v>
      </c>
      <c r="H265" s="450">
        <f t="shared" si="38"/>
        <v>0</v>
      </c>
      <c r="I265" s="450">
        <f t="shared" si="38"/>
        <v>0</v>
      </c>
      <c r="J265" s="450">
        <f t="shared" si="38"/>
        <v>0</v>
      </c>
      <c r="K265" s="450">
        <f t="shared" si="38"/>
        <v>0</v>
      </c>
      <c r="L265" s="451">
        <f t="shared" si="38"/>
        <v>0</v>
      </c>
      <c r="M265" s="450">
        <f t="shared" si="38"/>
        <v>0</v>
      </c>
      <c r="N265" s="450">
        <f t="shared" si="38"/>
        <v>74.5</v>
      </c>
      <c r="O265" s="450">
        <f t="shared" si="38"/>
        <v>59.8</v>
      </c>
    </row>
    <row r="266" spans="1:15" ht="13.5" thickBot="1">
      <c r="A266" s="813" t="s">
        <v>13</v>
      </c>
      <c r="B266" s="673">
        <f aca="true" t="shared" si="39" ref="B266:O266">SUM(B262:B265)</f>
        <v>1060.1000000000001</v>
      </c>
      <c r="C266" s="674">
        <f t="shared" si="39"/>
        <v>2910.6</v>
      </c>
      <c r="D266" s="674">
        <f t="shared" si="39"/>
        <v>1747.4</v>
      </c>
      <c r="E266" s="674">
        <f t="shared" si="39"/>
        <v>9690.6</v>
      </c>
      <c r="F266" s="675">
        <f t="shared" si="39"/>
        <v>6871.3</v>
      </c>
      <c r="G266" s="674">
        <f t="shared" si="39"/>
        <v>2078</v>
      </c>
      <c r="H266" s="674">
        <f t="shared" si="39"/>
        <v>912.5</v>
      </c>
      <c r="I266" s="674">
        <f t="shared" si="39"/>
        <v>750.5</v>
      </c>
      <c r="J266" s="674">
        <f t="shared" si="39"/>
        <v>0</v>
      </c>
      <c r="K266" s="674">
        <f t="shared" si="39"/>
        <v>0</v>
      </c>
      <c r="L266" s="814">
        <f t="shared" si="39"/>
        <v>789.8000000000001</v>
      </c>
      <c r="M266" s="673">
        <f t="shared" si="39"/>
        <v>0</v>
      </c>
      <c r="N266" s="674">
        <f t="shared" si="39"/>
        <v>3926.7</v>
      </c>
      <c r="O266" s="677">
        <f t="shared" si="39"/>
        <v>3555.5</v>
      </c>
    </row>
    <row r="267" spans="1:15" ht="22.5">
      <c r="A267" s="815" t="s">
        <v>228</v>
      </c>
      <c r="B267" s="456">
        <f>B52+B172</f>
        <v>55</v>
      </c>
      <c r="C267" s="456">
        <f aca="true" t="shared" si="40" ref="C267:O267">C52+C172</f>
        <v>0</v>
      </c>
      <c r="D267" s="456">
        <f t="shared" si="40"/>
        <v>0</v>
      </c>
      <c r="E267" s="456">
        <f t="shared" si="40"/>
        <v>62</v>
      </c>
      <c r="F267" s="456">
        <f t="shared" si="40"/>
        <v>11.2</v>
      </c>
      <c r="G267" s="456">
        <f t="shared" si="40"/>
        <v>10.2</v>
      </c>
      <c r="H267" s="456">
        <f t="shared" si="40"/>
        <v>20</v>
      </c>
      <c r="I267" s="456">
        <f t="shared" si="40"/>
        <v>20</v>
      </c>
      <c r="J267" s="456">
        <f t="shared" si="40"/>
        <v>0</v>
      </c>
      <c r="K267" s="456">
        <f t="shared" si="40"/>
        <v>0</v>
      </c>
      <c r="L267" s="457">
        <f t="shared" si="40"/>
        <v>0</v>
      </c>
      <c r="M267" s="458">
        <f t="shared" si="40"/>
        <v>0</v>
      </c>
      <c r="N267" s="456">
        <f t="shared" si="40"/>
        <v>41.3</v>
      </c>
      <c r="O267" s="456">
        <f t="shared" si="40"/>
        <v>18.4</v>
      </c>
    </row>
    <row r="268" spans="1:15" ht="12.75">
      <c r="A268" s="816" t="s">
        <v>13</v>
      </c>
      <c r="B268" s="456">
        <f>B266+B267</f>
        <v>1115.1000000000001</v>
      </c>
      <c r="C268" s="456">
        <f aca="true" t="shared" si="41" ref="C268:O268">C266+C267</f>
        <v>2910.6</v>
      </c>
      <c r="D268" s="456">
        <f t="shared" si="41"/>
        <v>1747.4</v>
      </c>
      <c r="E268" s="456">
        <f t="shared" si="41"/>
        <v>9752.6</v>
      </c>
      <c r="F268" s="456">
        <f t="shared" si="41"/>
        <v>6882.5</v>
      </c>
      <c r="G268" s="456">
        <f t="shared" si="41"/>
        <v>2088.2</v>
      </c>
      <c r="H268" s="456">
        <f t="shared" si="41"/>
        <v>932.5</v>
      </c>
      <c r="I268" s="456">
        <f t="shared" si="41"/>
        <v>770.5</v>
      </c>
      <c r="J268" s="456">
        <f t="shared" si="41"/>
        <v>0</v>
      </c>
      <c r="K268" s="456">
        <f t="shared" si="41"/>
        <v>0</v>
      </c>
      <c r="L268" s="457">
        <f t="shared" si="41"/>
        <v>789.8000000000001</v>
      </c>
      <c r="M268" s="458">
        <f t="shared" si="41"/>
        <v>0</v>
      </c>
      <c r="N268" s="456">
        <f t="shared" si="41"/>
        <v>3968</v>
      </c>
      <c r="O268" s="456">
        <f t="shared" si="41"/>
        <v>3573.9</v>
      </c>
    </row>
    <row r="269" spans="1:15" ht="12.75">
      <c r="A269" s="8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12.75">
      <c r="A270" s="8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12.75">
      <c r="A271" s="8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11" t="s">
        <v>61</v>
      </c>
      <c r="C273" s="86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12" t="s">
        <v>62</v>
      </c>
      <c r="C274" s="86">
        <f>B263+C263+D263+E263+F263+G263</f>
        <v>12639.9</v>
      </c>
      <c r="D274" s="8"/>
      <c r="E274" s="6" t="s">
        <v>15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12" t="s">
        <v>63</v>
      </c>
      <c r="C275" s="86">
        <f>B264+C264+D264+E264+F264+G264</f>
        <v>2136.0000000000005</v>
      </c>
      <c r="D275" s="8"/>
      <c r="E275" s="8" t="s">
        <v>38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12" t="s">
        <v>64</v>
      </c>
      <c r="C276" s="86">
        <f>B265+C265+D265+E265+F265+G265</f>
        <v>802.9000000000001</v>
      </c>
      <c r="D276" s="8"/>
      <c r="E276" s="8" t="s">
        <v>40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58" t="s">
        <v>13</v>
      </c>
      <c r="C277" s="86">
        <f>SUM(C273:C276)</f>
        <v>24358</v>
      </c>
      <c r="D277" s="8"/>
      <c r="E277" s="8" t="s">
        <v>39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50" t="s">
        <v>229</v>
      </c>
      <c r="C278" s="249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6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Q3:R3"/>
    <mergeCell ref="Q5:Q6"/>
    <mergeCell ref="Q11:R11"/>
    <mergeCell ref="A4:J4"/>
    <mergeCell ref="A2:J2"/>
    <mergeCell ref="A3:J3"/>
    <mergeCell ref="Q16:R16"/>
    <mergeCell ref="Q17:R17"/>
    <mergeCell ref="Q19:Q20"/>
    <mergeCell ref="M8:M9"/>
    <mergeCell ref="M18:M19"/>
    <mergeCell ref="B6:E6"/>
    <mergeCell ref="F8:F9"/>
    <mergeCell ref="H8:L8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38:G39"/>
    <mergeCell ref="G28:G29"/>
    <mergeCell ref="H18:L18"/>
    <mergeCell ref="H28:L28"/>
    <mergeCell ref="H38:L38"/>
    <mergeCell ref="G8:G9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A160:A161"/>
    <mergeCell ref="B160:E160"/>
    <mergeCell ref="F167:F168"/>
    <mergeCell ref="G167:G168"/>
    <mergeCell ref="F160:F161"/>
    <mergeCell ref="G160:G161"/>
    <mergeCell ref="B165:E165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41:A242"/>
    <mergeCell ref="B241:E241"/>
    <mergeCell ref="A251:A252"/>
    <mergeCell ref="B251:E251"/>
    <mergeCell ref="B239:E239"/>
    <mergeCell ref="H251:L251"/>
    <mergeCell ref="M251:M252"/>
    <mergeCell ref="F251:F252"/>
    <mergeCell ref="G251:G252"/>
    <mergeCell ref="F241:F242"/>
    <mergeCell ref="G241:G242"/>
    <mergeCell ref="H241:L241"/>
    <mergeCell ref="M241:M242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1" operator="equal" stopIfTrue="1">
      <formula>0</formula>
    </cfRule>
  </conditionalFormatting>
  <conditionalFormatting sqref="M260:M261">
    <cfRule type="cellIs" priority="16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75"/>
    </row>
    <row r="2" spans="1:14" ht="18">
      <c r="A2" s="1472" t="s">
        <v>148</v>
      </c>
      <c r="B2" s="1472"/>
      <c r="C2" s="1472"/>
      <c r="D2" s="1472"/>
      <c r="E2" s="1472"/>
      <c r="F2" s="1472"/>
      <c r="G2" s="1472"/>
      <c r="H2" s="1472"/>
      <c r="I2" s="1472"/>
      <c r="J2" s="1472"/>
      <c r="K2" s="2"/>
      <c r="L2" s="2"/>
      <c r="M2" s="5"/>
      <c r="N2" s="5"/>
    </row>
    <row r="3" spans="1:14" ht="18">
      <c r="A3" s="1376" t="s">
        <v>66</v>
      </c>
      <c r="B3" s="1376"/>
      <c r="C3" s="1376"/>
      <c r="D3" s="1376"/>
      <c r="E3" s="1376"/>
      <c r="F3" s="1376"/>
      <c r="G3" s="1376"/>
      <c r="H3" s="1376"/>
      <c r="I3" s="1376"/>
      <c r="J3" s="1376"/>
      <c r="K3" s="5"/>
      <c r="L3" s="5"/>
      <c r="M3" s="5"/>
      <c r="N3" s="5"/>
    </row>
    <row r="4" spans="1:14" ht="15">
      <c r="A4" s="1374" t="s">
        <v>226</v>
      </c>
      <c r="B4" s="1374"/>
      <c r="C4" s="1374"/>
      <c r="D4" s="1374"/>
      <c r="E4" s="1374"/>
      <c r="F4" s="1374"/>
      <c r="G4" s="1374"/>
      <c r="H4" s="1374"/>
      <c r="I4" s="1374"/>
      <c r="J4" s="1374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4" ht="15.75">
      <c r="A6" s="16"/>
      <c r="B6" s="4" t="s">
        <v>109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196"/>
      <c r="B7" s="6" t="s">
        <v>68</v>
      </c>
      <c r="C7" s="196"/>
      <c r="D7" s="1470"/>
      <c r="E7" s="1470"/>
      <c r="F7" s="1470"/>
      <c r="G7" s="1470"/>
      <c r="H7" s="1470"/>
      <c r="I7" s="1470"/>
      <c r="J7" s="1470"/>
      <c r="K7" s="1470"/>
      <c r="L7" s="1470"/>
      <c r="M7" s="1470"/>
      <c r="N7" s="1470"/>
      <c r="O7" s="1470"/>
      <c r="Q7" s="76" t="s">
        <v>48</v>
      </c>
    </row>
    <row r="8" spans="1:15" ht="26.25" customHeight="1" thickBot="1">
      <c r="A8" s="1456" t="s">
        <v>23</v>
      </c>
      <c r="B8" s="1460" t="s">
        <v>34</v>
      </c>
      <c r="C8" s="1460"/>
      <c r="D8" s="1460"/>
      <c r="E8" s="1460"/>
      <c r="F8" s="1341" t="s">
        <v>232</v>
      </c>
      <c r="G8" s="1343" t="s">
        <v>233</v>
      </c>
      <c r="H8" s="1345" t="s">
        <v>46</v>
      </c>
      <c r="I8" s="1345"/>
      <c r="J8" s="1345"/>
      <c r="K8" s="1345"/>
      <c r="L8" s="1346"/>
      <c r="M8" s="1347" t="s">
        <v>238</v>
      </c>
      <c r="N8" s="197" t="s">
        <v>1</v>
      </c>
      <c r="O8" s="859" t="s">
        <v>37</v>
      </c>
    </row>
    <row r="9" spans="1:21" ht="20.25" thickBot="1">
      <c r="A9" s="1457"/>
      <c r="B9" s="198" t="s">
        <v>27</v>
      </c>
      <c r="C9" s="199" t="s">
        <v>28</v>
      </c>
      <c r="D9" s="199" t="s">
        <v>19</v>
      </c>
      <c r="E9" s="199" t="s">
        <v>29</v>
      </c>
      <c r="F9" s="1342"/>
      <c r="G9" s="1344"/>
      <c r="H9" s="153" t="s">
        <v>21</v>
      </c>
      <c r="I9" s="153" t="s">
        <v>20</v>
      </c>
      <c r="J9" s="260" t="s">
        <v>30</v>
      </c>
      <c r="K9" s="261" t="s">
        <v>31</v>
      </c>
      <c r="L9" s="155" t="s">
        <v>32</v>
      </c>
      <c r="M9" s="1348"/>
      <c r="N9" s="199" t="s">
        <v>33</v>
      </c>
      <c r="O9" s="200" t="s">
        <v>33</v>
      </c>
      <c r="Q9" s="1363" t="s">
        <v>49</v>
      </c>
      <c r="R9" s="1414" t="s">
        <v>133</v>
      </c>
      <c r="S9" s="1415"/>
      <c r="T9" s="1408" t="s">
        <v>60</v>
      </c>
      <c r="U9" s="1409"/>
    </row>
    <row r="10" spans="1:21" ht="13.5" thickBot="1">
      <c r="A10" s="201" t="s">
        <v>10</v>
      </c>
      <c r="B10" s="636">
        <v>0</v>
      </c>
      <c r="C10" s="637">
        <v>0</v>
      </c>
      <c r="D10" s="638">
        <v>345.28</v>
      </c>
      <c r="E10" s="638">
        <v>0</v>
      </c>
      <c r="F10" s="637">
        <v>121.51</v>
      </c>
      <c r="G10" s="637">
        <v>12.46</v>
      </c>
      <c r="H10" s="637">
        <v>0</v>
      </c>
      <c r="I10" s="637">
        <v>0</v>
      </c>
      <c r="J10" s="637">
        <v>0</v>
      </c>
      <c r="K10" s="637">
        <v>0</v>
      </c>
      <c r="L10" s="639">
        <v>0</v>
      </c>
      <c r="M10" s="636">
        <v>191.18</v>
      </c>
      <c r="N10" s="637">
        <v>15.36</v>
      </c>
      <c r="O10" s="640">
        <v>59.22</v>
      </c>
      <c r="Q10" s="1364"/>
      <c r="R10" s="1416"/>
      <c r="S10" s="1417"/>
      <c r="T10" s="1410" t="s">
        <v>33</v>
      </c>
      <c r="U10" s="1411"/>
    </row>
    <row r="11" spans="1:21" ht="12.75">
      <c r="A11" s="202" t="s">
        <v>8</v>
      </c>
      <c r="B11" s="636">
        <v>0</v>
      </c>
      <c r="C11" s="637">
        <v>0</v>
      </c>
      <c r="D11" s="638">
        <v>0</v>
      </c>
      <c r="E11" s="638">
        <v>467.51</v>
      </c>
      <c r="F11" s="637">
        <v>199.79</v>
      </c>
      <c r="G11" s="637">
        <v>90.42</v>
      </c>
      <c r="H11" s="637">
        <v>0</v>
      </c>
      <c r="I11" s="637">
        <v>0</v>
      </c>
      <c r="J11" s="637">
        <v>0</v>
      </c>
      <c r="K11" s="637">
        <v>0</v>
      </c>
      <c r="L11" s="617">
        <f>N11/2*0.886</f>
        <v>78.66794</v>
      </c>
      <c r="M11" s="636">
        <v>428.24</v>
      </c>
      <c r="N11" s="637">
        <v>177.58</v>
      </c>
      <c r="O11" s="640">
        <v>132</v>
      </c>
      <c r="Q11" s="68">
        <v>12</v>
      </c>
      <c r="R11" s="1412" t="s">
        <v>134</v>
      </c>
      <c r="S11" s="1412"/>
      <c r="T11" s="1418">
        <v>2526</v>
      </c>
      <c r="U11" s="1419"/>
    </row>
    <row r="12" spans="1:21" ht="12.75">
      <c r="A12" s="202" t="s">
        <v>3</v>
      </c>
      <c r="B12" s="636">
        <v>6</v>
      </c>
      <c r="C12" s="641">
        <v>332.95</v>
      </c>
      <c r="D12" s="638">
        <v>0</v>
      </c>
      <c r="E12" s="638">
        <v>253.87</v>
      </c>
      <c r="F12" s="642">
        <v>197.85</v>
      </c>
      <c r="G12" s="641">
        <v>42.38</v>
      </c>
      <c r="H12" s="637">
        <v>0</v>
      </c>
      <c r="I12" s="637">
        <v>0</v>
      </c>
      <c r="J12" s="637">
        <v>0</v>
      </c>
      <c r="K12" s="637">
        <v>0</v>
      </c>
      <c r="L12" s="617">
        <f>N12/2*0.886</f>
        <v>102.51906</v>
      </c>
      <c r="M12" s="636">
        <v>330.31</v>
      </c>
      <c r="N12" s="641">
        <v>231.42</v>
      </c>
      <c r="O12" s="643">
        <v>180.46</v>
      </c>
      <c r="Q12" s="68">
        <v>1</v>
      </c>
      <c r="R12" s="1412" t="s">
        <v>135</v>
      </c>
      <c r="S12" s="1412"/>
      <c r="T12" s="1399">
        <v>2169</v>
      </c>
      <c r="U12" s="1399"/>
    </row>
    <row r="13" spans="1:21" ht="12.75">
      <c r="A13" s="202" t="s">
        <v>5</v>
      </c>
      <c r="B13" s="636">
        <v>0</v>
      </c>
      <c r="C13" s="644">
        <v>31.5</v>
      </c>
      <c r="D13" s="638">
        <v>672.9</v>
      </c>
      <c r="E13" s="638">
        <v>70.5</v>
      </c>
      <c r="F13" s="645">
        <v>196.5</v>
      </c>
      <c r="G13" s="637">
        <v>28</v>
      </c>
      <c r="H13" s="637">
        <v>0</v>
      </c>
      <c r="I13" s="637">
        <v>0</v>
      </c>
      <c r="J13" s="637">
        <v>0</v>
      </c>
      <c r="K13" s="637">
        <v>0</v>
      </c>
      <c r="L13" s="617">
        <f>N13/2*0.886</f>
        <v>97.80554000000001</v>
      </c>
      <c r="M13" s="646">
        <v>256.16</v>
      </c>
      <c r="N13" s="644">
        <v>220.78</v>
      </c>
      <c r="O13" s="647">
        <v>187.3</v>
      </c>
      <c r="Q13" s="65">
        <v>2</v>
      </c>
      <c r="R13" s="1413"/>
      <c r="S13" s="1413"/>
      <c r="T13" s="1406">
        <v>2030</v>
      </c>
      <c r="U13" s="1406"/>
    </row>
    <row r="14" spans="1:21" ht="13.5" thickBot="1">
      <c r="A14" s="202" t="s">
        <v>9</v>
      </c>
      <c r="B14" s="636">
        <v>0</v>
      </c>
      <c r="C14" s="648">
        <v>0</v>
      </c>
      <c r="D14" s="649">
        <v>35</v>
      </c>
      <c r="E14" s="649">
        <v>75</v>
      </c>
      <c r="F14" s="650">
        <v>134.3</v>
      </c>
      <c r="G14" s="648">
        <v>0</v>
      </c>
      <c r="H14" s="637">
        <v>0</v>
      </c>
      <c r="I14" s="637">
        <v>0</v>
      </c>
      <c r="J14" s="637">
        <v>0</v>
      </c>
      <c r="K14" s="637">
        <v>0</v>
      </c>
      <c r="L14" s="651">
        <v>0</v>
      </c>
      <c r="M14" s="652">
        <v>74.29</v>
      </c>
      <c r="N14" s="648">
        <v>0</v>
      </c>
      <c r="O14" s="653">
        <v>0</v>
      </c>
      <c r="Q14" s="65">
        <v>3</v>
      </c>
      <c r="R14" s="1413"/>
      <c r="S14" s="1413"/>
      <c r="T14" s="1406">
        <v>2030</v>
      </c>
      <c r="U14" s="1406"/>
    </row>
    <row r="15" spans="1:21" ht="13.5" thickBot="1">
      <c r="A15" s="203" t="s">
        <v>13</v>
      </c>
      <c r="B15" s="654">
        <f>SUM(B10:B14)</f>
        <v>6</v>
      </c>
      <c r="C15" s="654">
        <f aca="true" t="shared" si="0" ref="C15:O15">SUM(C10:C14)</f>
        <v>364.45</v>
      </c>
      <c r="D15" s="654">
        <f t="shared" si="0"/>
        <v>1053.1799999999998</v>
      </c>
      <c r="E15" s="654">
        <f t="shared" si="0"/>
        <v>866.88</v>
      </c>
      <c r="F15" s="654">
        <f t="shared" si="0"/>
        <v>849.95</v>
      </c>
      <c r="G15" s="654">
        <f t="shared" si="0"/>
        <v>173.26</v>
      </c>
      <c r="H15" s="654">
        <f t="shared" si="0"/>
        <v>0</v>
      </c>
      <c r="I15" s="654">
        <f t="shared" si="0"/>
        <v>0</v>
      </c>
      <c r="J15" s="654">
        <f t="shared" si="0"/>
        <v>0</v>
      </c>
      <c r="K15" s="654">
        <f t="shared" si="0"/>
        <v>0</v>
      </c>
      <c r="L15" s="655">
        <f t="shared" si="0"/>
        <v>278.99254</v>
      </c>
      <c r="M15" s="654">
        <f t="shared" si="0"/>
        <v>1280.18</v>
      </c>
      <c r="N15" s="654">
        <f t="shared" si="0"/>
        <v>645.14</v>
      </c>
      <c r="O15" s="656">
        <f t="shared" si="0"/>
        <v>558.98</v>
      </c>
      <c r="Q15" s="80">
        <v>5</v>
      </c>
      <c r="R15" s="1377" t="s">
        <v>136</v>
      </c>
      <c r="S15" s="1378"/>
      <c r="T15" s="1399">
        <v>2300</v>
      </c>
      <c r="U15" s="1399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380" t="s">
        <v>13</v>
      </c>
      <c r="R16" s="1381"/>
      <c r="S16" s="1382"/>
      <c r="T16" s="1383">
        <f>SUM(T11:U15)</f>
        <v>11055</v>
      </c>
      <c r="U16" s="1384"/>
    </row>
    <row r="17" spans="1:15" ht="12.75">
      <c r="A17" s="204"/>
      <c r="B17" s="205" t="s">
        <v>69</v>
      </c>
      <c r="C17" s="204"/>
      <c r="D17" s="1471"/>
      <c r="E17" s="1471"/>
      <c r="F17" s="1471"/>
      <c r="G17" s="1471"/>
      <c r="H17" s="1471"/>
      <c r="I17" s="1471"/>
      <c r="J17" s="1471"/>
      <c r="K17" s="1471"/>
      <c r="L17" s="1471"/>
      <c r="M17" s="1471"/>
      <c r="N17" s="1471"/>
      <c r="O17" s="1471"/>
    </row>
    <row r="18" spans="1:15" ht="29.25" customHeight="1">
      <c r="A18" s="1458" t="s">
        <v>23</v>
      </c>
      <c r="B18" s="1454" t="s">
        <v>34</v>
      </c>
      <c r="C18" s="1454"/>
      <c r="D18" s="1454"/>
      <c r="E18" s="1454"/>
      <c r="F18" s="1341" t="s">
        <v>232</v>
      </c>
      <c r="G18" s="1343" t="s">
        <v>233</v>
      </c>
      <c r="H18" s="1345" t="s">
        <v>46</v>
      </c>
      <c r="I18" s="1345"/>
      <c r="J18" s="1345"/>
      <c r="K18" s="1345"/>
      <c r="L18" s="1346"/>
      <c r="M18" s="1347" t="s">
        <v>238</v>
      </c>
      <c r="N18" s="117" t="s">
        <v>1</v>
      </c>
      <c r="O18" s="860" t="s">
        <v>37</v>
      </c>
    </row>
    <row r="19" spans="1:21" ht="20.25" thickBot="1">
      <c r="A19" s="1459"/>
      <c r="B19" s="118" t="s">
        <v>27</v>
      </c>
      <c r="C19" s="119" t="s">
        <v>28</v>
      </c>
      <c r="D19" s="119" t="s">
        <v>19</v>
      </c>
      <c r="E19" s="119" t="s">
        <v>29</v>
      </c>
      <c r="F19" s="1342"/>
      <c r="G19" s="1344"/>
      <c r="H19" s="153" t="s">
        <v>21</v>
      </c>
      <c r="I19" s="153" t="s">
        <v>20</v>
      </c>
      <c r="J19" s="260" t="s">
        <v>30</v>
      </c>
      <c r="K19" s="261" t="s">
        <v>31</v>
      </c>
      <c r="L19" s="155" t="s">
        <v>32</v>
      </c>
      <c r="M19" s="1348"/>
      <c r="N19" s="119" t="s">
        <v>33</v>
      </c>
      <c r="O19" s="120" t="s">
        <v>33</v>
      </c>
      <c r="Q19" s="1407" t="s">
        <v>224</v>
      </c>
      <c r="R19" s="1407"/>
      <c r="S19" s="1407"/>
      <c r="T19" s="1407"/>
      <c r="U19" s="1407"/>
    </row>
    <row r="20" spans="1:20" ht="15.75">
      <c r="A20" s="206" t="s">
        <v>10</v>
      </c>
      <c r="B20" s="615">
        <v>0</v>
      </c>
      <c r="C20" s="616">
        <v>0</v>
      </c>
      <c r="D20" s="616">
        <v>0</v>
      </c>
      <c r="E20" s="616">
        <v>112.42</v>
      </c>
      <c r="F20" s="616">
        <v>175.49</v>
      </c>
      <c r="G20" s="616">
        <v>2.38</v>
      </c>
      <c r="H20" s="616">
        <v>0</v>
      </c>
      <c r="I20" s="616">
        <v>0</v>
      </c>
      <c r="J20" s="616">
        <v>0</v>
      </c>
      <c r="K20" s="616">
        <v>0</v>
      </c>
      <c r="L20" s="617">
        <v>0</v>
      </c>
      <c r="M20" s="615">
        <v>253.44</v>
      </c>
      <c r="N20" s="616">
        <v>0</v>
      </c>
      <c r="O20" s="618">
        <v>118.92</v>
      </c>
      <c r="Q20" s="76" t="s">
        <v>51</v>
      </c>
      <c r="R20" s="239"/>
      <c r="S20" s="239"/>
      <c r="T20" s="240"/>
    </row>
    <row r="21" spans="1:19" ht="13.5" thickBot="1">
      <c r="A21" s="207" t="s">
        <v>8</v>
      </c>
      <c r="B21" s="615">
        <v>0</v>
      </c>
      <c r="C21" s="616">
        <v>0</v>
      </c>
      <c r="D21" s="616">
        <v>0</v>
      </c>
      <c r="E21" s="611">
        <v>365.95</v>
      </c>
      <c r="F21" s="619">
        <v>199.98</v>
      </c>
      <c r="G21" s="616">
        <v>127.08</v>
      </c>
      <c r="H21" s="616">
        <v>0</v>
      </c>
      <c r="I21" s="616">
        <v>0</v>
      </c>
      <c r="J21" s="616">
        <v>0</v>
      </c>
      <c r="K21" s="616">
        <v>0</v>
      </c>
      <c r="L21" s="617">
        <f>N21/2*0.886</f>
        <v>70.7028</v>
      </c>
      <c r="M21" s="615">
        <v>400.53</v>
      </c>
      <c r="N21" s="616">
        <v>159.6</v>
      </c>
      <c r="O21" s="618">
        <v>223.74</v>
      </c>
      <c r="Q21" s="66"/>
      <c r="S21" s="66"/>
    </row>
    <row r="22" spans="1:21" ht="13.5" thickBot="1">
      <c r="A22" s="207" t="s">
        <v>3</v>
      </c>
      <c r="B22" s="615">
        <v>26</v>
      </c>
      <c r="C22" s="616">
        <v>0</v>
      </c>
      <c r="D22" s="611">
        <v>0</v>
      </c>
      <c r="E22" s="621">
        <v>471.38</v>
      </c>
      <c r="F22" s="612">
        <v>203.49</v>
      </c>
      <c r="G22" s="611">
        <v>128.23</v>
      </c>
      <c r="H22" s="616">
        <v>0</v>
      </c>
      <c r="I22" s="616">
        <v>0</v>
      </c>
      <c r="J22" s="616">
        <v>0</v>
      </c>
      <c r="K22" s="616">
        <v>0</v>
      </c>
      <c r="L22" s="617">
        <f>N22/2*0.886</f>
        <v>100.1623</v>
      </c>
      <c r="M22" s="610">
        <v>539.18</v>
      </c>
      <c r="N22" s="611">
        <v>226.1</v>
      </c>
      <c r="O22" s="614">
        <v>214.6</v>
      </c>
      <c r="Q22" s="1363" t="s">
        <v>49</v>
      </c>
      <c r="R22" s="1408" t="s">
        <v>58</v>
      </c>
      <c r="S22" s="1409"/>
      <c r="T22" s="1408" t="s">
        <v>52</v>
      </c>
      <c r="U22" s="1409"/>
    </row>
    <row r="23" spans="1:21" ht="13.5" thickBot="1">
      <c r="A23" s="207" t="s">
        <v>5</v>
      </c>
      <c r="B23" s="615">
        <v>0</v>
      </c>
      <c r="C23" s="616">
        <v>0</v>
      </c>
      <c r="D23" s="621">
        <v>0</v>
      </c>
      <c r="E23" s="621">
        <v>491.7</v>
      </c>
      <c r="F23" s="622">
        <v>189.5</v>
      </c>
      <c r="G23" s="621">
        <v>120.78</v>
      </c>
      <c r="H23" s="616">
        <v>0</v>
      </c>
      <c r="I23" s="616">
        <v>0</v>
      </c>
      <c r="J23" s="616">
        <v>0</v>
      </c>
      <c r="K23" s="616">
        <v>0</v>
      </c>
      <c r="L23" s="617">
        <f>N23/2*0.886</f>
        <v>95.44878</v>
      </c>
      <c r="M23" s="620">
        <v>450.88</v>
      </c>
      <c r="N23" s="621">
        <v>215.46</v>
      </c>
      <c r="O23" s="623">
        <v>172.32</v>
      </c>
      <c r="Q23" s="1364"/>
      <c r="R23" s="1410" t="s">
        <v>59</v>
      </c>
      <c r="S23" s="1411"/>
      <c r="T23" s="1410" t="s">
        <v>53</v>
      </c>
      <c r="U23" s="1411"/>
    </row>
    <row r="24" spans="1:21" ht="13.5" thickBot="1">
      <c r="A24" s="207" t="s">
        <v>9</v>
      </c>
      <c r="B24" s="615">
        <v>0</v>
      </c>
      <c r="C24" s="616">
        <v>0</v>
      </c>
      <c r="D24" s="625">
        <v>0</v>
      </c>
      <c r="E24" s="625">
        <v>0</v>
      </c>
      <c r="F24" s="626">
        <v>45.54</v>
      </c>
      <c r="G24" s="625">
        <v>0</v>
      </c>
      <c r="H24" s="616">
        <v>0</v>
      </c>
      <c r="I24" s="616">
        <v>0</v>
      </c>
      <c r="J24" s="616">
        <v>0</v>
      </c>
      <c r="K24" s="616">
        <v>0</v>
      </c>
      <c r="L24" s="617">
        <v>0</v>
      </c>
      <c r="M24" s="624">
        <v>35.2</v>
      </c>
      <c r="N24" s="625">
        <v>0</v>
      </c>
      <c r="O24" s="628">
        <v>0</v>
      </c>
      <c r="Q24" s="68">
        <v>1</v>
      </c>
      <c r="R24" s="1385" t="s">
        <v>134</v>
      </c>
      <c r="S24" s="1386"/>
      <c r="T24" s="1399">
        <v>151</v>
      </c>
      <c r="U24" s="1399"/>
    </row>
    <row r="25" spans="1:21" ht="13.5" thickBot="1">
      <c r="A25" s="121" t="s">
        <v>13</v>
      </c>
      <c r="B25" s="657">
        <f aca="true" t="shared" si="1" ref="B25:O25">SUM(B20:B24)</f>
        <v>26</v>
      </c>
      <c r="C25" s="657">
        <f t="shared" si="1"/>
        <v>0</v>
      </c>
      <c r="D25" s="657">
        <f t="shared" si="1"/>
        <v>0</v>
      </c>
      <c r="E25" s="657">
        <f t="shared" si="1"/>
        <v>1441.45</v>
      </c>
      <c r="F25" s="657">
        <f t="shared" si="1"/>
        <v>814</v>
      </c>
      <c r="G25" s="657">
        <f t="shared" si="1"/>
        <v>378.47</v>
      </c>
      <c r="H25" s="657">
        <f t="shared" si="1"/>
        <v>0</v>
      </c>
      <c r="I25" s="657">
        <f t="shared" si="1"/>
        <v>0</v>
      </c>
      <c r="J25" s="657">
        <f t="shared" si="1"/>
        <v>0</v>
      </c>
      <c r="K25" s="657">
        <f t="shared" si="1"/>
        <v>0</v>
      </c>
      <c r="L25" s="658">
        <f t="shared" si="1"/>
        <v>266.31388</v>
      </c>
      <c r="M25" s="657">
        <f t="shared" si="1"/>
        <v>1679.2300000000002</v>
      </c>
      <c r="N25" s="657">
        <f t="shared" si="1"/>
        <v>601.16</v>
      </c>
      <c r="O25" s="659">
        <f t="shared" si="1"/>
        <v>729.5799999999999</v>
      </c>
      <c r="Q25" s="65">
        <v>2</v>
      </c>
      <c r="R25" s="1377"/>
      <c r="S25" s="1378"/>
      <c r="T25" s="1406">
        <v>167</v>
      </c>
      <c r="U25" s="1406"/>
    </row>
    <row r="26" spans="17:21" ht="12.75">
      <c r="Q26" s="65">
        <v>3</v>
      </c>
      <c r="R26" s="1377"/>
      <c r="S26" s="1378"/>
      <c r="T26" s="1406">
        <v>161</v>
      </c>
      <c r="U26" s="1406"/>
    </row>
    <row r="27" spans="1:21" ht="12.75">
      <c r="A27" s="196"/>
      <c r="B27" s="6" t="s">
        <v>110</v>
      </c>
      <c r="C27" s="196"/>
      <c r="D27" s="1470"/>
      <c r="E27" s="1470"/>
      <c r="F27" s="1470"/>
      <c r="G27" s="1470"/>
      <c r="H27" s="1470"/>
      <c r="I27" s="1470"/>
      <c r="J27" s="1470"/>
      <c r="K27" s="1470"/>
      <c r="L27" s="1470"/>
      <c r="M27" s="1470"/>
      <c r="N27" s="1470"/>
      <c r="O27" s="1470"/>
      <c r="Q27" s="68">
        <v>4</v>
      </c>
      <c r="R27" s="1377"/>
      <c r="S27" s="1378"/>
      <c r="T27" s="1399">
        <v>162</v>
      </c>
      <c r="U27" s="1399"/>
    </row>
    <row r="28" spans="1:21" ht="29.25" customHeight="1">
      <c r="A28" s="1458" t="s">
        <v>23</v>
      </c>
      <c r="B28" s="1454" t="s">
        <v>34</v>
      </c>
      <c r="C28" s="1454"/>
      <c r="D28" s="1454"/>
      <c r="E28" s="1454"/>
      <c r="F28" s="1341" t="s">
        <v>232</v>
      </c>
      <c r="G28" s="1343" t="s">
        <v>233</v>
      </c>
      <c r="H28" s="1345" t="s">
        <v>46</v>
      </c>
      <c r="I28" s="1345"/>
      <c r="J28" s="1345"/>
      <c r="K28" s="1345"/>
      <c r="L28" s="1346"/>
      <c r="M28" s="1347" t="s">
        <v>238</v>
      </c>
      <c r="N28" s="117" t="s">
        <v>1</v>
      </c>
      <c r="O28" s="860" t="s">
        <v>37</v>
      </c>
      <c r="Q28" s="65">
        <v>5</v>
      </c>
      <c r="R28" s="1377"/>
      <c r="S28" s="1378"/>
      <c r="T28" s="1406">
        <v>112</v>
      </c>
      <c r="U28" s="1406"/>
    </row>
    <row r="29" spans="1:21" ht="20.25" thickBot="1">
      <c r="A29" s="1459"/>
      <c r="B29" s="118" t="s">
        <v>27</v>
      </c>
      <c r="C29" s="119" t="s">
        <v>28</v>
      </c>
      <c r="D29" s="119" t="s">
        <v>19</v>
      </c>
      <c r="E29" s="119" t="s">
        <v>29</v>
      </c>
      <c r="F29" s="1342"/>
      <c r="G29" s="1344"/>
      <c r="H29" s="153" t="s">
        <v>21</v>
      </c>
      <c r="I29" s="153" t="s">
        <v>20</v>
      </c>
      <c r="J29" s="260" t="s">
        <v>30</v>
      </c>
      <c r="K29" s="261" t="s">
        <v>31</v>
      </c>
      <c r="L29" s="155" t="s">
        <v>32</v>
      </c>
      <c r="M29" s="1348"/>
      <c r="N29" s="119" t="s">
        <v>33</v>
      </c>
      <c r="O29" s="120" t="s">
        <v>33</v>
      </c>
      <c r="Q29" s="65">
        <v>6</v>
      </c>
      <c r="R29" s="1377"/>
      <c r="S29" s="1378"/>
      <c r="T29" s="1406">
        <v>115</v>
      </c>
      <c r="U29" s="1406"/>
    </row>
    <row r="30" spans="1:21" ht="12.75">
      <c r="A30" s="206" t="s">
        <v>10</v>
      </c>
      <c r="B30" s="615">
        <v>0</v>
      </c>
      <c r="C30" s="616">
        <v>0</v>
      </c>
      <c r="D30" s="616">
        <v>84.32</v>
      </c>
      <c r="E30" s="616">
        <v>0</v>
      </c>
      <c r="F30" s="616">
        <v>186.48</v>
      </c>
      <c r="G30" s="616">
        <v>0</v>
      </c>
      <c r="H30" s="616">
        <v>0</v>
      </c>
      <c r="I30" s="616">
        <v>0</v>
      </c>
      <c r="J30" s="616">
        <v>0</v>
      </c>
      <c r="K30" s="616">
        <v>0</v>
      </c>
      <c r="L30" s="617">
        <v>0</v>
      </c>
      <c r="M30" s="615">
        <v>213</v>
      </c>
      <c r="N30" s="616">
        <v>2.06</v>
      </c>
      <c r="O30" s="618">
        <v>57</v>
      </c>
      <c r="Q30" s="65">
        <v>7</v>
      </c>
      <c r="R30" s="1377"/>
      <c r="S30" s="1378"/>
      <c r="T30" s="1406">
        <v>178</v>
      </c>
      <c r="U30" s="1406"/>
    </row>
    <row r="31" spans="1:21" ht="12.75">
      <c r="A31" s="207" t="s">
        <v>8</v>
      </c>
      <c r="B31" s="615">
        <v>0</v>
      </c>
      <c r="C31" s="616">
        <v>0</v>
      </c>
      <c r="D31" s="616">
        <v>36.96</v>
      </c>
      <c r="E31" s="616">
        <v>515.34</v>
      </c>
      <c r="F31" s="619">
        <v>209.86</v>
      </c>
      <c r="G31" s="616">
        <v>99.2</v>
      </c>
      <c r="H31" s="616">
        <v>0</v>
      </c>
      <c r="I31" s="616">
        <v>0</v>
      </c>
      <c r="J31" s="616">
        <v>0</v>
      </c>
      <c r="K31" s="616">
        <v>0</v>
      </c>
      <c r="L31" s="617">
        <f>N31/2*0.886</f>
        <v>109.75768</v>
      </c>
      <c r="M31" s="615">
        <v>635.22</v>
      </c>
      <c r="N31" s="616">
        <v>247.76</v>
      </c>
      <c r="O31" s="618">
        <v>157.84</v>
      </c>
      <c r="Q31" s="65">
        <v>8</v>
      </c>
      <c r="R31" s="1377"/>
      <c r="S31" s="1378"/>
      <c r="T31" s="1406">
        <v>144</v>
      </c>
      <c r="U31" s="1406"/>
    </row>
    <row r="32" spans="1:21" ht="12.75">
      <c r="A32" s="207" t="s">
        <v>3</v>
      </c>
      <c r="B32" s="615">
        <v>0</v>
      </c>
      <c r="C32" s="616">
        <v>0</v>
      </c>
      <c r="D32" s="616">
        <v>37.86</v>
      </c>
      <c r="E32" s="611">
        <v>531.42</v>
      </c>
      <c r="F32" s="612">
        <v>214.18</v>
      </c>
      <c r="G32" s="611">
        <v>98.91</v>
      </c>
      <c r="H32" s="616">
        <v>0</v>
      </c>
      <c r="I32" s="616">
        <v>0</v>
      </c>
      <c r="J32" s="616">
        <v>0</v>
      </c>
      <c r="K32" s="616">
        <v>0</v>
      </c>
      <c r="L32" s="617">
        <f>N32/2*0.886</f>
        <v>110.26270000000001</v>
      </c>
      <c r="M32" s="610">
        <v>644.47</v>
      </c>
      <c r="N32" s="611">
        <v>248.9</v>
      </c>
      <c r="O32" s="614">
        <v>155.12</v>
      </c>
      <c r="Q32" s="79">
        <v>9</v>
      </c>
      <c r="R32" s="1377"/>
      <c r="S32" s="1378"/>
      <c r="T32" s="1406">
        <v>135</v>
      </c>
      <c r="U32" s="1406"/>
    </row>
    <row r="33" spans="1:21" ht="13.5" thickBot="1">
      <c r="A33" s="207" t="s">
        <v>5</v>
      </c>
      <c r="B33" s="615">
        <v>0</v>
      </c>
      <c r="C33" s="616">
        <v>0</v>
      </c>
      <c r="D33" s="616">
        <v>37.99</v>
      </c>
      <c r="E33" s="621">
        <v>548.79</v>
      </c>
      <c r="F33" s="622">
        <v>202.44</v>
      </c>
      <c r="G33" s="621">
        <v>103.97</v>
      </c>
      <c r="H33" s="616">
        <v>0</v>
      </c>
      <c r="I33" s="616">
        <v>0</v>
      </c>
      <c r="J33" s="616">
        <v>0</v>
      </c>
      <c r="K33" s="616">
        <v>0</v>
      </c>
      <c r="L33" s="617">
        <f>N33/2*0.886</f>
        <v>114.4712</v>
      </c>
      <c r="M33" s="620">
        <v>638.71</v>
      </c>
      <c r="N33" s="621">
        <v>258.4</v>
      </c>
      <c r="O33" s="623">
        <v>183.12</v>
      </c>
      <c r="Q33" s="81">
        <v>10</v>
      </c>
      <c r="R33" s="1389"/>
      <c r="S33" s="1390"/>
      <c r="T33" s="1398">
        <v>173</v>
      </c>
      <c r="U33" s="1398"/>
    </row>
    <row r="34" spans="1:21" ht="13.5" thickBot="1">
      <c r="A34" s="207" t="s">
        <v>9</v>
      </c>
      <c r="B34" s="615">
        <v>0</v>
      </c>
      <c r="C34" s="616">
        <v>0</v>
      </c>
      <c r="D34" s="616">
        <v>0</v>
      </c>
      <c r="E34" s="625">
        <v>0</v>
      </c>
      <c r="F34" s="626">
        <v>57.1</v>
      </c>
      <c r="G34" s="625">
        <v>0</v>
      </c>
      <c r="H34" s="616">
        <v>0</v>
      </c>
      <c r="I34" s="616">
        <v>0</v>
      </c>
      <c r="J34" s="616">
        <v>0</v>
      </c>
      <c r="K34" s="616">
        <v>0</v>
      </c>
      <c r="L34" s="617">
        <v>0</v>
      </c>
      <c r="M34" s="624">
        <v>80.83</v>
      </c>
      <c r="N34" s="625">
        <v>0</v>
      </c>
      <c r="O34" s="628">
        <v>0</v>
      </c>
      <c r="Q34" s="80">
        <v>1</v>
      </c>
      <c r="R34" s="1385" t="s">
        <v>137</v>
      </c>
      <c r="S34" s="1386"/>
      <c r="T34" s="1399">
        <v>76</v>
      </c>
      <c r="U34" s="1399"/>
    </row>
    <row r="35" spans="1:21" ht="13.5" thickBot="1">
      <c r="A35" s="121" t="s">
        <v>13</v>
      </c>
      <c r="B35" s="631">
        <f aca="true" t="shared" si="2" ref="B35:O35">SUM(B30:B34)</f>
        <v>0</v>
      </c>
      <c r="C35" s="631">
        <f t="shared" si="2"/>
        <v>0</v>
      </c>
      <c r="D35" s="631">
        <f t="shared" si="2"/>
        <v>197.13</v>
      </c>
      <c r="E35" s="631">
        <f t="shared" si="2"/>
        <v>1595.55</v>
      </c>
      <c r="F35" s="631">
        <f t="shared" si="2"/>
        <v>870.0600000000001</v>
      </c>
      <c r="G35" s="631">
        <f t="shared" si="2"/>
        <v>302.08000000000004</v>
      </c>
      <c r="H35" s="631">
        <f t="shared" si="2"/>
        <v>0</v>
      </c>
      <c r="I35" s="631">
        <f t="shared" si="2"/>
        <v>0</v>
      </c>
      <c r="J35" s="631">
        <f t="shared" si="2"/>
        <v>0</v>
      </c>
      <c r="K35" s="631">
        <f t="shared" si="2"/>
        <v>0</v>
      </c>
      <c r="L35" s="633">
        <f t="shared" si="2"/>
        <v>334.49158</v>
      </c>
      <c r="M35" s="631">
        <f t="shared" si="2"/>
        <v>2212.23</v>
      </c>
      <c r="N35" s="631">
        <f t="shared" si="2"/>
        <v>757.12</v>
      </c>
      <c r="O35" s="634">
        <f t="shared" si="2"/>
        <v>553.08</v>
      </c>
      <c r="Q35" s="81">
        <v>11</v>
      </c>
      <c r="R35" s="1389"/>
      <c r="S35" s="1390"/>
      <c r="T35" s="1397">
        <v>128</v>
      </c>
      <c r="U35" s="1397"/>
    </row>
    <row r="36" spans="17:21" ht="12.75">
      <c r="Q36" s="84">
        <v>1</v>
      </c>
      <c r="R36" s="1385" t="s">
        <v>135</v>
      </c>
      <c r="S36" s="1386"/>
      <c r="T36" s="1391">
        <v>354</v>
      </c>
      <c r="U36" s="1392"/>
    </row>
    <row r="37" spans="1:21" ht="18">
      <c r="A37" s="196"/>
      <c r="B37" s="6" t="s">
        <v>111</v>
      </c>
      <c r="C37" s="196"/>
      <c r="D37" s="196"/>
      <c r="E37" s="196"/>
      <c r="F37" s="196"/>
      <c r="G37" s="196"/>
      <c r="H37" s="196"/>
      <c r="I37" s="8"/>
      <c r="J37" s="1"/>
      <c r="K37" s="15"/>
      <c r="L37" s="15"/>
      <c r="M37" s="15"/>
      <c r="Q37" s="71">
        <v>2</v>
      </c>
      <c r="R37" s="1377"/>
      <c r="S37" s="1378"/>
      <c r="T37" s="1400">
        <v>364</v>
      </c>
      <c r="U37" s="1401"/>
    </row>
    <row r="38" spans="1:21" ht="29.25" customHeight="1">
      <c r="A38" s="1420" t="s">
        <v>23</v>
      </c>
      <c r="B38" s="1423" t="s">
        <v>34</v>
      </c>
      <c r="C38" s="1423"/>
      <c r="D38" s="1423"/>
      <c r="E38" s="1423"/>
      <c r="F38" s="1341" t="s">
        <v>232</v>
      </c>
      <c r="G38" s="1343" t="s">
        <v>233</v>
      </c>
      <c r="H38" s="1345" t="s">
        <v>46</v>
      </c>
      <c r="I38" s="1345"/>
      <c r="J38" s="1345"/>
      <c r="K38" s="1345"/>
      <c r="L38" s="1346"/>
      <c r="M38" s="1347" t="s">
        <v>238</v>
      </c>
      <c r="N38" s="47" t="s">
        <v>1</v>
      </c>
      <c r="O38" s="59" t="s">
        <v>37</v>
      </c>
      <c r="Q38" s="78">
        <v>3</v>
      </c>
      <c r="R38" s="1377"/>
      <c r="S38" s="1378"/>
      <c r="T38" s="1393">
        <v>364</v>
      </c>
      <c r="U38" s="1394"/>
    </row>
    <row r="39" spans="1:21" ht="20.25" thickBot="1">
      <c r="A39" s="1421"/>
      <c r="B39" s="31" t="s">
        <v>27</v>
      </c>
      <c r="C39" s="25" t="s">
        <v>28</v>
      </c>
      <c r="D39" s="25" t="s">
        <v>19</v>
      </c>
      <c r="E39" s="25" t="s">
        <v>29</v>
      </c>
      <c r="F39" s="1342"/>
      <c r="G39" s="1344"/>
      <c r="H39" s="153" t="s">
        <v>21</v>
      </c>
      <c r="I39" s="153" t="s">
        <v>20</v>
      </c>
      <c r="J39" s="260" t="s">
        <v>30</v>
      </c>
      <c r="K39" s="261" t="s">
        <v>31</v>
      </c>
      <c r="L39" s="155" t="s">
        <v>32</v>
      </c>
      <c r="M39" s="1348"/>
      <c r="N39" s="25" t="s">
        <v>33</v>
      </c>
      <c r="O39" s="33" t="s">
        <v>33</v>
      </c>
      <c r="Q39" s="71">
        <v>13</v>
      </c>
      <c r="R39" s="1377"/>
      <c r="S39" s="1378"/>
      <c r="T39" s="1402">
        <v>26</v>
      </c>
      <c r="U39" s="1403"/>
    </row>
    <row r="40" spans="1:21" ht="13.5" thickBot="1">
      <c r="A40" s="208" t="s">
        <v>10</v>
      </c>
      <c r="B40" s="472">
        <v>0</v>
      </c>
      <c r="C40" s="473">
        <v>0</v>
      </c>
      <c r="D40" s="473">
        <v>98</v>
      </c>
      <c r="E40" s="473">
        <v>0</v>
      </c>
      <c r="F40" s="473">
        <v>187</v>
      </c>
      <c r="G40" s="473">
        <v>0</v>
      </c>
      <c r="H40" s="473">
        <v>0</v>
      </c>
      <c r="I40" s="473">
        <v>0</v>
      </c>
      <c r="J40" s="473">
        <v>0</v>
      </c>
      <c r="K40" s="473">
        <v>0</v>
      </c>
      <c r="L40" s="487">
        <v>0</v>
      </c>
      <c r="M40" s="615">
        <v>104.2</v>
      </c>
      <c r="N40" s="616">
        <v>0</v>
      </c>
      <c r="O40" s="618">
        <v>52.4</v>
      </c>
      <c r="Q40" s="81">
        <v>39</v>
      </c>
      <c r="R40" s="1389"/>
      <c r="S40" s="1390"/>
      <c r="T40" s="1404">
        <v>48</v>
      </c>
      <c r="U40" s="1405"/>
    </row>
    <row r="41" spans="1:21" ht="13.5" thickBot="1">
      <c r="A41" s="209" t="s">
        <v>8</v>
      </c>
      <c r="B41" s="472">
        <v>22.8</v>
      </c>
      <c r="C41" s="473">
        <v>0</v>
      </c>
      <c r="D41" s="473">
        <v>0</v>
      </c>
      <c r="E41" s="473">
        <v>350.8</v>
      </c>
      <c r="F41" s="474">
        <v>233.3</v>
      </c>
      <c r="G41" s="473">
        <v>127.1</v>
      </c>
      <c r="H41" s="473">
        <v>160</v>
      </c>
      <c r="I41" s="473">
        <v>150</v>
      </c>
      <c r="J41" s="473">
        <v>0</v>
      </c>
      <c r="K41" s="473">
        <v>0</v>
      </c>
      <c r="L41" s="487">
        <v>40.3</v>
      </c>
      <c r="M41" s="615">
        <v>551</v>
      </c>
      <c r="N41" s="616">
        <v>237.12</v>
      </c>
      <c r="O41" s="618">
        <v>160.86</v>
      </c>
      <c r="Q41" s="83">
        <v>1</v>
      </c>
      <c r="R41" s="1385" t="s">
        <v>138</v>
      </c>
      <c r="S41" s="1386"/>
      <c r="T41" s="1387">
        <v>70</v>
      </c>
      <c r="U41" s="1388"/>
    </row>
    <row r="42" spans="1:21" ht="12.75">
      <c r="A42" s="209" t="s">
        <v>3</v>
      </c>
      <c r="B42" s="557">
        <v>51.5</v>
      </c>
      <c r="C42" s="558">
        <v>0</v>
      </c>
      <c r="D42" s="558">
        <v>0</v>
      </c>
      <c r="E42" s="558">
        <v>535.4</v>
      </c>
      <c r="F42" s="559">
        <v>235.9</v>
      </c>
      <c r="G42" s="558">
        <v>61.5</v>
      </c>
      <c r="H42" s="558">
        <v>120</v>
      </c>
      <c r="I42" s="558">
        <v>112.5</v>
      </c>
      <c r="J42" s="558">
        <v>0</v>
      </c>
      <c r="K42" s="558">
        <v>0</v>
      </c>
      <c r="L42" s="561">
        <v>90.4</v>
      </c>
      <c r="M42" s="610">
        <v>604</v>
      </c>
      <c r="N42" s="611">
        <v>247.76</v>
      </c>
      <c r="O42" s="614">
        <v>147.42</v>
      </c>
      <c r="Q42" s="78">
        <v>1</v>
      </c>
      <c r="R42" s="1385" t="s">
        <v>136</v>
      </c>
      <c r="S42" s="1386"/>
      <c r="T42" s="1391">
        <v>30</v>
      </c>
      <c r="U42" s="1392"/>
    </row>
    <row r="43" spans="1:21" ht="12.75">
      <c r="A43" s="209" t="s">
        <v>5</v>
      </c>
      <c r="B43" s="554">
        <v>25.7</v>
      </c>
      <c r="C43" s="552">
        <v>0</v>
      </c>
      <c r="D43" s="552">
        <v>0</v>
      </c>
      <c r="E43" s="552">
        <v>451</v>
      </c>
      <c r="F43" s="578">
        <v>235.9</v>
      </c>
      <c r="G43" s="552">
        <v>61.5</v>
      </c>
      <c r="H43" s="552">
        <v>26</v>
      </c>
      <c r="I43" s="552">
        <v>70</v>
      </c>
      <c r="J43" s="552">
        <v>0</v>
      </c>
      <c r="K43" s="552">
        <v>0</v>
      </c>
      <c r="L43" s="553">
        <v>29.3</v>
      </c>
      <c r="M43" s="620">
        <v>568</v>
      </c>
      <c r="N43" s="621">
        <v>242.44</v>
      </c>
      <c r="O43" s="623">
        <v>143.64</v>
      </c>
      <c r="Q43" s="79">
        <v>3</v>
      </c>
      <c r="R43" s="1377"/>
      <c r="S43" s="1378"/>
      <c r="T43" s="1393">
        <v>53</v>
      </c>
      <c r="U43" s="1394"/>
    </row>
    <row r="44" spans="1:21" ht="13.5" thickBot="1">
      <c r="A44" s="209" t="s">
        <v>9</v>
      </c>
      <c r="B44" s="547">
        <v>0</v>
      </c>
      <c r="C44" s="491">
        <v>0</v>
      </c>
      <c r="D44" s="491">
        <v>0</v>
      </c>
      <c r="E44" s="491">
        <v>0</v>
      </c>
      <c r="F44" s="548">
        <v>193.8</v>
      </c>
      <c r="G44" s="491">
        <v>0</v>
      </c>
      <c r="H44" s="491">
        <v>0</v>
      </c>
      <c r="I44" s="491">
        <v>0</v>
      </c>
      <c r="J44" s="491">
        <v>0</v>
      </c>
      <c r="K44" s="491">
        <v>0</v>
      </c>
      <c r="L44" s="549">
        <v>0</v>
      </c>
      <c r="M44" s="624">
        <v>45.6</v>
      </c>
      <c r="N44" s="625">
        <v>0</v>
      </c>
      <c r="O44" s="628">
        <v>0</v>
      </c>
      <c r="Q44" s="79">
        <v>11</v>
      </c>
      <c r="R44" s="1377"/>
      <c r="S44" s="1378"/>
      <c r="T44" s="1395">
        <v>88</v>
      </c>
      <c r="U44" s="1396"/>
    </row>
    <row r="45" spans="1:21" ht="13.5" thickBot="1">
      <c r="A45" s="32" t="s">
        <v>13</v>
      </c>
      <c r="B45" s="502">
        <f aca="true" t="shared" si="3" ref="B45:O45">SUM(B40:B44)</f>
        <v>100</v>
      </c>
      <c r="C45" s="502">
        <f t="shared" si="3"/>
        <v>0</v>
      </c>
      <c r="D45" s="502">
        <f t="shared" si="3"/>
        <v>98</v>
      </c>
      <c r="E45" s="502">
        <f t="shared" si="3"/>
        <v>1337.2</v>
      </c>
      <c r="F45" s="502">
        <f t="shared" si="3"/>
        <v>1085.9</v>
      </c>
      <c r="G45" s="502">
        <f t="shared" si="3"/>
        <v>250.1</v>
      </c>
      <c r="H45" s="502">
        <f t="shared" si="3"/>
        <v>306</v>
      </c>
      <c r="I45" s="502">
        <f t="shared" si="3"/>
        <v>332.5</v>
      </c>
      <c r="J45" s="502">
        <f t="shared" si="3"/>
        <v>0</v>
      </c>
      <c r="K45" s="502">
        <f t="shared" si="3"/>
        <v>0</v>
      </c>
      <c r="L45" s="630">
        <f t="shared" si="3"/>
        <v>160</v>
      </c>
      <c r="M45" s="502">
        <f t="shared" si="3"/>
        <v>1872.8</v>
      </c>
      <c r="N45" s="502">
        <f t="shared" si="3"/>
        <v>727.3199999999999</v>
      </c>
      <c r="O45" s="635">
        <f t="shared" si="3"/>
        <v>504.32</v>
      </c>
      <c r="Q45" s="79">
        <v>23</v>
      </c>
      <c r="R45" s="1377"/>
      <c r="S45" s="1378"/>
      <c r="T45" s="1393">
        <v>100</v>
      </c>
      <c r="U45" s="1394"/>
    </row>
    <row r="46" spans="17:21" ht="13.5" thickBot="1">
      <c r="Q46" s="82">
        <v>64</v>
      </c>
      <c r="R46" s="1389"/>
      <c r="S46" s="1390"/>
      <c r="T46" s="1397">
        <v>235</v>
      </c>
      <c r="U46" s="1397"/>
    </row>
    <row r="47" spans="1:21" ht="18.75" thickBot="1">
      <c r="A47" s="196"/>
      <c r="B47" s="6" t="s">
        <v>86</v>
      </c>
      <c r="C47" s="196"/>
      <c r="D47" s="196"/>
      <c r="E47" s="196"/>
      <c r="F47" s="196"/>
      <c r="G47" s="196"/>
      <c r="H47" s="196"/>
      <c r="I47" s="8"/>
      <c r="J47" s="1"/>
      <c r="K47" s="15"/>
      <c r="L47" s="15"/>
      <c r="M47" s="15"/>
      <c r="Q47" s="80">
        <v>2</v>
      </c>
      <c r="R47" s="1377" t="s">
        <v>139</v>
      </c>
      <c r="S47" s="1378"/>
      <c r="T47" s="1379">
        <v>100</v>
      </c>
      <c r="U47" s="1379"/>
    </row>
    <row r="48" spans="1:21" ht="29.25" customHeight="1" thickBot="1">
      <c r="A48" s="1420" t="s">
        <v>23</v>
      </c>
      <c r="B48" s="1423" t="s">
        <v>34</v>
      </c>
      <c r="C48" s="1423"/>
      <c r="D48" s="1423"/>
      <c r="E48" s="1423"/>
      <c r="F48" s="1341" t="s">
        <v>232</v>
      </c>
      <c r="G48" s="1343" t="s">
        <v>233</v>
      </c>
      <c r="H48" s="1345" t="s">
        <v>46</v>
      </c>
      <c r="I48" s="1345"/>
      <c r="J48" s="1345"/>
      <c r="K48" s="1345"/>
      <c r="L48" s="1346"/>
      <c r="M48" s="1347" t="s">
        <v>238</v>
      </c>
      <c r="N48" s="47" t="s">
        <v>1</v>
      </c>
      <c r="O48" s="59" t="s">
        <v>37</v>
      </c>
      <c r="Q48" s="1380" t="s">
        <v>13</v>
      </c>
      <c r="R48" s="1381"/>
      <c r="S48" s="1382"/>
      <c r="T48" s="1383">
        <f>SUM(T24:U47)</f>
        <v>3534</v>
      </c>
      <c r="U48" s="1384"/>
    </row>
    <row r="49" spans="1:15" ht="20.25" thickBot="1">
      <c r="A49" s="1421"/>
      <c r="B49" s="31" t="s">
        <v>27</v>
      </c>
      <c r="C49" s="25" t="s">
        <v>28</v>
      </c>
      <c r="D49" s="25" t="s">
        <v>19</v>
      </c>
      <c r="E49" s="25" t="s">
        <v>29</v>
      </c>
      <c r="F49" s="1342"/>
      <c r="G49" s="1344"/>
      <c r="H49" s="153" t="s">
        <v>21</v>
      </c>
      <c r="I49" s="153" t="s">
        <v>20</v>
      </c>
      <c r="J49" s="260" t="s">
        <v>30</v>
      </c>
      <c r="K49" s="261" t="s">
        <v>31</v>
      </c>
      <c r="L49" s="155" t="s">
        <v>32</v>
      </c>
      <c r="M49" s="1348"/>
      <c r="N49" s="25" t="s">
        <v>33</v>
      </c>
      <c r="O49" s="33" t="s">
        <v>33</v>
      </c>
    </row>
    <row r="50" spans="1:15" ht="12.75">
      <c r="A50" s="208" t="s">
        <v>10</v>
      </c>
      <c r="B50" s="472">
        <v>0</v>
      </c>
      <c r="C50" s="473">
        <v>0</v>
      </c>
      <c r="D50" s="473">
        <v>0</v>
      </c>
      <c r="E50" s="473">
        <v>0</v>
      </c>
      <c r="F50" s="473">
        <v>83.7</v>
      </c>
      <c r="G50" s="473">
        <v>0</v>
      </c>
      <c r="H50" s="473">
        <v>0</v>
      </c>
      <c r="I50" s="473">
        <v>0</v>
      </c>
      <c r="J50" s="473">
        <v>0</v>
      </c>
      <c r="K50" s="473">
        <v>0</v>
      </c>
      <c r="L50" s="487">
        <v>0</v>
      </c>
      <c r="M50" s="472">
        <v>206.6</v>
      </c>
      <c r="N50" s="473">
        <v>0</v>
      </c>
      <c r="O50" s="302">
        <v>40.1</v>
      </c>
    </row>
    <row r="51" spans="1:15" ht="12.75">
      <c r="A51" s="209" t="s">
        <v>8</v>
      </c>
      <c r="B51" s="472">
        <v>0</v>
      </c>
      <c r="C51" s="473">
        <v>0</v>
      </c>
      <c r="D51" s="473">
        <v>144.3</v>
      </c>
      <c r="E51" s="473">
        <v>0</v>
      </c>
      <c r="F51" s="474">
        <v>141.3</v>
      </c>
      <c r="G51" s="473">
        <v>14.1</v>
      </c>
      <c r="H51" s="473">
        <v>0</v>
      </c>
      <c r="I51" s="473">
        <v>0</v>
      </c>
      <c r="J51" s="473">
        <v>0</v>
      </c>
      <c r="K51" s="473">
        <v>0</v>
      </c>
      <c r="L51" s="487">
        <v>20</v>
      </c>
      <c r="M51" s="472">
        <v>289</v>
      </c>
      <c r="N51" s="473">
        <v>74</v>
      </c>
      <c r="O51" s="302">
        <v>50.3</v>
      </c>
    </row>
    <row r="52" spans="1:15" ht="12.75">
      <c r="A52" s="209" t="s">
        <v>3</v>
      </c>
      <c r="B52" s="472">
        <v>0</v>
      </c>
      <c r="C52" s="473">
        <v>0</v>
      </c>
      <c r="D52" s="558">
        <v>341.2</v>
      </c>
      <c r="E52" s="558">
        <v>0</v>
      </c>
      <c r="F52" s="559">
        <v>76.7</v>
      </c>
      <c r="G52" s="558">
        <v>18.3</v>
      </c>
      <c r="H52" s="558">
        <v>0</v>
      </c>
      <c r="I52" s="558">
        <v>0</v>
      </c>
      <c r="J52" s="473">
        <v>0</v>
      </c>
      <c r="K52" s="473">
        <v>0</v>
      </c>
      <c r="L52" s="487">
        <v>0</v>
      </c>
      <c r="M52" s="557">
        <v>359.5</v>
      </c>
      <c r="N52" s="558">
        <v>118</v>
      </c>
      <c r="O52" s="303">
        <v>25.9</v>
      </c>
    </row>
    <row r="53" spans="1:15" ht="12.75">
      <c r="A53" s="209" t="s">
        <v>5</v>
      </c>
      <c r="B53" s="472">
        <v>0</v>
      </c>
      <c r="C53" s="473">
        <v>0</v>
      </c>
      <c r="D53" s="552">
        <v>173.3</v>
      </c>
      <c r="E53" s="552">
        <v>0</v>
      </c>
      <c r="F53" s="578">
        <v>131.5</v>
      </c>
      <c r="G53" s="552">
        <v>17.5</v>
      </c>
      <c r="H53" s="552">
        <v>0</v>
      </c>
      <c r="I53" s="552">
        <v>0</v>
      </c>
      <c r="J53" s="473">
        <v>0</v>
      </c>
      <c r="K53" s="473">
        <v>0</v>
      </c>
      <c r="L53" s="487">
        <v>0</v>
      </c>
      <c r="M53" s="554">
        <v>315.4</v>
      </c>
      <c r="N53" s="552">
        <v>23</v>
      </c>
      <c r="O53" s="304">
        <v>44.4</v>
      </c>
    </row>
    <row r="54" spans="1:15" ht="13.5" thickBot="1">
      <c r="A54" s="209" t="s">
        <v>9</v>
      </c>
      <c r="B54" s="472">
        <v>0</v>
      </c>
      <c r="C54" s="473">
        <v>0</v>
      </c>
      <c r="D54" s="491">
        <v>0</v>
      </c>
      <c r="E54" s="491">
        <v>0</v>
      </c>
      <c r="F54" s="548">
        <v>0</v>
      </c>
      <c r="G54" s="491">
        <v>0</v>
      </c>
      <c r="H54" s="491">
        <v>0</v>
      </c>
      <c r="I54" s="491">
        <v>0</v>
      </c>
      <c r="J54" s="473">
        <v>0</v>
      </c>
      <c r="K54" s="473">
        <v>0</v>
      </c>
      <c r="L54" s="487">
        <v>0</v>
      </c>
      <c r="M54" s="547">
        <v>0</v>
      </c>
      <c r="N54" s="491">
        <v>0</v>
      </c>
      <c r="O54" s="305">
        <v>0</v>
      </c>
    </row>
    <row r="55" spans="1:15" ht="13.5" thickBot="1">
      <c r="A55" s="32" t="s">
        <v>13</v>
      </c>
      <c r="B55" s="502">
        <f aca="true" t="shared" si="4" ref="B55:O55">SUM(B50:B54)</f>
        <v>0</v>
      </c>
      <c r="C55" s="502">
        <f t="shared" si="4"/>
        <v>0</v>
      </c>
      <c r="D55" s="502">
        <f t="shared" si="4"/>
        <v>658.8</v>
      </c>
      <c r="E55" s="502">
        <f t="shared" si="4"/>
        <v>0</v>
      </c>
      <c r="F55" s="502">
        <f t="shared" si="4"/>
        <v>433.2</v>
      </c>
      <c r="G55" s="502">
        <f t="shared" si="4"/>
        <v>49.9</v>
      </c>
      <c r="H55" s="502">
        <f t="shared" si="4"/>
        <v>0</v>
      </c>
      <c r="I55" s="502">
        <f t="shared" si="4"/>
        <v>0</v>
      </c>
      <c r="J55" s="502">
        <f t="shared" si="4"/>
        <v>0</v>
      </c>
      <c r="K55" s="502">
        <f t="shared" si="4"/>
        <v>0</v>
      </c>
      <c r="L55" s="630">
        <f t="shared" si="4"/>
        <v>20</v>
      </c>
      <c r="M55" s="502">
        <f t="shared" si="4"/>
        <v>1170.5</v>
      </c>
      <c r="N55" s="502">
        <f t="shared" si="4"/>
        <v>215</v>
      </c>
      <c r="O55" s="27">
        <f t="shared" si="4"/>
        <v>160.70000000000002</v>
      </c>
    </row>
    <row r="56" ht="12.75"/>
    <row r="57" spans="1:13" ht="18">
      <c r="A57" s="196"/>
      <c r="B57" s="6" t="s">
        <v>112</v>
      </c>
      <c r="C57" s="196"/>
      <c r="D57" s="196"/>
      <c r="E57" s="196"/>
      <c r="F57" s="196"/>
      <c r="G57" s="196"/>
      <c r="H57" s="196"/>
      <c r="I57" s="8"/>
      <c r="J57" s="1"/>
      <c r="K57" s="15"/>
      <c r="L57" s="15"/>
      <c r="M57" s="15"/>
    </row>
    <row r="58" spans="1:15" ht="29.25" customHeight="1">
      <c r="A58" s="1420" t="s">
        <v>23</v>
      </c>
      <c r="B58" s="1423" t="s">
        <v>34</v>
      </c>
      <c r="C58" s="1423"/>
      <c r="D58" s="1423"/>
      <c r="E58" s="1423"/>
      <c r="F58" s="1341" t="s">
        <v>232</v>
      </c>
      <c r="G58" s="1343" t="s">
        <v>233</v>
      </c>
      <c r="H58" s="1345" t="s">
        <v>46</v>
      </c>
      <c r="I58" s="1345"/>
      <c r="J58" s="1345"/>
      <c r="K58" s="1345"/>
      <c r="L58" s="1346"/>
      <c r="M58" s="1347" t="s">
        <v>238</v>
      </c>
      <c r="N58" s="47" t="s">
        <v>1</v>
      </c>
      <c r="O58" s="59" t="s">
        <v>37</v>
      </c>
    </row>
    <row r="59" spans="1:15" ht="20.25" thickBot="1">
      <c r="A59" s="1421"/>
      <c r="B59" s="31" t="s">
        <v>27</v>
      </c>
      <c r="C59" s="25" t="s">
        <v>28</v>
      </c>
      <c r="D59" s="25" t="s">
        <v>19</v>
      </c>
      <c r="E59" s="25" t="s">
        <v>29</v>
      </c>
      <c r="F59" s="1342"/>
      <c r="G59" s="1344"/>
      <c r="H59" s="153" t="s">
        <v>21</v>
      </c>
      <c r="I59" s="153" t="s">
        <v>20</v>
      </c>
      <c r="J59" s="260" t="s">
        <v>30</v>
      </c>
      <c r="K59" s="261" t="s">
        <v>31</v>
      </c>
      <c r="L59" s="155" t="s">
        <v>32</v>
      </c>
      <c r="M59" s="1348"/>
      <c r="N59" s="25" t="s">
        <v>33</v>
      </c>
      <c r="O59" s="33" t="s">
        <v>33</v>
      </c>
    </row>
    <row r="60" spans="1:15" ht="12.75">
      <c r="A60" s="208" t="s">
        <v>10</v>
      </c>
      <c r="B60" s="472">
        <v>0</v>
      </c>
      <c r="C60" s="473">
        <v>0</v>
      </c>
      <c r="D60" s="473">
        <v>0</v>
      </c>
      <c r="E60" s="473">
        <v>0</v>
      </c>
      <c r="F60" s="473">
        <v>0</v>
      </c>
      <c r="G60" s="473">
        <v>0</v>
      </c>
      <c r="H60" s="473">
        <v>0</v>
      </c>
      <c r="I60" s="473">
        <v>0</v>
      </c>
      <c r="J60" s="473">
        <v>0</v>
      </c>
      <c r="K60" s="473">
        <v>0</v>
      </c>
      <c r="L60" s="487">
        <v>0</v>
      </c>
      <c r="M60" s="472">
        <v>0</v>
      </c>
      <c r="N60" s="473">
        <v>0</v>
      </c>
      <c r="O60" s="477">
        <v>0</v>
      </c>
    </row>
    <row r="61" spans="1:15" ht="12.75">
      <c r="A61" s="209" t="s">
        <v>8</v>
      </c>
      <c r="B61" s="472">
        <v>0</v>
      </c>
      <c r="C61" s="473">
        <v>0</v>
      </c>
      <c r="D61" s="473">
        <v>342.8</v>
      </c>
      <c r="E61" s="473">
        <v>0</v>
      </c>
      <c r="F61" s="474">
        <v>76</v>
      </c>
      <c r="G61" s="473">
        <v>17.8</v>
      </c>
      <c r="H61" s="473">
        <v>0</v>
      </c>
      <c r="I61" s="473">
        <v>0</v>
      </c>
      <c r="J61" s="473">
        <v>0</v>
      </c>
      <c r="K61" s="473">
        <v>0</v>
      </c>
      <c r="L61" s="487">
        <v>0</v>
      </c>
      <c r="M61" s="472">
        <v>438</v>
      </c>
      <c r="N61" s="473">
        <v>110</v>
      </c>
      <c r="O61" s="477">
        <v>72</v>
      </c>
    </row>
    <row r="62" spans="1:15" ht="12.75">
      <c r="A62" s="209" t="s">
        <v>3</v>
      </c>
      <c r="B62" s="557">
        <v>0</v>
      </c>
      <c r="C62" s="558">
        <v>0</v>
      </c>
      <c r="D62" s="558">
        <v>428.3</v>
      </c>
      <c r="E62" s="558">
        <v>0</v>
      </c>
      <c r="F62" s="559">
        <v>68.7</v>
      </c>
      <c r="G62" s="558">
        <v>17.8</v>
      </c>
      <c r="H62" s="558">
        <v>0</v>
      </c>
      <c r="I62" s="558">
        <v>0</v>
      </c>
      <c r="J62" s="473">
        <v>0</v>
      </c>
      <c r="K62" s="473">
        <v>0</v>
      </c>
      <c r="L62" s="487">
        <v>10</v>
      </c>
      <c r="M62" s="557">
        <v>313.3</v>
      </c>
      <c r="N62" s="558">
        <v>110</v>
      </c>
      <c r="O62" s="562">
        <v>25.7</v>
      </c>
    </row>
    <row r="63" spans="1:15" ht="12.75">
      <c r="A63" s="209" t="s">
        <v>5</v>
      </c>
      <c r="B63" s="554">
        <v>12</v>
      </c>
      <c r="C63" s="552">
        <v>0</v>
      </c>
      <c r="D63" s="552">
        <v>40.8</v>
      </c>
      <c r="E63" s="552">
        <v>162.2</v>
      </c>
      <c r="F63" s="578">
        <v>131.4</v>
      </c>
      <c r="G63" s="552">
        <v>38</v>
      </c>
      <c r="H63" s="552">
        <v>0</v>
      </c>
      <c r="I63" s="552">
        <v>0</v>
      </c>
      <c r="J63" s="473">
        <v>0</v>
      </c>
      <c r="K63" s="473">
        <v>0</v>
      </c>
      <c r="L63" s="487">
        <v>0</v>
      </c>
      <c r="M63" s="554">
        <v>441.3</v>
      </c>
      <c r="N63" s="552">
        <v>32</v>
      </c>
      <c r="O63" s="555">
        <v>39.6</v>
      </c>
    </row>
    <row r="64" spans="1:15" ht="13.5" thickBot="1">
      <c r="A64" s="209" t="s">
        <v>9</v>
      </c>
      <c r="B64" s="547">
        <v>0</v>
      </c>
      <c r="C64" s="491">
        <v>0</v>
      </c>
      <c r="D64" s="491">
        <v>0</v>
      </c>
      <c r="E64" s="491">
        <v>0</v>
      </c>
      <c r="F64" s="548">
        <v>0</v>
      </c>
      <c r="G64" s="491">
        <v>0</v>
      </c>
      <c r="H64" s="491">
        <v>0</v>
      </c>
      <c r="I64" s="491">
        <v>0</v>
      </c>
      <c r="J64" s="473">
        <v>0</v>
      </c>
      <c r="K64" s="473">
        <v>0</v>
      </c>
      <c r="L64" s="487">
        <v>0</v>
      </c>
      <c r="M64" s="547">
        <v>0</v>
      </c>
      <c r="N64" s="491">
        <v>0</v>
      </c>
      <c r="O64" s="550">
        <v>0</v>
      </c>
    </row>
    <row r="65" spans="1:15" ht="13.5" thickBot="1">
      <c r="A65" s="32" t="s">
        <v>13</v>
      </c>
      <c r="B65" s="502">
        <f>SUM(B60:B64)</f>
        <v>12</v>
      </c>
      <c r="C65" s="502">
        <f aca="true" t="shared" si="5" ref="C65:O65">SUM(C60:C64)</f>
        <v>0</v>
      </c>
      <c r="D65" s="502">
        <f t="shared" si="5"/>
        <v>811.9</v>
      </c>
      <c r="E65" s="502">
        <f t="shared" si="5"/>
        <v>162.2</v>
      </c>
      <c r="F65" s="502">
        <f t="shared" si="5"/>
        <v>276.1</v>
      </c>
      <c r="G65" s="502">
        <f t="shared" si="5"/>
        <v>73.6</v>
      </c>
      <c r="H65" s="502">
        <f t="shared" si="5"/>
        <v>0</v>
      </c>
      <c r="I65" s="502">
        <f t="shared" si="5"/>
        <v>0</v>
      </c>
      <c r="J65" s="502">
        <f t="shared" si="5"/>
        <v>0</v>
      </c>
      <c r="K65" s="502">
        <f t="shared" si="5"/>
        <v>0</v>
      </c>
      <c r="L65" s="630">
        <f t="shared" si="5"/>
        <v>10</v>
      </c>
      <c r="M65" s="502">
        <f t="shared" si="5"/>
        <v>1192.6</v>
      </c>
      <c r="N65" s="502">
        <f t="shared" si="5"/>
        <v>252</v>
      </c>
      <c r="O65" s="635">
        <f t="shared" si="5"/>
        <v>137.3</v>
      </c>
    </row>
    <row r="66" ht="12.75"/>
    <row r="67" spans="1:13" ht="18">
      <c r="A67" s="196"/>
      <c r="B67" s="6" t="s">
        <v>113</v>
      </c>
      <c r="C67" s="196"/>
      <c r="D67" s="196"/>
      <c r="E67" s="196"/>
      <c r="F67" s="196"/>
      <c r="G67" s="196"/>
      <c r="H67" s="196"/>
      <c r="I67" s="8"/>
      <c r="J67" s="1"/>
      <c r="K67" s="15"/>
      <c r="L67" s="15"/>
      <c r="M67" s="15"/>
    </row>
    <row r="68" spans="1:15" ht="29.25" customHeight="1">
      <c r="A68" s="1420" t="s">
        <v>23</v>
      </c>
      <c r="B68" s="1423" t="s">
        <v>34</v>
      </c>
      <c r="C68" s="1423"/>
      <c r="D68" s="1423"/>
      <c r="E68" s="1423"/>
      <c r="F68" s="1341" t="s">
        <v>232</v>
      </c>
      <c r="G68" s="1343" t="s">
        <v>233</v>
      </c>
      <c r="H68" s="1345" t="s">
        <v>46</v>
      </c>
      <c r="I68" s="1345"/>
      <c r="J68" s="1345"/>
      <c r="K68" s="1345"/>
      <c r="L68" s="1346"/>
      <c r="M68" s="1347" t="s">
        <v>238</v>
      </c>
      <c r="N68" s="47" t="s">
        <v>1</v>
      </c>
      <c r="O68" s="59" t="s">
        <v>37</v>
      </c>
    </row>
    <row r="69" spans="1:15" ht="20.25" thickBot="1">
      <c r="A69" s="1421"/>
      <c r="B69" s="31" t="s">
        <v>27</v>
      </c>
      <c r="C69" s="25" t="s">
        <v>28</v>
      </c>
      <c r="D69" s="25" t="s">
        <v>19</v>
      </c>
      <c r="E69" s="25" t="s">
        <v>29</v>
      </c>
      <c r="F69" s="1342"/>
      <c r="G69" s="1344"/>
      <c r="H69" s="153" t="s">
        <v>21</v>
      </c>
      <c r="I69" s="153" t="s">
        <v>20</v>
      </c>
      <c r="J69" s="260" t="s">
        <v>30</v>
      </c>
      <c r="K69" s="261" t="s">
        <v>31</v>
      </c>
      <c r="L69" s="155" t="s">
        <v>32</v>
      </c>
      <c r="M69" s="1348"/>
      <c r="N69" s="25" t="s">
        <v>33</v>
      </c>
      <c r="O69" s="33" t="s">
        <v>33</v>
      </c>
    </row>
    <row r="70" spans="1:15" ht="12.75">
      <c r="A70" s="208" t="s">
        <v>10</v>
      </c>
      <c r="B70" s="472">
        <v>0</v>
      </c>
      <c r="C70" s="473">
        <v>0</v>
      </c>
      <c r="D70" s="473">
        <v>0</v>
      </c>
      <c r="E70" s="473">
        <v>0</v>
      </c>
      <c r="F70" s="473">
        <v>0</v>
      </c>
      <c r="G70" s="473">
        <v>0</v>
      </c>
      <c r="H70" s="473">
        <v>0</v>
      </c>
      <c r="I70" s="473">
        <v>0</v>
      </c>
      <c r="J70" s="473">
        <v>0</v>
      </c>
      <c r="K70" s="473">
        <v>0</v>
      </c>
      <c r="L70" s="487">
        <v>0</v>
      </c>
      <c r="M70" s="472">
        <v>0</v>
      </c>
      <c r="N70" s="473">
        <v>0</v>
      </c>
      <c r="O70" s="477">
        <v>0</v>
      </c>
    </row>
    <row r="71" spans="1:15" ht="12.75">
      <c r="A71" s="209" t="s">
        <v>8</v>
      </c>
      <c r="B71" s="472">
        <v>0</v>
      </c>
      <c r="C71" s="473">
        <v>0</v>
      </c>
      <c r="D71" s="473">
        <v>0</v>
      </c>
      <c r="E71" s="473">
        <v>0</v>
      </c>
      <c r="F71" s="474">
        <v>0</v>
      </c>
      <c r="G71" s="473">
        <v>0</v>
      </c>
      <c r="H71" s="473">
        <v>0</v>
      </c>
      <c r="I71" s="473">
        <v>0</v>
      </c>
      <c r="J71" s="473">
        <v>0</v>
      </c>
      <c r="K71" s="473">
        <v>0</v>
      </c>
      <c r="L71" s="487">
        <v>0</v>
      </c>
      <c r="M71" s="472">
        <v>0</v>
      </c>
      <c r="N71" s="473">
        <v>0</v>
      </c>
      <c r="O71" s="477">
        <v>0</v>
      </c>
    </row>
    <row r="72" spans="1:15" ht="12.75">
      <c r="A72" s="209" t="s">
        <v>3</v>
      </c>
      <c r="B72" s="610">
        <v>0</v>
      </c>
      <c r="C72" s="611">
        <v>0</v>
      </c>
      <c r="D72" s="611">
        <v>73.33</v>
      </c>
      <c r="E72" s="611">
        <v>104</v>
      </c>
      <c r="F72" s="612">
        <v>64</v>
      </c>
      <c r="G72" s="611">
        <v>19.53</v>
      </c>
      <c r="H72" s="473">
        <v>0</v>
      </c>
      <c r="I72" s="473">
        <v>0</v>
      </c>
      <c r="J72" s="473">
        <v>0</v>
      </c>
      <c r="K72" s="473">
        <v>0</v>
      </c>
      <c r="L72" s="613">
        <v>10</v>
      </c>
      <c r="M72" s="610">
        <v>100.8</v>
      </c>
      <c r="N72" s="611">
        <v>54</v>
      </c>
      <c r="O72" s="614">
        <v>23.4</v>
      </c>
    </row>
    <row r="73" spans="1:15" ht="12.75">
      <c r="A73" s="209" t="s">
        <v>5</v>
      </c>
      <c r="B73" s="554">
        <v>0</v>
      </c>
      <c r="C73" s="552">
        <v>0</v>
      </c>
      <c r="D73" s="552">
        <v>0</v>
      </c>
      <c r="E73" s="552">
        <v>0</v>
      </c>
      <c r="F73" s="578">
        <v>0</v>
      </c>
      <c r="G73" s="552">
        <v>0</v>
      </c>
      <c r="H73" s="473">
        <v>0</v>
      </c>
      <c r="I73" s="473">
        <v>0</v>
      </c>
      <c r="J73" s="473">
        <v>0</v>
      </c>
      <c r="K73" s="473">
        <v>0</v>
      </c>
      <c r="L73" s="553">
        <v>0</v>
      </c>
      <c r="M73" s="554">
        <v>0</v>
      </c>
      <c r="N73" s="552">
        <v>0</v>
      </c>
      <c r="O73" s="555">
        <v>0</v>
      </c>
    </row>
    <row r="74" spans="1:15" ht="13.5" thickBot="1">
      <c r="A74" s="209" t="s">
        <v>9</v>
      </c>
      <c r="B74" s="547">
        <v>0</v>
      </c>
      <c r="C74" s="491">
        <v>0</v>
      </c>
      <c r="D74" s="491">
        <v>0</v>
      </c>
      <c r="E74" s="491">
        <v>0</v>
      </c>
      <c r="F74" s="548">
        <v>0</v>
      </c>
      <c r="G74" s="491">
        <v>0</v>
      </c>
      <c r="H74" s="473">
        <v>0</v>
      </c>
      <c r="I74" s="473">
        <v>0</v>
      </c>
      <c r="J74" s="473">
        <v>0</v>
      </c>
      <c r="K74" s="473">
        <v>0</v>
      </c>
      <c r="L74" s="549">
        <v>0</v>
      </c>
      <c r="M74" s="547">
        <v>0</v>
      </c>
      <c r="N74" s="491">
        <v>0</v>
      </c>
      <c r="O74" s="550">
        <v>0</v>
      </c>
    </row>
    <row r="75" spans="1:15" ht="13.5" thickBot="1">
      <c r="A75" s="32" t="s">
        <v>13</v>
      </c>
      <c r="B75" s="502">
        <f aca="true" t="shared" si="6" ref="B75:O75">SUM(B70:B74)</f>
        <v>0</v>
      </c>
      <c r="C75" s="502">
        <f t="shared" si="6"/>
        <v>0</v>
      </c>
      <c r="D75" s="502">
        <f t="shared" si="6"/>
        <v>73.33</v>
      </c>
      <c r="E75" s="502">
        <f t="shared" si="6"/>
        <v>104</v>
      </c>
      <c r="F75" s="502">
        <f t="shared" si="6"/>
        <v>64</v>
      </c>
      <c r="G75" s="502">
        <f t="shared" si="6"/>
        <v>19.53</v>
      </c>
      <c r="H75" s="502">
        <f t="shared" si="6"/>
        <v>0</v>
      </c>
      <c r="I75" s="502">
        <f t="shared" si="6"/>
        <v>0</v>
      </c>
      <c r="J75" s="502">
        <f t="shared" si="6"/>
        <v>0</v>
      </c>
      <c r="K75" s="502">
        <f t="shared" si="6"/>
        <v>0</v>
      </c>
      <c r="L75" s="630">
        <f t="shared" si="6"/>
        <v>10</v>
      </c>
      <c r="M75" s="502">
        <f t="shared" si="6"/>
        <v>100.8</v>
      </c>
      <c r="N75" s="502">
        <f t="shared" si="6"/>
        <v>54</v>
      </c>
      <c r="O75" s="635">
        <f t="shared" si="6"/>
        <v>23.4</v>
      </c>
    </row>
    <row r="76" ht="12.75"/>
    <row r="77" spans="1:13" ht="18">
      <c r="A77" s="196"/>
      <c r="B77" s="6" t="s">
        <v>114</v>
      </c>
      <c r="C77" s="196"/>
      <c r="D77" s="196"/>
      <c r="E77" s="196"/>
      <c r="F77" s="196"/>
      <c r="G77" s="196"/>
      <c r="H77" s="196"/>
      <c r="I77" s="8"/>
      <c r="J77" s="1"/>
      <c r="K77" s="15"/>
      <c r="L77" s="15"/>
      <c r="M77" s="15"/>
    </row>
    <row r="78" spans="1:15" ht="29.25" customHeight="1">
      <c r="A78" s="1420" t="s">
        <v>23</v>
      </c>
      <c r="B78" s="1423" t="s">
        <v>34</v>
      </c>
      <c r="C78" s="1423"/>
      <c r="D78" s="1423"/>
      <c r="E78" s="1423"/>
      <c r="F78" s="1341" t="s">
        <v>232</v>
      </c>
      <c r="G78" s="1343" t="s">
        <v>233</v>
      </c>
      <c r="H78" s="1345" t="s">
        <v>46</v>
      </c>
      <c r="I78" s="1345"/>
      <c r="J78" s="1345"/>
      <c r="K78" s="1345"/>
      <c r="L78" s="1346"/>
      <c r="M78" s="1347" t="s">
        <v>238</v>
      </c>
      <c r="N78" s="47" t="s">
        <v>1</v>
      </c>
      <c r="O78" s="59" t="s">
        <v>37</v>
      </c>
    </row>
    <row r="79" spans="1:19" ht="20.25" thickBot="1">
      <c r="A79" s="1421"/>
      <c r="B79" s="31" t="s">
        <v>27</v>
      </c>
      <c r="C79" s="25" t="s">
        <v>28</v>
      </c>
      <c r="D79" s="25" t="s">
        <v>19</v>
      </c>
      <c r="E79" s="25" t="s">
        <v>29</v>
      </c>
      <c r="F79" s="1342"/>
      <c r="G79" s="1344"/>
      <c r="H79" s="153" t="s">
        <v>21</v>
      </c>
      <c r="I79" s="153" t="s">
        <v>20</v>
      </c>
      <c r="J79" s="260" t="s">
        <v>30</v>
      </c>
      <c r="K79" s="261" t="s">
        <v>31</v>
      </c>
      <c r="L79" s="155" t="s">
        <v>32</v>
      </c>
      <c r="M79" s="1348"/>
      <c r="N79" s="25" t="s">
        <v>33</v>
      </c>
      <c r="O79" s="33" t="s">
        <v>33</v>
      </c>
      <c r="Q79" s="5"/>
      <c r="R79" s="5"/>
      <c r="S79" s="5"/>
    </row>
    <row r="80" spans="1:15" ht="12.75">
      <c r="A80" s="208" t="s">
        <v>10</v>
      </c>
      <c r="B80" s="472">
        <v>0</v>
      </c>
      <c r="C80" s="473">
        <v>0</v>
      </c>
      <c r="D80" s="473">
        <v>95</v>
      </c>
      <c r="E80" s="473">
        <v>0</v>
      </c>
      <c r="F80" s="473">
        <v>192</v>
      </c>
      <c r="G80" s="473">
        <v>0</v>
      </c>
      <c r="H80" s="473">
        <v>0</v>
      </c>
      <c r="I80" s="473">
        <v>0</v>
      </c>
      <c r="J80" s="473">
        <v>0</v>
      </c>
      <c r="K80" s="473">
        <v>0</v>
      </c>
      <c r="L80" s="487">
        <v>0</v>
      </c>
      <c r="M80" s="472">
        <v>248.7</v>
      </c>
      <c r="N80" s="473">
        <v>0</v>
      </c>
      <c r="O80" s="477">
        <v>0</v>
      </c>
    </row>
    <row r="81" spans="1:15" ht="12.75">
      <c r="A81" s="209" t="s">
        <v>8</v>
      </c>
      <c r="B81" s="472">
        <v>0</v>
      </c>
      <c r="C81" s="473">
        <v>0</v>
      </c>
      <c r="D81" s="473">
        <v>0</v>
      </c>
      <c r="E81" s="473">
        <v>527</v>
      </c>
      <c r="F81" s="474">
        <v>214.6</v>
      </c>
      <c r="G81" s="473">
        <v>119.8</v>
      </c>
      <c r="H81" s="473">
        <v>104</v>
      </c>
      <c r="I81" s="473">
        <v>97.5</v>
      </c>
      <c r="J81" s="473">
        <v>0</v>
      </c>
      <c r="K81" s="473">
        <v>0</v>
      </c>
      <c r="L81" s="487">
        <v>46</v>
      </c>
      <c r="M81" s="472">
        <v>668</v>
      </c>
      <c r="N81" s="473">
        <v>185</v>
      </c>
      <c r="O81" s="477">
        <v>83</v>
      </c>
    </row>
    <row r="82" spans="1:15" ht="12.75">
      <c r="A82" s="209" t="s">
        <v>3</v>
      </c>
      <c r="B82" s="472">
        <v>6</v>
      </c>
      <c r="C82" s="558">
        <v>0</v>
      </c>
      <c r="D82" s="558">
        <v>0</v>
      </c>
      <c r="E82" s="558">
        <v>524</v>
      </c>
      <c r="F82" s="559">
        <v>200.3</v>
      </c>
      <c r="G82" s="558">
        <v>68.1</v>
      </c>
      <c r="H82" s="558">
        <v>176</v>
      </c>
      <c r="I82" s="558">
        <v>165</v>
      </c>
      <c r="J82" s="473">
        <v>0</v>
      </c>
      <c r="K82" s="473">
        <v>0</v>
      </c>
      <c r="L82" s="561">
        <v>35</v>
      </c>
      <c r="M82" s="557">
        <v>633</v>
      </c>
      <c r="N82" s="558">
        <v>160</v>
      </c>
      <c r="O82" s="562">
        <v>79.2</v>
      </c>
    </row>
    <row r="83" spans="1:15" ht="12.75">
      <c r="A83" s="209" t="s">
        <v>5</v>
      </c>
      <c r="B83" s="554">
        <v>31</v>
      </c>
      <c r="C83" s="552">
        <v>0</v>
      </c>
      <c r="D83" s="552">
        <v>0</v>
      </c>
      <c r="E83" s="552">
        <v>526</v>
      </c>
      <c r="F83" s="578">
        <v>201.5</v>
      </c>
      <c r="G83" s="552">
        <v>59.2</v>
      </c>
      <c r="H83" s="552">
        <v>144</v>
      </c>
      <c r="I83" s="552">
        <v>0</v>
      </c>
      <c r="J83" s="473">
        <v>0</v>
      </c>
      <c r="K83" s="473">
        <v>0</v>
      </c>
      <c r="L83" s="553">
        <v>40.1</v>
      </c>
      <c r="M83" s="554">
        <v>662</v>
      </c>
      <c r="N83" s="552">
        <v>151.1</v>
      </c>
      <c r="O83" s="555">
        <v>122</v>
      </c>
    </row>
    <row r="84" spans="1:15" ht="13.5" thickBot="1">
      <c r="A84" s="209" t="s">
        <v>9</v>
      </c>
      <c r="B84" s="547">
        <v>0</v>
      </c>
      <c r="C84" s="491">
        <v>0</v>
      </c>
      <c r="D84" s="491">
        <v>0</v>
      </c>
      <c r="E84" s="491">
        <v>0</v>
      </c>
      <c r="F84" s="548">
        <v>135.4</v>
      </c>
      <c r="G84" s="491">
        <v>0</v>
      </c>
      <c r="H84" s="491">
        <v>0</v>
      </c>
      <c r="I84" s="491">
        <v>0</v>
      </c>
      <c r="J84" s="473">
        <v>0</v>
      </c>
      <c r="K84" s="473">
        <v>0</v>
      </c>
      <c r="L84" s="549">
        <v>0</v>
      </c>
      <c r="M84" s="547">
        <v>0</v>
      </c>
      <c r="N84" s="491">
        <v>0</v>
      </c>
      <c r="O84" s="550">
        <v>0</v>
      </c>
    </row>
    <row r="85" spans="1:15" ht="13.5" thickBot="1">
      <c r="A85" s="32" t="s">
        <v>13</v>
      </c>
      <c r="B85" s="502">
        <f aca="true" t="shared" si="7" ref="B85:O85">SUM(B80:B84)</f>
        <v>37</v>
      </c>
      <c r="C85" s="502">
        <f t="shared" si="7"/>
        <v>0</v>
      </c>
      <c r="D85" s="502">
        <f t="shared" si="7"/>
        <v>95</v>
      </c>
      <c r="E85" s="502">
        <f t="shared" si="7"/>
        <v>1577</v>
      </c>
      <c r="F85" s="502">
        <f t="shared" si="7"/>
        <v>943.8000000000001</v>
      </c>
      <c r="G85" s="502">
        <f t="shared" si="7"/>
        <v>247.09999999999997</v>
      </c>
      <c r="H85" s="502">
        <f t="shared" si="7"/>
        <v>424</v>
      </c>
      <c r="I85" s="502">
        <f t="shared" si="7"/>
        <v>262.5</v>
      </c>
      <c r="J85" s="502">
        <f t="shared" si="7"/>
        <v>0</v>
      </c>
      <c r="K85" s="502">
        <f t="shared" si="7"/>
        <v>0</v>
      </c>
      <c r="L85" s="502">
        <f t="shared" si="7"/>
        <v>121.1</v>
      </c>
      <c r="M85" s="502">
        <f t="shared" si="7"/>
        <v>2211.7</v>
      </c>
      <c r="N85" s="502">
        <f t="shared" si="7"/>
        <v>496.1</v>
      </c>
      <c r="O85" s="635">
        <f t="shared" si="7"/>
        <v>284.2</v>
      </c>
    </row>
    <row r="86" ht="12.75"/>
    <row r="87" spans="1:15" ht="12.75">
      <c r="A87" s="196"/>
      <c r="B87" s="6" t="s">
        <v>115</v>
      </c>
      <c r="C87" s="196"/>
      <c r="D87" s="1470"/>
      <c r="E87" s="1470"/>
      <c r="F87" s="1470"/>
      <c r="G87" s="1470"/>
      <c r="H87" s="1470"/>
      <c r="I87" s="1470"/>
      <c r="J87" s="1470"/>
      <c r="K87" s="1470"/>
      <c r="L87" s="1470"/>
      <c r="M87" s="1470"/>
      <c r="N87" s="1470"/>
      <c r="O87" s="1470"/>
    </row>
    <row r="88" spans="1:15" ht="29.25" customHeight="1">
      <c r="A88" s="1458" t="s">
        <v>23</v>
      </c>
      <c r="B88" s="1454" t="s">
        <v>34</v>
      </c>
      <c r="C88" s="1454"/>
      <c r="D88" s="1454"/>
      <c r="E88" s="1454"/>
      <c r="F88" s="1341" t="s">
        <v>232</v>
      </c>
      <c r="G88" s="1343" t="s">
        <v>233</v>
      </c>
      <c r="H88" s="1345" t="s">
        <v>46</v>
      </c>
      <c r="I88" s="1345"/>
      <c r="J88" s="1345"/>
      <c r="K88" s="1345"/>
      <c r="L88" s="1346"/>
      <c r="M88" s="1347" t="s">
        <v>238</v>
      </c>
      <c r="N88" s="117" t="s">
        <v>1</v>
      </c>
      <c r="O88" s="860" t="s">
        <v>37</v>
      </c>
    </row>
    <row r="89" spans="1:15" ht="20.25" thickBot="1">
      <c r="A89" s="1459"/>
      <c r="B89" s="118" t="s">
        <v>27</v>
      </c>
      <c r="C89" s="119" t="s">
        <v>28</v>
      </c>
      <c r="D89" s="119" t="s">
        <v>19</v>
      </c>
      <c r="E89" s="119" t="s">
        <v>29</v>
      </c>
      <c r="F89" s="1342"/>
      <c r="G89" s="1344"/>
      <c r="H89" s="153" t="s">
        <v>21</v>
      </c>
      <c r="I89" s="153" t="s">
        <v>20</v>
      </c>
      <c r="J89" s="260" t="s">
        <v>30</v>
      </c>
      <c r="K89" s="261" t="s">
        <v>31</v>
      </c>
      <c r="L89" s="155" t="s">
        <v>32</v>
      </c>
      <c r="M89" s="1348"/>
      <c r="N89" s="119" t="s">
        <v>33</v>
      </c>
      <c r="O89" s="120" t="s">
        <v>33</v>
      </c>
    </row>
    <row r="90" spans="1:15" ht="12.75">
      <c r="A90" s="206" t="s">
        <v>10</v>
      </c>
      <c r="B90" s="615">
        <v>0</v>
      </c>
      <c r="C90" s="616">
        <v>0</v>
      </c>
      <c r="D90" s="616">
        <v>84.93</v>
      </c>
      <c r="E90" s="616">
        <v>0</v>
      </c>
      <c r="F90" s="616">
        <v>195.18</v>
      </c>
      <c r="G90" s="616">
        <v>0</v>
      </c>
      <c r="H90" s="616">
        <v>0</v>
      </c>
      <c r="I90" s="616">
        <v>0</v>
      </c>
      <c r="J90" s="616">
        <v>0</v>
      </c>
      <c r="K90" s="616">
        <v>0</v>
      </c>
      <c r="L90" s="617">
        <v>0</v>
      </c>
      <c r="M90" s="615">
        <v>261.05</v>
      </c>
      <c r="N90" s="616">
        <v>0</v>
      </c>
      <c r="O90" s="618">
        <v>82.53</v>
      </c>
    </row>
    <row r="91" spans="1:15" ht="12.75">
      <c r="A91" s="207" t="s">
        <v>8</v>
      </c>
      <c r="B91" s="615">
        <v>0</v>
      </c>
      <c r="C91" s="616">
        <v>0</v>
      </c>
      <c r="D91" s="616">
        <v>37.52</v>
      </c>
      <c r="E91" s="616">
        <v>583.77</v>
      </c>
      <c r="F91" s="619">
        <v>239.09</v>
      </c>
      <c r="G91" s="616">
        <v>95.79</v>
      </c>
      <c r="H91" s="616">
        <v>0</v>
      </c>
      <c r="I91" s="616">
        <v>0</v>
      </c>
      <c r="J91" s="616">
        <v>0</v>
      </c>
      <c r="K91" s="616">
        <v>0</v>
      </c>
      <c r="L91" s="617">
        <f>N91/2*0.886</f>
        <v>119.18472000000001</v>
      </c>
      <c r="M91" s="615">
        <v>457.56</v>
      </c>
      <c r="N91" s="616">
        <v>269.04</v>
      </c>
      <c r="O91" s="618">
        <v>175.98</v>
      </c>
    </row>
    <row r="92" spans="1:15" ht="12.75">
      <c r="A92" s="207" t="s">
        <v>3</v>
      </c>
      <c r="B92" s="610">
        <v>0</v>
      </c>
      <c r="C92" s="611">
        <v>0</v>
      </c>
      <c r="D92" s="611">
        <v>38.8</v>
      </c>
      <c r="E92" s="611">
        <v>604.95</v>
      </c>
      <c r="F92" s="612">
        <v>240.1</v>
      </c>
      <c r="G92" s="611">
        <v>100.56</v>
      </c>
      <c r="H92" s="616">
        <v>0</v>
      </c>
      <c r="I92" s="616">
        <v>0</v>
      </c>
      <c r="J92" s="616">
        <v>0</v>
      </c>
      <c r="K92" s="616">
        <v>0</v>
      </c>
      <c r="L92" s="617">
        <f>N92/2*0.886</f>
        <v>123.89824</v>
      </c>
      <c r="M92" s="615">
        <v>464.58</v>
      </c>
      <c r="N92" s="611">
        <v>279.68</v>
      </c>
      <c r="O92" s="614">
        <v>168</v>
      </c>
    </row>
    <row r="93" spans="1:15" ht="12.75">
      <c r="A93" s="207" t="s">
        <v>5</v>
      </c>
      <c r="B93" s="620">
        <v>0</v>
      </c>
      <c r="C93" s="621">
        <v>0</v>
      </c>
      <c r="D93" s="621">
        <v>36.86</v>
      </c>
      <c r="E93" s="621">
        <v>602.07</v>
      </c>
      <c r="F93" s="622">
        <v>224.42</v>
      </c>
      <c r="G93" s="621">
        <v>99.68</v>
      </c>
      <c r="H93" s="616">
        <v>0</v>
      </c>
      <c r="I93" s="616">
        <v>0</v>
      </c>
      <c r="J93" s="616">
        <v>0</v>
      </c>
      <c r="K93" s="616">
        <v>0</v>
      </c>
      <c r="L93" s="617">
        <f>N93/2*0.886</f>
        <v>123.89824</v>
      </c>
      <c r="M93" s="615">
        <v>456.4</v>
      </c>
      <c r="N93" s="621">
        <v>279.68</v>
      </c>
      <c r="O93" s="623">
        <v>158.76</v>
      </c>
    </row>
    <row r="94" spans="1:15" ht="13.5" thickBot="1">
      <c r="A94" s="207" t="s">
        <v>9</v>
      </c>
      <c r="B94" s="624">
        <v>0</v>
      </c>
      <c r="C94" s="625">
        <v>0</v>
      </c>
      <c r="D94" s="625">
        <v>0</v>
      </c>
      <c r="E94" s="625">
        <v>0</v>
      </c>
      <c r="F94" s="626">
        <v>56.44</v>
      </c>
      <c r="G94" s="625">
        <v>0</v>
      </c>
      <c r="H94" s="616">
        <v>0</v>
      </c>
      <c r="I94" s="616">
        <v>0</v>
      </c>
      <c r="J94" s="616">
        <v>0</v>
      </c>
      <c r="K94" s="616">
        <v>0</v>
      </c>
      <c r="L94" s="627">
        <v>0</v>
      </c>
      <c r="M94" s="624">
        <v>45.8</v>
      </c>
      <c r="N94" s="625">
        <v>0</v>
      </c>
      <c r="O94" s="628">
        <v>0</v>
      </c>
    </row>
    <row r="95" spans="1:15" ht="13.5" thickBot="1">
      <c r="A95" s="121" t="s">
        <v>13</v>
      </c>
      <c r="B95" s="631">
        <f aca="true" t="shared" si="8" ref="B95:O95">SUM(B90:B94)</f>
        <v>0</v>
      </c>
      <c r="C95" s="631">
        <f t="shared" si="8"/>
        <v>0</v>
      </c>
      <c r="D95" s="631">
        <f t="shared" si="8"/>
        <v>198.11</v>
      </c>
      <c r="E95" s="631">
        <f t="shared" si="8"/>
        <v>1790.79</v>
      </c>
      <c r="F95" s="631">
        <f t="shared" si="8"/>
        <v>955.23</v>
      </c>
      <c r="G95" s="631">
        <f t="shared" si="8"/>
        <v>296.03000000000003</v>
      </c>
      <c r="H95" s="631">
        <f t="shared" si="8"/>
        <v>0</v>
      </c>
      <c r="I95" s="631">
        <f t="shared" si="8"/>
        <v>0</v>
      </c>
      <c r="J95" s="631">
        <f t="shared" si="8"/>
        <v>0</v>
      </c>
      <c r="K95" s="631">
        <f t="shared" si="8"/>
        <v>0</v>
      </c>
      <c r="L95" s="632">
        <f t="shared" si="8"/>
        <v>366.9812</v>
      </c>
      <c r="M95" s="631">
        <f t="shared" si="8"/>
        <v>1685.39</v>
      </c>
      <c r="N95" s="631">
        <f t="shared" si="8"/>
        <v>828.4000000000001</v>
      </c>
      <c r="O95" s="634">
        <f t="shared" si="8"/>
        <v>585.27</v>
      </c>
    </row>
    <row r="96" ht="12.75"/>
    <row r="97" spans="1:13" ht="18">
      <c r="A97" s="196"/>
      <c r="B97" s="6" t="s">
        <v>116</v>
      </c>
      <c r="C97" s="196"/>
      <c r="D97" s="196"/>
      <c r="E97" s="196"/>
      <c r="F97" s="196"/>
      <c r="G97" s="196"/>
      <c r="H97" s="196"/>
      <c r="I97" s="8"/>
      <c r="J97" s="1"/>
      <c r="K97" s="15"/>
      <c r="L97" s="15"/>
      <c r="M97" s="15"/>
    </row>
    <row r="98" spans="1:15" ht="29.25" customHeight="1">
      <c r="A98" s="1420" t="s">
        <v>23</v>
      </c>
      <c r="B98" s="1423" t="s">
        <v>34</v>
      </c>
      <c r="C98" s="1423"/>
      <c r="D98" s="1423"/>
      <c r="E98" s="1423"/>
      <c r="F98" s="1341" t="s">
        <v>232</v>
      </c>
      <c r="G98" s="1343" t="s">
        <v>233</v>
      </c>
      <c r="H98" s="1345" t="s">
        <v>46</v>
      </c>
      <c r="I98" s="1345"/>
      <c r="J98" s="1345"/>
      <c r="K98" s="1345"/>
      <c r="L98" s="1346"/>
      <c r="M98" s="1347" t="s">
        <v>238</v>
      </c>
      <c r="N98" s="47" t="s">
        <v>1</v>
      </c>
      <c r="O98" s="59" t="s">
        <v>37</v>
      </c>
    </row>
    <row r="99" spans="1:15" ht="20.25" thickBot="1">
      <c r="A99" s="1421"/>
      <c r="B99" s="31" t="s">
        <v>27</v>
      </c>
      <c r="C99" s="25" t="s">
        <v>28</v>
      </c>
      <c r="D99" s="25" t="s">
        <v>19</v>
      </c>
      <c r="E99" s="25" t="s">
        <v>29</v>
      </c>
      <c r="F99" s="1342"/>
      <c r="G99" s="1344"/>
      <c r="H99" s="153" t="s">
        <v>21</v>
      </c>
      <c r="I99" s="153" t="s">
        <v>20</v>
      </c>
      <c r="J99" s="260" t="s">
        <v>30</v>
      </c>
      <c r="K99" s="261" t="s">
        <v>31</v>
      </c>
      <c r="L99" s="155" t="s">
        <v>32</v>
      </c>
      <c r="M99" s="1348"/>
      <c r="N99" s="25" t="s">
        <v>33</v>
      </c>
      <c r="O99" s="33" t="s">
        <v>33</v>
      </c>
    </row>
    <row r="100" spans="1:15" ht="12.75">
      <c r="A100" s="208" t="s">
        <v>10</v>
      </c>
      <c r="B100" s="615">
        <v>0</v>
      </c>
      <c r="C100" s="616">
        <v>0</v>
      </c>
      <c r="D100" s="616">
        <v>0</v>
      </c>
      <c r="E100" s="616">
        <v>0</v>
      </c>
      <c r="F100" s="616">
        <v>26.9</v>
      </c>
      <c r="G100" s="616">
        <v>10</v>
      </c>
      <c r="H100" s="616">
        <v>0</v>
      </c>
      <c r="I100" s="616">
        <v>0</v>
      </c>
      <c r="J100" s="616">
        <v>0</v>
      </c>
      <c r="K100" s="616">
        <v>0</v>
      </c>
      <c r="L100" s="617">
        <v>0</v>
      </c>
      <c r="M100" s="615">
        <v>25</v>
      </c>
      <c r="N100" s="616">
        <v>0</v>
      </c>
      <c r="O100" s="618">
        <v>0</v>
      </c>
    </row>
    <row r="101" spans="1:15" ht="12.75">
      <c r="A101" s="209" t="s">
        <v>8</v>
      </c>
      <c r="B101" s="615">
        <v>0</v>
      </c>
      <c r="C101" s="616">
        <v>89.5</v>
      </c>
      <c r="D101" s="616">
        <v>97.5</v>
      </c>
      <c r="E101" s="616">
        <v>54.1</v>
      </c>
      <c r="F101" s="619">
        <v>109.5</v>
      </c>
      <c r="G101" s="616">
        <v>34.7</v>
      </c>
      <c r="H101" s="616">
        <v>0</v>
      </c>
      <c r="I101" s="616">
        <v>0</v>
      </c>
      <c r="J101" s="616">
        <v>0</v>
      </c>
      <c r="K101" s="616">
        <v>0</v>
      </c>
      <c r="L101" s="617">
        <v>15</v>
      </c>
      <c r="M101" s="615">
        <v>35</v>
      </c>
      <c r="N101" s="616">
        <v>90</v>
      </c>
      <c r="O101" s="618">
        <v>14.1</v>
      </c>
    </row>
    <row r="102" spans="1:15" ht="12.75">
      <c r="A102" s="209" t="s">
        <v>3</v>
      </c>
      <c r="B102" s="610">
        <v>17</v>
      </c>
      <c r="C102" s="611">
        <v>142.5</v>
      </c>
      <c r="D102" s="611">
        <v>0</v>
      </c>
      <c r="E102" s="611">
        <v>156.5</v>
      </c>
      <c r="F102" s="612">
        <v>130.7</v>
      </c>
      <c r="G102" s="611">
        <v>34.9</v>
      </c>
      <c r="H102" s="616">
        <v>0</v>
      </c>
      <c r="I102" s="616">
        <v>0</v>
      </c>
      <c r="J102" s="616">
        <v>0</v>
      </c>
      <c r="K102" s="616">
        <v>0</v>
      </c>
      <c r="L102" s="613">
        <v>0</v>
      </c>
      <c r="M102" s="610">
        <v>30.3</v>
      </c>
      <c r="N102" s="611">
        <v>92</v>
      </c>
      <c r="O102" s="614">
        <v>15</v>
      </c>
    </row>
    <row r="103" spans="1:15" ht="12.75">
      <c r="A103" s="209" t="s">
        <v>5</v>
      </c>
      <c r="B103" s="620">
        <v>0</v>
      </c>
      <c r="C103" s="621">
        <v>0</v>
      </c>
      <c r="D103" s="621">
        <v>0</v>
      </c>
      <c r="E103" s="621">
        <v>0</v>
      </c>
      <c r="F103" s="622">
        <v>0</v>
      </c>
      <c r="G103" s="621">
        <v>0</v>
      </c>
      <c r="H103" s="616">
        <v>0</v>
      </c>
      <c r="I103" s="616">
        <v>0</v>
      </c>
      <c r="J103" s="616">
        <v>0</v>
      </c>
      <c r="K103" s="616">
        <v>0</v>
      </c>
      <c r="L103" s="629">
        <v>0</v>
      </c>
      <c r="M103" s="620">
        <v>0</v>
      </c>
      <c r="N103" s="621">
        <v>0</v>
      </c>
      <c r="O103" s="623">
        <v>0</v>
      </c>
    </row>
    <row r="104" spans="1:15" ht="13.5" thickBot="1">
      <c r="A104" s="209" t="s">
        <v>9</v>
      </c>
      <c r="B104" s="624">
        <v>0</v>
      </c>
      <c r="C104" s="625">
        <v>0</v>
      </c>
      <c r="D104" s="625">
        <v>0</v>
      </c>
      <c r="E104" s="625">
        <v>0</v>
      </c>
      <c r="F104" s="626">
        <v>0</v>
      </c>
      <c r="G104" s="625">
        <v>0</v>
      </c>
      <c r="H104" s="616">
        <v>0</v>
      </c>
      <c r="I104" s="616">
        <v>0</v>
      </c>
      <c r="J104" s="616">
        <v>0</v>
      </c>
      <c r="K104" s="616">
        <v>0</v>
      </c>
      <c r="L104" s="627">
        <v>0</v>
      </c>
      <c r="M104" s="624">
        <v>0</v>
      </c>
      <c r="N104" s="625">
        <v>0</v>
      </c>
      <c r="O104" s="628">
        <v>0</v>
      </c>
    </row>
    <row r="105" spans="1:15" ht="13.5" thickBot="1">
      <c r="A105" s="32" t="s">
        <v>13</v>
      </c>
      <c r="B105" s="502">
        <f aca="true" t="shared" si="9" ref="B105:O105">SUM(B100:B104)</f>
        <v>17</v>
      </c>
      <c r="C105" s="502">
        <f t="shared" si="9"/>
        <v>232</v>
      </c>
      <c r="D105" s="502">
        <f t="shared" si="9"/>
        <v>97.5</v>
      </c>
      <c r="E105" s="502">
        <f t="shared" si="9"/>
        <v>210.6</v>
      </c>
      <c r="F105" s="502">
        <f t="shared" si="9"/>
        <v>267.1</v>
      </c>
      <c r="G105" s="502">
        <f t="shared" si="9"/>
        <v>79.6</v>
      </c>
      <c r="H105" s="502">
        <f t="shared" si="9"/>
        <v>0</v>
      </c>
      <c r="I105" s="502">
        <f t="shared" si="9"/>
        <v>0</v>
      </c>
      <c r="J105" s="502">
        <f t="shared" si="9"/>
        <v>0</v>
      </c>
      <c r="K105" s="502">
        <f t="shared" si="9"/>
        <v>0</v>
      </c>
      <c r="L105" s="608">
        <f t="shared" si="9"/>
        <v>15</v>
      </c>
      <c r="M105" s="502">
        <f t="shared" si="9"/>
        <v>90.3</v>
      </c>
      <c r="N105" s="502">
        <f t="shared" si="9"/>
        <v>182</v>
      </c>
      <c r="O105" s="635">
        <f t="shared" si="9"/>
        <v>29.1</v>
      </c>
    </row>
    <row r="106" ht="12.75"/>
    <row r="107" spans="1:13" ht="18">
      <c r="A107" s="196"/>
      <c r="B107" s="6" t="s">
        <v>117</v>
      </c>
      <c r="C107" s="196"/>
      <c r="D107" s="196"/>
      <c r="E107" s="196"/>
      <c r="F107" s="196"/>
      <c r="G107" s="196"/>
      <c r="H107" s="196"/>
      <c r="I107" s="8"/>
      <c r="J107" s="1"/>
      <c r="K107" s="15"/>
      <c r="L107" s="15"/>
      <c r="M107" s="15"/>
    </row>
    <row r="108" spans="1:15" ht="29.25" customHeight="1">
      <c r="A108" s="1420" t="s">
        <v>23</v>
      </c>
      <c r="B108" s="1423" t="s">
        <v>34</v>
      </c>
      <c r="C108" s="1423"/>
      <c r="D108" s="1423"/>
      <c r="E108" s="1423"/>
      <c r="F108" s="1341" t="s">
        <v>232</v>
      </c>
      <c r="G108" s="1343" t="s">
        <v>233</v>
      </c>
      <c r="H108" s="1345" t="s">
        <v>46</v>
      </c>
      <c r="I108" s="1345"/>
      <c r="J108" s="1345"/>
      <c r="K108" s="1345"/>
      <c r="L108" s="1346"/>
      <c r="M108" s="1347" t="s">
        <v>238</v>
      </c>
      <c r="N108" s="47" t="s">
        <v>1</v>
      </c>
      <c r="O108" s="59" t="s">
        <v>37</v>
      </c>
    </row>
    <row r="109" spans="1:15" ht="20.25" thickBot="1">
      <c r="A109" s="1421"/>
      <c r="B109" s="31" t="s">
        <v>27</v>
      </c>
      <c r="C109" s="25" t="s">
        <v>28</v>
      </c>
      <c r="D109" s="25" t="s">
        <v>19</v>
      </c>
      <c r="E109" s="25" t="s">
        <v>29</v>
      </c>
      <c r="F109" s="1342"/>
      <c r="G109" s="1344"/>
      <c r="H109" s="153" t="s">
        <v>21</v>
      </c>
      <c r="I109" s="153" t="s">
        <v>20</v>
      </c>
      <c r="J109" s="260" t="s">
        <v>30</v>
      </c>
      <c r="K109" s="261" t="s">
        <v>31</v>
      </c>
      <c r="L109" s="155" t="s">
        <v>32</v>
      </c>
      <c r="M109" s="1348"/>
      <c r="N109" s="25" t="s">
        <v>33</v>
      </c>
      <c r="O109" s="33" t="s">
        <v>33</v>
      </c>
    </row>
    <row r="110" spans="1:15" ht="13.5" thickBot="1">
      <c r="A110" s="209" t="s">
        <v>8</v>
      </c>
      <c r="B110" s="478">
        <v>0</v>
      </c>
      <c r="C110" s="479">
        <v>13.4</v>
      </c>
      <c r="D110" s="479">
        <v>0</v>
      </c>
      <c r="E110" s="479">
        <v>872.4</v>
      </c>
      <c r="F110" s="480">
        <v>11.7</v>
      </c>
      <c r="G110" s="479">
        <v>39.7</v>
      </c>
      <c r="H110" s="479">
        <v>0</v>
      </c>
      <c r="I110" s="479">
        <v>0</v>
      </c>
      <c r="J110" s="479">
        <v>0</v>
      </c>
      <c r="K110" s="479">
        <v>0</v>
      </c>
      <c r="L110" s="543">
        <v>0</v>
      </c>
      <c r="M110" s="478">
        <v>574.4</v>
      </c>
      <c r="N110" s="479">
        <v>200.4</v>
      </c>
      <c r="O110" s="481">
        <v>25.1</v>
      </c>
    </row>
    <row r="111" spans="1:15" ht="13.5" thickBot="1">
      <c r="A111" s="32" t="s">
        <v>13</v>
      </c>
      <c r="B111" s="485">
        <f aca="true" t="shared" si="10" ref="B111:O111">SUM(B110:B110)</f>
        <v>0</v>
      </c>
      <c r="C111" s="485">
        <f t="shared" si="10"/>
        <v>13.4</v>
      </c>
      <c r="D111" s="485">
        <f t="shared" si="10"/>
        <v>0</v>
      </c>
      <c r="E111" s="485">
        <f t="shared" si="10"/>
        <v>872.4</v>
      </c>
      <c r="F111" s="485">
        <f t="shared" si="10"/>
        <v>11.7</v>
      </c>
      <c r="G111" s="485">
        <f t="shared" si="10"/>
        <v>39.7</v>
      </c>
      <c r="H111" s="485">
        <f t="shared" si="10"/>
        <v>0</v>
      </c>
      <c r="I111" s="485">
        <f t="shared" si="10"/>
        <v>0</v>
      </c>
      <c r="J111" s="485">
        <f t="shared" si="10"/>
        <v>0</v>
      </c>
      <c r="K111" s="485">
        <f t="shared" si="10"/>
        <v>0</v>
      </c>
      <c r="L111" s="485">
        <f t="shared" si="10"/>
        <v>0</v>
      </c>
      <c r="M111" s="485">
        <f t="shared" si="10"/>
        <v>574.4</v>
      </c>
      <c r="N111" s="485">
        <f t="shared" si="10"/>
        <v>200.4</v>
      </c>
      <c r="O111" s="861">
        <f t="shared" si="10"/>
        <v>25.1</v>
      </c>
    </row>
    <row r="112" ht="12.75"/>
    <row r="113" spans="1:13" ht="18">
      <c r="A113" s="196"/>
      <c r="B113" s="6" t="s">
        <v>100</v>
      </c>
      <c r="C113" s="196"/>
      <c r="D113" s="196"/>
      <c r="E113" s="196"/>
      <c r="F113" s="196"/>
      <c r="G113" s="196"/>
      <c r="H113" s="196"/>
      <c r="I113" s="8"/>
      <c r="J113" s="1"/>
      <c r="K113" s="15"/>
      <c r="L113" s="15"/>
      <c r="M113" s="15"/>
    </row>
    <row r="114" spans="1:19" ht="29.25" customHeight="1">
      <c r="A114" s="1420" t="s">
        <v>23</v>
      </c>
      <c r="B114" s="1423" t="s">
        <v>34</v>
      </c>
      <c r="C114" s="1423"/>
      <c r="D114" s="1423"/>
      <c r="E114" s="1423"/>
      <c r="F114" s="1341" t="s">
        <v>232</v>
      </c>
      <c r="G114" s="1343" t="s">
        <v>233</v>
      </c>
      <c r="H114" s="1345" t="s">
        <v>46</v>
      </c>
      <c r="I114" s="1345"/>
      <c r="J114" s="1345"/>
      <c r="K114" s="1345"/>
      <c r="L114" s="1346"/>
      <c r="M114" s="1347" t="s">
        <v>238</v>
      </c>
      <c r="N114" s="47" t="s">
        <v>1</v>
      </c>
      <c r="O114" s="59" t="s">
        <v>37</v>
      </c>
      <c r="R114" s="5"/>
      <c r="S114" s="5"/>
    </row>
    <row r="115" spans="1:15" ht="20.25" thickBot="1">
      <c r="A115" s="1421"/>
      <c r="B115" s="31" t="s">
        <v>27</v>
      </c>
      <c r="C115" s="25" t="s">
        <v>28</v>
      </c>
      <c r="D115" s="25" t="s">
        <v>19</v>
      </c>
      <c r="E115" s="25" t="s">
        <v>29</v>
      </c>
      <c r="F115" s="1342"/>
      <c r="G115" s="1344"/>
      <c r="H115" s="153" t="s">
        <v>21</v>
      </c>
      <c r="I115" s="153" t="s">
        <v>20</v>
      </c>
      <c r="J115" s="260" t="s">
        <v>30</v>
      </c>
      <c r="K115" s="261" t="s">
        <v>31</v>
      </c>
      <c r="L115" s="155" t="s">
        <v>32</v>
      </c>
      <c r="M115" s="1348"/>
      <c r="N115" s="25" t="s">
        <v>33</v>
      </c>
      <c r="O115" s="33" t="s">
        <v>33</v>
      </c>
    </row>
    <row r="116" spans="1:15" ht="13.5" thickBot="1">
      <c r="A116" s="209" t="s">
        <v>8</v>
      </c>
      <c r="B116" s="478">
        <v>0</v>
      </c>
      <c r="C116" s="479">
        <v>0</v>
      </c>
      <c r="D116" s="479">
        <v>0</v>
      </c>
      <c r="E116" s="479">
        <v>0</v>
      </c>
      <c r="F116" s="480">
        <v>0</v>
      </c>
      <c r="G116" s="479">
        <v>53.9</v>
      </c>
      <c r="H116" s="479">
        <v>0</v>
      </c>
      <c r="I116" s="479">
        <v>0</v>
      </c>
      <c r="J116" s="479">
        <v>0</v>
      </c>
      <c r="K116" s="479">
        <v>0</v>
      </c>
      <c r="L116" s="543">
        <v>0</v>
      </c>
      <c r="M116" s="478">
        <v>258.3</v>
      </c>
      <c r="N116" s="479">
        <v>22</v>
      </c>
      <c r="O116" s="481">
        <v>20.8</v>
      </c>
    </row>
    <row r="117" spans="1:15" ht="13.5" thickBot="1">
      <c r="A117" s="32" t="s">
        <v>13</v>
      </c>
      <c r="B117" s="485">
        <f aca="true" t="shared" si="11" ref="B117:O117">SUM(B116:B116)</f>
        <v>0</v>
      </c>
      <c r="C117" s="485">
        <f t="shared" si="11"/>
        <v>0</v>
      </c>
      <c r="D117" s="485">
        <f t="shared" si="11"/>
        <v>0</v>
      </c>
      <c r="E117" s="485">
        <f t="shared" si="11"/>
        <v>0</v>
      </c>
      <c r="F117" s="485">
        <f t="shared" si="11"/>
        <v>0</v>
      </c>
      <c r="G117" s="485">
        <f t="shared" si="11"/>
        <v>53.9</v>
      </c>
      <c r="H117" s="485">
        <f t="shared" si="11"/>
        <v>0</v>
      </c>
      <c r="I117" s="485">
        <f t="shared" si="11"/>
        <v>0</v>
      </c>
      <c r="J117" s="485">
        <f t="shared" si="11"/>
        <v>0</v>
      </c>
      <c r="K117" s="485">
        <f t="shared" si="11"/>
        <v>0</v>
      </c>
      <c r="L117" s="609">
        <f t="shared" si="11"/>
        <v>0</v>
      </c>
      <c r="M117" s="485">
        <f t="shared" si="11"/>
        <v>258.3</v>
      </c>
      <c r="N117" s="485">
        <f t="shared" si="11"/>
        <v>22</v>
      </c>
      <c r="O117" s="862">
        <f t="shared" si="11"/>
        <v>20.8</v>
      </c>
    </row>
    <row r="118" spans="1:16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56"/>
      <c r="P118" s="238"/>
    </row>
    <row r="119" spans="1:16" ht="18">
      <c r="A119" s="196"/>
      <c r="B119" s="1455" t="s">
        <v>168</v>
      </c>
      <c r="C119" s="1455"/>
      <c r="D119" s="196"/>
      <c r="E119" s="196"/>
      <c r="F119" s="196"/>
      <c r="G119" s="196"/>
      <c r="H119" s="196"/>
      <c r="I119" s="8"/>
      <c r="J119" s="1"/>
      <c r="K119" s="15"/>
      <c r="L119" s="15"/>
      <c r="M119" s="15"/>
      <c r="P119" s="238"/>
    </row>
    <row r="120" spans="1:16" ht="29.25" customHeight="1">
      <c r="A120" s="1420" t="s">
        <v>23</v>
      </c>
      <c r="B120" s="1423" t="s">
        <v>34</v>
      </c>
      <c r="C120" s="1423"/>
      <c r="D120" s="1423"/>
      <c r="E120" s="1423"/>
      <c r="F120" s="1450" t="s">
        <v>24</v>
      </c>
      <c r="G120" s="1461" t="s">
        <v>0</v>
      </c>
      <c r="H120" s="1465" t="s">
        <v>35</v>
      </c>
      <c r="I120" s="1465"/>
      <c r="J120" s="1465"/>
      <c r="K120" s="1465"/>
      <c r="L120" s="1466"/>
      <c r="M120" s="1347" t="s">
        <v>238</v>
      </c>
      <c r="N120" s="47" t="s">
        <v>1</v>
      </c>
      <c r="O120" s="863" t="s">
        <v>37</v>
      </c>
      <c r="P120" s="238"/>
    </row>
    <row r="121" spans="1:16" ht="20.25" thickBot="1">
      <c r="A121" s="1421"/>
      <c r="B121" s="31" t="s">
        <v>27</v>
      </c>
      <c r="C121" s="25" t="s">
        <v>28</v>
      </c>
      <c r="D121" s="25" t="s">
        <v>19</v>
      </c>
      <c r="E121" s="25" t="s">
        <v>29</v>
      </c>
      <c r="F121" s="1451"/>
      <c r="G121" s="1462"/>
      <c r="H121" s="28" t="s">
        <v>21</v>
      </c>
      <c r="I121" s="28" t="s">
        <v>20</v>
      </c>
      <c r="J121" s="28" t="s">
        <v>30</v>
      </c>
      <c r="K121" s="29" t="s">
        <v>31</v>
      </c>
      <c r="L121" s="30" t="s">
        <v>32</v>
      </c>
      <c r="M121" s="1348"/>
      <c r="N121" s="25" t="s">
        <v>33</v>
      </c>
      <c r="O121" s="33" t="s">
        <v>33</v>
      </c>
      <c r="P121" s="238"/>
    </row>
    <row r="122" spans="1:16" ht="13.5" thickBot="1">
      <c r="A122" s="209" t="s">
        <v>8</v>
      </c>
      <c r="B122" s="478">
        <v>0</v>
      </c>
      <c r="C122" s="479">
        <v>0</v>
      </c>
      <c r="D122" s="479">
        <v>0</v>
      </c>
      <c r="E122" s="479">
        <v>99.5</v>
      </c>
      <c r="F122" s="480">
        <v>15</v>
      </c>
      <c r="G122" s="479">
        <v>7.5</v>
      </c>
      <c r="H122" s="479">
        <v>0</v>
      </c>
      <c r="I122" s="479">
        <v>0</v>
      </c>
      <c r="J122" s="479">
        <v>0</v>
      </c>
      <c r="K122" s="479">
        <v>0</v>
      </c>
      <c r="L122" s="543">
        <v>0</v>
      </c>
      <c r="M122" s="478">
        <v>128.2</v>
      </c>
      <c r="N122" s="479">
        <v>0</v>
      </c>
      <c r="O122" s="481">
        <v>0</v>
      </c>
      <c r="P122" s="238"/>
    </row>
    <row r="123" spans="1:16" ht="13.5" thickBot="1">
      <c r="A123" s="32" t="s">
        <v>13</v>
      </c>
      <c r="B123" s="485">
        <f>SUM(B122:B122)</f>
        <v>0</v>
      </c>
      <c r="C123" s="485">
        <f>SUM(C122:C122)</f>
        <v>0</v>
      </c>
      <c r="D123" s="485">
        <f>SUM(D122:D122)</f>
        <v>0</v>
      </c>
      <c r="E123" s="485">
        <v>99.5</v>
      </c>
      <c r="F123" s="485">
        <v>15</v>
      </c>
      <c r="G123" s="485">
        <f aca="true" t="shared" si="12" ref="G123:O123">SUM(G122:G122)</f>
        <v>7.5</v>
      </c>
      <c r="H123" s="485">
        <f t="shared" si="12"/>
        <v>0</v>
      </c>
      <c r="I123" s="485">
        <f t="shared" si="12"/>
        <v>0</v>
      </c>
      <c r="J123" s="485">
        <f t="shared" si="12"/>
        <v>0</v>
      </c>
      <c r="K123" s="485">
        <f t="shared" si="12"/>
        <v>0</v>
      </c>
      <c r="L123" s="609">
        <f t="shared" si="12"/>
        <v>0</v>
      </c>
      <c r="M123" s="485">
        <f t="shared" si="12"/>
        <v>128.2</v>
      </c>
      <c r="N123" s="485">
        <f t="shared" si="12"/>
        <v>0</v>
      </c>
      <c r="O123" s="864">
        <f t="shared" si="12"/>
        <v>0</v>
      </c>
      <c r="P123" s="238"/>
    </row>
    <row r="124" ht="12.75">
      <c r="P124" s="238"/>
    </row>
    <row r="125" spans="1:13" ht="18">
      <c r="A125" s="196"/>
      <c r="B125" s="6" t="s">
        <v>84</v>
      </c>
      <c r="C125" s="196"/>
      <c r="D125" s="196"/>
      <c r="E125" s="196"/>
      <c r="F125" s="196"/>
      <c r="G125" s="196"/>
      <c r="H125" s="196"/>
      <c r="I125" s="8"/>
      <c r="J125" s="1"/>
      <c r="K125" s="15"/>
      <c r="L125" s="15"/>
      <c r="M125" s="15"/>
    </row>
    <row r="126" spans="1:15" ht="29.25" customHeight="1">
      <c r="A126" s="1420" t="s">
        <v>23</v>
      </c>
      <c r="B126" s="1423" t="s">
        <v>34</v>
      </c>
      <c r="C126" s="1423"/>
      <c r="D126" s="1423"/>
      <c r="E126" s="1423"/>
      <c r="F126" s="1450" t="s">
        <v>24</v>
      </c>
      <c r="G126" s="1461" t="s">
        <v>0</v>
      </c>
      <c r="H126" s="1465" t="s">
        <v>35</v>
      </c>
      <c r="I126" s="1465"/>
      <c r="J126" s="1465"/>
      <c r="K126" s="1465"/>
      <c r="L126" s="1466"/>
      <c r="M126" s="1347" t="s">
        <v>238</v>
      </c>
      <c r="N126" s="47" t="s">
        <v>1</v>
      </c>
      <c r="O126" s="863" t="s">
        <v>37</v>
      </c>
    </row>
    <row r="127" spans="1:15" ht="20.25" thickBot="1">
      <c r="A127" s="1421"/>
      <c r="B127" s="31" t="s">
        <v>27</v>
      </c>
      <c r="C127" s="25" t="s">
        <v>28</v>
      </c>
      <c r="D127" s="25" t="s">
        <v>19</v>
      </c>
      <c r="E127" s="25" t="s">
        <v>29</v>
      </c>
      <c r="F127" s="1451"/>
      <c r="G127" s="1462"/>
      <c r="H127" s="28" t="s">
        <v>21</v>
      </c>
      <c r="I127" s="28" t="s">
        <v>20</v>
      </c>
      <c r="J127" s="28" t="s">
        <v>30</v>
      </c>
      <c r="K127" s="29" t="s">
        <v>31</v>
      </c>
      <c r="L127" s="30" t="s">
        <v>32</v>
      </c>
      <c r="M127" s="1348"/>
      <c r="N127" s="25" t="s">
        <v>33</v>
      </c>
      <c r="O127" s="33" t="s">
        <v>33</v>
      </c>
    </row>
    <row r="128" spans="1:15" ht="13.5" thickBot="1">
      <c r="A128" s="209" t="s">
        <v>8</v>
      </c>
      <c r="B128" s="478">
        <v>0</v>
      </c>
      <c r="C128" s="479">
        <v>0</v>
      </c>
      <c r="D128" s="479">
        <v>12.2</v>
      </c>
      <c r="E128" s="479">
        <v>23.2</v>
      </c>
      <c r="F128" s="480">
        <v>26.3</v>
      </c>
      <c r="G128" s="479">
        <v>8.3</v>
      </c>
      <c r="H128" s="479">
        <v>0</v>
      </c>
      <c r="I128" s="479">
        <v>0</v>
      </c>
      <c r="J128" s="479">
        <v>0</v>
      </c>
      <c r="K128" s="479">
        <v>0</v>
      </c>
      <c r="L128" s="543">
        <v>0</v>
      </c>
      <c r="M128" s="478">
        <v>0</v>
      </c>
      <c r="N128" s="479">
        <v>14.4</v>
      </c>
      <c r="O128" s="481">
        <v>12.8</v>
      </c>
    </row>
    <row r="129" spans="1:15" ht="13.5" thickBot="1">
      <c r="A129" s="32" t="s">
        <v>13</v>
      </c>
      <c r="B129" s="485">
        <f aca="true" t="shared" si="13" ref="B129:O129">SUM(B128:B128)</f>
        <v>0</v>
      </c>
      <c r="C129" s="485">
        <f t="shared" si="13"/>
        <v>0</v>
      </c>
      <c r="D129" s="485">
        <f t="shared" si="13"/>
        <v>12.2</v>
      </c>
      <c r="E129" s="485">
        <f t="shared" si="13"/>
        <v>23.2</v>
      </c>
      <c r="F129" s="485">
        <f t="shared" si="13"/>
        <v>26.3</v>
      </c>
      <c r="G129" s="485">
        <f t="shared" si="13"/>
        <v>8.3</v>
      </c>
      <c r="H129" s="485">
        <f t="shared" si="13"/>
        <v>0</v>
      </c>
      <c r="I129" s="485">
        <f t="shared" si="13"/>
        <v>0</v>
      </c>
      <c r="J129" s="485">
        <f t="shared" si="13"/>
        <v>0</v>
      </c>
      <c r="K129" s="485">
        <f t="shared" si="13"/>
        <v>0</v>
      </c>
      <c r="L129" s="609">
        <f t="shared" si="13"/>
        <v>0</v>
      </c>
      <c r="M129" s="485">
        <f t="shared" si="13"/>
        <v>0</v>
      </c>
      <c r="N129" s="485">
        <f t="shared" si="13"/>
        <v>14.4</v>
      </c>
      <c r="O129" s="865">
        <f t="shared" si="13"/>
        <v>12.8</v>
      </c>
    </row>
    <row r="130" ht="12.75"/>
    <row r="131" spans="1:13" ht="18">
      <c r="A131" s="196"/>
      <c r="B131" s="6" t="s">
        <v>118</v>
      </c>
      <c r="C131" s="196"/>
      <c r="D131" s="196"/>
      <c r="E131" s="196"/>
      <c r="F131" s="196"/>
      <c r="G131" s="196"/>
      <c r="H131" s="196"/>
      <c r="I131" s="8"/>
      <c r="J131" s="1"/>
      <c r="K131" s="15"/>
      <c r="L131" s="15"/>
      <c r="M131" s="15"/>
    </row>
    <row r="132" spans="1:15" ht="29.25" customHeight="1">
      <c r="A132" s="1420" t="s">
        <v>23</v>
      </c>
      <c r="B132" s="1423" t="s">
        <v>34</v>
      </c>
      <c r="C132" s="1423"/>
      <c r="D132" s="1423"/>
      <c r="E132" s="1423"/>
      <c r="F132" s="1452" t="s">
        <v>232</v>
      </c>
      <c r="G132" s="1452" t="s">
        <v>233</v>
      </c>
      <c r="H132" s="1448" t="s">
        <v>46</v>
      </c>
      <c r="I132" s="1351"/>
      <c r="J132" s="1351"/>
      <c r="K132" s="1351"/>
      <c r="L132" s="1449"/>
      <c r="M132" s="1463" t="s">
        <v>238</v>
      </c>
      <c r="N132" s="47" t="s">
        <v>1</v>
      </c>
      <c r="O132" s="863" t="s">
        <v>37</v>
      </c>
    </row>
    <row r="133" spans="1:15" ht="20.25" thickBot="1">
      <c r="A133" s="1421"/>
      <c r="B133" s="31" t="s">
        <v>27</v>
      </c>
      <c r="C133" s="25" t="s">
        <v>28</v>
      </c>
      <c r="D133" s="25" t="s">
        <v>19</v>
      </c>
      <c r="E133" s="25" t="s">
        <v>29</v>
      </c>
      <c r="F133" s="1453"/>
      <c r="G133" s="1453"/>
      <c r="H133" s="153" t="s">
        <v>21</v>
      </c>
      <c r="I133" s="153" t="s">
        <v>20</v>
      </c>
      <c r="J133" s="260" t="s">
        <v>30</v>
      </c>
      <c r="K133" s="261" t="s">
        <v>31</v>
      </c>
      <c r="L133" s="155" t="s">
        <v>32</v>
      </c>
      <c r="M133" s="1464"/>
      <c r="N133" s="25" t="s">
        <v>33</v>
      </c>
      <c r="O133" s="33" t="s">
        <v>33</v>
      </c>
    </row>
    <row r="134" spans="1:15" ht="13.5" thickBot="1">
      <c r="A134" s="209" t="s">
        <v>8</v>
      </c>
      <c r="B134" s="478">
        <v>0</v>
      </c>
      <c r="C134" s="479">
        <v>0</v>
      </c>
      <c r="D134" s="479">
        <v>0</v>
      </c>
      <c r="E134" s="479">
        <v>0</v>
      </c>
      <c r="F134" s="480">
        <v>0</v>
      </c>
      <c r="G134" s="479">
        <v>10.1</v>
      </c>
      <c r="H134" s="479">
        <v>0</v>
      </c>
      <c r="I134" s="479">
        <v>0</v>
      </c>
      <c r="J134" s="479">
        <v>0</v>
      </c>
      <c r="K134" s="479">
        <v>0</v>
      </c>
      <c r="L134" s="543">
        <v>0</v>
      </c>
      <c r="M134" s="478">
        <v>38</v>
      </c>
      <c r="N134" s="479">
        <v>1.8</v>
      </c>
      <c r="O134" s="481">
        <v>4.3</v>
      </c>
    </row>
    <row r="135" spans="1:15" ht="13.5" thickBot="1">
      <c r="A135" s="32" t="s">
        <v>13</v>
      </c>
      <c r="B135" s="485">
        <f aca="true" t="shared" si="14" ref="B135:O135">SUM(B134:B134)</f>
        <v>0</v>
      </c>
      <c r="C135" s="485">
        <f t="shared" si="14"/>
        <v>0</v>
      </c>
      <c r="D135" s="485">
        <f t="shared" si="14"/>
        <v>0</v>
      </c>
      <c r="E135" s="485">
        <f t="shared" si="14"/>
        <v>0</v>
      </c>
      <c r="F135" s="485">
        <f t="shared" si="14"/>
        <v>0</v>
      </c>
      <c r="G135" s="485">
        <f t="shared" si="14"/>
        <v>10.1</v>
      </c>
      <c r="H135" s="485">
        <f t="shared" si="14"/>
        <v>0</v>
      </c>
      <c r="I135" s="485">
        <f t="shared" si="14"/>
        <v>0</v>
      </c>
      <c r="J135" s="485">
        <f t="shared" si="14"/>
        <v>0</v>
      </c>
      <c r="K135" s="485">
        <f t="shared" si="14"/>
        <v>0</v>
      </c>
      <c r="L135" s="609">
        <f t="shared" si="14"/>
        <v>0</v>
      </c>
      <c r="M135" s="485">
        <f t="shared" si="14"/>
        <v>38</v>
      </c>
      <c r="N135" s="485">
        <f t="shared" si="14"/>
        <v>1.8</v>
      </c>
      <c r="O135" s="865">
        <f t="shared" si="14"/>
        <v>4.3</v>
      </c>
    </row>
    <row r="136" spans="1:16" ht="12.75">
      <c r="A136" s="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6"/>
      <c r="O136" s="136"/>
      <c r="P136" s="238"/>
    </row>
    <row r="137" ht="12.75">
      <c r="F137" s="139"/>
    </row>
    <row r="138" spans="1:13" ht="18">
      <c r="A138" s="10"/>
      <c r="B138" s="6" t="s">
        <v>164</v>
      </c>
      <c r="C138" s="138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431" t="s">
        <v>23</v>
      </c>
      <c r="B139" s="1433" t="s">
        <v>34</v>
      </c>
      <c r="C139" s="1433"/>
      <c r="D139" s="1433"/>
      <c r="E139" s="1433"/>
      <c r="F139" s="1337" t="s">
        <v>232</v>
      </c>
      <c r="G139" s="1339" t="s">
        <v>233</v>
      </c>
      <c r="H139" s="1445" t="s">
        <v>35</v>
      </c>
      <c r="I139" s="1445"/>
      <c r="J139" s="1445"/>
      <c r="K139" s="1445"/>
      <c r="L139" s="1446"/>
      <c r="M139" s="1335" t="s">
        <v>238</v>
      </c>
      <c r="N139" s="52" t="s">
        <v>1</v>
      </c>
      <c r="O139" s="818" t="s">
        <v>37</v>
      </c>
    </row>
    <row r="140" spans="1:15" ht="20.25" thickBot="1">
      <c r="A140" s="1432"/>
      <c r="B140" s="36" t="s">
        <v>27</v>
      </c>
      <c r="C140" s="37" t="s">
        <v>28</v>
      </c>
      <c r="D140" s="37" t="s">
        <v>19</v>
      </c>
      <c r="E140" s="37" t="s">
        <v>29</v>
      </c>
      <c r="F140" s="1338"/>
      <c r="G140" s="1340"/>
      <c r="H140" s="38" t="s">
        <v>21</v>
      </c>
      <c r="I140" s="38" t="s">
        <v>20</v>
      </c>
      <c r="J140" s="38" t="s">
        <v>30</v>
      </c>
      <c r="K140" s="38" t="s">
        <v>31</v>
      </c>
      <c r="L140" s="39" t="s">
        <v>32</v>
      </c>
      <c r="M140" s="1365"/>
      <c r="N140" s="37" t="s">
        <v>33</v>
      </c>
      <c r="O140" s="40" t="s">
        <v>33</v>
      </c>
    </row>
    <row r="141" spans="1:15" ht="13.5" thickBot="1">
      <c r="A141" s="55" t="s">
        <v>13</v>
      </c>
      <c r="B141" s="46">
        <f>B15+B35+B45+B55+B65+B75+B85+B95+B105+B111+B117+B123+B129+B135+B25</f>
        <v>198</v>
      </c>
      <c r="C141" s="46">
        <f aca="true" t="shared" si="15" ref="C141:K141">C15+C35+C45+C55+C65+C75+C85+C95+C105+C111+C117+C123+C129+C135+C25</f>
        <v>609.85</v>
      </c>
      <c r="D141" s="46">
        <f t="shared" si="15"/>
        <v>3295.1499999999996</v>
      </c>
      <c r="E141" s="46">
        <f t="shared" si="15"/>
        <v>10080.770000000002</v>
      </c>
      <c r="F141" s="46">
        <f t="shared" si="15"/>
        <v>6612.34</v>
      </c>
      <c r="G141" s="46">
        <f t="shared" si="15"/>
        <v>1989.1699999999998</v>
      </c>
      <c r="H141" s="46">
        <f t="shared" si="15"/>
        <v>730</v>
      </c>
      <c r="I141" s="46">
        <f t="shared" si="15"/>
        <v>595</v>
      </c>
      <c r="J141" s="46">
        <f t="shared" si="15"/>
        <v>0</v>
      </c>
      <c r="K141" s="46">
        <f t="shared" si="15"/>
        <v>0</v>
      </c>
      <c r="L141" s="210">
        <f>L15+L35+L45+L55+L65+L75+L85+L95+L105+L111+L117+L123+L129+L135+L25</f>
        <v>1582.8792</v>
      </c>
      <c r="M141" s="259">
        <f>M15+M35+M45+M55+M65+M75+M85+M95+M105+M111+M117+M123+M129+M135+M25</f>
        <v>14494.629999999997</v>
      </c>
      <c r="N141" s="46">
        <f>N15+N35+N45+N55+N65+N75+N85+N95+N105+N111+N117+N123+N129+N135+N25</f>
        <v>4996.839999999999</v>
      </c>
      <c r="O141" s="819">
        <f>O15+O35+O45+O55+O65+O75+O85+O95+O105+O111+O117+O123+O129+O135+O25</f>
        <v>3628.9300000000003</v>
      </c>
    </row>
    <row r="142" spans="1:15" ht="13.5" thickBot="1">
      <c r="A142" s="257" t="s">
        <v>13</v>
      </c>
      <c r="B142" s="26">
        <f aca="true" t="shared" si="16" ref="B142:O142">SUM(B141:B141)</f>
        <v>198</v>
      </c>
      <c r="C142" s="26">
        <f t="shared" si="16"/>
        <v>609.85</v>
      </c>
      <c r="D142" s="26">
        <f t="shared" si="16"/>
        <v>3295.1499999999996</v>
      </c>
      <c r="E142" s="26">
        <f t="shared" si="16"/>
        <v>10080.770000000002</v>
      </c>
      <c r="F142" s="26">
        <f t="shared" si="16"/>
        <v>6612.34</v>
      </c>
      <c r="G142" s="26">
        <f t="shared" si="16"/>
        <v>1989.1699999999998</v>
      </c>
      <c r="H142" s="26">
        <f t="shared" si="16"/>
        <v>730</v>
      </c>
      <c r="I142" s="26">
        <f t="shared" si="16"/>
        <v>595</v>
      </c>
      <c r="J142" s="26">
        <f t="shared" si="16"/>
        <v>0</v>
      </c>
      <c r="K142" s="26">
        <f t="shared" si="16"/>
        <v>0</v>
      </c>
      <c r="L142" s="140">
        <f t="shared" si="16"/>
        <v>1582.8792</v>
      </c>
      <c r="M142" s="26">
        <f t="shared" si="16"/>
        <v>14494.629999999997</v>
      </c>
      <c r="N142" s="26">
        <f t="shared" si="16"/>
        <v>4996.839999999999</v>
      </c>
      <c r="O142" s="820">
        <f t="shared" si="16"/>
        <v>3628.9300000000003</v>
      </c>
    </row>
    <row r="143" ht="12.75"/>
    <row r="144" spans="2:5" ht="15.75">
      <c r="B144" s="4" t="s">
        <v>119</v>
      </c>
      <c r="C144" s="138"/>
      <c r="D144" s="138"/>
      <c r="E144" s="138"/>
    </row>
    <row r="145" ht="12.75"/>
    <row r="146" spans="1:13" ht="18">
      <c r="A146" s="10"/>
      <c r="B146" s="6" t="s">
        <v>68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420" t="s">
        <v>23</v>
      </c>
      <c r="B147" s="1423" t="s">
        <v>34</v>
      </c>
      <c r="C147" s="1423"/>
      <c r="D147" s="1423"/>
      <c r="E147" s="1423"/>
      <c r="F147" s="1341" t="s">
        <v>232</v>
      </c>
      <c r="G147" s="1343" t="s">
        <v>233</v>
      </c>
      <c r="H147" s="1345" t="s">
        <v>46</v>
      </c>
      <c r="I147" s="1345"/>
      <c r="J147" s="1345"/>
      <c r="K147" s="1345"/>
      <c r="L147" s="1346"/>
      <c r="M147" s="1347" t="s">
        <v>238</v>
      </c>
      <c r="N147" s="47" t="s">
        <v>1</v>
      </c>
      <c r="O147" s="59" t="s">
        <v>37</v>
      </c>
    </row>
    <row r="148" spans="1:15" ht="20.25" thickBot="1">
      <c r="A148" s="1421"/>
      <c r="B148" s="31" t="s">
        <v>27</v>
      </c>
      <c r="C148" s="25" t="s">
        <v>28</v>
      </c>
      <c r="D148" s="25" t="s">
        <v>19</v>
      </c>
      <c r="E148" s="25" t="s">
        <v>29</v>
      </c>
      <c r="F148" s="1342"/>
      <c r="G148" s="1344"/>
      <c r="H148" s="153" t="s">
        <v>21</v>
      </c>
      <c r="I148" s="153" t="s">
        <v>20</v>
      </c>
      <c r="J148" s="260" t="s">
        <v>30</v>
      </c>
      <c r="K148" s="261" t="s">
        <v>31</v>
      </c>
      <c r="L148" s="155" t="s">
        <v>32</v>
      </c>
      <c r="M148" s="1348"/>
      <c r="N148" s="25" t="s">
        <v>33</v>
      </c>
      <c r="O148" s="33" t="s">
        <v>33</v>
      </c>
    </row>
    <row r="149" spans="1:15" ht="12.75">
      <c r="A149" s="48" t="s">
        <v>10</v>
      </c>
      <c r="B149" s="437">
        <v>0</v>
      </c>
      <c r="C149" s="438">
        <v>0</v>
      </c>
      <c r="D149" s="438">
        <v>0</v>
      </c>
      <c r="E149" s="438">
        <v>0</v>
      </c>
      <c r="F149" s="438">
        <v>46</v>
      </c>
      <c r="G149" s="438">
        <v>4.4</v>
      </c>
      <c r="H149" s="438">
        <v>0</v>
      </c>
      <c r="I149" s="438">
        <v>0</v>
      </c>
      <c r="J149" s="438">
        <v>0</v>
      </c>
      <c r="K149" s="580">
        <v>0</v>
      </c>
      <c r="L149" s="571">
        <v>0</v>
      </c>
      <c r="M149" s="437">
        <v>4.8</v>
      </c>
      <c r="N149" s="438">
        <v>2</v>
      </c>
      <c r="O149" s="443">
        <v>7.2</v>
      </c>
    </row>
    <row r="150" spans="1:15" ht="12.75">
      <c r="A150" s="49" t="s">
        <v>8</v>
      </c>
      <c r="B150" s="437">
        <v>0</v>
      </c>
      <c r="C150" s="438">
        <v>53.6</v>
      </c>
      <c r="D150" s="438">
        <v>238.1</v>
      </c>
      <c r="E150" s="438">
        <v>39.7</v>
      </c>
      <c r="F150" s="439">
        <v>153.5</v>
      </c>
      <c r="G150" s="438">
        <v>20.7</v>
      </c>
      <c r="H150" s="438">
        <v>0</v>
      </c>
      <c r="I150" s="438">
        <v>0</v>
      </c>
      <c r="J150" s="438">
        <v>0</v>
      </c>
      <c r="K150" s="462">
        <v>0</v>
      </c>
      <c r="L150" s="581">
        <v>280</v>
      </c>
      <c r="M150" s="437">
        <v>0</v>
      </c>
      <c r="N150" s="438">
        <v>151.5</v>
      </c>
      <c r="O150" s="443">
        <v>113</v>
      </c>
    </row>
    <row r="151" spans="1:15" ht="12.75">
      <c r="A151" s="49" t="s">
        <v>3</v>
      </c>
      <c r="B151" s="464">
        <v>100.6</v>
      </c>
      <c r="C151" s="465">
        <v>0</v>
      </c>
      <c r="D151" s="465">
        <v>0</v>
      </c>
      <c r="E151" s="465">
        <v>268.5</v>
      </c>
      <c r="F151" s="466">
        <v>181.4</v>
      </c>
      <c r="G151" s="465">
        <v>20.5</v>
      </c>
      <c r="H151" s="438">
        <v>0</v>
      </c>
      <c r="I151" s="438">
        <v>0</v>
      </c>
      <c r="J151" s="438">
        <v>0</v>
      </c>
      <c r="K151" s="462">
        <v>0</v>
      </c>
      <c r="L151" s="582">
        <v>153.5</v>
      </c>
      <c r="M151" s="464">
        <v>0</v>
      </c>
      <c r="N151" s="465">
        <v>164.1</v>
      </c>
      <c r="O151" s="469">
        <v>108</v>
      </c>
    </row>
    <row r="152" spans="1:15" ht="12.75">
      <c r="A152" s="49" t="s">
        <v>5</v>
      </c>
      <c r="B152" s="583">
        <v>215</v>
      </c>
      <c r="C152" s="462">
        <v>48</v>
      </c>
      <c r="D152" s="462">
        <v>0</v>
      </c>
      <c r="E152" s="462">
        <v>109.1</v>
      </c>
      <c r="F152" s="584">
        <v>119.2</v>
      </c>
      <c r="G152" s="462">
        <v>20.7</v>
      </c>
      <c r="H152" s="438">
        <v>0</v>
      </c>
      <c r="I152" s="438">
        <v>0</v>
      </c>
      <c r="J152" s="438">
        <v>0</v>
      </c>
      <c r="K152" s="462">
        <v>0</v>
      </c>
      <c r="L152" s="585">
        <v>79.1</v>
      </c>
      <c r="M152" s="583">
        <v>102</v>
      </c>
      <c r="N152" s="462">
        <v>144.2</v>
      </c>
      <c r="O152" s="586">
        <v>77</v>
      </c>
    </row>
    <row r="153" spans="1:15" ht="13.5" thickBot="1">
      <c r="A153" s="49" t="s">
        <v>9</v>
      </c>
      <c r="B153" s="587">
        <v>0</v>
      </c>
      <c r="C153" s="588">
        <v>0</v>
      </c>
      <c r="D153" s="588">
        <v>0</v>
      </c>
      <c r="E153" s="588">
        <v>0</v>
      </c>
      <c r="F153" s="589">
        <v>40.8</v>
      </c>
      <c r="G153" s="588">
        <v>0</v>
      </c>
      <c r="H153" s="438">
        <v>0</v>
      </c>
      <c r="I153" s="438">
        <v>0</v>
      </c>
      <c r="J153" s="438">
        <v>0</v>
      </c>
      <c r="K153" s="514">
        <v>0</v>
      </c>
      <c r="L153" s="590">
        <v>0</v>
      </c>
      <c r="M153" s="587">
        <v>0</v>
      </c>
      <c r="N153" s="588">
        <v>0</v>
      </c>
      <c r="O153" s="591">
        <v>0</v>
      </c>
    </row>
    <row r="154" spans="1:15" ht="13.5" thickBot="1">
      <c r="A154" s="32" t="s">
        <v>13</v>
      </c>
      <c r="B154" s="599">
        <f aca="true" t="shared" si="17" ref="B154:O154">SUM(B149:B153)</f>
        <v>315.6</v>
      </c>
      <c r="C154" s="599">
        <f t="shared" si="17"/>
        <v>101.6</v>
      </c>
      <c r="D154" s="599">
        <f t="shared" si="17"/>
        <v>238.1</v>
      </c>
      <c r="E154" s="599">
        <f t="shared" si="17"/>
        <v>417.29999999999995</v>
      </c>
      <c r="F154" s="599">
        <f t="shared" si="17"/>
        <v>540.9</v>
      </c>
      <c r="G154" s="599">
        <f t="shared" si="17"/>
        <v>66.3</v>
      </c>
      <c r="H154" s="599">
        <f t="shared" si="17"/>
        <v>0</v>
      </c>
      <c r="I154" s="599">
        <f t="shared" si="17"/>
        <v>0</v>
      </c>
      <c r="J154" s="599">
        <f t="shared" si="17"/>
        <v>0</v>
      </c>
      <c r="K154" s="599">
        <f t="shared" si="17"/>
        <v>0</v>
      </c>
      <c r="L154" s="600">
        <f t="shared" si="17"/>
        <v>512.6</v>
      </c>
      <c r="M154" s="599">
        <f t="shared" si="17"/>
        <v>106.8</v>
      </c>
      <c r="N154" s="599">
        <f t="shared" si="17"/>
        <v>461.8</v>
      </c>
      <c r="O154" s="866">
        <f t="shared" si="17"/>
        <v>305.2</v>
      </c>
    </row>
    <row r="155" ht="12.75"/>
    <row r="156" spans="1:13" ht="18">
      <c r="A156" s="10"/>
      <c r="B156" s="6" t="s">
        <v>117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420" t="s">
        <v>23</v>
      </c>
      <c r="B157" s="1423" t="s">
        <v>34</v>
      </c>
      <c r="C157" s="1423"/>
      <c r="D157" s="1423"/>
      <c r="E157" s="1423"/>
      <c r="F157" s="1341" t="s">
        <v>232</v>
      </c>
      <c r="G157" s="1343" t="s">
        <v>233</v>
      </c>
      <c r="H157" s="1345" t="s">
        <v>46</v>
      </c>
      <c r="I157" s="1345"/>
      <c r="J157" s="1345"/>
      <c r="K157" s="1345"/>
      <c r="L157" s="1346"/>
      <c r="M157" s="1347" t="s">
        <v>238</v>
      </c>
      <c r="N157" s="47" t="s">
        <v>1</v>
      </c>
      <c r="O157" s="59" t="s">
        <v>37</v>
      </c>
    </row>
    <row r="158" spans="1:15" ht="20.25" thickBot="1">
      <c r="A158" s="1421"/>
      <c r="B158" s="31" t="s">
        <v>27</v>
      </c>
      <c r="C158" s="25" t="s">
        <v>28</v>
      </c>
      <c r="D158" s="25" t="s">
        <v>19</v>
      </c>
      <c r="E158" s="25" t="s">
        <v>29</v>
      </c>
      <c r="F158" s="1342"/>
      <c r="G158" s="1344"/>
      <c r="H158" s="153" t="s">
        <v>21</v>
      </c>
      <c r="I158" s="153" t="s">
        <v>20</v>
      </c>
      <c r="J158" s="260" t="s">
        <v>30</v>
      </c>
      <c r="K158" s="261" t="s">
        <v>31</v>
      </c>
      <c r="L158" s="155" t="s">
        <v>32</v>
      </c>
      <c r="M158" s="1348"/>
      <c r="N158" s="25" t="s">
        <v>33</v>
      </c>
      <c r="O158" s="33" t="s">
        <v>33</v>
      </c>
    </row>
    <row r="159" spans="1:15" ht="13.5" thickBot="1">
      <c r="A159" s="49" t="s">
        <v>8</v>
      </c>
      <c r="B159" s="437">
        <v>8.4</v>
      </c>
      <c r="C159" s="438">
        <v>777.4</v>
      </c>
      <c r="D159" s="438">
        <v>13.7</v>
      </c>
      <c r="E159" s="438">
        <v>72.2</v>
      </c>
      <c r="F159" s="439">
        <v>13</v>
      </c>
      <c r="G159" s="438">
        <v>13.7</v>
      </c>
      <c r="H159" s="438">
        <v>0</v>
      </c>
      <c r="I159" s="438">
        <v>0</v>
      </c>
      <c r="J159" s="438">
        <v>0</v>
      </c>
      <c r="K159" s="438">
        <v>0</v>
      </c>
      <c r="L159" s="571">
        <v>0</v>
      </c>
      <c r="M159" s="437">
        <v>429.3</v>
      </c>
      <c r="N159" s="438">
        <v>230</v>
      </c>
      <c r="O159" s="443">
        <v>18.4</v>
      </c>
    </row>
    <row r="160" spans="1:15" ht="13.5" thickBot="1">
      <c r="A160" s="32" t="s">
        <v>13</v>
      </c>
      <c r="B160" s="599">
        <f aca="true" t="shared" si="18" ref="B160:O160">SUM(B159:B159)</f>
        <v>8.4</v>
      </c>
      <c r="C160" s="599">
        <f t="shared" si="18"/>
        <v>777.4</v>
      </c>
      <c r="D160" s="599">
        <f t="shared" si="18"/>
        <v>13.7</v>
      </c>
      <c r="E160" s="599">
        <f t="shared" si="18"/>
        <v>72.2</v>
      </c>
      <c r="F160" s="599">
        <f t="shared" si="18"/>
        <v>13</v>
      </c>
      <c r="G160" s="599">
        <f t="shared" si="18"/>
        <v>13.7</v>
      </c>
      <c r="H160" s="599">
        <f t="shared" si="18"/>
        <v>0</v>
      </c>
      <c r="I160" s="599">
        <f t="shared" si="18"/>
        <v>0</v>
      </c>
      <c r="J160" s="599">
        <f t="shared" si="18"/>
        <v>0</v>
      </c>
      <c r="K160" s="599">
        <f t="shared" si="18"/>
        <v>0</v>
      </c>
      <c r="L160" s="601">
        <f t="shared" si="18"/>
        <v>0</v>
      </c>
      <c r="M160" s="602">
        <f t="shared" si="18"/>
        <v>429.3</v>
      </c>
      <c r="N160" s="599">
        <f t="shared" si="18"/>
        <v>230</v>
      </c>
      <c r="O160" s="866">
        <f t="shared" si="18"/>
        <v>18.4</v>
      </c>
    </row>
    <row r="161" ht="12.75"/>
    <row r="162" spans="1:13" ht="18">
      <c r="A162" s="10"/>
      <c r="B162" s="6" t="s">
        <v>164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431" t="s">
        <v>23</v>
      </c>
      <c r="B163" s="1433" t="s">
        <v>34</v>
      </c>
      <c r="C163" s="1433"/>
      <c r="D163" s="1433"/>
      <c r="E163" s="1433"/>
      <c r="F163" s="1337" t="s">
        <v>232</v>
      </c>
      <c r="G163" s="1339" t="s">
        <v>233</v>
      </c>
      <c r="H163" s="1445" t="s">
        <v>35</v>
      </c>
      <c r="I163" s="1445"/>
      <c r="J163" s="1445"/>
      <c r="K163" s="1445"/>
      <c r="L163" s="1446"/>
      <c r="M163" s="1335" t="s">
        <v>238</v>
      </c>
      <c r="N163" s="52" t="s">
        <v>1</v>
      </c>
      <c r="O163" s="60" t="s">
        <v>37</v>
      </c>
    </row>
    <row r="164" spans="1:15" ht="20.25" thickBot="1">
      <c r="A164" s="1432"/>
      <c r="B164" s="36" t="s">
        <v>27</v>
      </c>
      <c r="C164" s="37" t="s">
        <v>28</v>
      </c>
      <c r="D164" s="37" t="s">
        <v>19</v>
      </c>
      <c r="E164" s="37" t="s">
        <v>29</v>
      </c>
      <c r="F164" s="1338"/>
      <c r="G164" s="1340"/>
      <c r="H164" s="38" t="s">
        <v>21</v>
      </c>
      <c r="I164" s="38" t="s">
        <v>20</v>
      </c>
      <c r="J164" s="38" t="s">
        <v>30</v>
      </c>
      <c r="K164" s="38" t="s">
        <v>31</v>
      </c>
      <c r="L164" s="39" t="s">
        <v>32</v>
      </c>
      <c r="M164" s="1365"/>
      <c r="N164" s="37" t="s">
        <v>33</v>
      </c>
      <c r="O164" s="40" t="s">
        <v>33</v>
      </c>
    </row>
    <row r="165" spans="1:15" ht="13.5" thickBot="1">
      <c r="A165" s="55" t="s">
        <v>13</v>
      </c>
      <c r="B165" s="472">
        <f>B154+B160</f>
        <v>324</v>
      </c>
      <c r="C165" s="472">
        <f aca="true" t="shared" si="19" ref="C165:O165">C154+C160</f>
        <v>879</v>
      </c>
      <c r="D165" s="472">
        <f t="shared" si="19"/>
        <v>251.79999999999998</v>
      </c>
      <c r="E165" s="472">
        <f t="shared" si="19"/>
        <v>489.49999999999994</v>
      </c>
      <c r="F165" s="472">
        <f t="shared" si="19"/>
        <v>553.9</v>
      </c>
      <c r="G165" s="472">
        <f t="shared" si="19"/>
        <v>80</v>
      </c>
      <c r="H165" s="472">
        <f t="shared" si="19"/>
        <v>0</v>
      </c>
      <c r="I165" s="472">
        <f t="shared" si="19"/>
        <v>0</v>
      </c>
      <c r="J165" s="472">
        <f t="shared" si="19"/>
        <v>0</v>
      </c>
      <c r="K165" s="472">
        <f t="shared" si="19"/>
        <v>0</v>
      </c>
      <c r="L165" s="476">
        <f t="shared" si="19"/>
        <v>512.6</v>
      </c>
      <c r="M165" s="603">
        <f t="shared" si="19"/>
        <v>536.1</v>
      </c>
      <c r="N165" s="472">
        <f t="shared" si="19"/>
        <v>691.8</v>
      </c>
      <c r="O165" s="867">
        <f t="shared" si="19"/>
        <v>323.59999999999997</v>
      </c>
    </row>
    <row r="166" spans="1:15" ht="13.5" thickBot="1">
      <c r="A166" s="257" t="s">
        <v>13</v>
      </c>
      <c r="B166" s="502">
        <f aca="true" t="shared" si="20" ref="B166:O166">SUM(B165:B165)</f>
        <v>324</v>
      </c>
      <c r="C166" s="502">
        <f t="shared" si="20"/>
        <v>879</v>
      </c>
      <c r="D166" s="502">
        <f t="shared" si="20"/>
        <v>251.79999999999998</v>
      </c>
      <c r="E166" s="502">
        <f t="shared" si="20"/>
        <v>489.49999999999994</v>
      </c>
      <c r="F166" s="502">
        <f t="shared" si="20"/>
        <v>553.9</v>
      </c>
      <c r="G166" s="502">
        <f t="shared" si="20"/>
        <v>80</v>
      </c>
      <c r="H166" s="502">
        <f t="shared" si="20"/>
        <v>0</v>
      </c>
      <c r="I166" s="502">
        <f t="shared" si="20"/>
        <v>0</v>
      </c>
      <c r="J166" s="502">
        <f t="shared" si="20"/>
        <v>0</v>
      </c>
      <c r="K166" s="502">
        <f t="shared" si="20"/>
        <v>0</v>
      </c>
      <c r="L166" s="604">
        <f t="shared" si="20"/>
        <v>512.6</v>
      </c>
      <c r="M166" s="502">
        <f t="shared" si="20"/>
        <v>536.1</v>
      </c>
      <c r="N166" s="502">
        <f t="shared" si="20"/>
        <v>691.8</v>
      </c>
      <c r="O166" s="868">
        <f t="shared" si="20"/>
        <v>323.59999999999997</v>
      </c>
    </row>
    <row r="167" ht="12.75"/>
    <row r="168" spans="2:5" ht="15.75">
      <c r="B168" s="4" t="s">
        <v>120</v>
      </c>
      <c r="C168" s="138"/>
      <c r="D168" s="138"/>
      <c r="E168" s="138"/>
    </row>
    <row r="169" ht="12.75"/>
    <row r="170" spans="1:13" ht="18">
      <c r="A170" s="8"/>
      <c r="B170" s="6" t="s">
        <v>121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420" t="s">
        <v>23</v>
      </c>
      <c r="B171" s="1423" t="s">
        <v>34</v>
      </c>
      <c r="C171" s="1423"/>
      <c r="D171" s="1423"/>
      <c r="E171" s="1423"/>
      <c r="F171" s="1341" t="s">
        <v>232</v>
      </c>
      <c r="G171" s="1343" t="s">
        <v>233</v>
      </c>
      <c r="H171" s="1345" t="s">
        <v>46</v>
      </c>
      <c r="I171" s="1345"/>
      <c r="J171" s="1345"/>
      <c r="K171" s="1345"/>
      <c r="L171" s="1346"/>
      <c r="M171" s="1347" t="s">
        <v>238</v>
      </c>
      <c r="N171" s="47" t="s">
        <v>1</v>
      </c>
      <c r="O171" s="59" t="s">
        <v>37</v>
      </c>
    </row>
    <row r="172" spans="1:15" ht="20.25" thickBot="1">
      <c r="A172" s="1421"/>
      <c r="B172" s="31" t="s">
        <v>27</v>
      </c>
      <c r="C172" s="25" t="s">
        <v>28</v>
      </c>
      <c r="D172" s="25" t="s">
        <v>19</v>
      </c>
      <c r="E172" s="25" t="s">
        <v>29</v>
      </c>
      <c r="F172" s="1342"/>
      <c r="G172" s="1344"/>
      <c r="H172" s="153" t="s">
        <v>21</v>
      </c>
      <c r="I172" s="153" t="s">
        <v>20</v>
      </c>
      <c r="J172" s="260" t="s">
        <v>30</v>
      </c>
      <c r="K172" s="261" t="s">
        <v>31</v>
      </c>
      <c r="L172" s="155" t="s">
        <v>32</v>
      </c>
      <c r="M172" s="1348"/>
      <c r="N172" s="25" t="s">
        <v>33</v>
      </c>
      <c r="O172" s="33" t="s">
        <v>33</v>
      </c>
    </row>
    <row r="173" spans="1:15" ht="12.75">
      <c r="A173" s="208" t="s">
        <v>10</v>
      </c>
      <c r="B173" s="472">
        <v>0</v>
      </c>
      <c r="C173" s="473">
        <v>0</v>
      </c>
      <c r="D173" s="473">
        <v>0</v>
      </c>
      <c r="E173" s="473">
        <v>0</v>
      </c>
      <c r="F173" s="473">
        <v>146.8</v>
      </c>
      <c r="G173" s="473">
        <v>25.9</v>
      </c>
      <c r="H173" s="473">
        <v>0</v>
      </c>
      <c r="I173" s="473">
        <v>0</v>
      </c>
      <c r="J173" s="473">
        <v>0</v>
      </c>
      <c r="K173" s="473">
        <v>0</v>
      </c>
      <c r="L173" s="474">
        <v>0</v>
      </c>
      <c r="M173" s="592">
        <v>114</v>
      </c>
      <c r="N173" s="473">
        <v>3.6</v>
      </c>
      <c r="O173" s="477">
        <v>15.2</v>
      </c>
    </row>
    <row r="174" spans="1:15" ht="12.75">
      <c r="A174" s="209" t="s">
        <v>8</v>
      </c>
      <c r="B174" s="472">
        <v>0</v>
      </c>
      <c r="C174" s="473">
        <v>0</v>
      </c>
      <c r="D174" s="473">
        <v>445.9</v>
      </c>
      <c r="E174" s="473">
        <v>451.4</v>
      </c>
      <c r="F174" s="474">
        <v>508.4</v>
      </c>
      <c r="G174" s="473">
        <v>114.4</v>
      </c>
      <c r="H174" s="473">
        <v>51.8</v>
      </c>
      <c r="I174" s="473">
        <v>200</v>
      </c>
      <c r="J174" s="473">
        <v>0</v>
      </c>
      <c r="K174" s="560">
        <v>0</v>
      </c>
      <c r="L174" s="474">
        <v>36.4</v>
      </c>
      <c r="M174" s="593">
        <v>543.6</v>
      </c>
      <c r="N174" s="473">
        <v>429.8</v>
      </c>
      <c r="O174" s="477">
        <v>167.4</v>
      </c>
    </row>
    <row r="175" spans="1:15" ht="12.75">
      <c r="A175" s="209" t="s">
        <v>3</v>
      </c>
      <c r="B175" s="557">
        <v>0</v>
      </c>
      <c r="C175" s="558">
        <v>100.9</v>
      </c>
      <c r="D175" s="558">
        <v>0</v>
      </c>
      <c r="E175" s="558">
        <v>513.7</v>
      </c>
      <c r="F175" s="559">
        <v>620.9</v>
      </c>
      <c r="G175" s="558">
        <v>271.5</v>
      </c>
      <c r="H175" s="558">
        <v>0</v>
      </c>
      <c r="I175" s="558">
        <v>0</v>
      </c>
      <c r="J175" s="558">
        <v>0</v>
      </c>
      <c r="K175" s="560">
        <v>0</v>
      </c>
      <c r="L175" s="559">
        <v>36.8</v>
      </c>
      <c r="M175" s="572">
        <v>389.1</v>
      </c>
      <c r="N175" s="558">
        <v>685.5</v>
      </c>
      <c r="O175" s="562">
        <v>271</v>
      </c>
    </row>
    <row r="176" spans="1:15" ht="12.75">
      <c r="A176" s="209" t="s">
        <v>5</v>
      </c>
      <c r="B176" s="573">
        <v>46</v>
      </c>
      <c r="C176" s="574">
        <v>0</v>
      </c>
      <c r="D176" s="574">
        <v>0</v>
      </c>
      <c r="E176" s="574">
        <v>600</v>
      </c>
      <c r="F176" s="575">
        <v>432.7</v>
      </c>
      <c r="G176" s="574">
        <v>165.6</v>
      </c>
      <c r="H176" s="574">
        <v>0</v>
      </c>
      <c r="I176" s="574">
        <v>0</v>
      </c>
      <c r="J176" s="574">
        <v>0</v>
      </c>
      <c r="K176" s="560">
        <v>0</v>
      </c>
      <c r="L176" s="575">
        <v>0</v>
      </c>
      <c r="M176" s="576">
        <v>669.2</v>
      </c>
      <c r="N176" s="574">
        <v>385</v>
      </c>
      <c r="O176" s="577">
        <v>161</v>
      </c>
    </row>
    <row r="177" spans="1:15" ht="12.75">
      <c r="A177" s="211" t="s">
        <v>7</v>
      </c>
      <c r="B177" s="551">
        <v>0</v>
      </c>
      <c r="C177" s="552">
        <v>0</v>
      </c>
      <c r="D177" s="552">
        <v>0</v>
      </c>
      <c r="E177" s="552">
        <v>380</v>
      </c>
      <c r="F177" s="552">
        <v>478.9</v>
      </c>
      <c r="G177" s="552">
        <v>85.7</v>
      </c>
      <c r="H177" s="552">
        <v>0</v>
      </c>
      <c r="I177" s="552">
        <v>0</v>
      </c>
      <c r="J177" s="552">
        <v>0</v>
      </c>
      <c r="K177" s="560">
        <v>0</v>
      </c>
      <c r="L177" s="578">
        <v>0</v>
      </c>
      <c r="M177" s="579">
        <v>533.3</v>
      </c>
      <c r="N177" s="552">
        <v>363</v>
      </c>
      <c r="O177" s="555">
        <v>152</v>
      </c>
    </row>
    <row r="178" spans="1:15" ht="13.5" thickBot="1">
      <c r="A178" s="211" t="s">
        <v>9</v>
      </c>
      <c r="B178" s="551">
        <v>0</v>
      </c>
      <c r="C178" s="552">
        <v>0</v>
      </c>
      <c r="D178" s="552">
        <v>0</v>
      </c>
      <c r="E178" s="552">
        <v>0</v>
      </c>
      <c r="F178" s="552">
        <v>15.6</v>
      </c>
      <c r="G178" s="552">
        <v>0</v>
      </c>
      <c r="H178" s="552">
        <v>0</v>
      </c>
      <c r="I178" s="552">
        <v>0</v>
      </c>
      <c r="J178" s="552">
        <v>0</v>
      </c>
      <c r="K178" s="560">
        <v>0</v>
      </c>
      <c r="L178" s="553">
        <v>0</v>
      </c>
      <c r="M178" s="554">
        <v>0</v>
      </c>
      <c r="N178" s="552">
        <v>0</v>
      </c>
      <c r="O178" s="555">
        <v>0</v>
      </c>
    </row>
    <row r="179" spans="1:15" ht="13.5" thickBot="1">
      <c r="A179" s="32" t="s">
        <v>13</v>
      </c>
      <c r="B179" s="605">
        <f aca="true" t="shared" si="21" ref="B179:O179">SUM(B173:B178)</f>
        <v>46</v>
      </c>
      <c r="C179" s="605">
        <f t="shared" si="21"/>
        <v>100.9</v>
      </c>
      <c r="D179" s="605">
        <f t="shared" si="21"/>
        <v>445.9</v>
      </c>
      <c r="E179" s="605">
        <f t="shared" si="21"/>
        <v>1945.1</v>
      </c>
      <c r="F179" s="605">
        <f t="shared" si="21"/>
        <v>2203.2999999999997</v>
      </c>
      <c r="G179" s="605">
        <f t="shared" si="21"/>
        <v>663.1</v>
      </c>
      <c r="H179" s="605">
        <f t="shared" si="21"/>
        <v>51.8</v>
      </c>
      <c r="I179" s="605">
        <f t="shared" si="21"/>
        <v>200</v>
      </c>
      <c r="J179" s="605">
        <f t="shared" si="21"/>
        <v>0</v>
      </c>
      <c r="K179" s="605">
        <f t="shared" si="21"/>
        <v>0</v>
      </c>
      <c r="L179" s="606">
        <f t="shared" si="21"/>
        <v>73.19999999999999</v>
      </c>
      <c r="M179" s="605">
        <f t="shared" si="21"/>
        <v>2249.2</v>
      </c>
      <c r="N179" s="605">
        <f t="shared" si="21"/>
        <v>1866.9</v>
      </c>
      <c r="O179" s="607">
        <f t="shared" si="21"/>
        <v>766.6</v>
      </c>
    </row>
    <row r="180" spans="1:15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56"/>
    </row>
    <row r="181" spans="1:13" ht="18">
      <c r="A181" s="8"/>
      <c r="B181" s="6" t="s">
        <v>69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420" t="s">
        <v>23</v>
      </c>
      <c r="B182" s="1423" t="s">
        <v>34</v>
      </c>
      <c r="C182" s="1423"/>
      <c r="D182" s="1423"/>
      <c r="E182" s="1423"/>
      <c r="F182" s="1341" t="s">
        <v>232</v>
      </c>
      <c r="G182" s="1343" t="s">
        <v>233</v>
      </c>
      <c r="H182" s="1345" t="s">
        <v>46</v>
      </c>
      <c r="I182" s="1345"/>
      <c r="J182" s="1345"/>
      <c r="K182" s="1345"/>
      <c r="L182" s="1346"/>
      <c r="M182" s="1347" t="s">
        <v>238</v>
      </c>
      <c r="N182" s="47" t="s">
        <v>1</v>
      </c>
      <c r="O182" s="59" t="s">
        <v>37</v>
      </c>
    </row>
    <row r="183" spans="1:15" ht="20.25" thickBot="1">
      <c r="A183" s="1421"/>
      <c r="B183" s="43" t="s">
        <v>27</v>
      </c>
      <c r="C183" s="195" t="s">
        <v>28</v>
      </c>
      <c r="D183" s="195" t="s">
        <v>19</v>
      </c>
      <c r="E183" s="195" t="s">
        <v>29</v>
      </c>
      <c r="F183" s="1342"/>
      <c r="G183" s="1344"/>
      <c r="H183" s="153" t="s">
        <v>21</v>
      </c>
      <c r="I183" s="153" t="s">
        <v>20</v>
      </c>
      <c r="J183" s="260" t="s">
        <v>30</v>
      </c>
      <c r="K183" s="261" t="s">
        <v>31</v>
      </c>
      <c r="L183" s="155" t="s">
        <v>32</v>
      </c>
      <c r="M183" s="1348"/>
      <c r="N183" s="195" t="s">
        <v>33</v>
      </c>
      <c r="O183" s="33" t="s">
        <v>33</v>
      </c>
    </row>
    <row r="184" spans="1:15" ht="12.75">
      <c r="A184" s="212" t="s">
        <v>10</v>
      </c>
      <c r="B184" s="506">
        <v>0</v>
      </c>
      <c r="C184" s="507">
        <v>0</v>
      </c>
      <c r="D184" s="507">
        <v>0</v>
      </c>
      <c r="E184" s="507">
        <v>0</v>
      </c>
      <c r="F184" s="507">
        <v>104.6</v>
      </c>
      <c r="G184" s="507">
        <v>0</v>
      </c>
      <c r="H184" s="507">
        <v>0</v>
      </c>
      <c r="I184" s="507">
        <v>0</v>
      </c>
      <c r="J184" s="507">
        <v>0</v>
      </c>
      <c r="K184" s="507">
        <v>0</v>
      </c>
      <c r="L184" s="476">
        <v>0</v>
      </c>
      <c r="M184" s="594">
        <v>0</v>
      </c>
      <c r="N184" s="507">
        <v>0</v>
      </c>
      <c r="O184" s="477">
        <v>0</v>
      </c>
    </row>
    <row r="185" spans="1:15" ht="12.75">
      <c r="A185" s="211" t="s">
        <v>8</v>
      </c>
      <c r="B185" s="595">
        <v>183</v>
      </c>
      <c r="C185" s="596">
        <v>61.7</v>
      </c>
      <c r="D185" s="596">
        <v>3.1</v>
      </c>
      <c r="E185" s="596">
        <v>436.6</v>
      </c>
      <c r="F185" s="596">
        <v>316.9</v>
      </c>
      <c r="G185" s="596">
        <v>135.4</v>
      </c>
      <c r="H185" s="596">
        <v>98.7</v>
      </c>
      <c r="I185" s="596">
        <v>93.5</v>
      </c>
      <c r="J185" s="596">
        <v>0</v>
      </c>
      <c r="K185" s="462">
        <v>0</v>
      </c>
      <c r="L185" s="597">
        <v>64.4</v>
      </c>
      <c r="M185" s="594">
        <v>506</v>
      </c>
      <c r="N185" s="596">
        <v>651.6</v>
      </c>
      <c r="O185" s="477">
        <v>272.2</v>
      </c>
    </row>
    <row r="186" spans="1:15" ht="12.75">
      <c r="A186" s="211" t="s">
        <v>3</v>
      </c>
      <c r="B186" s="551">
        <v>147.1</v>
      </c>
      <c r="C186" s="552">
        <v>98</v>
      </c>
      <c r="D186" s="552">
        <v>0</v>
      </c>
      <c r="E186" s="552">
        <v>649.7</v>
      </c>
      <c r="F186" s="552">
        <v>419.2</v>
      </c>
      <c r="G186" s="552">
        <v>113.7</v>
      </c>
      <c r="H186" s="552">
        <v>115.8</v>
      </c>
      <c r="I186" s="552">
        <v>103.6</v>
      </c>
      <c r="J186" s="552">
        <v>0</v>
      </c>
      <c r="K186" s="462">
        <v>0</v>
      </c>
      <c r="L186" s="578">
        <v>132.8</v>
      </c>
      <c r="M186" s="579">
        <v>741.8</v>
      </c>
      <c r="N186" s="552">
        <v>792</v>
      </c>
      <c r="O186" s="562">
        <v>331</v>
      </c>
    </row>
    <row r="187" spans="1:15" ht="12.75">
      <c r="A187" s="211" t="s">
        <v>5</v>
      </c>
      <c r="B187" s="551">
        <v>0</v>
      </c>
      <c r="C187" s="552">
        <v>0</v>
      </c>
      <c r="D187" s="552">
        <v>0</v>
      </c>
      <c r="E187" s="552">
        <v>0</v>
      </c>
      <c r="F187" s="552">
        <v>0</v>
      </c>
      <c r="G187" s="552">
        <v>0</v>
      </c>
      <c r="H187" s="552">
        <v>0</v>
      </c>
      <c r="I187" s="552">
        <v>0</v>
      </c>
      <c r="J187" s="552">
        <v>0</v>
      </c>
      <c r="K187" s="462">
        <v>0</v>
      </c>
      <c r="L187" s="553">
        <v>0</v>
      </c>
      <c r="M187" s="554">
        <v>0</v>
      </c>
      <c r="N187" s="552">
        <v>0</v>
      </c>
      <c r="O187" s="555">
        <v>0</v>
      </c>
    </row>
    <row r="188" spans="1:15" ht="12.75">
      <c r="A188" s="211" t="s">
        <v>7</v>
      </c>
      <c r="B188" s="551">
        <v>0</v>
      </c>
      <c r="C188" s="552">
        <v>0</v>
      </c>
      <c r="D188" s="552">
        <v>0</v>
      </c>
      <c r="E188" s="552">
        <v>0</v>
      </c>
      <c r="F188" s="552">
        <v>0</v>
      </c>
      <c r="G188" s="552">
        <v>0</v>
      </c>
      <c r="H188" s="552">
        <v>0</v>
      </c>
      <c r="I188" s="552">
        <v>0</v>
      </c>
      <c r="J188" s="552">
        <v>0</v>
      </c>
      <c r="K188" s="462">
        <v>0</v>
      </c>
      <c r="L188" s="553">
        <v>0</v>
      </c>
      <c r="M188" s="554">
        <v>0</v>
      </c>
      <c r="N188" s="552">
        <v>0</v>
      </c>
      <c r="O188" s="550">
        <v>0</v>
      </c>
    </row>
    <row r="189" spans="1:15" ht="13.5" thickBot="1">
      <c r="A189" s="211" t="s">
        <v>9</v>
      </c>
      <c r="B189" s="551">
        <v>0</v>
      </c>
      <c r="C189" s="552">
        <v>0</v>
      </c>
      <c r="D189" s="552">
        <v>0</v>
      </c>
      <c r="E189" s="552">
        <v>0</v>
      </c>
      <c r="F189" s="552">
        <v>0</v>
      </c>
      <c r="G189" s="552">
        <v>0</v>
      </c>
      <c r="H189" s="552">
        <v>0</v>
      </c>
      <c r="I189" s="552">
        <v>0</v>
      </c>
      <c r="J189" s="552">
        <v>0</v>
      </c>
      <c r="K189" s="462">
        <v>0</v>
      </c>
      <c r="L189" s="553">
        <v>0</v>
      </c>
      <c r="M189" s="554">
        <v>0</v>
      </c>
      <c r="N189" s="552">
        <v>0</v>
      </c>
      <c r="O189" s="555">
        <v>0</v>
      </c>
    </row>
    <row r="190" spans="1:15" ht="13.5" thickBot="1">
      <c r="A190" s="32" t="s">
        <v>13</v>
      </c>
      <c r="B190" s="605">
        <f aca="true" t="shared" si="22" ref="B190:O190">SUM(B184:B189)</f>
        <v>330.1</v>
      </c>
      <c r="C190" s="605">
        <f t="shared" si="22"/>
        <v>159.7</v>
      </c>
      <c r="D190" s="605">
        <f t="shared" si="22"/>
        <v>3.1</v>
      </c>
      <c r="E190" s="605">
        <f t="shared" si="22"/>
        <v>1086.3000000000002</v>
      </c>
      <c r="F190" s="605">
        <f t="shared" si="22"/>
        <v>840.7</v>
      </c>
      <c r="G190" s="605">
        <f t="shared" si="22"/>
        <v>249.10000000000002</v>
      </c>
      <c r="H190" s="605">
        <f t="shared" si="22"/>
        <v>214.5</v>
      </c>
      <c r="I190" s="605">
        <f t="shared" si="22"/>
        <v>197.1</v>
      </c>
      <c r="J190" s="605">
        <f t="shared" si="22"/>
        <v>0</v>
      </c>
      <c r="K190" s="605">
        <f t="shared" si="22"/>
        <v>0</v>
      </c>
      <c r="L190" s="606">
        <f t="shared" si="22"/>
        <v>197.20000000000002</v>
      </c>
      <c r="M190" s="605">
        <f t="shared" si="22"/>
        <v>1247.8</v>
      </c>
      <c r="N190" s="605">
        <f t="shared" si="22"/>
        <v>1443.6</v>
      </c>
      <c r="O190" s="607">
        <f t="shared" si="22"/>
        <v>603.2</v>
      </c>
    </row>
    <row r="191" ht="12.75"/>
    <row r="192" spans="1:13" ht="18">
      <c r="A192" s="8"/>
      <c r="B192" s="6" t="s">
        <v>245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420" t="s">
        <v>23</v>
      </c>
      <c r="B193" s="1422" t="s">
        <v>34</v>
      </c>
      <c r="C193" s="1423"/>
      <c r="D193" s="1423"/>
      <c r="E193" s="1424"/>
      <c r="F193" s="1452" t="s">
        <v>232</v>
      </c>
      <c r="G193" s="1452" t="s">
        <v>233</v>
      </c>
      <c r="H193" s="1448" t="s">
        <v>46</v>
      </c>
      <c r="I193" s="1351"/>
      <c r="J193" s="1351"/>
      <c r="K193" s="1351"/>
      <c r="L193" s="1449"/>
      <c r="M193" s="1463" t="s">
        <v>238</v>
      </c>
      <c r="N193" s="47" t="s">
        <v>1</v>
      </c>
      <c r="O193" s="59" t="s">
        <v>37</v>
      </c>
    </row>
    <row r="194" spans="1:15" ht="20.25" thickBot="1">
      <c r="A194" s="1421"/>
      <c r="B194" s="43" t="s">
        <v>27</v>
      </c>
      <c r="C194" s="195" t="s">
        <v>28</v>
      </c>
      <c r="D194" s="195" t="s">
        <v>19</v>
      </c>
      <c r="E194" s="195" t="s">
        <v>29</v>
      </c>
      <c r="F194" s="1453"/>
      <c r="G194" s="1453"/>
      <c r="H194" s="153" t="s">
        <v>21</v>
      </c>
      <c r="I194" s="153" t="s">
        <v>20</v>
      </c>
      <c r="J194" s="260" t="s">
        <v>30</v>
      </c>
      <c r="K194" s="261" t="s">
        <v>31</v>
      </c>
      <c r="L194" s="155" t="s">
        <v>32</v>
      </c>
      <c r="M194" s="1464"/>
      <c r="N194" s="195" t="s">
        <v>33</v>
      </c>
      <c r="O194" s="33" t="s">
        <v>33</v>
      </c>
    </row>
    <row r="195" spans="1:15" ht="12.75">
      <c r="A195" s="212" t="s">
        <v>10</v>
      </c>
      <c r="B195" s="326">
        <v>0</v>
      </c>
      <c r="C195" s="327">
        <v>0</v>
      </c>
      <c r="D195" s="327">
        <v>0</v>
      </c>
      <c r="E195" s="327">
        <v>0</v>
      </c>
      <c r="F195" s="329">
        <v>0</v>
      </c>
      <c r="G195" s="329">
        <v>0</v>
      </c>
      <c r="H195" s="329">
        <v>0</v>
      </c>
      <c r="I195" s="329">
        <v>0</v>
      </c>
      <c r="J195" s="329">
        <v>0</v>
      </c>
      <c r="K195" s="329">
        <v>0</v>
      </c>
      <c r="L195" s="332">
        <v>0</v>
      </c>
      <c r="M195" s="333">
        <v>0</v>
      </c>
      <c r="N195" s="329">
        <v>0</v>
      </c>
      <c r="O195" s="302">
        <v>0</v>
      </c>
    </row>
    <row r="196" spans="1:15" ht="12.75">
      <c r="A196" s="211" t="s">
        <v>8</v>
      </c>
      <c r="B196" s="328">
        <v>0</v>
      </c>
      <c r="C196" s="329">
        <v>0</v>
      </c>
      <c r="D196" s="329">
        <v>0</v>
      </c>
      <c r="E196" s="329">
        <v>0</v>
      </c>
      <c r="F196" s="329">
        <v>0</v>
      </c>
      <c r="G196" s="329">
        <v>0</v>
      </c>
      <c r="H196" s="329">
        <v>0</v>
      </c>
      <c r="I196" s="329">
        <v>0</v>
      </c>
      <c r="J196" s="329">
        <v>0</v>
      </c>
      <c r="K196" s="329">
        <v>0</v>
      </c>
      <c r="L196" s="332">
        <v>0</v>
      </c>
      <c r="M196" s="333">
        <v>0</v>
      </c>
      <c r="N196" s="329">
        <v>0</v>
      </c>
      <c r="O196" s="302">
        <v>0</v>
      </c>
    </row>
    <row r="197" spans="1:15" ht="12.75">
      <c r="A197" s="211" t="s">
        <v>3</v>
      </c>
      <c r="B197" s="330">
        <v>0</v>
      </c>
      <c r="C197" s="298">
        <v>0</v>
      </c>
      <c r="D197" s="298">
        <v>0</v>
      </c>
      <c r="E197" s="298">
        <v>0</v>
      </c>
      <c r="F197" s="298">
        <v>0</v>
      </c>
      <c r="G197" s="298">
        <v>0</v>
      </c>
      <c r="H197" s="298">
        <v>0</v>
      </c>
      <c r="I197" s="298">
        <v>0</v>
      </c>
      <c r="J197" s="329">
        <v>0</v>
      </c>
      <c r="K197" s="329">
        <v>0</v>
      </c>
      <c r="L197" s="331">
        <v>0</v>
      </c>
      <c r="M197" s="297">
        <v>0</v>
      </c>
      <c r="N197" s="298">
        <v>0</v>
      </c>
      <c r="O197" s="303">
        <v>0</v>
      </c>
    </row>
    <row r="198" spans="1:15" ht="12.75">
      <c r="A198" s="211" t="s">
        <v>5</v>
      </c>
      <c r="B198" s="330">
        <v>145</v>
      </c>
      <c r="C198" s="298">
        <v>133</v>
      </c>
      <c r="D198" s="298">
        <v>0</v>
      </c>
      <c r="E198" s="298">
        <v>690.7</v>
      </c>
      <c r="F198" s="298">
        <v>501.6</v>
      </c>
      <c r="G198" s="298">
        <v>115.2</v>
      </c>
      <c r="H198" s="298">
        <v>99.1</v>
      </c>
      <c r="I198" s="298">
        <v>95.1</v>
      </c>
      <c r="J198" s="329">
        <v>0</v>
      </c>
      <c r="K198" s="329">
        <v>0</v>
      </c>
      <c r="L198" s="331">
        <v>152.4</v>
      </c>
      <c r="M198" s="297">
        <v>738.5</v>
      </c>
      <c r="N198" s="298">
        <v>848</v>
      </c>
      <c r="O198" s="304">
        <v>354</v>
      </c>
    </row>
    <row r="199" spans="1:15" ht="12.75">
      <c r="A199" s="211" t="s">
        <v>7</v>
      </c>
      <c r="B199" s="330">
        <v>0</v>
      </c>
      <c r="C199" s="298">
        <v>0</v>
      </c>
      <c r="D199" s="298">
        <v>0</v>
      </c>
      <c r="E199" s="298">
        <v>0</v>
      </c>
      <c r="F199" s="298">
        <v>144.8</v>
      </c>
      <c r="G199" s="298">
        <v>64.2</v>
      </c>
      <c r="H199" s="298">
        <v>0</v>
      </c>
      <c r="I199" s="298">
        <v>0</v>
      </c>
      <c r="J199" s="329">
        <v>0</v>
      </c>
      <c r="K199" s="329">
        <v>0</v>
      </c>
      <c r="L199" s="331">
        <v>0</v>
      </c>
      <c r="M199" s="297">
        <v>307.1</v>
      </c>
      <c r="N199" s="298">
        <v>8.6</v>
      </c>
      <c r="O199" s="305">
        <v>139.9</v>
      </c>
    </row>
    <row r="200" spans="1:15" ht="13.5" thickBot="1">
      <c r="A200" s="211" t="s">
        <v>9</v>
      </c>
      <c r="B200" s="330">
        <v>0</v>
      </c>
      <c r="C200" s="298">
        <v>0</v>
      </c>
      <c r="D200" s="298">
        <v>0</v>
      </c>
      <c r="E200" s="298">
        <v>0</v>
      </c>
      <c r="F200" s="298">
        <v>69.3</v>
      </c>
      <c r="G200" s="298">
        <v>0</v>
      </c>
      <c r="H200" s="298">
        <v>0</v>
      </c>
      <c r="I200" s="298">
        <v>0</v>
      </c>
      <c r="J200" s="329">
        <v>0</v>
      </c>
      <c r="K200" s="329">
        <v>0</v>
      </c>
      <c r="L200" s="331">
        <v>0</v>
      </c>
      <c r="M200" s="297">
        <v>0</v>
      </c>
      <c r="N200" s="298">
        <v>0</v>
      </c>
      <c r="O200" s="304">
        <v>0</v>
      </c>
    </row>
    <row r="201" spans="1:15" ht="13.5" thickBot="1">
      <c r="A201" s="32" t="s">
        <v>13</v>
      </c>
      <c r="B201" s="565">
        <f aca="true" t="shared" si="23" ref="B201:O201">SUM(B195:B200)</f>
        <v>145</v>
      </c>
      <c r="C201" s="565">
        <f t="shared" si="23"/>
        <v>133</v>
      </c>
      <c r="D201" s="565">
        <f t="shared" si="23"/>
        <v>0</v>
      </c>
      <c r="E201" s="565">
        <f t="shared" si="23"/>
        <v>690.7</v>
      </c>
      <c r="F201" s="565">
        <f t="shared" si="23"/>
        <v>715.7</v>
      </c>
      <c r="G201" s="565">
        <f t="shared" si="23"/>
        <v>179.4</v>
      </c>
      <c r="H201" s="565">
        <f t="shared" si="23"/>
        <v>99.1</v>
      </c>
      <c r="I201" s="565">
        <f t="shared" si="23"/>
        <v>95.1</v>
      </c>
      <c r="J201" s="565">
        <f t="shared" si="23"/>
        <v>0</v>
      </c>
      <c r="K201" s="565">
        <f t="shared" si="23"/>
        <v>0</v>
      </c>
      <c r="L201" s="566">
        <f t="shared" si="23"/>
        <v>152.4</v>
      </c>
      <c r="M201" s="565">
        <f t="shared" si="23"/>
        <v>1045.6</v>
      </c>
      <c r="N201" s="565">
        <f t="shared" si="23"/>
        <v>856.6</v>
      </c>
      <c r="O201" s="567">
        <f t="shared" si="23"/>
        <v>493.9</v>
      </c>
    </row>
    <row r="202" ht="12.75"/>
    <row r="203" spans="1:13" ht="18">
      <c r="A203" s="8"/>
      <c r="B203" s="6" t="s">
        <v>122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420" t="s">
        <v>23</v>
      </c>
      <c r="B204" s="1423" t="s">
        <v>34</v>
      </c>
      <c r="C204" s="1423"/>
      <c r="D204" s="1423"/>
      <c r="E204" s="1423"/>
      <c r="F204" s="1341" t="s">
        <v>232</v>
      </c>
      <c r="G204" s="1343" t="s">
        <v>233</v>
      </c>
      <c r="H204" s="1345" t="s">
        <v>46</v>
      </c>
      <c r="I204" s="1345"/>
      <c r="J204" s="1345"/>
      <c r="K204" s="1345"/>
      <c r="L204" s="1346"/>
      <c r="M204" s="1347" t="s">
        <v>238</v>
      </c>
      <c r="N204" s="47" t="s">
        <v>1</v>
      </c>
      <c r="O204" s="59" t="s">
        <v>37</v>
      </c>
      <c r="R204" s="598"/>
    </row>
    <row r="205" spans="1:15" ht="20.25" thickBot="1">
      <c r="A205" s="1421"/>
      <c r="B205" s="31" t="s">
        <v>27</v>
      </c>
      <c r="C205" s="25" t="s">
        <v>28</v>
      </c>
      <c r="D205" s="25" t="s">
        <v>19</v>
      </c>
      <c r="E205" s="25" t="s">
        <v>29</v>
      </c>
      <c r="F205" s="1342"/>
      <c r="G205" s="1344"/>
      <c r="H205" s="153" t="s">
        <v>21</v>
      </c>
      <c r="I205" s="153" t="s">
        <v>20</v>
      </c>
      <c r="J205" s="260" t="s">
        <v>30</v>
      </c>
      <c r="K205" s="261" t="s">
        <v>31</v>
      </c>
      <c r="L205" s="155" t="s">
        <v>32</v>
      </c>
      <c r="M205" s="1348"/>
      <c r="N205" s="25" t="s">
        <v>33</v>
      </c>
      <c r="O205" s="33" t="s">
        <v>33</v>
      </c>
    </row>
    <row r="206" spans="1:15" ht="12.75">
      <c r="A206" s="208" t="s">
        <v>10</v>
      </c>
      <c r="B206" s="263">
        <v>0</v>
      </c>
      <c r="C206" s="291">
        <v>0</v>
      </c>
      <c r="D206" s="291">
        <v>0</v>
      </c>
      <c r="E206" s="291">
        <v>0</v>
      </c>
      <c r="F206" s="291">
        <v>0</v>
      </c>
      <c r="G206" s="291">
        <v>0</v>
      </c>
      <c r="H206" s="291">
        <v>0</v>
      </c>
      <c r="I206" s="291">
        <v>0</v>
      </c>
      <c r="J206" s="291">
        <v>0</v>
      </c>
      <c r="K206" s="291">
        <v>0</v>
      </c>
      <c r="L206" s="292">
        <v>0</v>
      </c>
      <c r="M206" s="263">
        <v>0</v>
      </c>
      <c r="N206" s="291">
        <v>0</v>
      </c>
      <c r="O206" s="302">
        <v>0</v>
      </c>
    </row>
    <row r="207" spans="1:15" ht="12.75">
      <c r="A207" s="209" t="s">
        <v>8</v>
      </c>
      <c r="B207" s="263">
        <v>0</v>
      </c>
      <c r="C207" s="291">
        <v>0</v>
      </c>
      <c r="D207" s="291">
        <v>0</v>
      </c>
      <c r="E207" s="291">
        <v>160</v>
      </c>
      <c r="F207" s="293">
        <v>572.4</v>
      </c>
      <c r="G207" s="291">
        <v>82.1</v>
      </c>
      <c r="H207" s="291">
        <v>80</v>
      </c>
      <c r="I207" s="291">
        <v>100</v>
      </c>
      <c r="J207" s="291">
        <v>0</v>
      </c>
      <c r="K207" s="221">
        <v>0</v>
      </c>
      <c r="L207" s="334">
        <v>0</v>
      </c>
      <c r="M207" s="263">
        <v>161.2</v>
      </c>
      <c r="N207" s="291">
        <v>447.8</v>
      </c>
      <c r="O207" s="302">
        <v>189.6</v>
      </c>
    </row>
    <row r="208" spans="1:15" ht="12.75" customHeight="1">
      <c r="A208" s="1473" t="s">
        <v>228</v>
      </c>
      <c r="B208" s="1475">
        <v>0</v>
      </c>
      <c r="C208" s="1437">
        <v>0</v>
      </c>
      <c r="D208" s="1437">
        <v>0</v>
      </c>
      <c r="E208" s="1437">
        <v>297.8</v>
      </c>
      <c r="F208" s="1437">
        <v>0</v>
      </c>
      <c r="G208" s="1437">
        <v>0</v>
      </c>
      <c r="H208" s="1437">
        <v>60.5</v>
      </c>
      <c r="I208" s="1437">
        <v>71.1</v>
      </c>
      <c r="J208" s="1437">
        <v>0</v>
      </c>
      <c r="K208" s="1443">
        <v>0</v>
      </c>
      <c r="L208" s="1441">
        <v>0</v>
      </c>
      <c r="M208" s="1435">
        <v>0</v>
      </c>
      <c r="N208" s="1437">
        <v>41.6</v>
      </c>
      <c r="O208" s="1439">
        <v>11.2</v>
      </c>
    </row>
    <row r="209" spans="1:15" ht="12.75">
      <c r="A209" s="1474"/>
      <c r="B209" s="1476"/>
      <c r="C209" s="1438"/>
      <c r="D209" s="1438"/>
      <c r="E209" s="1438"/>
      <c r="F209" s="1438"/>
      <c r="G209" s="1438"/>
      <c r="H209" s="1438"/>
      <c r="I209" s="1438"/>
      <c r="J209" s="1438"/>
      <c r="K209" s="1444"/>
      <c r="L209" s="1442"/>
      <c r="M209" s="1436"/>
      <c r="N209" s="1438"/>
      <c r="O209" s="1440"/>
    </row>
    <row r="210" spans="1:15" ht="12.75">
      <c r="A210" s="209" t="s">
        <v>3</v>
      </c>
      <c r="B210" s="294">
        <v>0</v>
      </c>
      <c r="C210" s="295">
        <v>0</v>
      </c>
      <c r="D210" s="295">
        <v>0</v>
      </c>
      <c r="E210" s="295">
        <v>0</v>
      </c>
      <c r="F210" s="296">
        <v>0</v>
      </c>
      <c r="G210" s="295">
        <v>0</v>
      </c>
      <c r="H210" s="295">
        <v>0</v>
      </c>
      <c r="I210" s="295">
        <v>0</v>
      </c>
      <c r="J210" s="295">
        <v>0</v>
      </c>
      <c r="K210" s="221">
        <v>0</v>
      </c>
      <c r="L210" s="335">
        <v>0</v>
      </c>
      <c r="M210" s="294">
        <v>0</v>
      </c>
      <c r="N210" s="295">
        <v>0</v>
      </c>
      <c r="O210" s="303">
        <v>0</v>
      </c>
    </row>
    <row r="211" spans="1:15" ht="13.5" thickBot="1">
      <c r="A211" s="209" t="s">
        <v>5</v>
      </c>
      <c r="B211" s="299">
        <v>0</v>
      </c>
      <c r="C211" s="300">
        <v>0</v>
      </c>
      <c r="D211" s="300">
        <v>0</v>
      </c>
      <c r="E211" s="300">
        <v>0</v>
      </c>
      <c r="F211" s="301">
        <v>0</v>
      </c>
      <c r="G211" s="300">
        <v>0</v>
      </c>
      <c r="H211" s="300">
        <v>0</v>
      </c>
      <c r="I211" s="300">
        <v>0</v>
      </c>
      <c r="J211" s="300">
        <v>0</v>
      </c>
      <c r="K211" s="221">
        <v>0</v>
      </c>
      <c r="L211" s="336">
        <v>0</v>
      </c>
      <c r="M211" s="299">
        <v>0</v>
      </c>
      <c r="N211" s="300">
        <v>0</v>
      </c>
      <c r="O211" s="305">
        <v>0</v>
      </c>
    </row>
    <row r="212" spans="1:15" ht="13.5" thickBot="1">
      <c r="A212" s="32" t="s">
        <v>13</v>
      </c>
      <c r="B212" s="346">
        <f aca="true" t="shared" si="24" ref="B212:O212">SUM(B206:B211)</f>
        <v>0</v>
      </c>
      <c r="C212" s="346">
        <f t="shared" si="24"/>
        <v>0</v>
      </c>
      <c r="D212" s="346">
        <f t="shared" si="24"/>
        <v>0</v>
      </c>
      <c r="E212" s="346">
        <f t="shared" si="24"/>
        <v>457.8</v>
      </c>
      <c r="F212" s="346">
        <f t="shared" si="24"/>
        <v>572.4</v>
      </c>
      <c r="G212" s="346">
        <f t="shared" si="24"/>
        <v>82.1</v>
      </c>
      <c r="H212" s="346">
        <f t="shared" si="24"/>
        <v>140.5</v>
      </c>
      <c r="I212" s="346">
        <f t="shared" si="24"/>
        <v>171.1</v>
      </c>
      <c r="J212" s="346">
        <f t="shared" si="24"/>
        <v>0</v>
      </c>
      <c r="K212" s="565">
        <f t="shared" si="24"/>
        <v>0</v>
      </c>
      <c r="L212" s="568">
        <f t="shared" si="24"/>
        <v>0</v>
      </c>
      <c r="M212" s="346">
        <f t="shared" si="24"/>
        <v>161.2</v>
      </c>
      <c r="N212" s="346">
        <f t="shared" si="24"/>
        <v>489.40000000000003</v>
      </c>
      <c r="O212" s="569">
        <f t="shared" si="24"/>
        <v>200.79999999999998</v>
      </c>
    </row>
    <row r="213" ht="12.75"/>
    <row r="214" spans="1:13" ht="18">
      <c r="A214" s="8"/>
      <c r="B214" s="6" t="s">
        <v>246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420" t="s">
        <v>23</v>
      </c>
      <c r="B215" s="1422" t="s">
        <v>34</v>
      </c>
      <c r="C215" s="1423"/>
      <c r="D215" s="1423"/>
      <c r="E215" s="1424"/>
      <c r="F215" s="1452" t="s">
        <v>232</v>
      </c>
      <c r="G215" s="1452" t="s">
        <v>233</v>
      </c>
      <c r="H215" s="1448" t="s">
        <v>46</v>
      </c>
      <c r="I215" s="1351"/>
      <c r="J215" s="1351"/>
      <c r="K215" s="1351"/>
      <c r="L215" s="1449"/>
      <c r="M215" s="1463" t="s">
        <v>238</v>
      </c>
      <c r="N215" s="47" t="s">
        <v>1</v>
      </c>
      <c r="O215" s="59" t="s">
        <v>37</v>
      </c>
    </row>
    <row r="216" spans="1:15" ht="20.25" thickBot="1">
      <c r="A216" s="1421"/>
      <c r="B216" s="31" t="s">
        <v>27</v>
      </c>
      <c r="C216" s="25" t="s">
        <v>28</v>
      </c>
      <c r="D216" s="25" t="s">
        <v>19</v>
      </c>
      <c r="E216" s="25" t="s">
        <v>29</v>
      </c>
      <c r="F216" s="1453"/>
      <c r="G216" s="1453"/>
      <c r="H216" s="153" t="s">
        <v>21</v>
      </c>
      <c r="I216" s="153" t="s">
        <v>20</v>
      </c>
      <c r="J216" s="260" t="s">
        <v>30</v>
      </c>
      <c r="K216" s="261" t="s">
        <v>31</v>
      </c>
      <c r="L216" s="155" t="s">
        <v>32</v>
      </c>
      <c r="M216" s="1464"/>
      <c r="N216" s="25" t="s">
        <v>33</v>
      </c>
      <c r="O216" s="33" t="s">
        <v>33</v>
      </c>
    </row>
    <row r="217" spans="1:15" ht="12.75">
      <c r="A217" s="208" t="s">
        <v>10</v>
      </c>
      <c r="B217" s="263">
        <v>0</v>
      </c>
      <c r="C217" s="291">
        <v>0</v>
      </c>
      <c r="D217" s="291">
        <v>0</v>
      </c>
      <c r="E217" s="291">
        <v>0</v>
      </c>
      <c r="F217" s="291">
        <v>0</v>
      </c>
      <c r="G217" s="291">
        <v>0</v>
      </c>
      <c r="H217" s="291">
        <v>0</v>
      </c>
      <c r="I217" s="291">
        <v>0</v>
      </c>
      <c r="J217" s="291">
        <v>0</v>
      </c>
      <c r="K217" s="291">
        <v>0</v>
      </c>
      <c r="L217" s="292">
        <v>0</v>
      </c>
      <c r="M217" s="263">
        <v>0</v>
      </c>
      <c r="N217" s="291">
        <v>0</v>
      </c>
      <c r="O217" s="302">
        <v>0</v>
      </c>
    </row>
    <row r="218" spans="1:15" ht="12.75">
      <c r="A218" s="209" t="s">
        <v>8</v>
      </c>
      <c r="B218" s="263">
        <v>0</v>
      </c>
      <c r="C218" s="291">
        <v>0</v>
      </c>
      <c r="D218" s="291">
        <v>0</v>
      </c>
      <c r="E218" s="291">
        <v>0</v>
      </c>
      <c r="F218" s="293">
        <v>0</v>
      </c>
      <c r="G218" s="291">
        <v>0</v>
      </c>
      <c r="H218" s="291">
        <v>0</v>
      </c>
      <c r="I218" s="291">
        <v>0</v>
      </c>
      <c r="J218" s="291">
        <v>0</v>
      </c>
      <c r="K218" s="291">
        <v>0</v>
      </c>
      <c r="L218" s="334">
        <v>0</v>
      </c>
      <c r="M218" s="263">
        <v>0</v>
      </c>
      <c r="N218" s="291">
        <v>0</v>
      </c>
      <c r="O218" s="302">
        <v>0</v>
      </c>
    </row>
    <row r="219" spans="1:15" ht="12.75">
      <c r="A219" s="209" t="s">
        <v>3</v>
      </c>
      <c r="B219" s="263">
        <v>0</v>
      </c>
      <c r="C219" s="291">
        <v>0</v>
      </c>
      <c r="D219" s="291">
        <v>0</v>
      </c>
      <c r="E219" s="295">
        <v>648.8</v>
      </c>
      <c r="F219" s="296">
        <v>458.1</v>
      </c>
      <c r="G219" s="295">
        <v>86.1</v>
      </c>
      <c r="H219" s="295">
        <v>141.5</v>
      </c>
      <c r="I219" s="295">
        <v>155.4</v>
      </c>
      <c r="J219" s="291">
        <v>0</v>
      </c>
      <c r="K219" s="291">
        <v>0</v>
      </c>
      <c r="L219" s="335">
        <v>76.6</v>
      </c>
      <c r="M219" s="294">
        <v>284</v>
      </c>
      <c r="N219" s="295">
        <v>767</v>
      </c>
      <c r="O219" s="303">
        <v>320</v>
      </c>
    </row>
    <row r="220" spans="1:15" ht="13.5" thickBot="1">
      <c r="A220" s="209" t="s">
        <v>5</v>
      </c>
      <c r="B220" s="263">
        <v>0</v>
      </c>
      <c r="C220" s="291">
        <v>0</v>
      </c>
      <c r="D220" s="291">
        <v>0</v>
      </c>
      <c r="E220" s="300">
        <v>0</v>
      </c>
      <c r="F220" s="301">
        <v>0</v>
      </c>
      <c r="G220" s="300">
        <v>0</v>
      </c>
      <c r="H220" s="300">
        <v>0</v>
      </c>
      <c r="I220" s="300">
        <v>0</v>
      </c>
      <c r="J220" s="291">
        <v>0</v>
      </c>
      <c r="K220" s="291">
        <v>0</v>
      </c>
      <c r="L220" s="336">
        <v>0</v>
      </c>
      <c r="M220" s="299">
        <v>0</v>
      </c>
      <c r="N220" s="300">
        <v>0</v>
      </c>
      <c r="O220" s="305">
        <v>0</v>
      </c>
    </row>
    <row r="221" spans="1:15" ht="13.5" thickBot="1">
      <c r="A221" s="32" t="s">
        <v>13</v>
      </c>
      <c r="B221" s="346">
        <f aca="true" t="shared" si="25" ref="B221:O221">SUM(B217:B220)</f>
        <v>0</v>
      </c>
      <c r="C221" s="346">
        <f t="shared" si="25"/>
        <v>0</v>
      </c>
      <c r="D221" s="346">
        <f t="shared" si="25"/>
        <v>0</v>
      </c>
      <c r="E221" s="346">
        <f t="shared" si="25"/>
        <v>648.8</v>
      </c>
      <c r="F221" s="346">
        <f t="shared" si="25"/>
        <v>458.1</v>
      </c>
      <c r="G221" s="346">
        <f t="shared" si="25"/>
        <v>86.1</v>
      </c>
      <c r="H221" s="346">
        <f t="shared" si="25"/>
        <v>141.5</v>
      </c>
      <c r="I221" s="346">
        <f t="shared" si="25"/>
        <v>155.4</v>
      </c>
      <c r="J221" s="346">
        <f t="shared" si="25"/>
        <v>0</v>
      </c>
      <c r="K221" s="565">
        <f t="shared" si="25"/>
        <v>0</v>
      </c>
      <c r="L221" s="568">
        <f t="shared" si="25"/>
        <v>76.6</v>
      </c>
      <c r="M221" s="346">
        <f t="shared" si="25"/>
        <v>284</v>
      </c>
      <c r="N221" s="346">
        <f t="shared" si="25"/>
        <v>767</v>
      </c>
      <c r="O221" s="27">
        <f t="shared" si="25"/>
        <v>320</v>
      </c>
    </row>
    <row r="222" spans="1:13" ht="18">
      <c r="A222" s="8"/>
      <c r="B222" s="6" t="s">
        <v>199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420" t="s">
        <v>23</v>
      </c>
      <c r="B223" s="1423" t="s">
        <v>34</v>
      </c>
      <c r="C223" s="1423"/>
      <c r="D223" s="1423"/>
      <c r="E223" s="1423"/>
      <c r="F223" s="1341" t="s">
        <v>232</v>
      </c>
      <c r="G223" s="1343" t="s">
        <v>233</v>
      </c>
      <c r="H223" s="1345" t="s">
        <v>46</v>
      </c>
      <c r="I223" s="1345"/>
      <c r="J223" s="1345"/>
      <c r="K223" s="1345"/>
      <c r="L223" s="1346"/>
      <c r="M223" s="1347" t="s">
        <v>238</v>
      </c>
      <c r="N223" s="47" t="s">
        <v>1</v>
      </c>
      <c r="O223" s="59" t="s">
        <v>37</v>
      </c>
    </row>
    <row r="224" spans="1:15" ht="20.25" thickBot="1">
      <c r="A224" s="1421"/>
      <c r="B224" s="570" t="s">
        <v>27</v>
      </c>
      <c r="C224" s="25" t="s">
        <v>28</v>
      </c>
      <c r="D224" s="25" t="s">
        <v>19</v>
      </c>
      <c r="E224" s="25" t="s">
        <v>29</v>
      </c>
      <c r="F224" s="1342"/>
      <c r="G224" s="1344"/>
      <c r="H224" s="153" t="s">
        <v>21</v>
      </c>
      <c r="I224" s="153" t="s">
        <v>20</v>
      </c>
      <c r="J224" s="260" t="s">
        <v>30</v>
      </c>
      <c r="K224" s="261" t="s">
        <v>31</v>
      </c>
      <c r="L224" s="155" t="s">
        <v>32</v>
      </c>
      <c r="M224" s="1348"/>
      <c r="N224" s="25" t="s">
        <v>33</v>
      </c>
      <c r="O224" s="33" t="s">
        <v>33</v>
      </c>
    </row>
    <row r="225" spans="1:15" ht="13.5" thickBot="1">
      <c r="A225" s="209" t="s">
        <v>8</v>
      </c>
      <c r="B225" s="263">
        <v>0</v>
      </c>
      <c r="C225" s="291">
        <v>0</v>
      </c>
      <c r="D225" s="291">
        <v>0</v>
      </c>
      <c r="E225" s="291">
        <v>41.7</v>
      </c>
      <c r="F225" s="293">
        <v>12</v>
      </c>
      <c r="G225" s="291">
        <v>11</v>
      </c>
      <c r="H225" s="291">
        <v>0</v>
      </c>
      <c r="I225" s="291">
        <v>0</v>
      </c>
      <c r="J225" s="291">
        <v>0</v>
      </c>
      <c r="K225" s="221">
        <v>0</v>
      </c>
      <c r="L225" s="334">
        <v>0</v>
      </c>
      <c r="M225" s="263">
        <v>69</v>
      </c>
      <c r="N225" s="291">
        <v>15.1</v>
      </c>
      <c r="O225" s="302">
        <v>4.8</v>
      </c>
    </row>
    <row r="226" spans="1:15" ht="13.5" thickBot="1">
      <c r="A226" s="32" t="s">
        <v>13</v>
      </c>
      <c r="B226" s="346">
        <f>SUM(B225:B225)</f>
        <v>0</v>
      </c>
      <c r="C226" s="346">
        <f aca="true" t="shared" si="26" ref="C226:O226">SUM(C225:C225)</f>
        <v>0</v>
      </c>
      <c r="D226" s="346">
        <f t="shared" si="26"/>
        <v>0</v>
      </c>
      <c r="E226" s="346">
        <f t="shared" si="26"/>
        <v>41.7</v>
      </c>
      <c r="F226" s="346">
        <f t="shared" si="26"/>
        <v>12</v>
      </c>
      <c r="G226" s="346">
        <f t="shared" si="26"/>
        <v>11</v>
      </c>
      <c r="H226" s="346">
        <f t="shared" si="26"/>
        <v>0</v>
      </c>
      <c r="I226" s="346">
        <f t="shared" si="26"/>
        <v>0</v>
      </c>
      <c r="J226" s="346">
        <f t="shared" si="26"/>
        <v>0</v>
      </c>
      <c r="K226" s="346">
        <f t="shared" si="26"/>
        <v>0</v>
      </c>
      <c r="L226" s="568">
        <f t="shared" si="26"/>
        <v>0</v>
      </c>
      <c r="M226" s="346">
        <f t="shared" si="26"/>
        <v>69</v>
      </c>
      <c r="N226" s="346">
        <f t="shared" si="26"/>
        <v>15.1</v>
      </c>
      <c r="O226" s="346">
        <f t="shared" si="26"/>
        <v>4.8</v>
      </c>
    </row>
    <row r="227" ht="12.75"/>
    <row r="228" spans="1:13" ht="18">
      <c r="A228" s="8"/>
      <c r="B228" s="6" t="s">
        <v>123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420" t="s">
        <v>23</v>
      </c>
      <c r="B229" s="1423" t="s">
        <v>34</v>
      </c>
      <c r="C229" s="1423"/>
      <c r="D229" s="1423"/>
      <c r="E229" s="1423"/>
      <c r="F229" s="1341" t="s">
        <v>232</v>
      </c>
      <c r="G229" s="1343" t="s">
        <v>233</v>
      </c>
      <c r="H229" s="1345" t="s">
        <v>46</v>
      </c>
      <c r="I229" s="1345"/>
      <c r="J229" s="1345"/>
      <c r="K229" s="1345"/>
      <c r="L229" s="1346"/>
      <c r="M229" s="1347" t="s">
        <v>238</v>
      </c>
      <c r="N229" s="47" t="s">
        <v>1</v>
      </c>
      <c r="O229" s="59" t="s">
        <v>37</v>
      </c>
    </row>
    <row r="230" spans="1:15" ht="20.25" thickBot="1">
      <c r="A230" s="1421"/>
      <c r="B230" s="31" t="s">
        <v>27</v>
      </c>
      <c r="C230" s="25" t="s">
        <v>28</v>
      </c>
      <c r="D230" s="25" t="s">
        <v>19</v>
      </c>
      <c r="E230" s="25" t="s">
        <v>29</v>
      </c>
      <c r="F230" s="1342"/>
      <c r="G230" s="1344"/>
      <c r="H230" s="153" t="s">
        <v>21</v>
      </c>
      <c r="I230" s="153" t="s">
        <v>20</v>
      </c>
      <c r="J230" s="260" t="s">
        <v>30</v>
      </c>
      <c r="K230" s="261" t="s">
        <v>31</v>
      </c>
      <c r="L230" s="155" t="s">
        <v>32</v>
      </c>
      <c r="M230" s="1348"/>
      <c r="N230" s="25" t="s">
        <v>33</v>
      </c>
      <c r="O230" s="33" t="s">
        <v>33</v>
      </c>
    </row>
    <row r="231" spans="1:15" ht="12.75">
      <c r="A231" s="208" t="s">
        <v>10</v>
      </c>
      <c r="B231" s="472">
        <v>0</v>
      </c>
      <c r="C231" s="473">
        <v>0</v>
      </c>
      <c r="D231" s="473">
        <v>0</v>
      </c>
      <c r="E231" s="473">
        <v>0</v>
      </c>
      <c r="F231" s="473">
        <v>16.4</v>
      </c>
      <c r="G231" s="473">
        <v>0</v>
      </c>
      <c r="H231" s="473">
        <v>0</v>
      </c>
      <c r="I231" s="473">
        <v>0</v>
      </c>
      <c r="J231" s="473">
        <v>0</v>
      </c>
      <c r="K231" s="473">
        <v>0</v>
      </c>
      <c r="L231" s="487">
        <v>0</v>
      </c>
      <c r="M231" s="472">
        <v>70.4</v>
      </c>
      <c r="N231" s="473">
        <v>3.6</v>
      </c>
      <c r="O231" s="477">
        <v>16.2</v>
      </c>
    </row>
    <row r="232" spans="1:15" ht="12.75">
      <c r="A232" s="209" t="s">
        <v>8</v>
      </c>
      <c r="B232" s="472">
        <v>0</v>
      </c>
      <c r="C232" s="473">
        <v>0</v>
      </c>
      <c r="D232" s="473">
        <v>44</v>
      </c>
      <c r="E232" s="473">
        <v>109</v>
      </c>
      <c r="F232" s="474">
        <v>69.1</v>
      </c>
      <c r="G232" s="473">
        <v>8.9</v>
      </c>
      <c r="H232" s="473">
        <v>47</v>
      </c>
      <c r="I232" s="473">
        <v>20</v>
      </c>
      <c r="J232" s="473">
        <v>0</v>
      </c>
      <c r="K232" s="473">
        <v>0</v>
      </c>
      <c r="L232" s="487">
        <v>49.5</v>
      </c>
      <c r="M232" s="472">
        <v>48.5</v>
      </c>
      <c r="N232" s="473">
        <v>150</v>
      </c>
      <c r="O232" s="477">
        <v>26</v>
      </c>
    </row>
    <row r="233" spans="1:15" ht="12.75">
      <c r="A233" s="209" t="s">
        <v>3</v>
      </c>
      <c r="B233" s="547">
        <v>58.8</v>
      </c>
      <c r="C233" s="491">
        <v>30.5</v>
      </c>
      <c r="D233" s="491">
        <v>14.9</v>
      </c>
      <c r="E233" s="491">
        <v>59.7</v>
      </c>
      <c r="F233" s="548">
        <v>57.1</v>
      </c>
      <c r="G233" s="491">
        <v>8.8</v>
      </c>
      <c r="H233" s="491">
        <v>0</v>
      </c>
      <c r="I233" s="491">
        <v>0</v>
      </c>
      <c r="J233" s="473">
        <v>0</v>
      </c>
      <c r="K233" s="473">
        <v>0</v>
      </c>
      <c r="L233" s="549">
        <v>174.2</v>
      </c>
      <c r="M233" s="547">
        <v>193.5</v>
      </c>
      <c r="N233" s="491">
        <v>150</v>
      </c>
      <c r="O233" s="550">
        <v>26</v>
      </c>
    </row>
    <row r="234" spans="1:15" ht="12.75">
      <c r="A234" s="211" t="s">
        <v>5</v>
      </c>
      <c r="B234" s="551">
        <v>0</v>
      </c>
      <c r="C234" s="552">
        <v>0</v>
      </c>
      <c r="D234" s="552">
        <v>0</v>
      </c>
      <c r="E234" s="552">
        <v>95.9</v>
      </c>
      <c r="F234" s="552">
        <v>22.8</v>
      </c>
      <c r="G234" s="552">
        <v>0</v>
      </c>
      <c r="H234" s="552">
        <v>107</v>
      </c>
      <c r="I234" s="552">
        <v>0</v>
      </c>
      <c r="J234" s="473">
        <v>0</v>
      </c>
      <c r="K234" s="473">
        <v>0</v>
      </c>
      <c r="L234" s="553">
        <v>0</v>
      </c>
      <c r="M234" s="554">
        <v>88</v>
      </c>
      <c r="N234" s="552">
        <v>150</v>
      </c>
      <c r="O234" s="555">
        <v>26</v>
      </c>
    </row>
    <row r="235" spans="1:15" ht="13.5" thickBot="1">
      <c r="A235" s="213" t="s">
        <v>9</v>
      </c>
      <c r="B235" s="551">
        <v>0</v>
      </c>
      <c r="C235" s="552">
        <v>0</v>
      </c>
      <c r="D235" s="552">
        <v>0</v>
      </c>
      <c r="E235" s="552">
        <v>0</v>
      </c>
      <c r="F235" s="552">
        <v>13</v>
      </c>
      <c r="G235" s="552">
        <v>0</v>
      </c>
      <c r="H235" s="552">
        <v>0</v>
      </c>
      <c r="I235" s="552">
        <v>0</v>
      </c>
      <c r="J235" s="473">
        <v>0</v>
      </c>
      <c r="K235" s="473">
        <v>0</v>
      </c>
      <c r="L235" s="553">
        <v>0</v>
      </c>
      <c r="M235" s="554">
        <v>0</v>
      </c>
      <c r="N235" s="552">
        <v>0</v>
      </c>
      <c r="O235" s="555">
        <v>0</v>
      </c>
    </row>
    <row r="236" spans="1:15" ht="13.5" thickBot="1">
      <c r="A236" s="32" t="s">
        <v>13</v>
      </c>
      <c r="B236" s="544">
        <f aca="true" t="shared" si="27" ref="B236:O236">SUM(B231:B235)</f>
        <v>58.8</v>
      </c>
      <c r="C236" s="544">
        <f t="shared" si="27"/>
        <v>30.5</v>
      </c>
      <c r="D236" s="544">
        <f t="shared" si="27"/>
        <v>58.9</v>
      </c>
      <c r="E236" s="544">
        <f t="shared" si="27"/>
        <v>264.6</v>
      </c>
      <c r="F236" s="544">
        <f t="shared" si="27"/>
        <v>178.4</v>
      </c>
      <c r="G236" s="544">
        <f t="shared" si="27"/>
        <v>17.700000000000003</v>
      </c>
      <c r="H236" s="544">
        <f t="shared" si="27"/>
        <v>154</v>
      </c>
      <c r="I236" s="544">
        <f t="shared" si="27"/>
        <v>20</v>
      </c>
      <c r="J236" s="544">
        <f t="shared" si="27"/>
        <v>0</v>
      </c>
      <c r="K236" s="544">
        <f t="shared" si="27"/>
        <v>0</v>
      </c>
      <c r="L236" s="545">
        <f t="shared" si="27"/>
        <v>223.7</v>
      </c>
      <c r="M236" s="544">
        <f t="shared" si="27"/>
        <v>400.4</v>
      </c>
      <c r="N236" s="544">
        <f t="shared" si="27"/>
        <v>453.6</v>
      </c>
      <c r="O236" s="546">
        <f t="shared" si="27"/>
        <v>94.2</v>
      </c>
    </row>
    <row r="237" ht="12.75"/>
    <row r="238" spans="1:13" ht="18">
      <c r="A238" s="8"/>
      <c r="B238" s="6" t="s">
        <v>100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420" t="s">
        <v>23</v>
      </c>
      <c r="B239" s="1423" t="s">
        <v>34</v>
      </c>
      <c r="C239" s="1423"/>
      <c r="D239" s="1423"/>
      <c r="E239" s="1423"/>
      <c r="F239" s="1341" t="s">
        <v>232</v>
      </c>
      <c r="G239" s="1343" t="s">
        <v>233</v>
      </c>
      <c r="H239" s="1345" t="s">
        <v>46</v>
      </c>
      <c r="I239" s="1345"/>
      <c r="J239" s="1345"/>
      <c r="K239" s="1345"/>
      <c r="L239" s="1346"/>
      <c r="M239" s="1347" t="s">
        <v>238</v>
      </c>
      <c r="N239" s="47" t="s">
        <v>1</v>
      </c>
      <c r="O239" s="59" t="s">
        <v>37</v>
      </c>
    </row>
    <row r="240" spans="1:15" ht="20.25" thickBot="1">
      <c r="A240" s="1421"/>
      <c r="B240" s="31" t="s">
        <v>27</v>
      </c>
      <c r="C240" s="25" t="s">
        <v>28</v>
      </c>
      <c r="D240" s="25" t="s">
        <v>19</v>
      </c>
      <c r="E240" s="25" t="s">
        <v>29</v>
      </c>
      <c r="F240" s="1342"/>
      <c r="G240" s="1344"/>
      <c r="H240" s="153" t="s">
        <v>21</v>
      </c>
      <c r="I240" s="153" t="s">
        <v>20</v>
      </c>
      <c r="J240" s="260" t="s">
        <v>30</v>
      </c>
      <c r="K240" s="261" t="s">
        <v>31</v>
      </c>
      <c r="L240" s="155" t="s">
        <v>32</v>
      </c>
      <c r="M240" s="1348"/>
      <c r="N240" s="25" t="s">
        <v>33</v>
      </c>
      <c r="O240" s="33" t="s">
        <v>33</v>
      </c>
    </row>
    <row r="241" spans="1:15" ht="13.5" thickBot="1">
      <c r="A241" s="209" t="s">
        <v>8</v>
      </c>
      <c r="B241" s="472">
        <v>0</v>
      </c>
      <c r="C241" s="473">
        <v>0</v>
      </c>
      <c r="D241" s="473">
        <v>0</v>
      </c>
      <c r="E241" s="473">
        <v>14.6</v>
      </c>
      <c r="F241" s="474">
        <v>6.75</v>
      </c>
      <c r="G241" s="473">
        <v>4.95</v>
      </c>
      <c r="H241" s="473">
        <v>0</v>
      </c>
      <c r="I241" s="473">
        <v>0</v>
      </c>
      <c r="J241" s="473">
        <v>0</v>
      </c>
      <c r="K241" s="475">
        <v>0</v>
      </c>
      <c r="L241" s="487">
        <v>18</v>
      </c>
      <c r="M241" s="472">
        <v>48.3</v>
      </c>
      <c r="N241" s="473">
        <v>12.6</v>
      </c>
      <c r="O241" s="477">
        <v>12.6</v>
      </c>
    </row>
    <row r="242" spans="1:15" ht="13.5" thickBot="1">
      <c r="A242" s="32" t="s">
        <v>13</v>
      </c>
      <c r="B242" s="470">
        <f aca="true" t="shared" si="28" ref="B242:O242">SUM(B241:B241)</f>
        <v>0</v>
      </c>
      <c r="C242" s="470">
        <f t="shared" si="28"/>
        <v>0</v>
      </c>
      <c r="D242" s="470">
        <f t="shared" si="28"/>
        <v>0</v>
      </c>
      <c r="E242" s="470">
        <f t="shared" si="28"/>
        <v>14.6</v>
      </c>
      <c r="F242" s="470">
        <f t="shared" si="28"/>
        <v>6.75</v>
      </c>
      <c r="G242" s="470">
        <f t="shared" si="28"/>
        <v>4.95</v>
      </c>
      <c r="H242" s="470">
        <f t="shared" si="28"/>
        <v>0</v>
      </c>
      <c r="I242" s="470">
        <f t="shared" si="28"/>
        <v>0</v>
      </c>
      <c r="J242" s="470">
        <f t="shared" si="28"/>
        <v>0</v>
      </c>
      <c r="K242" s="470">
        <f t="shared" si="28"/>
        <v>0</v>
      </c>
      <c r="L242" s="471">
        <f t="shared" si="28"/>
        <v>18</v>
      </c>
      <c r="M242" s="470">
        <f t="shared" si="28"/>
        <v>48.3</v>
      </c>
      <c r="N242" s="470">
        <f t="shared" si="28"/>
        <v>12.6</v>
      </c>
      <c r="O242" s="483">
        <f t="shared" si="28"/>
        <v>12.6</v>
      </c>
    </row>
    <row r="243" ht="12.75"/>
    <row r="244" spans="1:13" ht="18">
      <c r="A244" s="8"/>
      <c r="B244" s="6" t="s">
        <v>74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420" t="s">
        <v>23</v>
      </c>
      <c r="B245" s="1423" t="s">
        <v>34</v>
      </c>
      <c r="C245" s="1423"/>
      <c r="D245" s="1423"/>
      <c r="E245" s="1423"/>
      <c r="F245" s="1341" t="s">
        <v>232</v>
      </c>
      <c r="G245" s="1343" t="s">
        <v>233</v>
      </c>
      <c r="H245" s="1345" t="s">
        <v>46</v>
      </c>
      <c r="I245" s="1345"/>
      <c r="J245" s="1345"/>
      <c r="K245" s="1345"/>
      <c r="L245" s="1346"/>
      <c r="M245" s="1347" t="s">
        <v>238</v>
      </c>
      <c r="N245" s="47" t="s">
        <v>1</v>
      </c>
      <c r="O245" s="59" t="s">
        <v>37</v>
      </c>
    </row>
    <row r="246" spans="1:15" ht="20.25" thickBot="1">
      <c r="A246" s="1421"/>
      <c r="B246" s="31" t="s">
        <v>27</v>
      </c>
      <c r="C246" s="25" t="s">
        <v>28</v>
      </c>
      <c r="D246" s="25" t="s">
        <v>19</v>
      </c>
      <c r="E246" s="25" t="s">
        <v>29</v>
      </c>
      <c r="F246" s="1342"/>
      <c r="G246" s="1344"/>
      <c r="H246" s="153" t="s">
        <v>21</v>
      </c>
      <c r="I246" s="153" t="s">
        <v>20</v>
      </c>
      <c r="J246" s="260" t="s">
        <v>30</v>
      </c>
      <c r="K246" s="261" t="s">
        <v>31</v>
      </c>
      <c r="L246" s="155" t="s">
        <v>32</v>
      </c>
      <c r="M246" s="1348"/>
      <c r="N246" s="25" t="s">
        <v>33</v>
      </c>
      <c r="O246" s="33" t="s">
        <v>33</v>
      </c>
    </row>
    <row r="247" spans="1:15" ht="12.75">
      <c r="A247" s="209" t="s">
        <v>8</v>
      </c>
      <c r="B247" s="472">
        <v>20.1</v>
      </c>
      <c r="C247" s="473">
        <v>283</v>
      </c>
      <c r="D247" s="473">
        <v>14.9</v>
      </c>
      <c r="E247" s="473">
        <v>7.3</v>
      </c>
      <c r="F247" s="474">
        <v>81.8</v>
      </c>
      <c r="G247" s="473">
        <v>19.3</v>
      </c>
      <c r="H247" s="473">
        <v>46.8</v>
      </c>
      <c r="I247" s="473">
        <v>50</v>
      </c>
      <c r="J247" s="473">
        <v>0</v>
      </c>
      <c r="K247" s="556">
        <v>0</v>
      </c>
      <c r="L247" s="487">
        <v>0</v>
      </c>
      <c r="M247" s="472">
        <v>150.6</v>
      </c>
      <c r="N247" s="473">
        <v>56.3</v>
      </c>
      <c r="O247" s="477">
        <v>19.8</v>
      </c>
    </row>
    <row r="248" spans="1:15" ht="12.75">
      <c r="A248" s="209" t="s">
        <v>3</v>
      </c>
      <c r="B248" s="557">
        <v>0</v>
      </c>
      <c r="C248" s="558">
        <v>0</v>
      </c>
      <c r="D248" s="558">
        <v>0</v>
      </c>
      <c r="E248" s="558">
        <v>129.7</v>
      </c>
      <c r="F248" s="559">
        <v>51.2</v>
      </c>
      <c r="G248" s="558">
        <v>0</v>
      </c>
      <c r="H248" s="558">
        <v>0</v>
      </c>
      <c r="I248" s="558">
        <v>0</v>
      </c>
      <c r="J248" s="558">
        <v>0</v>
      </c>
      <c r="K248" s="560">
        <v>0</v>
      </c>
      <c r="L248" s="561">
        <v>22</v>
      </c>
      <c r="M248" s="557">
        <v>44.8</v>
      </c>
      <c r="N248" s="558">
        <v>27</v>
      </c>
      <c r="O248" s="562">
        <v>5.4</v>
      </c>
    </row>
    <row r="249" spans="1:15" ht="13.5" thickBot="1">
      <c r="A249" s="209" t="s">
        <v>5</v>
      </c>
      <c r="B249" s="547">
        <v>0</v>
      </c>
      <c r="C249" s="491">
        <v>0</v>
      </c>
      <c r="D249" s="491">
        <v>0</v>
      </c>
      <c r="E249" s="491">
        <v>121</v>
      </c>
      <c r="F249" s="548">
        <v>40.1</v>
      </c>
      <c r="G249" s="491">
        <v>0</v>
      </c>
      <c r="H249" s="491">
        <v>0</v>
      </c>
      <c r="I249" s="491">
        <v>0</v>
      </c>
      <c r="J249" s="491">
        <v>0</v>
      </c>
      <c r="K249" s="563">
        <v>0</v>
      </c>
      <c r="L249" s="564">
        <v>22</v>
      </c>
      <c r="M249" s="547">
        <v>45.7</v>
      </c>
      <c r="N249" s="491">
        <v>27</v>
      </c>
      <c r="O249" s="550">
        <v>5.4</v>
      </c>
    </row>
    <row r="250" spans="1:15" ht="13.5" thickBot="1">
      <c r="A250" s="32" t="s">
        <v>13</v>
      </c>
      <c r="B250" s="470">
        <f aca="true" t="shared" si="29" ref="B250:O250">SUM(B247:B249)</f>
        <v>20.1</v>
      </c>
      <c r="C250" s="470">
        <f t="shared" si="29"/>
        <v>283</v>
      </c>
      <c r="D250" s="470">
        <f t="shared" si="29"/>
        <v>14.9</v>
      </c>
      <c r="E250" s="470">
        <f t="shared" si="29"/>
        <v>258</v>
      </c>
      <c r="F250" s="470">
        <f t="shared" si="29"/>
        <v>173.1</v>
      </c>
      <c r="G250" s="470">
        <f t="shared" si="29"/>
        <v>19.3</v>
      </c>
      <c r="H250" s="470">
        <f t="shared" si="29"/>
        <v>46.8</v>
      </c>
      <c r="I250" s="470">
        <f t="shared" si="29"/>
        <v>50</v>
      </c>
      <c r="J250" s="470">
        <f t="shared" si="29"/>
        <v>0</v>
      </c>
      <c r="K250" s="470">
        <f t="shared" si="29"/>
        <v>0</v>
      </c>
      <c r="L250" s="471">
        <f t="shared" si="29"/>
        <v>44</v>
      </c>
      <c r="M250" s="470">
        <f t="shared" si="29"/>
        <v>241.09999999999997</v>
      </c>
      <c r="N250" s="470">
        <f t="shared" si="29"/>
        <v>110.3</v>
      </c>
      <c r="O250" s="483">
        <f t="shared" si="29"/>
        <v>30.6</v>
      </c>
    </row>
    <row r="251" ht="12.75"/>
    <row r="252" spans="1:13" ht="18">
      <c r="A252" s="8"/>
      <c r="B252" s="6" t="s">
        <v>83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420" t="s">
        <v>23</v>
      </c>
      <c r="B253" s="1423" t="s">
        <v>34</v>
      </c>
      <c r="C253" s="1423"/>
      <c r="D253" s="1423"/>
      <c r="E253" s="1423"/>
      <c r="F253" s="1341" t="s">
        <v>232</v>
      </c>
      <c r="G253" s="1343" t="s">
        <v>233</v>
      </c>
      <c r="H253" s="1345" t="s">
        <v>46</v>
      </c>
      <c r="I253" s="1345"/>
      <c r="J253" s="1345"/>
      <c r="K253" s="1345"/>
      <c r="L253" s="1346"/>
      <c r="M253" s="1347" t="s">
        <v>238</v>
      </c>
      <c r="N253" s="47" t="s">
        <v>1</v>
      </c>
      <c r="O253" s="59" t="s">
        <v>37</v>
      </c>
    </row>
    <row r="254" spans="1:15" ht="20.25" thickBot="1">
      <c r="A254" s="1421"/>
      <c r="B254" s="31" t="s">
        <v>27</v>
      </c>
      <c r="C254" s="25" t="s">
        <v>28</v>
      </c>
      <c r="D254" s="25" t="s">
        <v>19</v>
      </c>
      <c r="E254" s="25" t="s">
        <v>29</v>
      </c>
      <c r="F254" s="1342"/>
      <c r="G254" s="1344"/>
      <c r="H254" s="153" t="s">
        <v>21</v>
      </c>
      <c r="I254" s="153" t="s">
        <v>20</v>
      </c>
      <c r="J254" s="260" t="s">
        <v>30</v>
      </c>
      <c r="K254" s="261" t="s">
        <v>31</v>
      </c>
      <c r="L254" s="155" t="s">
        <v>32</v>
      </c>
      <c r="M254" s="1348"/>
      <c r="N254" s="25" t="s">
        <v>33</v>
      </c>
      <c r="O254" s="33" t="s">
        <v>33</v>
      </c>
    </row>
    <row r="255" spans="1:15" ht="12.75">
      <c r="A255" s="209" t="s">
        <v>8</v>
      </c>
      <c r="B255" s="472">
        <v>0</v>
      </c>
      <c r="C255" s="473">
        <v>0</v>
      </c>
      <c r="D255" s="473">
        <v>0</v>
      </c>
      <c r="E255" s="473">
        <v>0</v>
      </c>
      <c r="F255" s="474">
        <v>69.8</v>
      </c>
      <c r="G255" s="473">
        <v>10.6</v>
      </c>
      <c r="H255" s="473">
        <v>0</v>
      </c>
      <c r="I255" s="473">
        <v>0</v>
      </c>
      <c r="J255" s="473">
        <v>0</v>
      </c>
      <c r="K255" s="473">
        <v>0</v>
      </c>
      <c r="L255" s="487">
        <v>0</v>
      </c>
      <c r="M255" s="472">
        <v>76.5</v>
      </c>
      <c r="N255" s="473">
        <v>5.5</v>
      </c>
      <c r="O255" s="477">
        <v>0</v>
      </c>
    </row>
    <row r="256" spans="1:15" ht="13.5" thickBot="1">
      <c r="A256" s="209" t="s">
        <v>3</v>
      </c>
      <c r="B256" s="557">
        <v>0</v>
      </c>
      <c r="C256" s="558">
        <v>0</v>
      </c>
      <c r="D256" s="558">
        <v>0</v>
      </c>
      <c r="E256" s="558">
        <v>0</v>
      </c>
      <c r="F256" s="559">
        <v>74.7</v>
      </c>
      <c r="G256" s="558">
        <v>3.9</v>
      </c>
      <c r="H256" s="558">
        <v>0</v>
      </c>
      <c r="I256" s="558">
        <v>0</v>
      </c>
      <c r="J256" s="558">
        <v>0</v>
      </c>
      <c r="K256" s="558">
        <v>0</v>
      </c>
      <c r="L256" s="561">
        <v>0</v>
      </c>
      <c r="M256" s="557">
        <v>189.4</v>
      </c>
      <c r="N256" s="558">
        <v>65</v>
      </c>
      <c r="O256" s="562">
        <v>28</v>
      </c>
    </row>
    <row r="257" spans="1:15" ht="13.5" thickBot="1">
      <c r="A257" s="32" t="s">
        <v>13</v>
      </c>
      <c r="B257" s="470">
        <f aca="true" t="shared" si="30" ref="B257:O257">SUM(B255:B256)</f>
        <v>0</v>
      </c>
      <c r="C257" s="470">
        <f t="shared" si="30"/>
        <v>0</v>
      </c>
      <c r="D257" s="470">
        <f t="shared" si="30"/>
        <v>0</v>
      </c>
      <c r="E257" s="470">
        <f t="shared" si="30"/>
        <v>0</v>
      </c>
      <c r="F257" s="470">
        <f t="shared" si="30"/>
        <v>144.5</v>
      </c>
      <c r="G257" s="470">
        <f t="shared" si="30"/>
        <v>14.5</v>
      </c>
      <c r="H257" s="470">
        <f t="shared" si="30"/>
        <v>0</v>
      </c>
      <c r="I257" s="470">
        <f t="shared" si="30"/>
        <v>0</v>
      </c>
      <c r="J257" s="470">
        <f t="shared" si="30"/>
        <v>0</v>
      </c>
      <c r="K257" s="470">
        <f t="shared" si="30"/>
        <v>0</v>
      </c>
      <c r="L257" s="471">
        <f t="shared" si="30"/>
        <v>0</v>
      </c>
      <c r="M257" s="470">
        <f t="shared" si="30"/>
        <v>265.9</v>
      </c>
      <c r="N257" s="470">
        <f t="shared" si="30"/>
        <v>70.5</v>
      </c>
      <c r="O257" s="483">
        <f t="shared" si="30"/>
        <v>28</v>
      </c>
    </row>
    <row r="258" ht="12.75"/>
    <row r="259" spans="1:13" ht="18">
      <c r="A259" s="8"/>
      <c r="B259" s="6" t="s">
        <v>124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420" t="s">
        <v>23</v>
      </c>
      <c r="B260" s="1423" t="s">
        <v>34</v>
      </c>
      <c r="C260" s="1423"/>
      <c r="D260" s="1423"/>
      <c r="E260" s="1423"/>
      <c r="F260" s="1341" t="s">
        <v>232</v>
      </c>
      <c r="G260" s="1343" t="s">
        <v>233</v>
      </c>
      <c r="H260" s="1345" t="s">
        <v>46</v>
      </c>
      <c r="I260" s="1345"/>
      <c r="J260" s="1345"/>
      <c r="K260" s="1345"/>
      <c r="L260" s="1346"/>
      <c r="M260" s="1347" t="s">
        <v>238</v>
      </c>
      <c r="N260" s="47" t="s">
        <v>1</v>
      </c>
      <c r="O260" s="59" t="s">
        <v>37</v>
      </c>
    </row>
    <row r="261" spans="1:15" ht="20.25" thickBot="1">
      <c r="A261" s="1421"/>
      <c r="B261" s="31" t="s">
        <v>27</v>
      </c>
      <c r="C261" s="25" t="s">
        <v>28</v>
      </c>
      <c r="D261" s="25" t="s">
        <v>19</v>
      </c>
      <c r="E261" s="25" t="s">
        <v>29</v>
      </c>
      <c r="F261" s="1342"/>
      <c r="G261" s="1344"/>
      <c r="H261" s="153" t="s">
        <v>21</v>
      </c>
      <c r="I261" s="153" t="s">
        <v>20</v>
      </c>
      <c r="J261" s="260" t="s">
        <v>30</v>
      </c>
      <c r="K261" s="261" t="s">
        <v>31</v>
      </c>
      <c r="L261" s="155" t="s">
        <v>32</v>
      </c>
      <c r="M261" s="1348"/>
      <c r="N261" s="25" t="s">
        <v>33</v>
      </c>
      <c r="O261" s="33" t="s">
        <v>33</v>
      </c>
    </row>
    <row r="262" spans="1:15" ht="13.5" thickBot="1">
      <c r="A262" s="209" t="s">
        <v>8</v>
      </c>
      <c r="B262" s="472">
        <v>0</v>
      </c>
      <c r="C262" s="473">
        <v>0</v>
      </c>
      <c r="D262" s="473">
        <v>33</v>
      </c>
      <c r="E262" s="473">
        <v>15</v>
      </c>
      <c r="F262" s="474">
        <v>146.2</v>
      </c>
      <c r="G262" s="473">
        <v>29.4</v>
      </c>
      <c r="H262" s="473">
        <v>0</v>
      </c>
      <c r="I262" s="473">
        <v>0</v>
      </c>
      <c r="J262" s="473">
        <v>0</v>
      </c>
      <c r="K262" s="475">
        <v>0</v>
      </c>
      <c r="L262" s="487">
        <v>0</v>
      </c>
      <c r="M262" s="472">
        <v>207.3</v>
      </c>
      <c r="N262" s="473">
        <v>21</v>
      </c>
      <c r="O262" s="477">
        <v>18</v>
      </c>
    </row>
    <row r="263" spans="1:15" ht="13.5" thickBot="1">
      <c r="A263" s="32" t="s">
        <v>13</v>
      </c>
      <c r="B263" s="470">
        <f aca="true" t="shared" si="31" ref="B263:O263">SUM(B262:B262)</f>
        <v>0</v>
      </c>
      <c r="C263" s="470">
        <f t="shared" si="31"/>
        <v>0</v>
      </c>
      <c r="D263" s="470">
        <f t="shared" si="31"/>
        <v>33</v>
      </c>
      <c r="E263" s="470">
        <f t="shared" si="31"/>
        <v>15</v>
      </c>
      <c r="F263" s="470">
        <f t="shared" si="31"/>
        <v>146.2</v>
      </c>
      <c r="G263" s="470">
        <f t="shared" si="31"/>
        <v>29.4</v>
      </c>
      <c r="H263" s="470">
        <f t="shared" si="31"/>
        <v>0</v>
      </c>
      <c r="I263" s="470">
        <f t="shared" si="31"/>
        <v>0</v>
      </c>
      <c r="J263" s="470">
        <f t="shared" si="31"/>
        <v>0</v>
      </c>
      <c r="K263" s="470">
        <f t="shared" si="31"/>
        <v>0</v>
      </c>
      <c r="L263" s="471">
        <f t="shared" si="31"/>
        <v>0</v>
      </c>
      <c r="M263" s="470">
        <f t="shared" si="31"/>
        <v>207.3</v>
      </c>
      <c r="N263" s="470">
        <f t="shared" si="31"/>
        <v>21</v>
      </c>
      <c r="O263" s="483">
        <f t="shared" si="31"/>
        <v>18</v>
      </c>
    </row>
    <row r="264" ht="12.75"/>
    <row r="265" spans="1:13" ht="18">
      <c r="A265" s="8"/>
      <c r="B265" s="6" t="s">
        <v>76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420" t="s">
        <v>23</v>
      </c>
      <c r="B266" s="1423" t="s">
        <v>34</v>
      </c>
      <c r="C266" s="1423"/>
      <c r="D266" s="1423"/>
      <c r="E266" s="1423"/>
      <c r="F266" s="1341" t="s">
        <v>232</v>
      </c>
      <c r="G266" s="1343" t="s">
        <v>233</v>
      </c>
      <c r="H266" s="1345" t="s">
        <v>46</v>
      </c>
      <c r="I266" s="1345"/>
      <c r="J266" s="1345"/>
      <c r="K266" s="1345"/>
      <c r="L266" s="1346"/>
      <c r="M266" s="1347" t="s">
        <v>238</v>
      </c>
      <c r="N266" s="47" t="s">
        <v>1</v>
      </c>
      <c r="O266" s="59" t="s">
        <v>37</v>
      </c>
    </row>
    <row r="267" spans="1:15" ht="20.25" thickBot="1">
      <c r="A267" s="1421"/>
      <c r="B267" s="31" t="s">
        <v>27</v>
      </c>
      <c r="C267" s="25" t="s">
        <v>28</v>
      </c>
      <c r="D267" s="25" t="s">
        <v>19</v>
      </c>
      <c r="E267" s="25" t="s">
        <v>29</v>
      </c>
      <c r="F267" s="1342"/>
      <c r="G267" s="1344"/>
      <c r="H267" s="153" t="s">
        <v>21</v>
      </c>
      <c r="I267" s="153" t="s">
        <v>20</v>
      </c>
      <c r="J267" s="260" t="s">
        <v>30</v>
      </c>
      <c r="K267" s="261" t="s">
        <v>31</v>
      </c>
      <c r="L267" s="155" t="s">
        <v>32</v>
      </c>
      <c r="M267" s="1348"/>
      <c r="N267" s="25" t="s">
        <v>33</v>
      </c>
      <c r="O267" s="33" t="s">
        <v>33</v>
      </c>
    </row>
    <row r="268" spans="1:15" ht="13.5" thickBot="1">
      <c r="A268" s="209" t="s">
        <v>8</v>
      </c>
      <c r="B268" s="531">
        <v>0</v>
      </c>
      <c r="C268" s="532">
        <v>0</v>
      </c>
      <c r="D268" s="532">
        <v>0</v>
      </c>
      <c r="E268" s="532">
        <v>0</v>
      </c>
      <c r="F268" s="535">
        <v>3.2</v>
      </c>
      <c r="G268" s="532">
        <v>4.1</v>
      </c>
      <c r="H268" s="532">
        <v>0</v>
      </c>
      <c r="I268" s="532">
        <v>0</v>
      </c>
      <c r="J268" s="532">
        <v>0</v>
      </c>
      <c r="K268" s="541">
        <v>0</v>
      </c>
      <c r="L268" s="537">
        <v>0</v>
      </c>
      <c r="M268" s="531">
        <v>0</v>
      </c>
      <c r="N268" s="532">
        <v>0</v>
      </c>
      <c r="O268" s="534">
        <v>0</v>
      </c>
    </row>
    <row r="269" spans="1:15" ht="13.5" thickBot="1">
      <c r="A269" s="32" t="s">
        <v>13</v>
      </c>
      <c r="B269" s="345">
        <f aca="true" t="shared" si="32" ref="B269:O269">SUM(B268:B268)</f>
        <v>0</v>
      </c>
      <c r="C269" s="345">
        <f t="shared" si="32"/>
        <v>0</v>
      </c>
      <c r="D269" s="345">
        <f t="shared" si="32"/>
        <v>0</v>
      </c>
      <c r="E269" s="345">
        <f t="shared" si="32"/>
        <v>0</v>
      </c>
      <c r="F269" s="345">
        <f t="shared" si="32"/>
        <v>3.2</v>
      </c>
      <c r="G269" s="345">
        <f t="shared" si="32"/>
        <v>4.1</v>
      </c>
      <c r="H269" s="345">
        <f t="shared" si="32"/>
        <v>0</v>
      </c>
      <c r="I269" s="345">
        <f t="shared" si="32"/>
        <v>0</v>
      </c>
      <c r="J269" s="345">
        <f t="shared" si="32"/>
        <v>0</v>
      </c>
      <c r="K269" s="345">
        <f t="shared" si="32"/>
        <v>0</v>
      </c>
      <c r="L269" s="542">
        <f t="shared" si="32"/>
        <v>0</v>
      </c>
      <c r="M269" s="345">
        <f t="shared" si="32"/>
        <v>0</v>
      </c>
      <c r="N269" s="345">
        <f t="shared" si="32"/>
        <v>0</v>
      </c>
      <c r="O269" s="869">
        <f t="shared" si="32"/>
        <v>0</v>
      </c>
    </row>
    <row r="270" spans="1:15" ht="12.75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56"/>
    </row>
    <row r="271" spans="1:13" ht="18">
      <c r="A271" s="8"/>
      <c r="B271" s="6" t="s">
        <v>200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420" t="s">
        <v>23</v>
      </c>
      <c r="B272" s="1423" t="s">
        <v>34</v>
      </c>
      <c r="C272" s="1423"/>
      <c r="D272" s="1423"/>
      <c r="E272" s="1423"/>
      <c r="F272" s="1341" t="s">
        <v>232</v>
      </c>
      <c r="G272" s="1343" t="s">
        <v>233</v>
      </c>
      <c r="H272" s="1345" t="s">
        <v>46</v>
      </c>
      <c r="I272" s="1345"/>
      <c r="J272" s="1345"/>
      <c r="K272" s="1345"/>
      <c r="L272" s="1346"/>
      <c r="M272" s="1347" t="s">
        <v>238</v>
      </c>
      <c r="N272" s="47" t="s">
        <v>1</v>
      </c>
      <c r="O272" s="59" t="s">
        <v>37</v>
      </c>
    </row>
    <row r="273" spans="1:15" ht="20.25" thickBot="1">
      <c r="A273" s="1421"/>
      <c r="B273" s="31" t="s">
        <v>27</v>
      </c>
      <c r="C273" s="25" t="s">
        <v>28</v>
      </c>
      <c r="D273" s="25" t="s">
        <v>19</v>
      </c>
      <c r="E273" s="25" t="s">
        <v>29</v>
      </c>
      <c r="F273" s="1342"/>
      <c r="G273" s="1344"/>
      <c r="H273" s="153" t="s">
        <v>21</v>
      </c>
      <c r="I273" s="153" t="s">
        <v>20</v>
      </c>
      <c r="J273" s="260" t="s">
        <v>30</v>
      </c>
      <c r="K273" s="261" t="s">
        <v>31</v>
      </c>
      <c r="L273" s="155" t="s">
        <v>32</v>
      </c>
      <c r="M273" s="1348"/>
      <c r="N273" s="25" t="s">
        <v>33</v>
      </c>
      <c r="O273" s="33" t="s">
        <v>33</v>
      </c>
    </row>
    <row r="274" spans="1:15" ht="13.5" thickBot="1">
      <c r="A274" s="209" t="s">
        <v>8</v>
      </c>
      <c r="B274" s="531">
        <v>0</v>
      </c>
      <c r="C274" s="532">
        <v>0</v>
      </c>
      <c r="D274" s="532">
        <v>0</v>
      </c>
      <c r="E274" s="532">
        <v>7.5</v>
      </c>
      <c r="F274" s="535">
        <v>0</v>
      </c>
      <c r="G274" s="532">
        <v>3.5</v>
      </c>
      <c r="H274" s="532">
        <v>0</v>
      </c>
      <c r="I274" s="532">
        <v>0</v>
      </c>
      <c r="J274" s="532">
        <v>0</v>
      </c>
      <c r="K274" s="536">
        <v>0</v>
      </c>
      <c r="L274" s="537">
        <v>0</v>
      </c>
      <c r="M274" s="531">
        <v>0</v>
      </c>
      <c r="N274" s="532">
        <v>2</v>
      </c>
      <c r="O274" s="534">
        <v>4.8</v>
      </c>
    </row>
    <row r="275" spans="1:15" ht="13.5" thickBot="1">
      <c r="A275" s="32" t="s">
        <v>13</v>
      </c>
      <c r="B275" s="269">
        <f aca="true" t="shared" si="33" ref="B275:O275">SUM(B274:B274)</f>
        <v>0</v>
      </c>
      <c r="C275" s="269">
        <f t="shared" si="33"/>
        <v>0</v>
      </c>
      <c r="D275" s="269">
        <f t="shared" si="33"/>
        <v>0</v>
      </c>
      <c r="E275" s="269">
        <f t="shared" si="33"/>
        <v>7.5</v>
      </c>
      <c r="F275" s="269">
        <f t="shared" si="33"/>
        <v>0</v>
      </c>
      <c r="G275" s="269">
        <f t="shared" si="33"/>
        <v>3.5</v>
      </c>
      <c r="H275" s="269">
        <f t="shared" si="33"/>
        <v>0</v>
      </c>
      <c r="I275" s="269">
        <f t="shared" si="33"/>
        <v>0</v>
      </c>
      <c r="J275" s="269">
        <f t="shared" si="33"/>
        <v>0</v>
      </c>
      <c r="K275" s="269">
        <f t="shared" si="33"/>
        <v>0</v>
      </c>
      <c r="L275" s="520">
        <f t="shared" si="33"/>
        <v>0</v>
      </c>
      <c r="M275" s="269">
        <f t="shared" si="33"/>
        <v>0</v>
      </c>
      <c r="N275" s="269">
        <f t="shared" si="33"/>
        <v>2</v>
      </c>
      <c r="O275" s="870">
        <f t="shared" si="33"/>
        <v>4.8</v>
      </c>
    </row>
    <row r="276" spans="1:15" ht="12.7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56"/>
    </row>
    <row r="277" ht="12.75">
      <c r="B277" s="6" t="s">
        <v>125</v>
      </c>
    </row>
    <row r="278" spans="1:15" ht="19.5" customHeight="1">
      <c r="A278" s="1420" t="s">
        <v>23</v>
      </c>
      <c r="B278" s="1423" t="s">
        <v>34</v>
      </c>
      <c r="C278" s="1423"/>
      <c r="D278" s="1423"/>
      <c r="E278" s="1423"/>
      <c r="F278" s="1341" t="s">
        <v>232</v>
      </c>
      <c r="G278" s="1343" t="s">
        <v>233</v>
      </c>
      <c r="H278" s="1345" t="s">
        <v>46</v>
      </c>
      <c r="I278" s="1345"/>
      <c r="J278" s="1345"/>
      <c r="K278" s="1345"/>
      <c r="L278" s="1346"/>
      <c r="M278" s="1347" t="s">
        <v>238</v>
      </c>
      <c r="N278" s="47" t="s">
        <v>1</v>
      </c>
      <c r="O278" s="59" t="s">
        <v>37</v>
      </c>
    </row>
    <row r="279" spans="1:15" ht="20.25" thickBot="1">
      <c r="A279" s="1421"/>
      <c r="B279" s="31" t="s">
        <v>27</v>
      </c>
      <c r="C279" s="25" t="s">
        <v>28</v>
      </c>
      <c r="D279" s="25" t="s">
        <v>19</v>
      </c>
      <c r="E279" s="25" t="s">
        <v>29</v>
      </c>
      <c r="F279" s="1342"/>
      <c r="G279" s="1344"/>
      <c r="H279" s="153" t="s">
        <v>21</v>
      </c>
      <c r="I279" s="153" t="s">
        <v>20</v>
      </c>
      <c r="J279" s="260" t="s">
        <v>30</v>
      </c>
      <c r="K279" s="261" t="s">
        <v>31</v>
      </c>
      <c r="L279" s="155" t="s">
        <v>32</v>
      </c>
      <c r="M279" s="1348"/>
      <c r="N279" s="25" t="s">
        <v>33</v>
      </c>
      <c r="O279" s="33" t="s">
        <v>33</v>
      </c>
    </row>
    <row r="280" spans="1:15" ht="12.75">
      <c r="A280" s="208" t="s">
        <v>10</v>
      </c>
      <c r="B280" s="531">
        <v>0</v>
      </c>
      <c r="C280" s="532">
        <v>0</v>
      </c>
      <c r="D280" s="532">
        <v>0</v>
      </c>
      <c r="E280" s="532">
        <v>0</v>
      </c>
      <c r="F280" s="532">
        <v>19</v>
      </c>
      <c r="G280" s="532">
        <v>9.4</v>
      </c>
      <c r="H280" s="532">
        <v>0</v>
      </c>
      <c r="I280" s="532">
        <v>0</v>
      </c>
      <c r="J280" s="532">
        <v>0</v>
      </c>
      <c r="K280" s="532">
        <v>0</v>
      </c>
      <c r="L280" s="533">
        <v>0</v>
      </c>
      <c r="M280" s="531">
        <v>66.4</v>
      </c>
      <c r="N280" s="532">
        <v>1.5</v>
      </c>
      <c r="O280" s="534">
        <v>7.2</v>
      </c>
    </row>
    <row r="281" spans="1:15" ht="12.75">
      <c r="A281" s="209" t="s">
        <v>8</v>
      </c>
      <c r="B281" s="531">
        <v>0</v>
      </c>
      <c r="C281" s="532">
        <v>0</v>
      </c>
      <c r="D281" s="532">
        <v>63.9</v>
      </c>
      <c r="E281" s="532">
        <v>37.2</v>
      </c>
      <c r="F281" s="535">
        <v>43.7</v>
      </c>
      <c r="G281" s="532">
        <v>3.5</v>
      </c>
      <c r="H281" s="532">
        <v>0</v>
      </c>
      <c r="I281" s="532">
        <v>0</v>
      </c>
      <c r="J281" s="532">
        <v>0</v>
      </c>
      <c r="K281" s="536">
        <v>0</v>
      </c>
      <c r="L281" s="537">
        <v>0</v>
      </c>
      <c r="M281" s="531">
        <v>147.3</v>
      </c>
      <c r="N281" s="532">
        <v>19.8</v>
      </c>
      <c r="O281" s="534">
        <v>18</v>
      </c>
    </row>
    <row r="282" spans="1:15" ht="12.75">
      <c r="A282" s="209" t="s">
        <v>3</v>
      </c>
      <c r="B282" s="312">
        <v>0</v>
      </c>
      <c r="C282" s="310">
        <v>0</v>
      </c>
      <c r="D282" s="310">
        <v>0</v>
      </c>
      <c r="E282" s="310">
        <v>115.5</v>
      </c>
      <c r="F282" s="311">
        <v>21.7</v>
      </c>
      <c r="G282" s="310">
        <v>3.2</v>
      </c>
      <c r="H282" s="310">
        <v>0</v>
      </c>
      <c r="I282" s="310">
        <v>0</v>
      </c>
      <c r="J282" s="310">
        <v>0</v>
      </c>
      <c r="K282" s="536">
        <v>0</v>
      </c>
      <c r="L282" s="538">
        <v>0</v>
      </c>
      <c r="M282" s="312">
        <v>256.3</v>
      </c>
      <c r="N282" s="310">
        <v>19.8</v>
      </c>
      <c r="O282" s="313">
        <v>19.6</v>
      </c>
    </row>
    <row r="283" spans="1:15" ht="13.5" thickBot="1">
      <c r="A283" s="214" t="s">
        <v>9</v>
      </c>
      <c r="B283" s="314">
        <v>0</v>
      </c>
      <c r="C283" s="315">
        <v>0</v>
      </c>
      <c r="D283" s="315">
        <v>0</v>
      </c>
      <c r="E283" s="315">
        <v>0</v>
      </c>
      <c r="F283" s="316">
        <v>66</v>
      </c>
      <c r="G283" s="315">
        <v>0</v>
      </c>
      <c r="H283" s="315">
        <v>0</v>
      </c>
      <c r="I283" s="315">
        <v>0</v>
      </c>
      <c r="J283" s="315">
        <v>0</v>
      </c>
      <c r="K283" s="539">
        <v>0</v>
      </c>
      <c r="L283" s="540">
        <v>0</v>
      </c>
      <c r="M283" s="314">
        <v>0</v>
      </c>
      <c r="N283" s="315">
        <v>0</v>
      </c>
      <c r="O283" s="317">
        <v>0</v>
      </c>
    </row>
    <row r="284" spans="1:15" ht="13.5" thickBot="1">
      <c r="A284" s="32" t="s">
        <v>13</v>
      </c>
      <c r="B284" s="269">
        <f aca="true" t="shared" si="34" ref="B284:O284">SUM(B280:B283)</f>
        <v>0</v>
      </c>
      <c r="C284" s="269">
        <f t="shared" si="34"/>
        <v>0</v>
      </c>
      <c r="D284" s="269">
        <f t="shared" si="34"/>
        <v>63.9</v>
      </c>
      <c r="E284" s="269">
        <f t="shared" si="34"/>
        <v>152.7</v>
      </c>
      <c r="F284" s="269">
        <f t="shared" si="34"/>
        <v>150.4</v>
      </c>
      <c r="G284" s="269">
        <f t="shared" si="34"/>
        <v>16.1</v>
      </c>
      <c r="H284" s="269">
        <f t="shared" si="34"/>
        <v>0</v>
      </c>
      <c r="I284" s="269">
        <f t="shared" si="34"/>
        <v>0</v>
      </c>
      <c r="J284" s="269">
        <f t="shared" si="34"/>
        <v>0</v>
      </c>
      <c r="K284" s="269">
        <f t="shared" si="34"/>
        <v>0</v>
      </c>
      <c r="L284" s="520">
        <f t="shared" si="34"/>
        <v>0</v>
      </c>
      <c r="M284" s="269">
        <f t="shared" si="34"/>
        <v>470</v>
      </c>
      <c r="N284" s="269">
        <f t="shared" si="34"/>
        <v>41.1</v>
      </c>
      <c r="O284" s="519">
        <f t="shared" si="34"/>
        <v>44.8</v>
      </c>
    </row>
    <row r="285" ht="12.75"/>
    <row r="286" spans="1:13" ht="18">
      <c r="A286" s="10"/>
      <c r="B286" s="6" t="s">
        <v>164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431" t="s">
        <v>23</v>
      </c>
      <c r="B287" s="1433" t="s">
        <v>34</v>
      </c>
      <c r="C287" s="1433"/>
      <c r="D287" s="1433"/>
      <c r="E287" s="1433"/>
      <c r="F287" s="1337" t="s">
        <v>232</v>
      </c>
      <c r="G287" s="1339" t="s">
        <v>233</v>
      </c>
      <c r="H287" s="1445" t="s">
        <v>35</v>
      </c>
      <c r="I287" s="1445"/>
      <c r="J287" s="1445"/>
      <c r="K287" s="1445"/>
      <c r="L287" s="1446"/>
      <c r="M287" s="1335" t="s">
        <v>238</v>
      </c>
      <c r="N287" s="52" t="s">
        <v>1</v>
      </c>
      <c r="O287" s="60" t="s">
        <v>37</v>
      </c>
    </row>
    <row r="288" spans="1:15" ht="20.25" thickBot="1">
      <c r="A288" s="1432"/>
      <c r="B288" s="36" t="s">
        <v>27</v>
      </c>
      <c r="C288" s="37" t="s">
        <v>28</v>
      </c>
      <c r="D288" s="37" t="s">
        <v>19</v>
      </c>
      <c r="E288" s="37" t="s">
        <v>29</v>
      </c>
      <c r="F288" s="1338"/>
      <c r="G288" s="1340"/>
      <c r="H288" s="38" t="s">
        <v>21</v>
      </c>
      <c r="I288" s="38" t="s">
        <v>20</v>
      </c>
      <c r="J288" s="38" t="s">
        <v>30</v>
      </c>
      <c r="K288" s="38" t="s">
        <v>31</v>
      </c>
      <c r="L288" s="39" t="s">
        <v>32</v>
      </c>
      <c r="M288" s="1365"/>
      <c r="N288" s="37" t="s">
        <v>33</v>
      </c>
      <c r="O288" s="40" t="s">
        <v>33</v>
      </c>
    </row>
    <row r="289" spans="1:15" ht="13.5" thickBot="1">
      <c r="A289" s="55" t="s">
        <v>13</v>
      </c>
      <c r="B289" s="445">
        <f>B179+B201+B190+B212+B221+B226+B236+B242+B250+B257+B263+B269+B275+B284</f>
        <v>600</v>
      </c>
      <c r="C289" s="445">
        <f aca="true" t="shared" si="35" ref="C289:O289">C179+C201+C190+C212+C221+C226+C236+C242+C250+C257+C263+C269+C275+C284</f>
        <v>707.1</v>
      </c>
      <c r="D289" s="445">
        <f t="shared" si="35"/>
        <v>619.6999999999999</v>
      </c>
      <c r="E289" s="445">
        <f t="shared" si="35"/>
        <v>5582.800000000001</v>
      </c>
      <c r="F289" s="445">
        <f t="shared" si="35"/>
        <v>5604.749999999999</v>
      </c>
      <c r="G289" s="445">
        <f t="shared" si="35"/>
        <v>1380.3499999999997</v>
      </c>
      <c r="H289" s="445">
        <f t="shared" si="35"/>
        <v>848.1999999999999</v>
      </c>
      <c r="I289" s="445">
        <f t="shared" si="35"/>
        <v>888.7</v>
      </c>
      <c r="J289" s="445">
        <f t="shared" si="35"/>
        <v>0</v>
      </c>
      <c r="K289" s="445">
        <f t="shared" si="35"/>
        <v>0</v>
      </c>
      <c r="L289" s="446">
        <f t="shared" si="35"/>
        <v>785.0999999999999</v>
      </c>
      <c r="M289" s="445">
        <f t="shared" si="35"/>
        <v>6689.799999999999</v>
      </c>
      <c r="N289" s="445">
        <f t="shared" si="35"/>
        <v>6149.700000000002</v>
      </c>
      <c r="O289" s="871">
        <f t="shared" si="35"/>
        <v>2622.3</v>
      </c>
    </row>
    <row r="290" spans="1:15" ht="13.5" thickBot="1">
      <c r="A290" s="257" t="s">
        <v>13</v>
      </c>
      <c r="B290" s="269">
        <f aca="true" t="shared" si="36" ref="B290:O290">SUM(B289:B289)</f>
        <v>600</v>
      </c>
      <c r="C290" s="269">
        <f t="shared" si="36"/>
        <v>707.1</v>
      </c>
      <c r="D290" s="269">
        <f t="shared" si="36"/>
        <v>619.6999999999999</v>
      </c>
      <c r="E290" s="269">
        <f t="shared" si="36"/>
        <v>5582.800000000001</v>
      </c>
      <c r="F290" s="269">
        <f t="shared" si="36"/>
        <v>5604.749999999999</v>
      </c>
      <c r="G290" s="269">
        <f t="shared" si="36"/>
        <v>1380.3499999999997</v>
      </c>
      <c r="H290" s="269">
        <f t="shared" si="36"/>
        <v>848.1999999999999</v>
      </c>
      <c r="I290" s="269">
        <f t="shared" si="36"/>
        <v>888.7</v>
      </c>
      <c r="J290" s="269">
        <f t="shared" si="36"/>
        <v>0</v>
      </c>
      <c r="K290" s="269">
        <f t="shared" si="36"/>
        <v>0</v>
      </c>
      <c r="L290" s="444">
        <f t="shared" si="36"/>
        <v>785.0999999999999</v>
      </c>
      <c r="M290" s="269">
        <f t="shared" si="36"/>
        <v>6689.799999999999</v>
      </c>
      <c r="N290" s="269">
        <f t="shared" si="36"/>
        <v>6149.700000000002</v>
      </c>
      <c r="O290" s="519">
        <f t="shared" si="36"/>
        <v>2622.3</v>
      </c>
    </row>
    <row r="291" ht="12.75"/>
    <row r="292" ht="15.75">
      <c r="B292" s="4" t="s">
        <v>126</v>
      </c>
    </row>
    <row r="293" ht="12.75"/>
    <row r="294" spans="1:13" ht="12.75">
      <c r="A294" s="8"/>
      <c r="B294" s="6" t="s">
        <v>85</v>
      </c>
      <c r="C294" s="8"/>
      <c r="D294" s="215"/>
      <c r="E294" s="215"/>
      <c r="F294" s="215"/>
      <c r="G294" s="215"/>
      <c r="H294" s="215"/>
      <c r="I294" s="215"/>
      <c r="J294" s="215"/>
      <c r="K294" s="215"/>
      <c r="L294" s="15"/>
      <c r="M294" s="15"/>
    </row>
    <row r="295" spans="1:15" ht="29.25" customHeight="1">
      <c r="A295" s="1420" t="s">
        <v>23</v>
      </c>
      <c r="B295" s="1422" t="s">
        <v>34</v>
      </c>
      <c r="C295" s="1423"/>
      <c r="D295" s="1423"/>
      <c r="E295" s="1424"/>
      <c r="F295" s="1341" t="s">
        <v>232</v>
      </c>
      <c r="G295" s="1343" t="s">
        <v>233</v>
      </c>
      <c r="H295" s="1345" t="s">
        <v>46</v>
      </c>
      <c r="I295" s="1345"/>
      <c r="J295" s="1345"/>
      <c r="K295" s="1345"/>
      <c r="L295" s="1346"/>
      <c r="M295" s="1347" t="s">
        <v>238</v>
      </c>
      <c r="N295" s="47" t="s">
        <v>1</v>
      </c>
      <c r="O295" s="59" t="s">
        <v>37</v>
      </c>
    </row>
    <row r="296" spans="1:15" ht="20.25" thickBot="1">
      <c r="A296" s="1429"/>
      <c r="B296" s="31" t="s">
        <v>27</v>
      </c>
      <c r="C296" s="25" t="s">
        <v>28</v>
      </c>
      <c r="D296" s="25" t="s">
        <v>19</v>
      </c>
      <c r="E296" s="25" t="s">
        <v>29</v>
      </c>
      <c r="F296" s="1342"/>
      <c r="G296" s="1344"/>
      <c r="H296" s="153" t="s">
        <v>21</v>
      </c>
      <c r="I296" s="153" t="s">
        <v>20</v>
      </c>
      <c r="J296" s="260" t="s">
        <v>30</v>
      </c>
      <c r="K296" s="261" t="s">
        <v>31</v>
      </c>
      <c r="L296" s="155" t="s">
        <v>32</v>
      </c>
      <c r="M296" s="1348"/>
      <c r="N296" s="25" t="s">
        <v>33</v>
      </c>
      <c r="O296" s="33" t="s">
        <v>33</v>
      </c>
    </row>
    <row r="297" spans="1:15" ht="12.75">
      <c r="A297" s="209" t="s">
        <v>8</v>
      </c>
      <c r="B297" s="521">
        <v>0</v>
      </c>
      <c r="C297" s="522">
        <v>0</v>
      </c>
      <c r="D297" s="522">
        <v>0</v>
      </c>
      <c r="E297" s="522">
        <v>0</v>
      </c>
      <c r="F297" s="523">
        <v>38.5</v>
      </c>
      <c r="G297" s="522">
        <v>12.1</v>
      </c>
      <c r="H297" s="522">
        <v>0</v>
      </c>
      <c r="I297" s="522">
        <v>0</v>
      </c>
      <c r="J297" s="522">
        <v>0</v>
      </c>
      <c r="K297" s="526">
        <v>0</v>
      </c>
      <c r="L297" s="527">
        <v>0</v>
      </c>
      <c r="M297" s="528">
        <v>149.7</v>
      </c>
      <c r="N297" s="522">
        <v>10.2</v>
      </c>
      <c r="O297" s="525">
        <v>5.1</v>
      </c>
    </row>
    <row r="298" spans="1:15" ht="13.5" thickBot="1">
      <c r="A298" s="209" t="s">
        <v>3</v>
      </c>
      <c r="B298" s="339">
        <v>0</v>
      </c>
      <c r="C298" s="340">
        <v>0</v>
      </c>
      <c r="D298" s="340">
        <v>0</v>
      </c>
      <c r="E298" s="340">
        <v>0</v>
      </c>
      <c r="F298" s="341">
        <v>23.9</v>
      </c>
      <c r="G298" s="340">
        <v>6.8</v>
      </c>
      <c r="H298" s="340">
        <v>0</v>
      </c>
      <c r="I298" s="340">
        <v>0</v>
      </c>
      <c r="J298" s="340">
        <v>0</v>
      </c>
      <c r="K298" s="529">
        <v>0</v>
      </c>
      <c r="L298" s="342">
        <v>0</v>
      </c>
      <c r="M298" s="530">
        <v>45.7</v>
      </c>
      <c r="N298" s="340">
        <v>3</v>
      </c>
      <c r="O298" s="343">
        <v>6.8</v>
      </c>
    </row>
    <row r="299" spans="1:15" ht="13.5" thickBot="1">
      <c r="A299" s="32" t="s">
        <v>13</v>
      </c>
      <c r="B299" s="269">
        <f aca="true" t="shared" si="37" ref="B299:O299">SUM(B297:B298)</f>
        <v>0</v>
      </c>
      <c r="C299" s="269">
        <f t="shared" si="37"/>
        <v>0</v>
      </c>
      <c r="D299" s="269">
        <v>0</v>
      </c>
      <c r="E299" s="269">
        <v>0</v>
      </c>
      <c r="F299" s="269">
        <f t="shared" si="37"/>
        <v>62.4</v>
      </c>
      <c r="G299" s="269">
        <f t="shared" si="37"/>
        <v>18.9</v>
      </c>
      <c r="H299" s="269">
        <f t="shared" si="37"/>
        <v>0</v>
      </c>
      <c r="I299" s="269">
        <f t="shared" si="37"/>
        <v>0</v>
      </c>
      <c r="J299" s="269">
        <f t="shared" si="37"/>
        <v>0</v>
      </c>
      <c r="K299" s="269">
        <f t="shared" si="37"/>
        <v>0</v>
      </c>
      <c r="L299" s="520">
        <f t="shared" si="37"/>
        <v>0</v>
      </c>
      <c r="M299" s="269">
        <v>195.4</v>
      </c>
      <c r="N299" s="269">
        <f t="shared" si="37"/>
        <v>13.2</v>
      </c>
      <c r="O299" s="519">
        <f t="shared" si="37"/>
        <v>11.899999999999999</v>
      </c>
    </row>
    <row r="300" ht="12.75"/>
    <row r="301" spans="1:13" ht="12.75">
      <c r="A301" s="227"/>
      <c r="B301" s="6" t="s">
        <v>88</v>
      </c>
      <c r="C301" s="8"/>
      <c r="D301" s="215"/>
      <c r="E301" s="228"/>
      <c r="F301" s="215"/>
      <c r="G301" s="215"/>
      <c r="H301" s="215"/>
      <c r="I301" s="215"/>
      <c r="J301" s="215"/>
      <c r="K301" s="15"/>
      <c r="L301" s="15"/>
      <c r="M301" s="15"/>
    </row>
    <row r="302" spans="1:15" ht="29.25" customHeight="1">
      <c r="A302" s="1420" t="s">
        <v>23</v>
      </c>
      <c r="B302" s="1422" t="s">
        <v>34</v>
      </c>
      <c r="C302" s="1423"/>
      <c r="D302" s="1423"/>
      <c r="E302" s="1424"/>
      <c r="F302" s="1425" t="s">
        <v>24</v>
      </c>
      <c r="G302" s="1425" t="s">
        <v>0</v>
      </c>
      <c r="H302" s="1427" t="s">
        <v>35</v>
      </c>
      <c r="I302" s="1423"/>
      <c r="J302" s="1423"/>
      <c r="K302" s="1423"/>
      <c r="L302" s="1428"/>
      <c r="M302" s="1347" t="s">
        <v>238</v>
      </c>
      <c r="N302" s="47" t="s">
        <v>1</v>
      </c>
      <c r="O302" s="59" t="s">
        <v>37</v>
      </c>
    </row>
    <row r="303" spans="1:15" ht="20.25" thickBot="1">
      <c r="A303" s="1421"/>
      <c r="B303" s="31" t="s">
        <v>27</v>
      </c>
      <c r="C303" s="25" t="s">
        <v>28</v>
      </c>
      <c r="D303" s="25" t="s">
        <v>19</v>
      </c>
      <c r="E303" s="25" t="s">
        <v>29</v>
      </c>
      <c r="F303" s="1426"/>
      <c r="G303" s="1426"/>
      <c r="H303" s="28" t="s">
        <v>21</v>
      </c>
      <c r="I303" s="28" t="s">
        <v>20</v>
      </c>
      <c r="J303" s="28" t="s">
        <v>30</v>
      </c>
      <c r="K303" s="29" t="s">
        <v>31</v>
      </c>
      <c r="L303" s="30" t="s">
        <v>32</v>
      </c>
      <c r="M303" s="1348"/>
      <c r="N303" s="25" t="s">
        <v>33</v>
      </c>
      <c r="O303" s="33" t="s">
        <v>33</v>
      </c>
    </row>
    <row r="304" spans="1:15" ht="13.5" thickBot="1">
      <c r="A304" s="174" t="s">
        <v>8</v>
      </c>
      <c r="B304" s="521">
        <v>0</v>
      </c>
      <c r="C304" s="522">
        <v>0</v>
      </c>
      <c r="D304" s="522">
        <v>0</v>
      </c>
      <c r="E304" s="522">
        <v>9.45</v>
      </c>
      <c r="F304" s="523">
        <v>62.85</v>
      </c>
      <c r="G304" s="522">
        <v>13.19</v>
      </c>
      <c r="H304" s="522">
        <v>0</v>
      </c>
      <c r="I304" s="522">
        <v>0</v>
      </c>
      <c r="J304" s="522">
        <v>0</v>
      </c>
      <c r="K304" s="522">
        <v>0</v>
      </c>
      <c r="L304" s="523">
        <v>0</v>
      </c>
      <c r="M304" s="524">
        <v>120</v>
      </c>
      <c r="N304" s="522">
        <v>24.4</v>
      </c>
      <c r="O304" s="525">
        <v>7.8</v>
      </c>
    </row>
    <row r="305" spans="1:15" ht="13.5" thickBot="1">
      <c r="A305" s="32" t="s">
        <v>13</v>
      </c>
      <c r="B305" s="269">
        <f aca="true" t="shared" si="38" ref="B305:O305">SUM(B304:B304)</f>
        <v>0</v>
      </c>
      <c r="C305" s="269">
        <f t="shared" si="38"/>
        <v>0</v>
      </c>
      <c r="D305" s="269">
        <f t="shared" si="38"/>
        <v>0</v>
      </c>
      <c r="E305" s="269">
        <f t="shared" si="38"/>
        <v>9.45</v>
      </c>
      <c r="F305" s="269">
        <f t="shared" si="38"/>
        <v>62.85</v>
      </c>
      <c r="G305" s="269">
        <f t="shared" si="38"/>
        <v>13.19</v>
      </c>
      <c r="H305" s="269">
        <f t="shared" si="38"/>
        <v>0</v>
      </c>
      <c r="I305" s="269">
        <f t="shared" si="38"/>
        <v>0</v>
      </c>
      <c r="J305" s="269">
        <f t="shared" si="38"/>
        <v>0</v>
      </c>
      <c r="K305" s="269">
        <f t="shared" si="38"/>
        <v>0</v>
      </c>
      <c r="L305" s="517">
        <f t="shared" si="38"/>
        <v>0</v>
      </c>
      <c r="M305" s="518">
        <f t="shared" si="38"/>
        <v>120</v>
      </c>
      <c r="N305" s="269">
        <f t="shared" si="38"/>
        <v>24.4</v>
      </c>
      <c r="O305" s="519">
        <f t="shared" si="38"/>
        <v>7.8</v>
      </c>
    </row>
    <row r="306" ht="12.75"/>
    <row r="307" spans="1:13" ht="12.75">
      <c r="A307" s="227"/>
      <c r="B307" s="6" t="s">
        <v>223</v>
      </c>
      <c r="C307" s="8"/>
      <c r="D307" s="215"/>
      <c r="E307" s="228"/>
      <c r="F307" s="215"/>
      <c r="G307" s="215"/>
      <c r="H307" s="215"/>
      <c r="I307" s="215"/>
      <c r="J307" s="215"/>
      <c r="K307" s="15"/>
      <c r="L307" s="15"/>
      <c r="M307" s="15"/>
    </row>
    <row r="308" spans="1:15" ht="29.25" customHeight="1">
      <c r="A308" s="1420" t="s">
        <v>23</v>
      </c>
      <c r="B308" s="1422" t="s">
        <v>34</v>
      </c>
      <c r="C308" s="1423"/>
      <c r="D308" s="1423"/>
      <c r="E308" s="1424"/>
      <c r="F308" s="1341" t="s">
        <v>232</v>
      </c>
      <c r="G308" s="1343" t="s">
        <v>233</v>
      </c>
      <c r="H308" s="1345" t="s">
        <v>46</v>
      </c>
      <c r="I308" s="1345"/>
      <c r="J308" s="1345"/>
      <c r="K308" s="1345"/>
      <c r="L308" s="1346"/>
      <c r="M308" s="1347" t="s">
        <v>238</v>
      </c>
      <c r="N308" s="47" t="s">
        <v>1</v>
      </c>
      <c r="O308" s="59" t="s">
        <v>37</v>
      </c>
    </row>
    <row r="309" spans="1:15" ht="20.25" thickBot="1">
      <c r="A309" s="1429"/>
      <c r="B309" s="31" t="s">
        <v>27</v>
      </c>
      <c r="C309" s="25" t="s">
        <v>28</v>
      </c>
      <c r="D309" s="25" t="s">
        <v>19</v>
      </c>
      <c r="E309" s="25" t="s">
        <v>29</v>
      </c>
      <c r="F309" s="1342"/>
      <c r="G309" s="1344"/>
      <c r="H309" s="153" t="s">
        <v>21</v>
      </c>
      <c r="I309" s="153" t="s">
        <v>20</v>
      </c>
      <c r="J309" s="260" t="s">
        <v>30</v>
      </c>
      <c r="K309" s="261" t="s">
        <v>31</v>
      </c>
      <c r="L309" s="155" t="s">
        <v>32</v>
      </c>
      <c r="M309" s="1348"/>
      <c r="N309" s="25" t="s">
        <v>33</v>
      </c>
      <c r="O309" s="33" t="s">
        <v>33</v>
      </c>
    </row>
    <row r="310" spans="1:15" ht="13.5" thickBot="1">
      <c r="A310" s="209" t="s">
        <v>8</v>
      </c>
      <c r="B310" s="306">
        <v>179</v>
      </c>
      <c r="C310" s="307">
        <v>272.1</v>
      </c>
      <c r="D310" s="307">
        <v>0</v>
      </c>
      <c r="E310" s="307">
        <v>46</v>
      </c>
      <c r="F310" s="309">
        <v>57.1</v>
      </c>
      <c r="G310" s="307">
        <v>22.9</v>
      </c>
      <c r="H310" s="307">
        <v>0</v>
      </c>
      <c r="I310" s="307">
        <v>0</v>
      </c>
      <c r="J310" s="307">
        <v>0</v>
      </c>
      <c r="K310" s="337">
        <v>0</v>
      </c>
      <c r="L310" s="344">
        <v>0</v>
      </c>
      <c r="M310" s="345">
        <v>87.9</v>
      </c>
      <c r="N310" s="307">
        <v>48.2</v>
      </c>
      <c r="O310" s="308">
        <v>55.8</v>
      </c>
    </row>
    <row r="311" spans="1:15" ht="13.5" thickBot="1">
      <c r="A311" s="32" t="s">
        <v>13</v>
      </c>
      <c r="B311" s="26">
        <f aca="true" t="shared" si="39" ref="B311:O311">SUM(B310:B310)</f>
        <v>179</v>
      </c>
      <c r="C311" s="26">
        <f t="shared" si="39"/>
        <v>272.1</v>
      </c>
      <c r="D311" s="26">
        <f t="shared" si="39"/>
        <v>0</v>
      </c>
      <c r="E311" s="26">
        <f t="shared" si="39"/>
        <v>46</v>
      </c>
      <c r="F311" s="26">
        <f t="shared" si="39"/>
        <v>57.1</v>
      </c>
      <c r="G311" s="26">
        <f t="shared" si="39"/>
        <v>22.9</v>
      </c>
      <c r="H311" s="26">
        <f t="shared" si="39"/>
        <v>0</v>
      </c>
      <c r="I311" s="26">
        <f t="shared" si="39"/>
        <v>0</v>
      </c>
      <c r="J311" s="26">
        <f t="shared" si="39"/>
        <v>0</v>
      </c>
      <c r="K311" s="26">
        <f t="shared" si="39"/>
        <v>0</v>
      </c>
      <c r="L311" s="266">
        <f t="shared" si="39"/>
        <v>0</v>
      </c>
      <c r="M311" s="278">
        <f>SUM(M310:M310)</f>
        <v>87.9</v>
      </c>
      <c r="N311" s="26">
        <f t="shared" si="39"/>
        <v>48.2</v>
      </c>
      <c r="O311" s="216">
        <f t="shared" si="39"/>
        <v>55.8</v>
      </c>
    </row>
    <row r="312" ht="12.75"/>
    <row r="313" spans="1:13" ht="18">
      <c r="A313" s="8"/>
      <c r="B313" s="6" t="s">
        <v>74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420" t="s">
        <v>23</v>
      </c>
      <c r="B314" s="1422" t="s">
        <v>34</v>
      </c>
      <c r="C314" s="1423"/>
      <c r="D314" s="1423"/>
      <c r="E314" s="1424"/>
      <c r="F314" s="1341" t="s">
        <v>232</v>
      </c>
      <c r="G314" s="1343" t="s">
        <v>233</v>
      </c>
      <c r="H314" s="1345" t="s">
        <v>46</v>
      </c>
      <c r="I314" s="1345"/>
      <c r="J314" s="1345"/>
      <c r="K314" s="1345"/>
      <c r="L314" s="1346"/>
      <c r="M314" s="1347" t="s">
        <v>238</v>
      </c>
      <c r="N314" s="47" t="s">
        <v>1</v>
      </c>
      <c r="O314" s="59" t="s">
        <v>37</v>
      </c>
    </row>
    <row r="315" spans="1:15" ht="29.25" customHeight="1" thickBot="1">
      <c r="A315" s="1429"/>
      <c r="B315" s="31" t="s">
        <v>27</v>
      </c>
      <c r="C315" s="25" t="s">
        <v>28</v>
      </c>
      <c r="D315" s="25" t="s">
        <v>19</v>
      </c>
      <c r="E315" s="25" t="s">
        <v>29</v>
      </c>
      <c r="F315" s="1342"/>
      <c r="G315" s="1344"/>
      <c r="H315" s="153" t="s">
        <v>21</v>
      </c>
      <c r="I315" s="153" t="s">
        <v>20</v>
      </c>
      <c r="J315" s="260" t="s">
        <v>30</v>
      </c>
      <c r="K315" s="261" t="s">
        <v>31</v>
      </c>
      <c r="L315" s="155" t="s">
        <v>32</v>
      </c>
      <c r="M315" s="1348"/>
      <c r="N315" s="25" t="s">
        <v>33</v>
      </c>
      <c r="O315" s="33" t="s">
        <v>33</v>
      </c>
    </row>
    <row r="316" spans="1:15" ht="13.5" thickBot="1">
      <c r="A316" s="209" t="s">
        <v>8</v>
      </c>
      <c r="B316" s="224">
        <v>171</v>
      </c>
      <c r="C316" s="224">
        <v>0</v>
      </c>
      <c r="D316" s="224">
        <v>0</v>
      </c>
      <c r="E316" s="224">
        <v>237.1</v>
      </c>
      <c r="F316" s="224">
        <v>132.5</v>
      </c>
      <c r="G316" s="224">
        <v>60.4</v>
      </c>
      <c r="H316" s="224">
        <v>15</v>
      </c>
      <c r="I316" s="224">
        <v>36</v>
      </c>
      <c r="J316" s="224">
        <v>0</v>
      </c>
      <c r="K316" s="224">
        <v>0</v>
      </c>
      <c r="L316" s="281">
        <v>87.48</v>
      </c>
      <c r="M316" s="280">
        <v>286.4</v>
      </c>
      <c r="N316" s="225">
        <v>73</v>
      </c>
      <c r="O316" s="872">
        <v>92</v>
      </c>
    </row>
    <row r="317" spans="1:15" ht="13.5" thickBot="1">
      <c r="A317" s="32" t="s">
        <v>13</v>
      </c>
      <c r="B317" s="26">
        <f aca="true" t="shared" si="40" ref="B317:O317">SUM(B316:B316)</f>
        <v>171</v>
      </c>
      <c r="C317" s="26">
        <f t="shared" si="40"/>
        <v>0</v>
      </c>
      <c r="D317" s="26">
        <f t="shared" si="40"/>
        <v>0</v>
      </c>
      <c r="E317" s="26">
        <f t="shared" si="40"/>
        <v>237.1</v>
      </c>
      <c r="F317" s="26">
        <f t="shared" si="40"/>
        <v>132.5</v>
      </c>
      <c r="G317" s="26">
        <f t="shared" si="40"/>
        <v>60.4</v>
      </c>
      <c r="H317" s="26">
        <f t="shared" si="40"/>
        <v>15</v>
      </c>
      <c r="I317" s="26">
        <f t="shared" si="40"/>
        <v>36</v>
      </c>
      <c r="J317" s="26">
        <f t="shared" si="40"/>
        <v>0</v>
      </c>
      <c r="K317" s="26">
        <f t="shared" si="40"/>
        <v>0</v>
      </c>
      <c r="L317" s="266">
        <f t="shared" si="40"/>
        <v>87.48</v>
      </c>
      <c r="M317" s="26">
        <f t="shared" si="40"/>
        <v>286.4</v>
      </c>
      <c r="N317" s="26">
        <f t="shared" si="40"/>
        <v>73</v>
      </c>
      <c r="O317" s="216">
        <f t="shared" si="40"/>
        <v>92</v>
      </c>
    </row>
    <row r="318" spans="1:15" ht="12.7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56"/>
    </row>
    <row r="319" spans="1:15" ht="12.7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56"/>
    </row>
    <row r="320" spans="1:13" ht="12.75">
      <c r="A320" s="8"/>
      <c r="B320" s="6" t="s">
        <v>201</v>
      </c>
      <c r="C320" s="8"/>
      <c r="D320" s="215"/>
      <c r="E320" s="215"/>
      <c r="F320" s="215"/>
      <c r="G320" s="215"/>
      <c r="H320" s="215"/>
      <c r="I320" s="215"/>
      <c r="J320" s="215"/>
      <c r="K320" s="15"/>
      <c r="L320" s="15"/>
      <c r="M320" s="15"/>
    </row>
    <row r="321" spans="1:15" ht="29.25" customHeight="1">
      <c r="A321" s="1420" t="s">
        <v>23</v>
      </c>
      <c r="B321" s="1422" t="s">
        <v>34</v>
      </c>
      <c r="C321" s="1423"/>
      <c r="D321" s="1423"/>
      <c r="E321" s="1424"/>
      <c r="F321" s="1341" t="s">
        <v>232</v>
      </c>
      <c r="G321" s="1343" t="s">
        <v>233</v>
      </c>
      <c r="H321" s="1345" t="s">
        <v>46</v>
      </c>
      <c r="I321" s="1345"/>
      <c r="J321" s="1345"/>
      <c r="K321" s="1345"/>
      <c r="L321" s="1346"/>
      <c r="M321" s="1347" t="s">
        <v>238</v>
      </c>
      <c r="N321" s="47" t="s">
        <v>1</v>
      </c>
      <c r="O321" s="59" t="s">
        <v>37</v>
      </c>
    </row>
    <row r="322" spans="1:15" ht="20.25" thickBot="1">
      <c r="A322" s="1429"/>
      <c r="B322" s="31" t="s">
        <v>27</v>
      </c>
      <c r="C322" s="25" t="s">
        <v>28</v>
      </c>
      <c r="D322" s="25" t="s">
        <v>19</v>
      </c>
      <c r="E322" s="25" t="s">
        <v>29</v>
      </c>
      <c r="F322" s="1342"/>
      <c r="G322" s="1344"/>
      <c r="H322" s="153" t="s">
        <v>21</v>
      </c>
      <c r="I322" s="153" t="s">
        <v>20</v>
      </c>
      <c r="J322" s="260" t="s">
        <v>30</v>
      </c>
      <c r="K322" s="261" t="s">
        <v>31</v>
      </c>
      <c r="L322" s="155" t="s">
        <v>32</v>
      </c>
      <c r="M322" s="1348"/>
      <c r="N322" s="25" t="s">
        <v>33</v>
      </c>
      <c r="O322" s="33" t="s">
        <v>33</v>
      </c>
    </row>
    <row r="323" spans="1:15" ht="13.5" thickBot="1">
      <c r="A323" s="209" t="s">
        <v>8</v>
      </c>
      <c r="B323" s="472">
        <v>123.8</v>
      </c>
      <c r="C323" s="473">
        <v>0</v>
      </c>
      <c r="D323" s="473">
        <v>0</v>
      </c>
      <c r="E323" s="473">
        <v>115.7</v>
      </c>
      <c r="F323" s="474">
        <v>28.4</v>
      </c>
      <c r="G323" s="473">
        <v>28.2</v>
      </c>
      <c r="H323" s="473">
        <v>0</v>
      </c>
      <c r="I323" s="473">
        <v>0</v>
      </c>
      <c r="J323" s="473">
        <v>0</v>
      </c>
      <c r="K323" s="475">
        <v>0</v>
      </c>
      <c r="L323" s="487">
        <v>36.8</v>
      </c>
      <c r="M323" s="472">
        <v>437.4</v>
      </c>
      <c r="N323" s="473">
        <v>34.5</v>
      </c>
      <c r="O323" s="477">
        <v>42.3</v>
      </c>
    </row>
    <row r="324" spans="1:15" ht="13.5" thickBot="1">
      <c r="A324" s="32" t="s">
        <v>13</v>
      </c>
      <c r="B324" s="470">
        <f aca="true" t="shared" si="41" ref="B324:O324">SUM(B323:B323)</f>
        <v>123.8</v>
      </c>
      <c r="C324" s="470">
        <f t="shared" si="41"/>
        <v>0</v>
      </c>
      <c r="D324" s="470">
        <f t="shared" si="41"/>
        <v>0</v>
      </c>
      <c r="E324" s="470">
        <f t="shared" si="41"/>
        <v>115.7</v>
      </c>
      <c r="F324" s="470">
        <f t="shared" si="41"/>
        <v>28.4</v>
      </c>
      <c r="G324" s="470">
        <f t="shared" si="41"/>
        <v>28.2</v>
      </c>
      <c r="H324" s="470">
        <f t="shared" si="41"/>
        <v>0</v>
      </c>
      <c r="I324" s="470">
        <f t="shared" si="41"/>
        <v>0</v>
      </c>
      <c r="J324" s="470">
        <f t="shared" si="41"/>
        <v>0</v>
      </c>
      <c r="K324" s="470">
        <f t="shared" si="41"/>
        <v>0</v>
      </c>
      <c r="L324" s="471">
        <f t="shared" si="41"/>
        <v>36.8</v>
      </c>
      <c r="M324" s="482">
        <f>SUM(M323:M323)</f>
        <v>437.4</v>
      </c>
      <c r="N324" s="470">
        <f t="shared" si="41"/>
        <v>34.5</v>
      </c>
      <c r="O324" s="483">
        <f t="shared" si="41"/>
        <v>42.3</v>
      </c>
    </row>
    <row r="326" spans="1:13" ht="18">
      <c r="A326" s="8"/>
      <c r="B326" s="6" t="s">
        <v>217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420" t="s">
        <v>23</v>
      </c>
      <c r="B327" s="1422" t="s">
        <v>34</v>
      </c>
      <c r="C327" s="1423"/>
      <c r="D327" s="1423"/>
      <c r="E327" s="1424"/>
      <c r="F327" s="1341" t="s">
        <v>232</v>
      </c>
      <c r="G327" s="1343" t="s">
        <v>233</v>
      </c>
      <c r="H327" s="1345" t="s">
        <v>46</v>
      </c>
      <c r="I327" s="1345"/>
      <c r="J327" s="1345"/>
      <c r="K327" s="1345"/>
      <c r="L327" s="1346"/>
      <c r="M327" s="1347" t="s">
        <v>238</v>
      </c>
      <c r="N327" s="47" t="s">
        <v>1</v>
      </c>
      <c r="O327" s="59" t="s">
        <v>37</v>
      </c>
    </row>
    <row r="328" spans="1:15" ht="29.25" customHeight="1" thickBot="1">
      <c r="A328" s="1421"/>
      <c r="B328" s="31" t="s">
        <v>27</v>
      </c>
      <c r="C328" s="25" t="s">
        <v>28</v>
      </c>
      <c r="D328" s="25" t="s">
        <v>19</v>
      </c>
      <c r="E328" s="25" t="s">
        <v>29</v>
      </c>
      <c r="F328" s="1342"/>
      <c r="G328" s="1344"/>
      <c r="H328" s="153" t="s">
        <v>21</v>
      </c>
      <c r="I328" s="153" t="s">
        <v>20</v>
      </c>
      <c r="J328" s="260" t="s">
        <v>30</v>
      </c>
      <c r="K328" s="261" t="s">
        <v>31</v>
      </c>
      <c r="L328" s="155" t="s">
        <v>32</v>
      </c>
      <c r="M328" s="1348"/>
      <c r="N328" s="25" t="s">
        <v>33</v>
      </c>
      <c r="O328" s="33" t="s">
        <v>33</v>
      </c>
    </row>
    <row r="329" spans="1:15" ht="12.75">
      <c r="A329" s="50" t="s">
        <v>12</v>
      </c>
      <c r="B329" s="488">
        <v>0</v>
      </c>
      <c r="C329" s="489">
        <v>0</v>
      </c>
      <c r="D329" s="489">
        <v>0</v>
      </c>
      <c r="E329" s="489">
        <v>223.2</v>
      </c>
      <c r="F329" s="490">
        <v>142.1</v>
      </c>
      <c r="G329" s="489">
        <v>84.3</v>
      </c>
      <c r="H329" s="491">
        <v>0</v>
      </c>
      <c r="I329" s="491">
        <v>0</v>
      </c>
      <c r="J329" s="491">
        <v>0</v>
      </c>
      <c r="K329" s="492">
        <v>0</v>
      </c>
      <c r="L329" s="493">
        <v>0</v>
      </c>
      <c r="M329" s="494">
        <v>380.5</v>
      </c>
      <c r="N329" s="489">
        <v>94</v>
      </c>
      <c r="O329" s="495">
        <v>104</v>
      </c>
    </row>
    <row r="330" spans="1:15" ht="13.5" thickBot="1">
      <c r="A330" s="209" t="s">
        <v>3</v>
      </c>
      <c r="B330" s="496">
        <v>0</v>
      </c>
      <c r="C330" s="497">
        <v>0</v>
      </c>
      <c r="D330" s="497">
        <v>0</v>
      </c>
      <c r="E330" s="489">
        <v>223.2</v>
      </c>
      <c r="F330" s="490">
        <v>142.1</v>
      </c>
      <c r="G330" s="497">
        <v>84.3</v>
      </c>
      <c r="H330" s="497">
        <v>0</v>
      </c>
      <c r="I330" s="497">
        <v>0</v>
      </c>
      <c r="J330" s="497">
        <v>0</v>
      </c>
      <c r="K330" s="498">
        <v>0</v>
      </c>
      <c r="L330" s="499">
        <v>0</v>
      </c>
      <c r="M330" s="500">
        <v>380.5</v>
      </c>
      <c r="N330" s="497">
        <v>111</v>
      </c>
      <c r="O330" s="501">
        <v>112</v>
      </c>
    </row>
    <row r="331" spans="1:15" ht="13.5" thickBot="1">
      <c r="A331" s="32" t="s">
        <v>13</v>
      </c>
      <c r="B331" s="470">
        <f>SUM(B329:B330)</f>
        <v>0</v>
      </c>
      <c r="C331" s="470">
        <f aca="true" t="shared" si="42" ref="C331:O331">SUM(C329:C330)</f>
        <v>0</v>
      </c>
      <c r="D331" s="470">
        <f t="shared" si="42"/>
        <v>0</v>
      </c>
      <c r="E331" s="470">
        <f t="shared" si="42"/>
        <v>446.4</v>
      </c>
      <c r="F331" s="470">
        <f t="shared" si="42"/>
        <v>284.2</v>
      </c>
      <c r="G331" s="470">
        <f t="shared" si="42"/>
        <v>168.6</v>
      </c>
      <c r="H331" s="470">
        <f t="shared" si="42"/>
        <v>0</v>
      </c>
      <c r="I331" s="470">
        <f t="shared" si="42"/>
        <v>0</v>
      </c>
      <c r="J331" s="470">
        <f t="shared" si="42"/>
        <v>0</v>
      </c>
      <c r="K331" s="470">
        <f t="shared" si="42"/>
        <v>0</v>
      </c>
      <c r="L331" s="471">
        <f t="shared" si="42"/>
        <v>0</v>
      </c>
      <c r="M331" s="470">
        <f t="shared" si="42"/>
        <v>761</v>
      </c>
      <c r="N331" s="470">
        <f t="shared" si="42"/>
        <v>205</v>
      </c>
      <c r="O331" s="484">
        <f t="shared" si="42"/>
        <v>216</v>
      </c>
    </row>
    <row r="333" spans="1:13" ht="12.75">
      <c r="A333" s="8"/>
      <c r="B333" s="6" t="s">
        <v>202</v>
      </c>
      <c r="C333" s="8"/>
      <c r="D333" s="215"/>
      <c r="E333" s="215"/>
      <c r="F333" s="215"/>
      <c r="G333" s="215"/>
      <c r="H333" s="215"/>
      <c r="I333" s="215"/>
      <c r="J333" s="215"/>
      <c r="K333" s="15"/>
      <c r="L333" s="15"/>
      <c r="M333" s="15"/>
    </row>
    <row r="334" spans="1:15" ht="29.25" customHeight="1">
      <c r="A334" s="1420" t="s">
        <v>23</v>
      </c>
      <c r="B334" s="1422" t="s">
        <v>34</v>
      </c>
      <c r="C334" s="1423"/>
      <c r="D334" s="1423"/>
      <c r="E334" s="1424"/>
      <c r="F334" s="1341" t="s">
        <v>232</v>
      </c>
      <c r="G334" s="1343" t="s">
        <v>233</v>
      </c>
      <c r="H334" s="1345" t="s">
        <v>46</v>
      </c>
      <c r="I334" s="1345"/>
      <c r="J334" s="1345"/>
      <c r="K334" s="1345"/>
      <c r="L334" s="1346"/>
      <c r="M334" s="1347" t="s">
        <v>238</v>
      </c>
      <c r="N334" s="47" t="s">
        <v>1</v>
      </c>
      <c r="O334" s="59" t="s">
        <v>37</v>
      </c>
    </row>
    <row r="335" spans="1:15" ht="20.25" thickBot="1">
      <c r="A335" s="1429"/>
      <c r="B335" s="31" t="s">
        <v>27</v>
      </c>
      <c r="C335" s="25" t="s">
        <v>28</v>
      </c>
      <c r="D335" s="25" t="s">
        <v>19</v>
      </c>
      <c r="E335" s="25" t="s">
        <v>29</v>
      </c>
      <c r="F335" s="1342"/>
      <c r="G335" s="1344"/>
      <c r="H335" s="153" t="s">
        <v>21</v>
      </c>
      <c r="I335" s="153" t="s">
        <v>20</v>
      </c>
      <c r="J335" s="260" t="s">
        <v>30</v>
      </c>
      <c r="K335" s="261" t="s">
        <v>31</v>
      </c>
      <c r="L335" s="155" t="s">
        <v>32</v>
      </c>
      <c r="M335" s="1348"/>
      <c r="N335" s="25" t="s">
        <v>33</v>
      </c>
      <c r="O335" s="33" t="s">
        <v>33</v>
      </c>
    </row>
    <row r="336" spans="1:15" ht="13.5" thickBot="1">
      <c r="A336" s="209" t="s">
        <v>8</v>
      </c>
      <c r="B336" s="472">
        <v>0</v>
      </c>
      <c r="C336" s="473">
        <v>0</v>
      </c>
      <c r="D336" s="473">
        <v>230.6</v>
      </c>
      <c r="E336" s="473">
        <v>56.5</v>
      </c>
      <c r="F336" s="474">
        <v>7.9</v>
      </c>
      <c r="G336" s="473">
        <v>10.6</v>
      </c>
      <c r="H336" s="473">
        <v>0</v>
      </c>
      <c r="I336" s="473">
        <v>0</v>
      </c>
      <c r="J336" s="473">
        <v>0</v>
      </c>
      <c r="K336" s="475">
        <v>0</v>
      </c>
      <c r="L336" s="476">
        <v>0</v>
      </c>
      <c r="M336" s="502">
        <v>168.5</v>
      </c>
      <c r="N336" s="473">
        <v>27.4</v>
      </c>
      <c r="O336" s="477">
        <v>9.4</v>
      </c>
    </row>
    <row r="337" spans="1:15" ht="13.5" thickBot="1">
      <c r="A337" s="32" t="s">
        <v>13</v>
      </c>
      <c r="B337" s="470">
        <f aca="true" t="shared" si="43" ref="B337:O337">SUM(B336:B336)</f>
        <v>0</v>
      </c>
      <c r="C337" s="470">
        <f t="shared" si="43"/>
        <v>0</v>
      </c>
      <c r="D337" s="470">
        <f t="shared" si="43"/>
        <v>230.6</v>
      </c>
      <c r="E337" s="470">
        <f t="shared" si="43"/>
        <v>56.5</v>
      </c>
      <c r="F337" s="470">
        <f t="shared" si="43"/>
        <v>7.9</v>
      </c>
      <c r="G337" s="470">
        <f t="shared" si="43"/>
        <v>10.6</v>
      </c>
      <c r="H337" s="470">
        <f t="shared" si="43"/>
        <v>0</v>
      </c>
      <c r="I337" s="470">
        <f t="shared" si="43"/>
        <v>0</v>
      </c>
      <c r="J337" s="470">
        <f t="shared" si="43"/>
        <v>0</v>
      </c>
      <c r="K337" s="470">
        <f t="shared" si="43"/>
        <v>0</v>
      </c>
      <c r="L337" s="471">
        <f t="shared" si="43"/>
        <v>0</v>
      </c>
      <c r="M337" s="482">
        <f>SUM(M336:M336)</f>
        <v>168.5</v>
      </c>
      <c r="N337" s="470">
        <f t="shared" si="43"/>
        <v>27.4</v>
      </c>
      <c r="O337" s="483">
        <f t="shared" si="43"/>
        <v>9.4</v>
      </c>
    </row>
    <row r="339" spans="1:13" ht="12.75">
      <c r="A339" s="8"/>
      <c r="B339" s="6" t="s">
        <v>171</v>
      </c>
      <c r="C339" s="8"/>
      <c r="D339" s="215"/>
      <c r="E339" s="215"/>
      <c r="F339" s="215"/>
      <c r="G339" s="215"/>
      <c r="H339" s="215"/>
      <c r="I339" s="215"/>
      <c r="J339" s="215"/>
      <c r="K339" s="15"/>
      <c r="L339" s="15"/>
      <c r="M339" s="15"/>
    </row>
    <row r="340" spans="1:15" ht="19.5">
      <c r="A340" s="1420" t="s">
        <v>23</v>
      </c>
      <c r="B340" s="1422" t="s">
        <v>34</v>
      </c>
      <c r="C340" s="1423"/>
      <c r="D340" s="1423"/>
      <c r="E340" s="1424"/>
      <c r="F340" s="1341" t="s">
        <v>232</v>
      </c>
      <c r="G340" s="1343" t="s">
        <v>233</v>
      </c>
      <c r="H340" s="1345" t="s">
        <v>46</v>
      </c>
      <c r="I340" s="1345"/>
      <c r="J340" s="1345"/>
      <c r="K340" s="1345"/>
      <c r="L340" s="1346"/>
      <c r="M340" s="1347" t="s">
        <v>238</v>
      </c>
      <c r="N340" s="47" t="s">
        <v>1</v>
      </c>
      <c r="O340" s="59" t="s">
        <v>37</v>
      </c>
    </row>
    <row r="341" spans="1:15" ht="29.25" customHeight="1" thickBot="1">
      <c r="A341" s="1421"/>
      <c r="B341" s="31" t="s">
        <v>27</v>
      </c>
      <c r="C341" s="25" t="s">
        <v>28</v>
      </c>
      <c r="D341" s="25" t="s">
        <v>19</v>
      </c>
      <c r="E341" s="25" t="s">
        <v>29</v>
      </c>
      <c r="F341" s="1342"/>
      <c r="G341" s="1344"/>
      <c r="H341" s="153" t="s">
        <v>21</v>
      </c>
      <c r="I341" s="153" t="s">
        <v>20</v>
      </c>
      <c r="J341" s="260" t="s">
        <v>30</v>
      </c>
      <c r="K341" s="261" t="s">
        <v>31</v>
      </c>
      <c r="L341" s="155" t="s">
        <v>32</v>
      </c>
      <c r="M341" s="1348"/>
      <c r="N341" s="25" t="s">
        <v>33</v>
      </c>
      <c r="O341" s="33" t="s">
        <v>33</v>
      </c>
    </row>
    <row r="342" spans="1:15" ht="12.75">
      <c r="A342" s="50" t="s">
        <v>12</v>
      </c>
      <c r="B342" s="488">
        <v>0</v>
      </c>
      <c r="C342" s="489">
        <v>0</v>
      </c>
      <c r="D342" s="489">
        <v>0</v>
      </c>
      <c r="E342" s="489">
        <v>13.2</v>
      </c>
      <c r="F342" s="490">
        <v>142.1</v>
      </c>
      <c r="G342" s="489">
        <v>84.3</v>
      </c>
      <c r="H342" s="491">
        <v>0</v>
      </c>
      <c r="I342" s="491">
        <v>0</v>
      </c>
      <c r="J342" s="491">
        <v>0</v>
      </c>
      <c r="K342" s="492">
        <v>0</v>
      </c>
      <c r="L342" s="493">
        <v>0</v>
      </c>
      <c r="M342" s="503">
        <v>380.5</v>
      </c>
      <c r="N342" s="489">
        <v>4.8</v>
      </c>
      <c r="O342" s="495">
        <v>14</v>
      </c>
    </row>
    <row r="343" spans="1:15" ht="13.5" thickBot="1">
      <c r="A343" s="209" t="s">
        <v>3</v>
      </c>
      <c r="B343" s="496">
        <v>0</v>
      </c>
      <c r="C343" s="497">
        <v>0</v>
      </c>
      <c r="D343" s="497">
        <v>0</v>
      </c>
      <c r="E343" s="497">
        <v>0</v>
      </c>
      <c r="F343" s="504">
        <v>142.1</v>
      </c>
      <c r="G343" s="497">
        <v>84.3</v>
      </c>
      <c r="H343" s="497">
        <v>0</v>
      </c>
      <c r="I343" s="497">
        <v>0</v>
      </c>
      <c r="J343" s="497">
        <v>0</v>
      </c>
      <c r="K343" s="498">
        <v>0</v>
      </c>
      <c r="L343" s="499">
        <v>0</v>
      </c>
      <c r="M343" s="505">
        <v>380.5</v>
      </c>
      <c r="N343" s="497">
        <v>0</v>
      </c>
      <c r="O343" s="501">
        <v>0</v>
      </c>
    </row>
    <row r="344" spans="1:15" ht="13.5" thickBot="1">
      <c r="A344" s="32" t="s">
        <v>13</v>
      </c>
      <c r="B344" s="470">
        <f aca="true" t="shared" si="44" ref="B344:O344">SUM(B342:B343)</f>
        <v>0</v>
      </c>
      <c r="C344" s="470">
        <f t="shared" si="44"/>
        <v>0</v>
      </c>
      <c r="D344" s="470">
        <f t="shared" si="44"/>
        <v>0</v>
      </c>
      <c r="E344" s="470">
        <f t="shared" si="44"/>
        <v>13.2</v>
      </c>
      <c r="F344" s="470">
        <f t="shared" si="44"/>
        <v>284.2</v>
      </c>
      <c r="G344" s="470">
        <f t="shared" si="44"/>
        <v>168.6</v>
      </c>
      <c r="H344" s="470">
        <f t="shared" si="44"/>
        <v>0</v>
      </c>
      <c r="I344" s="470">
        <f t="shared" si="44"/>
        <v>0</v>
      </c>
      <c r="J344" s="470">
        <f t="shared" si="44"/>
        <v>0</v>
      </c>
      <c r="K344" s="470">
        <f t="shared" si="44"/>
        <v>0</v>
      </c>
      <c r="L344" s="471">
        <f t="shared" si="44"/>
        <v>0</v>
      </c>
      <c r="M344" s="470">
        <f t="shared" si="44"/>
        <v>761</v>
      </c>
      <c r="N344" s="470">
        <f t="shared" si="44"/>
        <v>4.8</v>
      </c>
      <c r="O344" s="484">
        <f t="shared" si="44"/>
        <v>14</v>
      </c>
    </row>
    <row r="346" spans="1:13" ht="12.75">
      <c r="A346" s="8"/>
      <c r="B346" s="6" t="s">
        <v>203</v>
      </c>
      <c r="C346" s="8"/>
      <c r="D346" s="215"/>
      <c r="E346" s="215"/>
      <c r="F346" s="215"/>
      <c r="G346" s="215"/>
      <c r="H346" s="215"/>
      <c r="I346" s="215"/>
      <c r="J346" s="215"/>
      <c r="K346" s="15"/>
      <c r="L346" s="15"/>
      <c r="M346" s="15"/>
    </row>
    <row r="347" spans="1:15" ht="29.25" customHeight="1">
      <c r="A347" s="1420" t="s">
        <v>23</v>
      </c>
      <c r="B347" s="1422" t="s">
        <v>34</v>
      </c>
      <c r="C347" s="1423"/>
      <c r="D347" s="1423"/>
      <c r="E347" s="1424"/>
      <c r="F347" s="1341" t="s">
        <v>232</v>
      </c>
      <c r="G347" s="1343" t="s">
        <v>233</v>
      </c>
      <c r="H347" s="1345" t="s">
        <v>46</v>
      </c>
      <c r="I347" s="1345"/>
      <c r="J347" s="1345"/>
      <c r="K347" s="1345"/>
      <c r="L347" s="1346"/>
      <c r="M347" s="1347" t="s">
        <v>238</v>
      </c>
      <c r="N347" s="47" t="s">
        <v>1</v>
      </c>
      <c r="O347" s="59" t="s">
        <v>37</v>
      </c>
    </row>
    <row r="348" spans="1:15" ht="20.25" thickBot="1">
      <c r="A348" s="1429"/>
      <c r="B348" s="31" t="s">
        <v>27</v>
      </c>
      <c r="C348" s="25" t="s">
        <v>28</v>
      </c>
      <c r="D348" s="25" t="s">
        <v>19</v>
      </c>
      <c r="E348" s="25" t="s">
        <v>29</v>
      </c>
      <c r="F348" s="1342"/>
      <c r="G348" s="1344"/>
      <c r="H348" s="153" t="s">
        <v>21</v>
      </c>
      <c r="I348" s="153" t="s">
        <v>20</v>
      </c>
      <c r="J348" s="260" t="s">
        <v>30</v>
      </c>
      <c r="K348" s="261" t="s">
        <v>31</v>
      </c>
      <c r="L348" s="155" t="s">
        <v>32</v>
      </c>
      <c r="M348" s="1348"/>
      <c r="N348" s="25" t="s">
        <v>33</v>
      </c>
      <c r="O348" s="33" t="s">
        <v>33</v>
      </c>
    </row>
    <row r="349" spans="1:15" ht="13.5" thickBot="1">
      <c r="A349" s="209" t="s">
        <v>8</v>
      </c>
      <c r="B349" s="472">
        <v>0</v>
      </c>
      <c r="C349" s="473">
        <v>0</v>
      </c>
      <c r="D349" s="473">
        <v>303</v>
      </c>
      <c r="E349" s="473">
        <v>0</v>
      </c>
      <c r="F349" s="474">
        <v>26.3</v>
      </c>
      <c r="G349" s="473">
        <v>20.7</v>
      </c>
      <c r="H349" s="473">
        <v>0</v>
      </c>
      <c r="I349" s="473">
        <v>0</v>
      </c>
      <c r="J349" s="473">
        <v>0</v>
      </c>
      <c r="K349" s="475">
        <v>0</v>
      </c>
      <c r="L349" s="473">
        <v>9.6</v>
      </c>
      <c r="M349" s="472">
        <v>127.6</v>
      </c>
      <c r="N349" s="473">
        <v>74.5</v>
      </c>
      <c r="O349" s="477">
        <v>22.3</v>
      </c>
    </row>
    <row r="350" spans="1:15" ht="13.5" thickBot="1">
      <c r="A350" s="32" t="s">
        <v>13</v>
      </c>
      <c r="B350" s="470">
        <f aca="true" t="shared" si="45" ref="B350:O350">SUM(B349:B349)</f>
        <v>0</v>
      </c>
      <c r="C350" s="470">
        <f t="shared" si="45"/>
        <v>0</v>
      </c>
      <c r="D350" s="470">
        <f t="shared" si="45"/>
        <v>303</v>
      </c>
      <c r="E350" s="470">
        <f t="shared" si="45"/>
        <v>0</v>
      </c>
      <c r="F350" s="470">
        <f t="shared" si="45"/>
        <v>26.3</v>
      </c>
      <c r="G350" s="470">
        <f t="shared" si="45"/>
        <v>20.7</v>
      </c>
      <c r="H350" s="470">
        <f t="shared" si="45"/>
        <v>0</v>
      </c>
      <c r="I350" s="470">
        <f t="shared" si="45"/>
        <v>0</v>
      </c>
      <c r="J350" s="470">
        <f t="shared" si="45"/>
        <v>0</v>
      </c>
      <c r="K350" s="470">
        <f t="shared" si="45"/>
        <v>0</v>
      </c>
      <c r="L350" s="470">
        <f t="shared" si="45"/>
        <v>9.6</v>
      </c>
      <c r="M350" s="470">
        <f t="shared" si="45"/>
        <v>127.6</v>
      </c>
      <c r="N350" s="470">
        <f t="shared" si="45"/>
        <v>74.5</v>
      </c>
      <c r="O350" s="483">
        <f t="shared" si="45"/>
        <v>22.3</v>
      </c>
    </row>
    <row r="352" spans="1:13" ht="18">
      <c r="A352" s="8"/>
      <c r="B352" s="6" t="s">
        <v>216</v>
      </c>
      <c r="C352" s="8"/>
      <c r="D352" s="217"/>
      <c r="E352" s="215"/>
      <c r="F352" s="215"/>
      <c r="G352" s="215"/>
      <c r="H352" s="215"/>
      <c r="I352" s="215"/>
      <c r="J352" s="1"/>
      <c r="K352" s="15"/>
      <c r="L352" s="15"/>
      <c r="M352" s="15"/>
    </row>
    <row r="353" spans="1:15" ht="19.5">
      <c r="A353" s="1420" t="s">
        <v>23</v>
      </c>
      <c r="B353" s="1422" t="s">
        <v>34</v>
      </c>
      <c r="C353" s="1423"/>
      <c r="D353" s="1423"/>
      <c r="E353" s="1424"/>
      <c r="F353" s="1341" t="s">
        <v>232</v>
      </c>
      <c r="G353" s="1343" t="s">
        <v>233</v>
      </c>
      <c r="H353" s="1345" t="s">
        <v>46</v>
      </c>
      <c r="I353" s="1345"/>
      <c r="J353" s="1345"/>
      <c r="K353" s="1345"/>
      <c r="L353" s="1346"/>
      <c r="M353" s="1347" t="s">
        <v>238</v>
      </c>
      <c r="N353" s="47" t="s">
        <v>1</v>
      </c>
      <c r="O353" s="59" t="s">
        <v>37</v>
      </c>
    </row>
    <row r="354" spans="1:15" ht="29.25" customHeight="1" thickBot="1">
      <c r="A354" s="1421"/>
      <c r="B354" s="43" t="s">
        <v>27</v>
      </c>
      <c r="C354" s="195" t="s">
        <v>28</v>
      </c>
      <c r="D354" s="195" t="s">
        <v>19</v>
      </c>
      <c r="E354" s="195" t="s">
        <v>29</v>
      </c>
      <c r="F354" s="1342"/>
      <c r="G354" s="1344"/>
      <c r="H354" s="153" t="s">
        <v>21</v>
      </c>
      <c r="I354" s="153" t="s">
        <v>20</v>
      </c>
      <c r="J354" s="260" t="s">
        <v>30</v>
      </c>
      <c r="K354" s="261" t="s">
        <v>31</v>
      </c>
      <c r="L354" s="155" t="s">
        <v>32</v>
      </c>
      <c r="M354" s="1348"/>
      <c r="N354" s="195" t="s">
        <v>33</v>
      </c>
      <c r="O354" s="218" t="s">
        <v>33</v>
      </c>
    </row>
    <row r="355" spans="1:15" ht="12.75">
      <c r="A355" s="219" t="s">
        <v>12</v>
      </c>
      <c r="B355" s="506">
        <v>0</v>
      </c>
      <c r="C355" s="507">
        <v>0</v>
      </c>
      <c r="D355" s="507">
        <v>53.6</v>
      </c>
      <c r="E355" s="507">
        <v>75</v>
      </c>
      <c r="F355" s="507">
        <v>138.2</v>
      </c>
      <c r="G355" s="507">
        <v>36.2</v>
      </c>
      <c r="H355" s="508">
        <v>0</v>
      </c>
      <c r="I355" s="508">
        <v>0</v>
      </c>
      <c r="J355" s="508">
        <v>5</v>
      </c>
      <c r="K355" s="509">
        <v>0</v>
      </c>
      <c r="L355" s="510">
        <v>8.6</v>
      </c>
      <c r="M355" s="511">
        <v>440</v>
      </c>
      <c r="N355" s="507">
        <v>48</v>
      </c>
      <c r="O355" s="512">
        <v>34</v>
      </c>
    </row>
    <row r="356" spans="1:15" ht="13.5" thickBot="1">
      <c r="A356" s="211" t="s">
        <v>3</v>
      </c>
      <c r="B356" s="496">
        <v>0</v>
      </c>
      <c r="C356" s="513">
        <v>0</v>
      </c>
      <c r="D356" s="513">
        <v>151.4</v>
      </c>
      <c r="E356" s="513">
        <v>75</v>
      </c>
      <c r="F356" s="513">
        <v>157.1</v>
      </c>
      <c r="G356" s="513">
        <v>45.2</v>
      </c>
      <c r="H356" s="513">
        <v>0</v>
      </c>
      <c r="I356" s="513">
        <v>0</v>
      </c>
      <c r="J356" s="513">
        <v>3.2</v>
      </c>
      <c r="K356" s="514">
        <v>0</v>
      </c>
      <c r="L356" s="515">
        <v>0</v>
      </c>
      <c r="M356" s="505">
        <v>212.7</v>
      </c>
      <c r="N356" s="513">
        <v>42</v>
      </c>
      <c r="O356" s="516">
        <v>40.5</v>
      </c>
    </row>
    <row r="357" spans="1:15" ht="13.5" thickBot="1">
      <c r="A357" s="32" t="s">
        <v>13</v>
      </c>
      <c r="B357" s="486">
        <f aca="true" t="shared" si="46" ref="B357:O357">SUM(B355:B356)</f>
        <v>0</v>
      </c>
      <c r="C357" s="470">
        <f t="shared" si="46"/>
        <v>0</v>
      </c>
      <c r="D357" s="470">
        <f t="shared" si="46"/>
        <v>205</v>
      </c>
      <c r="E357" s="470">
        <f t="shared" si="46"/>
        <v>150</v>
      </c>
      <c r="F357" s="470">
        <f t="shared" si="46"/>
        <v>295.29999999999995</v>
      </c>
      <c r="G357" s="470">
        <f t="shared" si="46"/>
        <v>81.4</v>
      </c>
      <c r="H357" s="470">
        <f t="shared" si="46"/>
        <v>0</v>
      </c>
      <c r="I357" s="470">
        <f t="shared" si="46"/>
        <v>0</v>
      </c>
      <c r="J357" s="470">
        <f t="shared" si="46"/>
        <v>8.2</v>
      </c>
      <c r="K357" s="470">
        <f t="shared" si="46"/>
        <v>0</v>
      </c>
      <c r="L357" s="471">
        <f t="shared" si="46"/>
        <v>8.6</v>
      </c>
      <c r="M357" s="470">
        <f t="shared" si="46"/>
        <v>652.7</v>
      </c>
      <c r="N357" s="470">
        <f t="shared" si="46"/>
        <v>90</v>
      </c>
      <c r="O357" s="484">
        <f t="shared" si="46"/>
        <v>74.5</v>
      </c>
    </row>
    <row r="359" spans="1:13" ht="18">
      <c r="A359" s="8"/>
      <c r="B359" s="6" t="s">
        <v>127</v>
      </c>
      <c r="C359" s="8"/>
      <c r="D359" s="217"/>
      <c r="E359" s="215"/>
      <c r="F359" s="215"/>
      <c r="G359" s="215"/>
      <c r="H359" s="215"/>
      <c r="I359" s="215"/>
      <c r="J359" s="1"/>
      <c r="K359" s="15"/>
      <c r="L359" s="15"/>
      <c r="M359" s="15"/>
    </row>
    <row r="360" spans="1:15" ht="19.5">
      <c r="A360" s="1420" t="s">
        <v>23</v>
      </c>
      <c r="B360" s="1422" t="s">
        <v>34</v>
      </c>
      <c r="C360" s="1423"/>
      <c r="D360" s="1423"/>
      <c r="E360" s="1424"/>
      <c r="F360" s="1341" t="s">
        <v>232</v>
      </c>
      <c r="G360" s="1343" t="s">
        <v>233</v>
      </c>
      <c r="H360" s="1345" t="s">
        <v>46</v>
      </c>
      <c r="I360" s="1345"/>
      <c r="J360" s="1345"/>
      <c r="K360" s="1345"/>
      <c r="L360" s="1346"/>
      <c r="M360" s="1347" t="s">
        <v>238</v>
      </c>
      <c r="N360" s="47" t="s">
        <v>1</v>
      </c>
      <c r="O360" s="59" t="s">
        <v>37</v>
      </c>
    </row>
    <row r="361" spans="1:15" ht="19.5" customHeight="1" thickBot="1">
      <c r="A361" s="1429"/>
      <c r="B361" s="31" t="s">
        <v>27</v>
      </c>
      <c r="C361" s="25" t="s">
        <v>28</v>
      </c>
      <c r="D361" s="25" t="s">
        <v>19</v>
      </c>
      <c r="E361" s="25" t="s">
        <v>29</v>
      </c>
      <c r="F361" s="1342"/>
      <c r="G361" s="1344"/>
      <c r="H361" s="153" t="s">
        <v>21</v>
      </c>
      <c r="I361" s="153" t="s">
        <v>20</v>
      </c>
      <c r="J361" s="260" t="s">
        <v>30</v>
      </c>
      <c r="K361" s="261" t="s">
        <v>31</v>
      </c>
      <c r="L361" s="155" t="s">
        <v>32</v>
      </c>
      <c r="M361" s="1348"/>
      <c r="N361" s="25" t="s">
        <v>33</v>
      </c>
      <c r="O361" s="33" t="s">
        <v>33</v>
      </c>
    </row>
    <row r="362" spans="1:15" ht="13.5" thickBot="1">
      <c r="A362" s="209" t="s">
        <v>8</v>
      </c>
      <c r="B362" s="472">
        <v>0</v>
      </c>
      <c r="C362" s="473">
        <v>0</v>
      </c>
      <c r="D362" s="473">
        <v>0</v>
      </c>
      <c r="E362" s="473">
        <v>0</v>
      </c>
      <c r="F362" s="474">
        <v>0</v>
      </c>
      <c r="G362" s="473">
        <v>10</v>
      </c>
      <c r="H362" s="473">
        <v>0</v>
      </c>
      <c r="I362" s="473">
        <v>0</v>
      </c>
      <c r="J362" s="473">
        <v>0</v>
      </c>
      <c r="K362" s="475">
        <v>0</v>
      </c>
      <c r="L362" s="476">
        <v>0</v>
      </c>
      <c r="M362" s="472">
        <v>53.8</v>
      </c>
      <c r="N362" s="473">
        <v>0</v>
      </c>
      <c r="O362" s="477">
        <v>1.6</v>
      </c>
    </row>
    <row r="363" spans="1:15" ht="13.5" thickBot="1">
      <c r="A363" s="32" t="s">
        <v>13</v>
      </c>
      <c r="B363" s="470">
        <f aca="true" t="shared" si="47" ref="B363:O363">SUM(B362:B362)</f>
        <v>0</v>
      </c>
      <c r="C363" s="470">
        <f t="shared" si="47"/>
        <v>0</v>
      </c>
      <c r="D363" s="470">
        <f t="shared" si="47"/>
        <v>0</v>
      </c>
      <c r="E363" s="470">
        <f>V38</f>
        <v>0</v>
      </c>
      <c r="F363" s="470">
        <f t="shared" si="47"/>
        <v>0</v>
      </c>
      <c r="G363" s="470">
        <f t="shared" si="47"/>
        <v>10</v>
      </c>
      <c r="H363" s="470">
        <f t="shared" si="47"/>
        <v>0</v>
      </c>
      <c r="I363" s="470">
        <v>0</v>
      </c>
      <c r="J363" s="470">
        <f t="shared" si="47"/>
        <v>0</v>
      </c>
      <c r="K363" s="470">
        <f t="shared" si="47"/>
        <v>0</v>
      </c>
      <c r="L363" s="471">
        <f t="shared" si="47"/>
        <v>0</v>
      </c>
      <c r="M363" s="470">
        <f t="shared" si="47"/>
        <v>53.8</v>
      </c>
      <c r="N363" s="470">
        <f t="shared" si="47"/>
        <v>0</v>
      </c>
      <c r="O363" s="470">
        <f t="shared" si="47"/>
        <v>1.6</v>
      </c>
    </row>
    <row r="366" spans="1:13" ht="18">
      <c r="A366" s="10"/>
      <c r="B366" s="6" t="s">
        <v>164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431" t="s">
        <v>23</v>
      </c>
      <c r="B367" s="1433" t="s">
        <v>34</v>
      </c>
      <c r="C367" s="1433"/>
      <c r="D367" s="1433"/>
      <c r="E367" s="1433"/>
      <c r="F367" s="1337" t="s">
        <v>232</v>
      </c>
      <c r="G367" s="1339" t="s">
        <v>233</v>
      </c>
      <c r="H367" s="1445" t="s">
        <v>35</v>
      </c>
      <c r="I367" s="1445"/>
      <c r="J367" s="1445"/>
      <c r="K367" s="1445"/>
      <c r="L367" s="1446"/>
      <c r="M367" s="1335" t="s">
        <v>238</v>
      </c>
      <c r="N367" s="52" t="s">
        <v>1</v>
      </c>
      <c r="O367" s="60" t="s">
        <v>37</v>
      </c>
    </row>
    <row r="368" spans="1:15" ht="20.25" thickBot="1">
      <c r="A368" s="1432"/>
      <c r="B368" s="36" t="s">
        <v>27</v>
      </c>
      <c r="C368" s="37" t="s">
        <v>28</v>
      </c>
      <c r="D368" s="37" t="s">
        <v>19</v>
      </c>
      <c r="E368" s="37" t="s">
        <v>29</v>
      </c>
      <c r="F368" s="1338"/>
      <c r="G368" s="1340"/>
      <c r="H368" s="38" t="s">
        <v>21</v>
      </c>
      <c r="I368" s="38" t="s">
        <v>20</v>
      </c>
      <c r="J368" s="38" t="s">
        <v>30</v>
      </c>
      <c r="K368" s="38" t="s">
        <v>31</v>
      </c>
      <c r="L368" s="39" t="s">
        <v>32</v>
      </c>
      <c r="M368" s="1365"/>
      <c r="N368" s="37" t="s">
        <v>33</v>
      </c>
      <c r="O368" s="40" t="s">
        <v>33</v>
      </c>
    </row>
    <row r="369" spans="1:15" ht="13.5" thickBot="1">
      <c r="A369" s="55" t="s">
        <v>13</v>
      </c>
      <c r="B369" s="445">
        <f>B363+B305+B357+B350+B344+B337+B331+B324+B317+B311+B299</f>
        <v>473.8</v>
      </c>
      <c r="C369" s="445">
        <f aca="true" t="shared" si="48" ref="C369:L369">C363+C305+C357+C350+C344+C337+C331+C324+C317+C311+C299</f>
        <v>272.1</v>
      </c>
      <c r="D369" s="445">
        <f t="shared" si="48"/>
        <v>738.6</v>
      </c>
      <c r="E369" s="445">
        <f t="shared" si="48"/>
        <v>1074.35</v>
      </c>
      <c r="F369" s="445">
        <f t="shared" si="48"/>
        <v>1241.15</v>
      </c>
      <c r="G369" s="445">
        <f t="shared" si="48"/>
        <v>603.49</v>
      </c>
      <c r="H369" s="445">
        <f t="shared" si="48"/>
        <v>15</v>
      </c>
      <c r="I369" s="445">
        <f t="shared" si="48"/>
        <v>36</v>
      </c>
      <c r="J369" s="445">
        <f t="shared" si="48"/>
        <v>8.2</v>
      </c>
      <c r="K369" s="445">
        <f t="shared" si="48"/>
        <v>0</v>
      </c>
      <c r="L369" s="446">
        <f t="shared" si="48"/>
        <v>142.48000000000002</v>
      </c>
      <c r="M369" s="445">
        <f>M363+M305+M357+M350+M344+M337+M331+M324+M317+M311+M299</f>
        <v>3651.7000000000003</v>
      </c>
      <c r="N369" s="445">
        <f>N363+N305+N357+N350+N344+N337+N331+N324+N317+N311+N299</f>
        <v>595.0000000000001</v>
      </c>
      <c r="O369" s="821">
        <f>O363+O305+O357+O350+O344+O337+O331+O324+O317+O311+O299</f>
        <v>547.6</v>
      </c>
    </row>
    <row r="370" spans="1:15" ht="19.5" customHeight="1" thickBot="1">
      <c r="A370" s="257" t="s">
        <v>13</v>
      </c>
      <c r="B370" s="269">
        <f aca="true" t="shared" si="49" ref="B370:O370">SUM(B369:B369)</f>
        <v>473.8</v>
      </c>
      <c r="C370" s="269">
        <f t="shared" si="49"/>
        <v>272.1</v>
      </c>
      <c r="D370" s="269">
        <f t="shared" si="49"/>
        <v>738.6</v>
      </c>
      <c r="E370" s="269">
        <f t="shared" si="49"/>
        <v>1074.35</v>
      </c>
      <c r="F370" s="269">
        <f t="shared" si="49"/>
        <v>1241.15</v>
      </c>
      <c r="G370" s="269">
        <f t="shared" si="49"/>
        <v>603.49</v>
      </c>
      <c r="H370" s="269">
        <f t="shared" si="49"/>
        <v>15</v>
      </c>
      <c r="I370" s="269">
        <f t="shared" si="49"/>
        <v>36</v>
      </c>
      <c r="J370" s="269">
        <f t="shared" si="49"/>
        <v>8.2</v>
      </c>
      <c r="K370" s="269">
        <f t="shared" si="49"/>
        <v>0</v>
      </c>
      <c r="L370" s="444">
        <f t="shared" si="49"/>
        <v>142.48000000000002</v>
      </c>
      <c r="M370" s="269">
        <f>SUM(M369:M369)</f>
        <v>3651.7000000000003</v>
      </c>
      <c r="N370" s="269">
        <f t="shared" si="49"/>
        <v>595.0000000000001</v>
      </c>
      <c r="O370" s="216">
        <f t="shared" si="49"/>
        <v>547.6</v>
      </c>
    </row>
    <row r="373" spans="2:5" ht="15.75">
      <c r="B373" s="1430" t="s">
        <v>129</v>
      </c>
      <c r="C373" s="1430"/>
      <c r="D373" s="1430"/>
      <c r="E373" s="1430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128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431" t="s">
        <v>23</v>
      </c>
      <c r="B376" s="1433" t="s">
        <v>34</v>
      </c>
      <c r="C376" s="1433"/>
      <c r="D376" s="1433"/>
      <c r="E376" s="1433"/>
      <c r="F376" s="1337" t="s">
        <v>232</v>
      </c>
      <c r="G376" s="1339" t="s">
        <v>233</v>
      </c>
      <c r="H376" s="1445" t="s">
        <v>35</v>
      </c>
      <c r="I376" s="1445"/>
      <c r="J376" s="1445"/>
      <c r="K376" s="1445"/>
      <c r="L376" s="1446"/>
      <c r="M376" s="1335" t="s">
        <v>238</v>
      </c>
      <c r="N376" s="52" t="s">
        <v>1</v>
      </c>
      <c r="O376" s="60" t="s">
        <v>37</v>
      </c>
    </row>
    <row r="377" spans="1:15" ht="20.25" thickBot="1">
      <c r="A377" s="1432"/>
      <c r="B377" s="36" t="s">
        <v>27</v>
      </c>
      <c r="C377" s="37" t="s">
        <v>28</v>
      </c>
      <c r="D377" s="37" t="s">
        <v>19</v>
      </c>
      <c r="E377" s="37" t="s">
        <v>29</v>
      </c>
      <c r="F377" s="1338"/>
      <c r="G377" s="1340"/>
      <c r="H377" s="38" t="s">
        <v>21</v>
      </c>
      <c r="I377" s="38" t="s">
        <v>20</v>
      </c>
      <c r="J377" s="38" t="s">
        <v>30</v>
      </c>
      <c r="K377" s="38" t="s">
        <v>31</v>
      </c>
      <c r="L377" s="39" t="s">
        <v>32</v>
      </c>
      <c r="M377" s="1365"/>
      <c r="N377" s="37" t="s">
        <v>33</v>
      </c>
      <c r="O377" s="40" t="s">
        <v>33</v>
      </c>
    </row>
    <row r="378" spans="1:15" ht="12.75">
      <c r="A378" s="54" t="s">
        <v>10</v>
      </c>
      <c r="B378" s="437">
        <v>0</v>
      </c>
      <c r="C378" s="438">
        <v>0</v>
      </c>
      <c r="D378" s="438">
        <v>68.4</v>
      </c>
      <c r="E378" s="438">
        <v>0</v>
      </c>
      <c r="F378" s="438">
        <v>30.3</v>
      </c>
      <c r="G378" s="438">
        <v>0</v>
      </c>
      <c r="H378" s="438">
        <v>0</v>
      </c>
      <c r="I378" s="438">
        <v>0</v>
      </c>
      <c r="J378" s="438">
        <v>0</v>
      </c>
      <c r="K378" s="438">
        <v>0</v>
      </c>
      <c r="L378" s="439">
        <v>0</v>
      </c>
      <c r="M378" s="461">
        <v>0</v>
      </c>
      <c r="N378" s="438">
        <v>5.4</v>
      </c>
      <c r="O378" s="443">
        <v>0</v>
      </c>
    </row>
    <row r="379" spans="1:15" ht="12.75">
      <c r="A379" s="55" t="s">
        <v>8</v>
      </c>
      <c r="B379" s="437">
        <v>0</v>
      </c>
      <c r="C379" s="438">
        <v>133.7</v>
      </c>
      <c r="D379" s="438">
        <v>0</v>
      </c>
      <c r="E379" s="438">
        <v>66.1</v>
      </c>
      <c r="F379" s="439">
        <v>30.7</v>
      </c>
      <c r="G379" s="438">
        <v>21.7</v>
      </c>
      <c r="H379" s="438">
        <v>0</v>
      </c>
      <c r="I379" s="438">
        <v>0</v>
      </c>
      <c r="J379" s="438">
        <v>0</v>
      </c>
      <c r="K379" s="462">
        <v>0</v>
      </c>
      <c r="L379" s="439">
        <v>50.2</v>
      </c>
      <c r="M379" s="463">
        <v>57.7</v>
      </c>
      <c r="N379" s="438">
        <v>93.8</v>
      </c>
      <c r="O379" s="443">
        <v>54</v>
      </c>
    </row>
    <row r="380" spans="1:15" ht="19.5" customHeight="1" thickBot="1">
      <c r="A380" s="55" t="s">
        <v>3</v>
      </c>
      <c r="B380" s="464">
        <v>47.9</v>
      </c>
      <c r="C380" s="465">
        <v>84.3</v>
      </c>
      <c r="D380" s="465">
        <v>42</v>
      </c>
      <c r="E380" s="465">
        <v>56.6</v>
      </c>
      <c r="F380" s="466">
        <v>39.2</v>
      </c>
      <c r="G380" s="465">
        <v>26.2</v>
      </c>
      <c r="H380" s="465">
        <v>0</v>
      </c>
      <c r="I380" s="465">
        <v>0</v>
      </c>
      <c r="J380" s="465">
        <v>0</v>
      </c>
      <c r="K380" s="467">
        <v>0</v>
      </c>
      <c r="L380" s="466">
        <v>0</v>
      </c>
      <c r="M380" s="468">
        <v>0</v>
      </c>
      <c r="N380" s="465">
        <v>238</v>
      </c>
      <c r="O380" s="469">
        <v>76</v>
      </c>
    </row>
    <row r="381" spans="1:15" ht="13.5" thickBot="1">
      <c r="A381" s="41" t="s">
        <v>13</v>
      </c>
      <c r="B381" s="435">
        <f aca="true" t="shared" si="50" ref="B381:O381">SUM(B378:B380)</f>
        <v>47.9</v>
      </c>
      <c r="C381" s="435">
        <f t="shared" si="50"/>
        <v>218</v>
      </c>
      <c r="D381" s="435">
        <f t="shared" si="50"/>
        <v>110.4</v>
      </c>
      <c r="E381" s="435">
        <f t="shared" si="50"/>
        <v>122.69999999999999</v>
      </c>
      <c r="F381" s="435">
        <f t="shared" si="50"/>
        <v>100.2</v>
      </c>
      <c r="G381" s="435">
        <f t="shared" si="50"/>
        <v>47.9</v>
      </c>
      <c r="H381" s="435">
        <f t="shared" si="50"/>
        <v>0</v>
      </c>
      <c r="I381" s="435">
        <f t="shared" si="50"/>
        <v>0</v>
      </c>
      <c r="J381" s="435">
        <f t="shared" si="50"/>
        <v>0</v>
      </c>
      <c r="K381" s="435">
        <f t="shared" si="50"/>
        <v>0</v>
      </c>
      <c r="L381" s="436">
        <f t="shared" si="50"/>
        <v>50.2</v>
      </c>
      <c r="M381" s="435">
        <f t="shared" si="50"/>
        <v>57.7</v>
      </c>
      <c r="N381" s="435">
        <f t="shared" si="50"/>
        <v>337.2</v>
      </c>
      <c r="O381" s="873">
        <f t="shared" si="50"/>
        <v>130</v>
      </c>
    </row>
    <row r="383" spans="2:6" ht="15.75">
      <c r="B383" s="4" t="s">
        <v>130</v>
      </c>
      <c r="C383" s="138"/>
      <c r="D383" s="138"/>
      <c r="E383" s="138"/>
      <c r="F383" s="138"/>
    </row>
    <row r="385" spans="1:13" ht="18">
      <c r="A385" s="10"/>
      <c r="B385" s="6" t="s">
        <v>68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431" t="s">
        <v>23</v>
      </c>
      <c r="B386" s="1433" t="s">
        <v>34</v>
      </c>
      <c r="C386" s="1433"/>
      <c r="D386" s="1433"/>
      <c r="E386" s="1433"/>
      <c r="F386" s="1337" t="s">
        <v>232</v>
      </c>
      <c r="G386" s="1339" t="s">
        <v>233</v>
      </c>
      <c r="H386" s="1445" t="s">
        <v>35</v>
      </c>
      <c r="I386" s="1445"/>
      <c r="J386" s="1445"/>
      <c r="K386" s="1445"/>
      <c r="L386" s="1446"/>
      <c r="M386" s="1335" t="s">
        <v>238</v>
      </c>
      <c r="N386" s="52" t="s">
        <v>1</v>
      </c>
      <c r="O386" s="60" t="s">
        <v>37</v>
      </c>
    </row>
    <row r="387" spans="1:15" ht="20.25" thickBot="1">
      <c r="A387" s="1447"/>
      <c r="B387" s="36" t="s">
        <v>27</v>
      </c>
      <c r="C387" s="37" t="s">
        <v>28</v>
      </c>
      <c r="D387" s="37" t="s">
        <v>19</v>
      </c>
      <c r="E387" s="37" t="s">
        <v>29</v>
      </c>
      <c r="F387" s="1338"/>
      <c r="G387" s="1340"/>
      <c r="H387" s="38" t="s">
        <v>21</v>
      </c>
      <c r="I387" s="38" t="s">
        <v>20</v>
      </c>
      <c r="J387" s="38" t="s">
        <v>30</v>
      </c>
      <c r="K387" s="38" t="s">
        <v>31</v>
      </c>
      <c r="L387" s="39" t="s">
        <v>32</v>
      </c>
      <c r="M387" s="1365"/>
      <c r="N387" s="37" t="s">
        <v>33</v>
      </c>
      <c r="O387" s="40" t="s">
        <v>33</v>
      </c>
    </row>
    <row r="388" spans="1:15" ht="12.75">
      <c r="A388" s="54" t="s">
        <v>10</v>
      </c>
      <c r="B388" s="318">
        <v>0</v>
      </c>
      <c r="C388" s="319">
        <v>0</v>
      </c>
      <c r="D388" s="319">
        <v>204.1</v>
      </c>
      <c r="E388" s="319">
        <v>0</v>
      </c>
      <c r="F388" s="319">
        <v>15.3</v>
      </c>
      <c r="G388" s="319">
        <v>33.9</v>
      </c>
      <c r="H388" s="319">
        <v>0</v>
      </c>
      <c r="I388" s="319">
        <v>0</v>
      </c>
      <c r="J388" s="319">
        <v>0</v>
      </c>
      <c r="K388" s="319">
        <v>0</v>
      </c>
      <c r="L388" s="320">
        <v>0</v>
      </c>
      <c r="M388" s="347">
        <v>111.4</v>
      </c>
      <c r="N388" s="319">
        <v>10.1</v>
      </c>
      <c r="O388" s="321">
        <v>27</v>
      </c>
    </row>
    <row r="389" spans="1:15" ht="12.75">
      <c r="A389" s="55" t="s">
        <v>8</v>
      </c>
      <c r="B389" s="318">
        <v>99.4</v>
      </c>
      <c r="C389" s="319">
        <v>244</v>
      </c>
      <c r="D389" s="319">
        <v>159.2</v>
      </c>
      <c r="E389" s="319">
        <v>11.6</v>
      </c>
      <c r="F389" s="322">
        <v>33.9</v>
      </c>
      <c r="G389" s="319">
        <v>13.9</v>
      </c>
      <c r="H389" s="319">
        <v>0</v>
      </c>
      <c r="I389" s="319">
        <v>65.8</v>
      </c>
      <c r="J389" s="319">
        <v>0</v>
      </c>
      <c r="K389" s="221">
        <v>0</v>
      </c>
      <c r="L389" s="348">
        <v>0</v>
      </c>
      <c r="M389" s="318">
        <v>40</v>
      </c>
      <c r="N389" s="319">
        <v>188</v>
      </c>
      <c r="O389" s="321">
        <v>75</v>
      </c>
    </row>
    <row r="390" spans="1:15" ht="19.5" customHeight="1" thickBot="1">
      <c r="A390" s="55" t="s">
        <v>3</v>
      </c>
      <c r="B390" s="323">
        <v>110.2</v>
      </c>
      <c r="C390" s="220">
        <v>0</v>
      </c>
      <c r="D390" s="220">
        <v>0</v>
      </c>
      <c r="E390" s="220">
        <v>22.6</v>
      </c>
      <c r="F390" s="324">
        <v>40.4</v>
      </c>
      <c r="G390" s="220">
        <v>0</v>
      </c>
      <c r="H390" s="220">
        <v>0</v>
      </c>
      <c r="I390" s="220">
        <v>0</v>
      </c>
      <c r="J390" s="220">
        <v>0</v>
      </c>
      <c r="K390" s="338">
        <v>0</v>
      </c>
      <c r="L390" s="349">
        <v>0</v>
      </c>
      <c r="M390" s="323">
        <v>0</v>
      </c>
      <c r="N390" s="220">
        <v>41</v>
      </c>
      <c r="O390" s="325">
        <v>37</v>
      </c>
    </row>
    <row r="391" spans="1:15" ht="13.5" thickBot="1">
      <c r="A391" s="41" t="s">
        <v>13</v>
      </c>
      <c r="B391" s="426">
        <f aca="true" t="shared" si="51" ref="B391:O391">SUM(B388:B390)</f>
        <v>209.60000000000002</v>
      </c>
      <c r="C391" s="426">
        <f t="shared" si="51"/>
        <v>244</v>
      </c>
      <c r="D391" s="426">
        <f t="shared" si="51"/>
        <v>363.29999999999995</v>
      </c>
      <c r="E391" s="426">
        <f t="shared" si="51"/>
        <v>34.2</v>
      </c>
      <c r="F391" s="426">
        <f t="shared" si="51"/>
        <v>89.6</v>
      </c>
      <c r="G391" s="426">
        <f t="shared" si="51"/>
        <v>47.8</v>
      </c>
      <c r="H391" s="426">
        <f t="shared" si="51"/>
        <v>0</v>
      </c>
      <c r="I391" s="426">
        <f t="shared" si="51"/>
        <v>65.8</v>
      </c>
      <c r="J391" s="426">
        <f t="shared" si="51"/>
        <v>0</v>
      </c>
      <c r="K391" s="426">
        <f t="shared" si="51"/>
        <v>0</v>
      </c>
      <c r="L391" s="432">
        <f t="shared" si="51"/>
        <v>0</v>
      </c>
      <c r="M391" s="426">
        <f t="shared" si="51"/>
        <v>151.4</v>
      </c>
      <c r="N391" s="426">
        <f t="shared" si="51"/>
        <v>239.1</v>
      </c>
      <c r="O391" s="717">
        <f t="shared" si="51"/>
        <v>139</v>
      </c>
    </row>
    <row r="393" spans="2:5" ht="15.75">
      <c r="B393" s="1434" t="s">
        <v>131</v>
      </c>
      <c r="C393" s="1434"/>
      <c r="D393" s="1434"/>
      <c r="E393" s="1434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205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431" t="s">
        <v>23</v>
      </c>
      <c r="B396" s="1433" t="s">
        <v>34</v>
      </c>
      <c r="C396" s="1433"/>
      <c r="D396" s="1433"/>
      <c r="E396" s="1433"/>
      <c r="F396" s="1337" t="s">
        <v>232</v>
      </c>
      <c r="G396" s="1339" t="s">
        <v>233</v>
      </c>
      <c r="H396" s="1445" t="s">
        <v>35</v>
      </c>
      <c r="I396" s="1445"/>
      <c r="J396" s="1445"/>
      <c r="K396" s="1445"/>
      <c r="L396" s="1446"/>
      <c r="M396" s="1335" t="s">
        <v>238</v>
      </c>
      <c r="N396" s="52" t="s">
        <v>1</v>
      </c>
      <c r="O396" s="60" t="s">
        <v>37</v>
      </c>
    </row>
    <row r="397" spans="1:15" ht="20.25" thickBot="1">
      <c r="A397" s="1432"/>
      <c r="B397" s="36" t="s">
        <v>27</v>
      </c>
      <c r="C397" s="37" t="s">
        <v>28</v>
      </c>
      <c r="D397" s="37" t="s">
        <v>19</v>
      </c>
      <c r="E397" s="37" t="s">
        <v>29</v>
      </c>
      <c r="F397" s="1338"/>
      <c r="G397" s="1340"/>
      <c r="H397" s="38" t="s">
        <v>21</v>
      </c>
      <c r="I397" s="38" t="s">
        <v>20</v>
      </c>
      <c r="J397" s="38" t="s">
        <v>30</v>
      </c>
      <c r="K397" s="38" t="s">
        <v>31</v>
      </c>
      <c r="L397" s="39" t="s">
        <v>32</v>
      </c>
      <c r="M397" s="1365"/>
      <c r="N397" s="37" t="s">
        <v>33</v>
      </c>
      <c r="O397" s="40" t="s">
        <v>33</v>
      </c>
    </row>
    <row r="398" spans="1:15" ht="19.5" customHeight="1" thickBot="1">
      <c r="A398" s="55" t="s">
        <v>8</v>
      </c>
      <c r="B398" s="427">
        <v>0</v>
      </c>
      <c r="C398" s="428">
        <v>0</v>
      </c>
      <c r="D398" s="428">
        <v>0</v>
      </c>
      <c r="E398" s="428">
        <v>0</v>
      </c>
      <c r="F398" s="429">
        <v>5.8</v>
      </c>
      <c r="G398" s="428">
        <v>10.4</v>
      </c>
      <c r="H398" s="428">
        <v>0</v>
      </c>
      <c r="I398" s="428">
        <v>0</v>
      </c>
      <c r="J398" s="428">
        <v>0</v>
      </c>
      <c r="K398" s="433">
        <v>0</v>
      </c>
      <c r="L398" s="430">
        <v>0</v>
      </c>
      <c r="M398" s="434">
        <v>17.2</v>
      </c>
      <c r="N398" s="428">
        <v>5.2</v>
      </c>
      <c r="O398" s="431">
        <v>3.2</v>
      </c>
    </row>
    <row r="399" spans="1:15" ht="13.5" thickBot="1">
      <c r="A399" s="41" t="s">
        <v>13</v>
      </c>
      <c r="B399" s="426">
        <f aca="true" t="shared" si="52" ref="B399:O399">SUM(B398:B398)</f>
        <v>0</v>
      </c>
      <c r="C399" s="426">
        <f t="shared" si="52"/>
        <v>0</v>
      </c>
      <c r="D399" s="426">
        <f t="shared" si="52"/>
        <v>0</v>
      </c>
      <c r="E399" s="426">
        <f t="shared" si="52"/>
        <v>0</v>
      </c>
      <c r="F399" s="426">
        <f t="shared" si="52"/>
        <v>5.8</v>
      </c>
      <c r="G399" s="426">
        <f t="shared" si="52"/>
        <v>10.4</v>
      </c>
      <c r="H399" s="426">
        <f t="shared" si="52"/>
        <v>0</v>
      </c>
      <c r="I399" s="426">
        <f t="shared" si="52"/>
        <v>0</v>
      </c>
      <c r="J399" s="426">
        <f t="shared" si="52"/>
        <v>0</v>
      </c>
      <c r="K399" s="426">
        <f t="shared" si="52"/>
        <v>0</v>
      </c>
      <c r="L399" s="432">
        <f t="shared" si="52"/>
        <v>0</v>
      </c>
      <c r="M399" s="426">
        <f t="shared" si="52"/>
        <v>17.2</v>
      </c>
      <c r="N399" s="426">
        <f t="shared" si="52"/>
        <v>5.2</v>
      </c>
      <c r="O399" s="717">
        <f t="shared" si="52"/>
        <v>3.2</v>
      </c>
    </row>
    <row r="401" spans="2:6" ht="15.75">
      <c r="B401" s="782" t="s">
        <v>132</v>
      </c>
      <c r="C401" s="781"/>
      <c r="D401" s="781"/>
      <c r="E401" s="781"/>
      <c r="F401" s="138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78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431" t="s">
        <v>23</v>
      </c>
      <c r="B404" s="1433" t="s">
        <v>34</v>
      </c>
      <c r="C404" s="1433"/>
      <c r="D404" s="1433"/>
      <c r="E404" s="1433"/>
      <c r="F404" s="1337" t="s">
        <v>232</v>
      </c>
      <c r="G404" s="1339" t="s">
        <v>233</v>
      </c>
      <c r="H404" s="1445" t="s">
        <v>35</v>
      </c>
      <c r="I404" s="1445"/>
      <c r="J404" s="1445"/>
      <c r="K404" s="1445"/>
      <c r="L404" s="1446"/>
      <c r="M404" s="1335" t="s">
        <v>236</v>
      </c>
      <c r="N404" s="52" t="s">
        <v>1</v>
      </c>
      <c r="O404" s="60" t="s">
        <v>37</v>
      </c>
    </row>
    <row r="405" spans="1:15" ht="19.5" customHeight="1" thickBot="1">
      <c r="A405" s="1432"/>
      <c r="B405" s="36" t="s">
        <v>27</v>
      </c>
      <c r="C405" s="37" t="s">
        <v>28</v>
      </c>
      <c r="D405" s="37" t="s">
        <v>19</v>
      </c>
      <c r="E405" s="37" t="s">
        <v>29</v>
      </c>
      <c r="F405" s="1338"/>
      <c r="G405" s="1340"/>
      <c r="H405" s="38" t="s">
        <v>21</v>
      </c>
      <c r="I405" s="38" t="s">
        <v>20</v>
      </c>
      <c r="J405" s="38" t="s">
        <v>30</v>
      </c>
      <c r="K405" s="38" t="s">
        <v>31</v>
      </c>
      <c r="L405" s="39" t="s">
        <v>32</v>
      </c>
      <c r="M405" s="1336"/>
      <c r="N405" s="37" t="s">
        <v>33</v>
      </c>
      <c r="O405" s="40" t="s">
        <v>33</v>
      </c>
    </row>
    <row r="406" spans="1:15" ht="13.5" thickBot="1">
      <c r="A406" s="55" t="s">
        <v>8</v>
      </c>
      <c r="B406" s="437">
        <v>0</v>
      </c>
      <c r="C406" s="438">
        <v>0</v>
      </c>
      <c r="D406" s="438">
        <v>0</v>
      </c>
      <c r="E406" s="438">
        <v>0</v>
      </c>
      <c r="F406" s="439">
        <v>0</v>
      </c>
      <c r="G406" s="438">
        <v>29.6</v>
      </c>
      <c r="H406" s="438">
        <v>0</v>
      </c>
      <c r="I406" s="438">
        <v>0</v>
      </c>
      <c r="J406" s="438">
        <v>0</v>
      </c>
      <c r="K406" s="440">
        <v>0</v>
      </c>
      <c r="L406" s="441">
        <v>0</v>
      </c>
      <c r="M406" s="442">
        <v>47</v>
      </c>
      <c r="N406" s="438">
        <v>5.8</v>
      </c>
      <c r="O406" s="443">
        <v>10.2</v>
      </c>
    </row>
    <row r="407" spans="1:15" ht="13.5" thickBot="1">
      <c r="A407" s="41" t="s">
        <v>13</v>
      </c>
      <c r="B407" s="435">
        <f aca="true" t="shared" si="53" ref="B407:O407">SUM(B406:B406)</f>
        <v>0</v>
      </c>
      <c r="C407" s="435">
        <f t="shared" si="53"/>
        <v>0</v>
      </c>
      <c r="D407" s="435">
        <f t="shared" si="53"/>
        <v>0</v>
      </c>
      <c r="E407" s="435">
        <f t="shared" si="53"/>
        <v>0</v>
      </c>
      <c r="F407" s="435">
        <f t="shared" si="53"/>
        <v>0</v>
      </c>
      <c r="G407" s="435">
        <f t="shared" si="53"/>
        <v>29.6</v>
      </c>
      <c r="H407" s="435">
        <f t="shared" si="53"/>
        <v>0</v>
      </c>
      <c r="I407" s="435">
        <f t="shared" si="53"/>
        <v>0</v>
      </c>
      <c r="J407" s="435">
        <f t="shared" si="53"/>
        <v>0</v>
      </c>
      <c r="K407" s="435">
        <f t="shared" si="53"/>
        <v>0</v>
      </c>
      <c r="L407" s="436">
        <f t="shared" si="53"/>
        <v>0</v>
      </c>
      <c r="M407" s="435">
        <f t="shared" si="53"/>
        <v>47</v>
      </c>
      <c r="N407" s="435">
        <f t="shared" si="53"/>
        <v>5.8</v>
      </c>
      <c r="O407" s="873">
        <f t="shared" si="53"/>
        <v>10.2</v>
      </c>
    </row>
    <row r="409" spans="2:4" ht="12.75">
      <c r="B409" s="6" t="s">
        <v>152</v>
      </c>
      <c r="C409" s="138"/>
      <c r="D409" s="138"/>
    </row>
    <row r="411" spans="1:15" ht="19.5">
      <c r="A411" s="1431" t="s">
        <v>23</v>
      </c>
      <c r="B411" s="1433" t="s">
        <v>34</v>
      </c>
      <c r="C411" s="1433"/>
      <c r="D411" s="1433"/>
      <c r="E411" s="1433"/>
      <c r="F411" s="1337" t="s">
        <v>232</v>
      </c>
      <c r="G411" s="1339" t="s">
        <v>233</v>
      </c>
      <c r="H411" s="1445" t="s">
        <v>35</v>
      </c>
      <c r="I411" s="1445"/>
      <c r="J411" s="1445"/>
      <c r="K411" s="1445"/>
      <c r="L411" s="1446"/>
      <c r="M411" s="1335" t="s">
        <v>236</v>
      </c>
      <c r="N411" s="52" t="s">
        <v>1</v>
      </c>
      <c r="O411" s="60" t="s">
        <v>37</v>
      </c>
    </row>
    <row r="412" spans="1:15" ht="20.25" thickBot="1">
      <c r="A412" s="1432"/>
      <c r="B412" s="36" t="s">
        <v>27</v>
      </c>
      <c r="C412" s="37" t="s">
        <v>28</v>
      </c>
      <c r="D412" s="37" t="s">
        <v>19</v>
      </c>
      <c r="E412" s="37" t="s">
        <v>29</v>
      </c>
      <c r="F412" s="1338"/>
      <c r="G412" s="1340"/>
      <c r="H412" s="38" t="s">
        <v>21</v>
      </c>
      <c r="I412" s="38" t="s">
        <v>20</v>
      </c>
      <c r="J412" s="38" t="s">
        <v>30</v>
      </c>
      <c r="K412" s="38" t="s">
        <v>31</v>
      </c>
      <c r="L412" s="39" t="s">
        <v>32</v>
      </c>
      <c r="M412" s="1336"/>
      <c r="N412" s="37" t="s">
        <v>33</v>
      </c>
      <c r="O412" s="40" t="s">
        <v>33</v>
      </c>
    </row>
    <row r="413" spans="1:15" ht="13.5" thickBot="1">
      <c r="A413" s="55" t="s">
        <v>4</v>
      </c>
      <c r="B413" s="445">
        <f aca="true" t="shared" si="54" ref="B413:O413">B142+B166+B290+B370+B381+B391+B399+B407</f>
        <v>1853.3000000000002</v>
      </c>
      <c r="C413" s="445">
        <f t="shared" si="54"/>
        <v>2930.0499999999997</v>
      </c>
      <c r="D413" s="445">
        <f t="shared" si="54"/>
        <v>5378.95</v>
      </c>
      <c r="E413" s="445">
        <f t="shared" si="54"/>
        <v>17384.320000000003</v>
      </c>
      <c r="F413" s="445">
        <f t="shared" si="54"/>
        <v>14207.739999999998</v>
      </c>
      <c r="G413" s="445">
        <f t="shared" si="54"/>
        <v>4188.709999999999</v>
      </c>
      <c r="H413" s="445">
        <f t="shared" si="54"/>
        <v>1593.1999999999998</v>
      </c>
      <c r="I413" s="445">
        <f t="shared" si="54"/>
        <v>1585.5</v>
      </c>
      <c r="J413" s="445">
        <f t="shared" si="54"/>
        <v>8.2</v>
      </c>
      <c r="K413" s="445">
        <f t="shared" si="54"/>
        <v>0</v>
      </c>
      <c r="L413" s="446">
        <f t="shared" si="54"/>
        <v>3073.2592</v>
      </c>
      <c r="M413" s="447">
        <f t="shared" si="54"/>
        <v>25645.530000000002</v>
      </c>
      <c r="N413" s="445">
        <f t="shared" si="54"/>
        <v>13020.640000000001</v>
      </c>
      <c r="O413" s="871">
        <f t="shared" si="54"/>
        <v>7404.83</v>
      </c>
    </row>
    <row r="414" spans="1:15" ht="13.5" thickBot="1">
      <c r="A414" s="41" t="s">
        <v>13</v>
      </c>
      <c r="B414" s="269">
        <f aca="true" t="shared" si="55" ref="B414:O414">SUM(B413:B413)</f>
        <v>1853.3000000000002</v>
      </c>
      <c r="C414" s="269">
        <f t="shared" si="55"/>
        <v>2930.0499999999997</v>
      </c>
      <c r="D414" s="269">
        <f t="shared" si="55"/>
        <v>5378.95</v>
      </c>
      <c r="E414" s="269">
        <f>SUM(E413:E413)</f>
        <v>17384.320000000003</v>
      </c>
      <c r="F414" s="269">
        <f t="shared" si="55"/>
        <v>14207.739999999998</v>
      </c>
      <c r="G414" s="269">
        <f t="shared" si="55"/>
        <v>4188.709999999999</v>
      </c>
      <c r="H414" s="269">
        <f t="shared" si="55"/>
        <v>1593.1999999999998</v>
      </c>
      <c r="I414" s="269">
        <f t="shared" si="55"/>
        <v>1585.5</v>
      </c>
      <c r="J414" s="269">
        <f t="shared" si="55"/>
        <v>8.2</v>
      </c>
      <c r="K414" s="269">
        <f t="shared" si="55"/>
        <v>0</v>
      </c>
      <c r="L414" s="444">
        <f t="shared" si="55"/>
        <v>3073.2592</v>
      </c>
      <c r="M414" s="269">
        <f t="shared" si="55"/>
        <v>25645.530000000002</v>
      </c>
      <c r="N414" s="269">
        <f t="shared" si="55"/>
        <v>13020.640000000001</v>
      </c>
      <c r="O414" s="519">
        <f t="shared" si="55"/>
        <v>7404.83</v>
      </c>
    </row>
    <row r="417" ht="12.75">
      <c r="B417" s="6"/>
    </row>
    <row r="420" spans="2:4" ht="15.75">
      <c r="B420" s="4" t="s">
        <v>152</v>
      </c>
      <c r="C420" s="4"/>
      <c r="D420" s="4"/>
    </row>
    <row r="422" spans="1:15" ht="19.5">
      <c r="A422" s="1431" t="s">
        <v>23</v>
      </c>
      <c r="B422" s="1433" t="s">
        <v>34</v>
      </c>
      <c r="C422" s="1433"/>
      <c r="D422" s="1433"/>
      <c r="E422" s="1433"/>
      <c r="F422" s="1337" t="s">
        <v>232</v>
      </c>
      <c r="G422" s="1339" t="s">
        <v>233</v>
      </c>
      <c r="H422" s="1445" t="s">
        <v>35</v>
      </c>
      <c r="I422" s="1445"/>
      <c r="J422" s="1445"/>
      <c r="K422" s="1445"/>
      <c r="L422" s="1446"/>
      <c r="M422" s="1468" t="s">
        <v>25</v>
      </c>
      <c r="N422" s="52" t="s">
        <v>1</v>
      </c>
      <c r="O422" s="60" t="s">
        <v>37</v>
      </c>
    </row>
    <row r="423" spans="1:15" ht="20.25" thickBot="1">
      <c r="A423" s="1467"/>
      <c r="B423" s="36" t="s">
        <v>27</v>
      </c>
      <c r="C423" s="37" t="s">
        <v>28</v>
      </c>
      <c r="D423" s="37" t="s">
        <v>19</v>
      </c>
      <c r="E423" s="37" t="s">
        <v>29</v>
      </c>
      <c r="F423" s="1338"/>
      <c r="G423" s="1340"/>
      <c r="H423" s="38" t="s">
        <v>21</v>
      </c>
      <c r="I423" s="38" t="s">
        <v>20</v>
      </c>
      <c r="J423" s="38" t="s">
        <v>30</v>
      </c>
      <c r="K423" s="38" t="s">
        <v>31</v>
      </c>
      <c r="L423" s="39" t="s">
        <v>32</v>
      </c>
      <c r="M423" s="1469"/>
      <c r="N423" s="37" t="s">
        <v>33</v>
      </c>
      <c r="O423" s="40" t="s">
        <v>33</v>
      </c>
    </row>
    <row r="424" spans="1:15" ht="24.75" customHeight="1">
      <c r="A424" s="88" t="s">
        <v>61</v>
      </c>
      <c r="B424" s="459">
        <f aca="true" t="shared" si="56" ref="B424:O424">B15+B75+B105+B154+B236+B250+B284+B317+B381+B391+B357</f>
        <v>846</v>
      </c>
      <c r="C424" s="459">
        <f t="shared" si="56"/>
        <v>1473.5500000000002</v>
      </c>
      <c r="D424" s="459">
        <f t="shared" si="56"/>
        <v>2278.51</v>
      </c>
      <c r="E424" s="459">
        <f t="shared" si="56"/>
        <v>2818.0799999999995</v>
      </c>
      <c r="F424" s="459">
        <f t="shared" si="56"/>
        <v>2841.45</v>
      </c>
      <c r="G424" s="459">
        <f t="shared" si="56"/>
        <v>629.29</v>
      </c>
      <c r="H424" s="459">
        <f t="shared" si="56"/>
        <v>215.8</v>
      </c>
      <c r="I424" s="459">
        <f t="shared" si="56"/>
        <v>171.8</v>
      </c>
      <c r="J424" s="459">
        <f t="shared" si="56"/>
        <v>8.2</v>
      </c>
      <c r="K424" s="459">
        <f t="shared" si="56"/>
        <v>0</v>
      </c>
      <c r="L424" s="460">
        <f t="shared" si="56"/>
        <v>1230.5725400000001</v>
      </c>
      <c r="M424" s="459">
        <f t="shared" si="56"/>
        <v>3837.7799999999997</v>
      </c>
      <c r="N424" s="459">
        <f t="shared" si="56"/>
        <v>2687.24</v>
      </c>
      <c r="O424" s="716">
        <f t="shared" si="56"/>
        <v>1521.78</v>
      </c>
    </row>
    <row r="425" spans="1:15" ht="22.5" customHeight="1">
      <c r="A425" s="89" t="s">
        <v>62</v>
      </c>
      <c r="B425" s="448">
        <f aca="true" t="shared" si="57" ref="B425:O425">B25+B35+B45+B55+B65+B85+B95+B129+B179+B190+B212-B208</f>
        <v>551.1</v>
      </c>
      <c r="C425" s="448">
        <f t="shared" si="57"/>
        <v>260.6</v>
      </c>
      <c r="D425" s="448">
        <f t="shared" si="57"/>
        <v>2520.14</v>
      </c>
      <c r="E425" s="448">
        <f t="shared" si="57"/>
        <v>11118.79</v>
      </c>
      <c r="F425" s="448">
        <f t="shared" si="57"/>
        <v>9020.99</v>
      </c>
      <c r="G425" s="448">
        <f t="shared" si="57"/>
        <v>2599.8799999999997</v>
      </c>
      <c r="H425" s="448">
        <f t="shared" si="57"/>
        <v>1076.3</v>
      </c>
      <c r="I425" s="448">
        <f t="shared" si="57"/>
        <v>1092.1000000000001</v>
      </c>
      <c r="J425" s="448">
        <f t="shared" si="57"/>
        <v>0</v>
      </c>
      <c r="K425" s="448">
        <f t="shared" si="57"/>
        <v>0</v>
      </c>
      <c r="L425" s="449">
        <f t="shared" si="57"/>
        <v>1549.2866600000002</v>
      </c>
      <c r="M425" s="448">
        <f t="shared" si="57"/>
        <v>15682.650000000001</v>
      </c>
      <c r="N425" s="448">
        <f t="shared" si="57"/>
        <v>7649.799999999999</v>
      </c>
      <c r="O425" s="874">
        <f t="shared" si="57"/>
        <v>4526.650000000001</v>
      </c>
    </row>
    <row r="426" spans="1:15" ht="12.75">
      <c r="A426" s="89" t="s">
        <v>63</v>
      </c>
      <c r="B426" s="448">
        <f>B111+B160</f>
        <v>8.4</v>
      </c>
      <c r="C426" s="448">
        <f aca="true" t="shared" si="58" ref="C426:O426">C111+C160</f>
        <v>790.8</v>
      </c>
      <c r="D426" s="448">
        <f t="shared" si="58"/>
        <v>13.7</v>
      </c>
      <c r="E426" s="448">
        <f t="shared" si="58"/>
        <v>944.6</v>
      </c>
      <c r="F426" s="448">
        <f t="shared" si="58"/>
        <v>24.7</v>
      </c>
      <c r="G426" s="448">
        <f t="shared" si="58"/>
        <v>53.400000000000006</v>
      </c>
      <c r="H426" s="448">
        <f t="shared" si="58"/>
        <v>0</v>
      </c>
      <c r="I426" s="448">
        <f t="shared" si="58"/>
        <v>0</v>
      </c>
      <c r="J426" s="448">
        <f t="shared" si="58"/>
        <v>0</v>
      </c>
      <c r="K426" s="448">
        <f t="shared" si="58"/>
        <v>0</v>
      </c>
      <c r="L426" s="449">
        <f t="shared" si="58"/>
        <v>0</v>
      </c>
      <c r="M426" s="448">
        <f t="shared" si="58"/>
        <v>1003.7</v>
      </c>
      <c r="N426" s="448">
        <f t="shared" si="58"/>
        <v>430.4</v>
      </c>
      <c r="O426" s="874">
        <f t="shared" si="58"/>
        <v>43.5</v>
      </c>
    </row>
    <row r="427" spans="1:15" ht="12.75">
      <c r="A427" s="89" t="s">
        <v>64</v>
      </c>
      <c r="B427" s="450">
        <f>B117+B123+B135+B226+B242+B257+B263+B269+B275+B299+B305+B344+B363+B399+B407</f>
        <v>0</v>
      </c>
      <c r="C427" s="450">
        <f aca="true" t="shared" si="59" ref="C427:O427">C117+C123+C135+C226+C242+C257+C263+C269+C275+C299+C305+C344+C363+C399+C407</f>
        <v>0</v>
      </c>
      <c r="D427" s="450">
        <f t="shared" si="59"/>
        <v>33</v>
      </c>
      <c r="E427" s="450">
        <f t="shared" si="59"/>
        <v>200.94999999999996</v>
      </c>
      <c r="F427" s="450">
        <f t="shared" si="59"/>
        <v>742.8999999999999</v>
      </c>
      <c r="G427" s="450">
        <f t="shared" si="59"/>
        <v>389.64</v>
      </c>
      <c r="H427" s="450">
        <f t="shared" si="59"/>
        <v>0</v>
      </c>
      <c r="I427" s="450">
        <f t="shared" si="59"/>
        <v>0</v>
      </c>
      <c r="J427" s="450">
        <f t="shared" si="59"/>
        <v>0</v>
      </c>
      <c r="K427" s="450">
        <f t="shared" si="59"/>
        <v>0</v>
      </c>
      <c r="L427" s="451">
        <f t="shared" si="59"/>
        <v>18</v>
      </c>
      <c r="M427" s="450">
        <f t="shared" si="59"/>
        <v>2209.4</v>
      </c>
      <c r="N427" s="450">
        <f t="shared" si="59"/>
        <v>198.4</v>
      </c>
      <c r="O427" s="875">
        <f t="shared" si="59"/>
        <v>141.99999999999997</v>
      </c>
    </row>
    <row r="428" spans="1:15" ht="13.5" thickBot="1">
      <c r="A428" s="89" t="s">
        <v>204</v>
      </c>
      <c r="B428" s="450">
        <f>B201+B221+B311+B324+B331+B337+B350</f>
        <v>447.8</v>
      </c>
      <c r="C428" s="450">
        <f aca="true" t="shared" si="60" ref="C428:O428">C201+C221+C311+C324+C331+C337+C350</f>
        <v>405.1</v>
      </c>
      <c r="D428" s="450">
        <f t="shared" si="60"/>
        <v>533.6</v>
      </c>
      <c r="E428" s="450">
        <f t="shared" si="60"/>
        <v>2004.1</v>
      </c>
      <c r="F428" s="450">
        <f t="shared" si="60"/>
        <v>1577.7000000000003</v>
      </c>
      <c r="G428" s="450">
        <f t="shared" si="60"/>
        <v>516.5</v>
      </c>
      <c r="H428" s="450">
        <f t="shared" si="60"/>
        <v>240.6</v>
      </c>
      <c r="I428" s="450">
        <f t="shared" si="60"/>
        <v>250.5</v>
      </c>
      <c r="J428" s="450">
        <f t="shared" si="60"/>
        <v>0</v>
      </c>
      <c r="K428" s="450">
        <f t="shared" si="60"/>
        <v>0</v>
      </c>
      <c r="L428" s="451">
        <f t="shared" si="60"/>
        <v>275.40000000000003</v>
      </c>
      <c r="M428" s="450">
        <f t="shared" si="60"/>
        <v>2912</v>
      </c>
      <c r="N428" s="450">
        <f t="shared" si="60"/>
        <v>2013.2</v>
      </c>
      <c r="O428" s="875">
        <f t="shared" si="60"/>
        <v>1159.7</v>
      </c>
    </row>
    <row r="429" spans="1:15" ht="12.75">
      <c r="A429" s="246" t="s">
        <v>13</v>
      </c>
      <c r="B429" s="452">
        <f aca="true" t="shared" si="61" ref="B429:N429">SUM(B424:B428)</f>
        <v>1853.3</v>
      </c>
      <c r="C429" s="453">
        <f t="shared" si="61"/>
        <v>2930.0499999999997</v>
      </c>
      <c r="D429" s="453">
        <f t="shared" si="61"/>
        <v>5378.95</v>
      </c>
      <c r="E429" s="453">
        <f t="shared" si="61"/>
        <v>17086.52</v>
      </c>
      <c r="F429" s="454">
        <f t="shared" si="61"/>
        <v>14207.74</v>
      </c>
      <c r="G429" s="453">
        <f t="shared" si="61"/>
        <v>4188.709999999999</v>
      </c>
      <c r="H429" s="453">
        <f t="shared" si="61"/>
        <v>1532.6999999999998</v>
      </c>
      <c r="I429" s="453">
        <f t="shared" si="61"/>
        <v>1514.4</v>
      </c>
      <c r="J429" s="453">
        <f t="shared" si="61"/>
        <v>8.2</v>
      </c>
      <c r="K429" s="453">
        <f t="shared" si="61"/>
        <v>0</v>
      </c>
      <c r="L429" s="455">
        <f t="shared" si="61"/>
        <v>3073.2592000000004</v>
      </c>
      <c r="M429" s="452">
        <f t="shared" si="61"/>
        <v>25645.530000000002</v>
      </c>
      <c r="N429" s="453">
        <f t="shared" si="61"/>
        <v>12979.039999999999</v>
      </c>
      <c r="O429" s="876">
        <f>SUM(O424:O428)</f>
        <v>7393.63</v>
      </c>
    </row>
    <row r="430" spans="1:15" ht="22.5">
      <c r="A430" s="251" t="s">
        <v>228</v>
      </c>
      <c r="B430" s="456">
        <f aca="true" t="shared" si="62" ref="B430:O430">B208</f>
        <v>0</v>
      </c>
      <c r="C430" s="456">
        <f t="shared" si="62"/>
        <v>0</v>
      </c>
      <c r="D430" s="456">
        <f t="shared" si="62"/>
        <v>0</v>
      </c>
      <c r="E430" s="456">
        <f t="shared" si="62"/>
        <v>297.8</v>
      </c>
      <c r="F430" s="456">
        <f t="shared" si="62"/>
        <v>0</v>
      </c>
      <c r="G430" s="456">
        <f t="shared" si="62"/>
        <v>0</v>
      </c>
      <c r="H430" s="456">
        <f t="shared" si="62"/>
        <v>60.5</v>
      </c>
      <c r="I430" s="456">
        <f t="shared" si="62"/>
        <v>71.1</v>
      </c>
      <c r="J430" s="456">
        <f t="shared" si="62"/>
        <v>0</v>
      </c>
      <c r="K430" s="456">
        <f t="shared" si="62"/>
        <v>0</v>
      </c>
      <c r="L430" s="457">
        <f t="shared" si="62"/>
        <v>0</v>
      </c>
      <c r="M430" s="458">
        <f t="shared" si="62"/>
        <v>0</v>
      </c>
      <c r="N430" s="456">
        <f t="shared" si="62"/>
        <v>41.6</v>
      </c>
      <c r="O430" s="877">
        <f t="shared" si="62"/>
        <v>11.2</v>
      </c>
    </row>
    <row r="431" spans="1:15" ht="12.75">
      <c r="A431" s="247" t="s">
        <v>13</v>
      </c>
      <c r="B431" s="456">
        <f>B429+B430</f>
        <v>1853.3</v>
      </c>
      <c r="C431" s="456">
        <f aca="true" t="shared" si="63" ref="C431:O431">C429+C430</f>
        <v>2930.0499999999997</v>
      </c>
      <c r="D431" s="456">
        <f t="shared" si="63"/>
        <v>5378.95</v>
      </c>
      <c r="E431" s="456">
        <f t="shared" si="63"/>
        <v>17384.32</v>
      </c>
      <c r="F431" s="456">
        <f t="shared" si="63"/>
        <v>14207.74</v>
      </c>
      <c r="G431" s="456">
        <f t="shared" si="63"/>
        <v>4188.709999999999</v>
      </c>
      <c r="H431" s="456">
        <f t="shared" si="63"/>
        <v>1593.1999999999998</v>
      </c>
      <c r="I431" s="456">
        <f t="shared" si="63"/>
        <v>1585.5</v>
      </c>
      <c r="J431" s="456">
        <f t="shared" si="63"/>
        <v>8.2</v>
      </c>
      <c r="K431" s="456">
        <f t="shared" si="63"/>
        <v>0</v>
      </c>
      <c r="L431" s="457">
        <f t="shared" si="63"/>
        <v>3073.2592000000004</v>
      </c>
      <c r="M431" s="458">
        <f t="shared" si="63"/>
        <v>25645.530000000002</v>
      </c>
      <c r="N431" s="456">
        <f t="shared" si="63"/>
        <v>13020.64</v>
      </c>
      <c r="O431" s="877">
        <f t="shared" si="63"/>
        <v>7404.83</v>
      </c>
    </row>
    <row r="432" spans="2:15" ht="12.75"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</row>
    <row r="433" spans="1:15" ht="12.75">
      <c r="A433" s="137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</row>
    <row r="434" spans="1:15" ht="12.75">
      <c r="A434" s="137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</row>
    <row r="435" ht="13.5" thickBot="1"/>
    <row r="436" spans="2:6" ht="27.75" customHeight="1">
      <c r="B436" s="777" t="s">
        <v>61</v>
      </c>
      <c r="C436" s="86">
        <f>B424+C424+D424+F424+G424+E424</f>
        <v>10886.88</v>
      </c>
      <c r="D436" s="20"/>
      <c r="F436" s="64"/>
    </row>
    <row r="437" spans="2:6" ht="12.75">
      <c r="B437" s="89" t="s">
        <v>62</v>
      </c>
      <c r="C437" s="86">
        <f>B425+C425+D425+F425+G425+E425</f>
        <v>26071.5</v>
      </c>
      <c r="D437" s="20"/>
      <c r="E437" s="6" t="s">
        <v>15</v>
      </c>
      <c r="F437" s="64"/>
    </row>
    <row r="438" spans="2:5" ht="12.75">
      <c r="B438" s="89" t="s">
        <v>63</v>
      </c>
      <c r="C438" s="86">
        <f>B426+C426+D426+F426+G426+E426</f>
        <v>1835.6</v>
      </c>
      <c r="D438" s="20"/>
      <c r="E438" t="s">
        <v>38</v>
      </c>
    </row>
    <row r="439" spans="2:5" ht="12.75">
      <c r="B439" s="89" t="s">
        <v>64</v>
      </c>
      <c r="C439" s="86">
        <f>B427+C427+D427+F427+G427+E427</f>
        <v>1366.49</v>
      </c>
      <c r="D439" s="20"/>
      <c r="E439" t="s">
        <v>40</v>
      </c>
    </row>
    <row r="440" spans="2:5" ht="12.75">
      <c r="B440" s="89" t="s">
        <v>204</v>
      </c>
      <c r="C440" s="86">
        <f>B428+C428+D428+F428+G428+E428</f>
        <v>5484.8</v>
      </c>
      <c r="E440" t="s">
        <v>39</v>
      </c>
    </row>
    <row r="441" spans="2:6" ht="12.75">
      <c r="B441" s="114" t="s">
        <v>13</v>
      </c>
      <c r="C441" s="86">
        <f>SUM(C436:C440)</f>
        <v>45645.27</v>
      </c>
      <c r="D441" s="20"/>
      <c r="F441" s="64"/>
    </row>
    <row r="442" spans="2:6" ht="25.5">
      <c r="B442" s="248" t="s">
        <v>229</v>
      </c>
      <c r="C442" s="249">
        <f>B430+C430+D430+E430+F430+G430</f>
        <v>297.8</v>
      </c>
      <c r="D442" s="279"/>
      <c r="F442" s="64"/>
    </row>
    <row r="443" spans="3:4" ht="12.75">
      <c r="C443" s="86">
        <f>SUM(C441:C442)</f>
        <v>45943.07</v>
      </c>
      <c r="D443" s="20"/>
    </row>
    <row r="446" spans="2:4" ht="12.75">
      <c r="B446" s="6"/>
      <c r="C446" s="20"/>
      <c r="D446" s="64"/>
    </row>
    <row r="448" ht="12.75">
      <c r="C448" s="64"/>
    </row>
    <row r="451" ht="12.75">
      <c r="B451" s="8"/>
    </row>
  </sheetData>
  <sheetProtection/>
  <mergeCells count="389">
    <mergeCell ref="A215:A216"/>
    <mergeCell ref="B215:E215"/>
    <mergeCell ref="F215:F216"/>
    <mergeCell ref="G215:G216"/>
    <mergeCell ref="H215:L215"/>
    <mergeCell ref="D208:D209"/>
    <mergeCell ref="E208:E209"/>
    <mergeCell ref="F208:F209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A139:A140"/>
    <mergeCell ref="G139:G140"/>
    <mergeCell ref="G120:G121"/>
    <mergeCell ref="A120:A121"/>
    <mergeCell ref="B120:E120"/>
    <mergeCell ref="B139:E139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H68:L68"/>
    <mergeCell ref="G68:G69"/>
    <mergeCell ref="G28:G29"/>
    <mergeCell ref="G38:G39"/>
    <mergeCell ref="B8:E8"/>
    <mergeCell ref="F8:F9"/>
    <mergeCell ref="F58:F59"/>
    <mergeCell ref="B38:E3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H386:L386"/>
    <mergeCell ref="M386:M387"/>
    <mergeCell ref="H396:L396"/>
    <mergeCell ref="M396:M397"/>
    <mergeCell ref="M376:M377"/>
    <mergeCell ref="H404:L404"/>
    <mergeCell ref="M404:M405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411:L411"/>
    <mergeCell ref="M411:M412"/>
    <mergeCell ref="A411:A412"/>
    <mergeCell ref="B411:E411"/>
    <mergeCell ref="F411:F412"/>
    <mergeCell ref="G411:G412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182:L182"/>
    <mergeCell ref="M182:M183"/>
    <mergeCell ref="A204:A205"/>
    <mergeCell ref="B204:E204"/>
    <mergeCell ref="F204:F205"/>
    <mergeCell ref="G204:G205"/>
    <mergeCell ref="H204:L20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A223:A224"/>
    <mergeCell ref="B223:E223"/>
    <mergeCell ref="F223:F224"/>
    <mergeCell ref="G223:G224"/>
    <mergeCell ref="H223:L223"/>
    <mergeCell ref="M223:M224"/>
    <mergeCell ref="A229:A230"/>
    <mergeCell ref="B229:E229"/>
    <mergeCell ref="F229:F230"/>
    <mergeCell ref="G229:G230"/>
    <mergeCell ref="H229:L229"/>
    <mergeCell ref="M229:M230"/>
    <mergeCell ref="A239:A240"/>
    <mergeCell ref="B239:E239"/>
    <mergeCell ref="F239:F240"/>
    <mergeCell ref="G239:G240"/>
    <mergeCell ref="H239:L239"/>
    <mergeCell ref="M239:M240"/>
    <mergeCell ref="A245:A246"/>
    <mergeCell ref="B245:E245"/>
    <mergeCell ref="F245:F246"/>
    <mergeCell ref="G245:G246"/>
    <mergeCell ref="H245:L245"/>
    <mergeCell ref="M245:M246"/>
    <mergeCell ref="A253:A254"/>
    <mergeCell ref="B253:E253"/>
    <mergeCell ref="F253:F254"/>
    <mergeCell ref="G253:G254"/>
    <mergeCell ref="H253:L253"/>
    <mergeCell ref="M253:M254"/>
    <mergeCell ref="A260:A261"/>
    <mergeCell ref="B260:E260"/>
    <mergeCell ref="F260:F261"/>
    <mergeCell ref="G260:G261"/>
    <mergeCell ref="H260:L260"/>
    <mergeCell ref="M260:M261"/>
    <mergeCell ref="A266:A267"/>
    <mergeCell ref="B266:E266"/>
    <mergeCell ref="F266:F267"/>
    <mergeCell ref="G266:G267"/>
    <mergeCell ref="H266:L266"/>
    <mergeCell ref="M266:M267"/>
    <mergeCell ref="A272:A273"/>
    <mergeCell ref="B272:E272"/>
    <mergeCell ref="F272:F273"/>
    <mergeCell ref="G272:G273"/>
    <mergeCell ref="H272:L272"/>
    <mergeCell ref="M272:M273"/>
    <mergeCell ref="A278:A279"/>
    <mergeCell ref="B278:E278"/>
    <mergeCell ref="F278:F279"/>
    <mergeCell ref="G278:G279"/>
    <mergeCell ref="H278:L278"/>
    <mergeCell ref="M278:M279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02:A303"/>
    <mergeCell ref="B302:E302"/>
    <mergeCell ref="F302:F303"/>
    <mergeCell ref="G302:G303"/>
    <mergeCell ref="H302:L302"/>
    <mergeCell ref="M302:M303"/>
    <mergeCell ref="Q9:Q10"/>
    <mergeCell ref="R9:S10"/>
    <mergeCell ref="T9:U9"/>
    <mergeCell ref="T10:U10"/>
    <mergeCell ref="R11:S11"/>
    <mergeCell ref="T11:U11"/>
    <mergeCell ref="R12:S14"/>
    <mergeCell ref="T12:U12"/>
    <mergeCell ref="T13:U13"/>
    <mergeCell ref="T14:U14"/>
    <mergeCell ref="R15:S15"/>
    <mergeCell ref="T15:U15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1" operator="equal" stopIfTrue="1">
      <formula>0</formula>
    </cfRule>
  </conditionalFormatting>
  <conditionalFormatting sqref="M120:M121">
    <cfRule type="cellIs" priority="3" dxfId="1" operator="equal" stopIfTrue="1">
      <formula>0</formula>
    </cfRule>
  </conditionalFormatting>
  <conditionalFormatting sqref="M126:M127">
    <cfRule type="cellIs" priority="2" dxfId="1" operator="equal" stopIfTrue="1">
      <formula>0</formula>
    </cfRule>
  </conditionalFormatting>
  <conditionalFormatting sqref="M302:M303">
    <cfRule type="cellIs" priority="1" dxfId="1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75"/>
    </row>
    <row r="2" spans="1:14" ht="18">
      <c r="A2" s="1472" t="s">
        <v>149</v>
      </c>
      <c r="B2" s="1472"/>
      <c r="C2" s="1472"/>
      <c r="D2" s="1472"/>
      <c r="E2" s="1472"/>
      <c r="F2" s="1472"/>
      <c r="G2" s="1472"/>
      <c r="H2" s="1472"/>
      <c r="I2" s="1472"/>
      <c r="J2" s="1472"/>
      <c r="K2" s="2"/>
      <c r="L2" s="2"/>
      <c r="M2" s="5"/>
      <c r="N2" s="5"/>
    </row>
    <row r="3" spans="1:14" ht="18">
      <c r="A3" s="1376" t="s">
        <v>141</v>
      </c>
      <c r="B3" s="1376"/>
      <c r="C3" s="1376"/>
      <c r="D3" s="1376"/>
      <c r="E3" s="1376"/>
      <c r="F3" s="1376"/>
      <c r="G3" s="1376"/>
      <c r="H3" s="1376"/>
      <c r="I3" s="1376"/>
      <c r="J3" s="1376"/>
      <c r="K3" s="5"/>
      <c r="L3" s="5"/>
      <c r="M3" s="5"/>
      <c r="N3" s="5"/>
    </row>
    <row r="4" spans="1:14" ht="15">
      <c r="A4" s="1374" t="s">
        <v>226</v>
      </c>
      <c r="B4" s="1374"/>
      <c r="C4" s="1374"/>
      <c r="D4" s="1374"/>
      <c r="E4" s="1374"/>
      <c r="F4" s="1374"/>
      <c r="G4" s="1374"/>
      <c r="H4" s="1374"/>
      <c r="I4" s="1374"/>
      <c r="J4" s="1374"/>
      <c r="K4" s="5"/>
      <c r="L4" s="5"/>
      <c r="M4" s="5"/>
      <c r="N4" s="5"/>
    </row>
    <row r="5" spans="1:14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5"/>
      <c r="L5" s="5"/>
      <c r="M5" s="5"/>
      <c r="N5" s="5"/>
    </row>
    <row r="6" spans="1:19" ht="15.75">
      <c r="A6" s="1369" t="s">
        <v>178</v>
      </c>
      <c r="B6" s="1369"/>
      <c r="C6" s="1369"/>
      <c r="D6" s="1369"/>
      <c r="E6" s="1369"/>
      <c r="F6" s="1369"/>
      <c r="G6" s="1369"/>
      <c r="H6" s="16"/>
      <c r="J6" s="17"/>
      <c r="K6" s="12"/>
      <c r="L6" s="18"/>
      <c r="M6" s="18"/>
      <c r="N6" s="12"/>
      <c r="Q6" s="1490" t="s">
        <v>244</v>
      </c>
      <c r="R6" s="1490"/>
      <c r="S6" s="1490"/>
    </row>
    <row r="7" spans="1:19" ht="18">
      <c r="A7" s="10"/>
      <c r="B7" s="6" t="s">
        <v>41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71"/>
      <c r="R7" s="271" t="s">
        <v>51</v>
      </c>
      <c r="S7" s="271"/>
    </row>
    <row r="8" spans="1:15" ht="26.25" customHeight="1">
      <c r="A8" s="1420" t="s">
        <v>23</v>
      </c>
      <c r="B8" s="1423" t="s">
        <v>34</v>
      </c>
      <c r="C8" s="1423"/>
      <c r="D8" s="1423"/>
      <c r="E8" s="1423"/>
      <c r="F8" s="1341" t="s">
        <v>232</v>
      </c>
      <c r="G8" s="1343" t="s">
        <v>233</v>
      </c>
      <c r="H8" s="1345" t="s">
        <v>46</v>
      </c>
      <c r="I8" s="1345"/>
      <c r="J8" s="1345"/>
      <c r="K8" s="1345"/>
      <c r="L8" s="1346"/>
      <c r="M8" s="1347" t="s">
        <v>238</v>
      </c>
      <c r="N8" s="47" t="s">
        <v>1</v>
      </c>
      <c r="O8" s="59" t="s">
        <v>37</v>
      </c>
    </row>
    <row r="9" spans="1:19" ht="20.25" thickBot="1">
      <c r="A9" s="1487"/>
      <c r="B9" s="31" t="s">
        <v>27</v>
      </c>
      <c r="C9" s="25" t="s">
        <v>28</v>
      </c>
      <c r="D9" s="25" t="s">
        <v>19</v>
      </c>
      <c r="E9" s="25" t="s">
        <v>29</v>
      </c>
      <c r="F9" s="1342"/>
      <c r="G9" s="1344"/>
      <c r="H9" s="360" t="s">
        <v>21</v>
      </c>
      <c r="I9" s="360" t="s">
        <v>20</v>
      </c>
      <c r="J9" s="361" t="s">
        <v>30</v>
      </c>
      <c r="K9" s="362" t="s">
        <v>31</v>
      </c>
      <c r="L9" s="363" t="s">
        <v>32</v>
      </c>
      <c r="M9" s="1348"/>
      <c r="N9" s="25" t="s">
        <v>33</v>
      </c>
      <c r="O9" s="33" t="s">
        <v>33</v>
      </c>
      <c r="Q9" s="190" t="s">
        <v>158</v>
      </c>
      <c r="R9" s="189" t="s">
        <v>193</v>
      </c>
      <c r="S9" s="191" t="s">
        <v>191</v>
      </c>
    </row>
    <row r="10" spans="1:19" ht="12.75">
      <c r="A10" s="48" t="s">
        <v>10</v>
      </c>
      <c r="B10" s="412">
        <v>0</v>
      </c>
      <c r="C10" s="412">
        <v>0</v>
      </c>
      <c r="D10" s="412">
        <v>0</v>
      </c>
      <c r="E10" s="412">
        <v>0</v>
      </c>
      <c r="F10" s="412">
        <v>0</v>
      </c>
      <c r="G10" s="412">
        <v>0</v>
      </c>
      <c r="H10" s="663">
        <v>0</v>
      </c>
      <c r="I10" s="662">
        <v>0</v>
      </c>
      <c r="J10" s="662">
        <v>0</v>
      </c>
      <c r="K10" s="662">
        <v>0</v>
      </c>
      <c r="L10" s="664">
        <v>0</v>
      </c>
      <c r="M10" s="662">
        <v>0</v>
      </c>
      <c r="N10" s="662">
        <v>0</v>
      </c>
      <c r="O10" s="687">
        <v>0</v>
      </c>
      <c r="Q10" s="1477" t="s">
        <v>195</v>
      </c>
      <c r="R10" s="1477"/>
      <c r="S10" s="1477"/>
    </row>
    <row r="11" spans="1:19" ht="12.75">
      <c r="A11" s="49" t="s">
        <v>8</v>
      </c>
      <c r="B11" s="370">
        <v>31</v>
      </c>
      <c r="C11" s="370">
        <v>407.1</v>
      </c>
      <c r="D11" s="370">
        <v>0</v>
      </c>
      <c r="E11" s="370">
        <v>0</v>
      </c>
      <c r="F11" s="370">
        <v>166.2</v>
      </c>
      <c r="G11" s="370">
        <v>43.3</v>
      </c>
      <c r="H11" s="370">
        <v>0</v>
      </c>
      <c r="I11" s="370">
        <v>0</v>
      </c>
      <c r="J11" s="370">
        <v>0</v>
      </c>
      <c r="K11" s="370">
        <v>0</v>
      </c>
      <c r="L11" s="684">
        <v>103.5</v>
      </c>
      <c r="M11" s="371">
        <v>407.5</v>
      </c>
      <c r="N11" s="370">
        <v>150.8</v>
      </c>
      <c r="O11" s="372">
        <v>94.8</v>
      </c>
      <c r="Q11" s="65">
        <v>1</v>
      </c>
      <c r="R11" s="65">
        <v>1</v>
      </c>
      <c r="S11" s="3">
        <v>196</v>
      </c>
    </row>
    <row r="12" spans="1:19" ht="12.75">
      <c r="A12" s="49" t="s">
        <v>3</v>
      </c>
      <c r="B12" s="370">
        <v>6</v>
      </c>
      <c r="C12" s="370">
        <v>478.2</v>
      </c>
      <c r="D12" s="370">
        <v>0</v>
      </c>
      <c r="E12" s="370">
        <v>0</v>
      </c>
      <c r="F12" s="370">
        <v>244</v>
      </c>
      <c r="G12" s="370">
        <v>45.7</v>
      </c>
      <c r="H12" s="370">
        <v>0</v>
      </c>
      <c r="I12" s="370">
        <v>0</v>
      </c>
      <c r="J12" s="370">
        <v>0</v>
      </c>
      <c r="K12" s="370">
        <v>0</v>
      </c>
      <c r="L12" s="684">
        <v>333.1</v>
      </c>
      <c r="M12" s="371">
        <v>407.5</v>
      </c>
      <c r="N12" s="370">
        <v>75.6</v>
      </c>
      <c r="O12" s="372">
        <v>115.8</v>
      </c>
      <c r="Q12" s="65">
        <v>2</v>
      </c>
      <c r="R12" s="65">
        <v>2</v>
      </c>
      <c r="S12" s="3">
        <v>157</v>
      </c>
    </row>
    <row r="13" spans="1:19" ht="12.75">
      <c r="A13" s="49" t="s">
        <v>5</v>
      </c>
      <c r="B13" s="370">
        <v>0</v>
      </c>
      <c r="C13" s="370">
        <v>316</v>
      </c>
      <c r="D13" s="370">
        <v>0</v>
      </c>
      <c r="E13" s="370">
        <v>0</v>
      </c>
      <c r="F13" s="370">
        <v>249.1</v>
      </c>
      <c r="G13" s="370">
        <v>39.3</v>
      </c>
      <c r="H13" s="370">
        <v>0</v>
      </c>
      <c r="I13" s="370">
        <v>0</v>
      </c>
      <c r="J13" s="370">
        <v>0</v>
      </c>
      <c r="K13" s="370">
        <v>0</v>
      </c>
      <c r="L13" s="684">
        <v>0</v>
      </c>
      <c r="M13" s="688">
        <v>407.4</v>
      </c>
      <c r="N13" s="689">
        <v>241.8</v>
      </c>
      <c r="O13" s="690">
        <v>185.6</v>
      </c>
      <c r="Q13" s="65">
        <v>3</v>
      </c>
      <c r="R13" s="65">
        <v>3</v>
      </c>
      <c r="S13" s="3">
        <v>157</v>
      </c>
    </row>
    <row r="14" spans="1:19" ht="13.5" thickBot="1">
      <c r="A14" s="145" t="s">
        <v>18</v>
      </c>
      <c r="B14" s="412">
        <v>0</v>
      </c>
      <c r="C14" s="412">
        <v>0</v>
      </c>
      <c r="D14" s="412">
        <v>0</v>
      </c>
      <c r="E14" s="412">
        <v>0</v>
      </c>
      <c r="F14" s="412">
        <v>0</v>
      </c>
      <c r="G14" s="412">
        <v>0</v>
      </c>
      <c r="H14" s="370">
        <v>0</v>
      </c>
      <c r="I14" s="370">
        <v>0</v>
      </c>
      <c r="J14" s="370">
        <v>0</v>
      </c>
      <c r="K14" s="370">
        <v>0</v>
      </c>
      <c r="L14" s="684">
        <v>0</v>
      </c>
      <c r="M14" s="691">
        <v>0</v>
      </c>
      <c r="N14" s="692">
        <v>0</v>
      </c>
      <c r="O14" s="693">
        <v>0</v>
      </c>
      <c r="Q14" s="65">
        <v>4</v>
      </c>
      <c r="R14" s="65">
        <v>4</v>
      </c>
      <c r="S14" s="3">
        <v>157</v>
      </c>
    </row>
    <row r="15" spans="1:19" ht="13.5" thickBot="1">
      <c r="A15" s="32" t="s">
        <v>13</v>
      </c>
      <c r="B15" s="414">
        <f>SUM(B10:B14)</f>
        <v>37</v>
      </c>
      <c r="C15" s="414">
        <f aca="true" t="shared" si="0" ref="C15:O15">SUM(C10:C14)</f>
        <v>1201.3</v>
      </c>
      <c r="D15" s="414">
        <f t="shared" si="0"/>
        <v>0</v>
      </c>
      <c r="E15" s="414">
        <f t="shared" si="0"/>
        <v>0</v>
      </c>
      <c r="F15" s="414">
        <f t="shared" si="0"/>
        <v>659.3</v>
      </c>
      <c r="G15" s="414">
        <f t="shared" si="0"/>
        <v>128.3</v>
      </c>
      <c r="H15" s="694">
        <f t="shared" si="0"/>
        <v>0</v>
      </c>
      <c r="I15" s="694">
        <f t="shared" si="0"/>
        <v>0</v>
      </c>
      <c r="J15" s="694">
        <f t="shared" si="0"/>
        <v>0</v>
      </c>
      <c r="K15" s="694">
        <f t="shared" si="0"/>
        <v>0</v>
      </c>
      <c r="L15" s="695">
        <f t="shared" si="0"/>
        <v>436.6</v>
      </c>
      <c r="M15" s="694">
        <f t="shared" si="0"/>
        <v>1222.4</v>
      </c>
      <c r="N15" s="694">
        <f t="shared" si="0"/>
        <v>468.20000000000005</v>
      </c>
      <c r="O15" s="696">
        <f t="shared" si="0"/>
        <v>396.2</v>
      </c>
      <c r="Q15" s="65">
        <v>5</v>
      </c>
      <c r="R15" s="65">
        <v>5</v>
      </c>
      <c r="S15" s="3">
        <v>170</v>
      </c>
    </row>
    <row r="16" spans="17:19" ht="12.75">
      <c r="Q16" s="65">
        <v>6</v>
      </c>
      <c r="R16" s="65">
        <v>6</v>
      </c>
      <c r="S16" s="3">
        <v>113</v>
      </c>
    </row>
    <row r="17" spans="1:19" ht="18">
      <c r="A17" s="10"/>
      <c r="B17" s="6" t="s">
        <v>218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65">
        <v>7</v>
      </c>
      <c r="R17" s="65">
        <v>7</v>
      </c>
      <c r="S17" s="3">
        <v>113</v>
      </c>
    </row>
    <row r="18" spans="1:19" ht="26.25" customHeight="1">
      <c r="A18" s="1420" t="s">
        <v>23</v>
      </c>
      <c r="B18" s="1423" t="s">
        <v>34</v>
      </c>
      <c r="C18" s="1423"/>
      <c r="D18" s="1423"/>
      <c r="E18" s="1423"/>
      <c r="F18" s="1341" t="s">
        <v>232</v>
      </c>
      <c r="G18" s="1343" t="s">
        <v>233</v>
      </c>
      <c r="H18" s="1345" t="s">
        <v>46</v>
      </c>
      <c r="I18" s="1345"/>
      <c r="J18" s="1345"/>
      <c r="K18" s="1345"/>
      <c r="L18" s="1346"/>
      <c r="M18" s="1347" t="s">
        <v>238</v>
      </c>
      <c r="N18" s="47" t="s">
        <v>1</v>
      </c>
      <c r="O18" s="59" t="s">
        <v>37</v>
      </c>
      <c r="Q18" s="65">
        <v>8</v>
      </c>
      <c r="R18" s="65">
        <v>8</v>
      </c>
      <c r="S18" s="3">
        <v>100</v>
      </c>
    </row>
    <row r="19" spans="1:19" ht="20.25" thickBot="1">
      <c r="A19" s="1487"/>
      <c r="B19" s="31" t="s">
        <v>27</v>
      </c>
      <c r="C19" s="25" t="s">
        <v>28</v>
      </c>
      <c r="D19" s="25" t="s">
        <v>19</v>
      </c>
      <c r="E19" s="25" t="s">
        <v>29</v>
      </c>
      <c r="F19" s="1342"/>
      <c r="G19" s="1344"/>
      <c r="H19" s="153" t="s">
        <v>21</v>
      </c>
      <c r="I19" s="153" t="s">
        <v>20</v>
      </c>
      <c r="J19" s="260" t="s">
        <v>30</v>
      </c>
      <c r="K19" s="261" t="s">
        <v>31</v>
      </c>
      <c r="L19" s="155" t="s">
        <v>32</v>
      </c>
      <c r="M19" s="1348"/>
      <c r="N19" s="25" t="s">
        <v>33</v>
      </c>
      <c r="O19" s="33" t="s">
        <v>33</v>
      </c>
      <c r="Q19" s="65">
        <v>9</v>
      </c>
      <c r="R19" s="65">
        <v>9</v>
      </c>
      <c r="S19" s="3">
        <v>199</v>
      </c>
    </row>
    <row r="20" spans="1:19" ht="12.75">
      <c r="A20" s="48" t="s">
        <v>10</v>
      </c>
      <c r="B20" s="370">
        <v>0</v>
      </c>
      <c r="C20" s="370">
        <v>0</v>
      </c>
      <c r="D20" s="370">
        <v>0</v>
      </c>
      <c r="E20" s="370">
        <v>0</v>
      </c>
      <c r="F20" s="370">
        <v>83.4</v>
      </c>
      <c r="G20" s="370">
        <v>0</v>
      </c>
      <c r="H20" s="663">
        <v>0</v>
      </c>
      <c r="I20" s="662">
        <v>0</v>
      </c>
      <c r="J20" s="662">
        <v>0</v>
      </c>
      <c r="K20" s="662">
        <v>0</v>
      </c>
      <c r="L20" s="664">
        <v>0</v>
      </c>
      <c r="M20" s="662">
        <v>0</v>
      </c>
      <c r="N20" s="662">
        <v>0</v>
      </c>
      <c r="O20" s="687">
        <v>0</v>
      </c>
      <c r="Q20" s="65">
        <v>10</v>
      </c>
      <c r="R20" s="65">
        <v>10</v>
      </c>
      <c r="S20" s="3">
        <v>133</v>
      </c>
    </row>
    <row r="21" spans="1:19" ht="12.75">
      <c r="A21" s="49" t="s">
        <v>8</v>
      </c>
      <c r="B21" s="412">
        <v>0</v>
      </c>
      <c r="C21" s="412">
        <v>0</v>
      </c>
      <c r="D21" s="412">
        <v>0</v>
      </c>
      <c r="E21" s="412">
        <v>0</v>
      </c>
      <c r="F21" s="412">
        <v>0</v>
      </c>
      <c r="G21" s="692">
        <v>0</v>
      </c>
      <c r="H21" s="371">
        <v>0</v>
      </c>
      <c r="I21" s="370">
        <v>0</v>
      </c>
      <c r="J21" s="370">
        <v>0</v>
      </c>
      <c r="K21" s="370">
        <v>0</v>
      </c>
      <c r="L21" s="684">
        <v>0</v>
      </c>
      <c r="M21" s="371">
        <v>0</v>
      </c>
      <c r="N21" s="371">
        <v>0</v>
      </c>
      <c r="O21" s="372">
        <v>0</v>
      </c>
      <c r="Q21" s="65">
        <v>11</v>
      </c>
      <c r="R21" s="65">
        <v>11</v>
      </c>
      <c r="S21" s="3">
        <v>97</v>
      </c>
    </row>
    <row r="22" spans="1:19" ht="12.75">
      <c r="A22" s="49" t="s">
        <v>3</v>
      </c>
      <c r="B22" s="370">
        <v>0</v>
      </c>
      <c r="C22" s="370">
        <v>34.8</v>
      </c>
      <c r="D22" s="370">
        <v>0</v>
      </c>
      <c r="E22" s="370">
        <v>0</v>
      </c>
      <c r="F22" s="370">
        <v>0</v>
      </c>
      <c r="G22" s="370">
        <v>0</v>
      </c>
      <c r="H22" s="371">
        <v>0</v>
      </c>
      <c r="I22" s="370">
        <v>0</v>
      </c>
      <c r="J22" s="370">
        <v>0</v>
      </c>
      <c r="K22" s="370">
        <v>0</v>
      </c>
      <c r="L22" s="684">
        <v>0</v>
      </c>
      <c r="M22" s="371">
        <v>0</v>
      </c>
      <c r="N22" s="370">
        <v>10.4</v>
      </c>
      <c r="O22" s="372">
        <v>4.2</v>
      </c>
      <c r="Q22" s="65">
        <v>12</v>
      </c>
      <c r="R22" s="65">
        <v>12</v>
      </c>
      <c r="S22" s="3">
        <v>127</v>
      </c>
    </row>
    <row r="23" spans="1:19" ht="12.75">
      <c r="A23" s="49" t="s">
        <v>5</v>
      </c>
      <c r="B23" s="412">
        <v>0</v>
      </c>
      <c r="C23" s="411">
        <v>0</v>
      </c>
      <c r="D23" s="411">
        <v>0</v>
      </c>
      <c r="E23" s="411">
        <v>0</v>
      </c>
      <c r="F23" s="411">
        <v>0</v>
      </c>
      <c r="G23" s="413">
        <v>0</v>
      </c>
      <c r="H23" s="371">
        <v>0</v>
      </c>
      <c r="I23" s="370">
        <v>0</v>
      </c>
      <c r="J23" s="370">
        <v>0</v>
      </c>
      <c r="K23" s="370">
        <v>0</v>
      </c>
      <c r="L23" s="684">
        <v>0</v>
      </c>
      <c r="M23" s="371">
        <v>0</v>
      </c>
      <c r="N23" s="370">
        <v>39</v>
      </c>
      <c r="O23" s="690">
        <v>0</v>
      </c>
      <c r="Q23" s="65">
        <v>13</v>
      </c>
      <c r="R23" s="65">
        <v>13</v>
      </c>
      <c r="S23" s="3">
        <v>127</v>
      </c>
    </row>
    <row r="24" spans="1:19" ht="13.5" thickBot="1">
      <c r="A24" s="145" t="s">
        <v>18</v>
      </c>
      <c r="B24" s="370">
        <v>0</v>
      </c>
      <c r="C24" s="370">
        <v>29.7</v>
      </c>
      <c r="D24" s="370">
        <v>204.3</v>
      </c>
      <c r="E24" s="370">
        <v>345.2</v>
      </c>
      <c r="F24" s="370">
        <v>106.9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684">
        <v>0</v>
      </c>
      <c r="M24" s="691">
        <v>0</v>
      </c>
      <c r="N24" s="692">
        <v>0</v>
      </c>
      <c r="O24" s="372">
        <v>39</v>
      </c>
      <c r="Q24" s="65">
        <v>14</v>
      </c>
      <c r="R24" s="65">
        <v>14</v>
      </c>
      <c r="S24" s="3">
        <v>123</v>
      </c>
    </row>
    <row r="25" spans="1:19" ht="13.5" thickBot="1">
      <c r="A25" s="32" t="s">
        <v>13</v>
      </c>
      <c r="B25" s="414">
        <f>SUM(B20:B24)</f>
        <v>0</v>
      </c>
      <c r="C25" s="414">
        <f aca="true" t="shared" si="1" ref="C25:O25">SUM(C20:C24)</f>
        <v>64.5</v>
      </c>
      <c r="D25" s="414">
        <f t="shared" si="1"/>
        <v>204.3</v>
      </c>
      <c r="E25" s="414">
        <f t="shared" si="1"/>
        <v>345.2</v>
      </c>
      <c r="F25" s="414">
        <f t="shared" si="1"/>
        <v>190.3</v>
      </c>
      <c r="G25" s="414">
        <f t="shared" si="1"/>
        <v>0</v>
      </c>
      <c r="H25" s="414">
        <f t="shared" si="1"/>
        <v>0</v>
      </c>
      <c r="I25" s="414">
        <f t="shared" si="1"/>
        <v>0</v>
      </c>
      <c r="J25" s="414">
        <f t="shared" si="1"/>
        <v>0</v>
      </c>
      <c r="K25" s="414">
        <f t="shared" si="1"/>
        <v>0</v>
      </c>
      <c r="L25" s="417">
        <f t="shared" si="1"/>
        <v>0</v>
      </c>
      <c r="M25" s="414">
        <f t="shared" si="1"/>
        <v>0</v>
      </c>
      <c r="N25" s="414">
        <f t="shared" si="1"/>
        <v>49.4</v>
      </c>
      <c r="O25" s="416">
        <f t="shared" si="1"/>
        <v>43.2</v>
      </c>
      <c r="Q25" s="65">
        <v>15</v>
      </c>
      <c r="R25" s="65">
        <v>15</v>
      </c>
      <c r="S25" s="3">
        <v>192</v>
      </c>
    </row>
    <row r="26" spans="1:19" ht="12.75">
      <c r="A26" s="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Q26" s="65">
        <v>16</v>
      </c>
      <c r="R26" s="65">
        <v>17</v>
      </c>
      <c r="S26" s="3">
        <v>200</v>
      </c>
    </row>
    <row r="27" spans="1:19" ht="18">
      <c r="A27" s="10"/>
      <c r="B27" s="6" t="s">
        <v>42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65">
        <v>17</v>
      </c>
      <c r="R27" s="65">
        <v>19</v>
      </c>
      <c r="S27" s="3">
        <v>133</v>
      </c>
    </row>
    <row r="28" spans="1:19" ht="29.25" customHeight="1">
      <c r="A28" s="1420" t="s">
        <v>23</v>
      </c>
      <c r="B28" s="1423" t="s">
        <v>34</v>
      </c>
      <c r="C28" s="1423"/>
      <c r="D28" s="1423"/>
      <c r="E28" s="1423"/>
      <c r="F28" s="1341" t="s">
        <v>232</v>
      </c>
      <c r="G28" s="1343" t="s">
        <v>233</v>
      </c>
      <c r="H28" s="1345" t="s">
        <v>46</v>
      </c>
      <c r="I28" s="1345"/>
      <c r="J28" s="1345"/>
      <c r="K28" s="1345"/>
      <c r="L28" s="1346"/>
      <c r="M28" s="1347" t="s">
        <v>238</v>
      </c>
      <c r="N28" s="47" t="s">
        <v>1</v>
      </c>
      <c r="O28" s="59" t="s">
        <v>37</v>
      </c>
      <c r="Q28" s="65">
        <v>18</v>
      </c>
      <c r="R28" s="65">
        <v>20</v>
      </c>
      <c r="S28" s="3">
        <v>121</v>
      </c>
    </row>
    <row r="29" spans="1:19" ht="20.25" thickBot="1">
      <c r="A29" s="1487"/>
      <c r="B29" s="31" t="s">
        <v>27</v>
      </c>
      <c r="C29" s="25" t="s">
        <v>28</v>
      </c>
      <c r="D29" s="25" t="s">
        <v>19</v>
      </c>
      <c r="E29" s="25" t="s">
        <v>29</v>
      </c>
      <c r="F29" s="1342"/>
      <c r="G29" s="1344"/>
      <c r="H29" s="153" t="s">
        <v>21</v>
      </c>
      <c r="I29" s="153" t="s">
        <v>20</v>
      </c>
      <c r="J29" s="260" t="s">
        <v>30</v>
      </c>
      <c r="K29" s="261" t="s">
        <v>31</v>
      </c>
      <c r="L29" s="155" t="s">
        <v>32</v>
      </c>
      <c r="M29" s="1348"/>
      <c r="N29" s="25" t="s">
        <v>33</v>
      </c>
      <c r="O29" s="33" t="s">
        <v>33</v>
      </c>
      <c r="Q29" s="65">
        <v>19</v>
      </c>
      <c r="R29" s="65">
        <v>23</v>
      </c>
      <c r="S29" s="3">
        <v>17</v>
      </c>
    </row>
    <row r="30" spans="1:19" ht="12.75">
      <c r="A30" s="48" t="s">
        <v>10</v>
      </c>
      <c r="B30" s="370">
        <v>0</v>
      </c>
      <c r="C30" s="370">
        <v>0</v>
      </c>
      <c r="D30" s="370">
        <v>0</v>
      </c>
      <c r="E30" s="370">
        <v>0</v>
      </c>
      <c r="F30" s="370">
        <v>0</v>
      </c>
      <c r="G30" s="370">
        <v>0</v>
      </c>
      <c r="H30" s="663">
        <v>0</v>
      </c>
      <c r="I30" s="662">
        <v>0</v>
      </c>
      <c r="J30" s="662">
        <v>0</v>
      </c>
      <c r="K30" s="662">
        <v>0</v>
      </c>
      <c r="L30" s="664">
        <v>0</v>
      </c>
      <c r="M30" s="662">
        <v>0</v>
      </c>
      <c r="N30" s="662">
        <v>0</v>
      </c>
      <c r="O30" s="687">
        <v>0</v>
      </c>
      <c r="Q30" s="65">
        <v>20</v>
      </c>
      <c r="R30" s="65">
        <v>24</v>
      </c>
      <c r="S30" s="3">
        <v>190</v>
      </c>
    </row>
    <row r="31" spans="1:19" ht="12.75">
      <c r="A31" s="49" t="s">
        <v>8</v>
      </c>
      <c r="B31" s="370">
        <v>21</v>
      </c>
      <c r="C31" s="370">
        <v>132.3</v>
      </c>
      <c r="D31" s="370">
        <v>29.2</v>
      </c>
      <c r="E31" s="370">
        <v>173</v>
      </c>
      <c r="F31" s="370">
        <v>107.8</v>
      </c>
      <c r="G31" s="370">
        <v>18.3</v>
      </c>
      <c r="H31" s="370">
        <v>120</v>
      </c>
      <c r="I31" s="370">
        <v>70</v>
      </c>
      <c r="J31" s="370">
        <v>0</v>
      </c>
      <c r="K31" s="370">
        <v>0</v>
      </c>
      <c r="L31" s="684">
        <v>31</v>
      </c>
      <c r="M31" s="371">
        <v>420</v>
      </c>
      <c r="N31" s="371">
        <v>129.4</v>
      </c>
      <c r="O31" s="372">
        <v>101.1</v>
      </c>
      <c r="Q31" s="65">
        <v>21</v>
      </c>
      <c r="R31" s="65">
        <v>27</v>
      </c>
      <c r="S31" s="3">
        <v>10</v>
      </c>
    </row>
    <row r="32" spans="1:19" ht="12.75">
      <c r="A32" s="49" t="s">
        <v>3</v>
      </c>
      <c r="B32" s="370">
        <v>0</v>
      </c>
      <c r="C32" s="412">
        <v>0</v>
      </c>
      <c r="D32" s="370">
        <v>0</v>
      </c>
      <c r="E32" s="370">
        <v>0</v>
      </c>
      <c r="F32" s="370">
        <v>0</v>
      </c>
      <c r="G32" s="370">
        <v>0</v>
      </c>
      <c r="H32" s="370">
        <v>0</v>
      </c>
      <c r="I32" s="370">
        <v>0</v>
      </c>
      <c r="J32" s="370">
        <v>0</v>
      </c>
      <c r="K32" s="370">
        <v>0</v>
      </c>
      <c r="L32" s="684">
        <v>0</v>
      </c>
      <c r="M32" s="371">
        <v>0</v>
      </c>
      <c r="N32" s="371">
        <v>0</v>
      </c>
      <c r="O32" s="372">
        <v>0</v>
      </c>
      <c r="Q32" s="65">
        <v>22</v>
      </c>
      <c r="R32" s="65">
        <v>29</v>
      </c>
      <c r="S32" s="3">
        <v>10</v>
      </c>
    </row>
    <row r="33" spans="1:19" ht="12.75">
      <c r="A33" s="49" t="s">
        <v>5</v>
      </c>
      <c r="B33" s="412">
        <v>0</v>
      </c>
      <c r="C33" s="411">
        <v>0</v>
      </c>
      <c r="D33" s="411">
        <v>0</v>
      </c>
      <c r="E33" s="411">
        <v>0</v>
      </c>
      <c r="F33" s="411">
        <v>0</v>
      </c>
      <c r="G33" s="692">
        <v>0</v>
      </c>
      <c r="H33" s="371">
        <v>0</v>
      </c>
      <c r="I33" s="370">
        <v>0</v>
      </c>
      <c r="J33" s="370">
        <v>0</v>
      </c>
      <c r="K33" s="370">
        <v>0</v>
      </c>
      <c r="L33" s="684">
        <v>0</v>
      </c>
      <c r="M33" s="371">
        <v>0</v>
      </c>
      <c r="N33" s="371">
        <v>0</v>
      </c>
      <c r="O33" s="690">
        <v>0</v>
      </c>
      <c r="Q33" s="65">
        <v>23</v>
      </c>
      <c r="R33" s="65">
        <v>30</v>
      </c>
      <c r="S33" s="3">
        <v>42</v>
      </c>
    </row>
    <row r="34" spans="1:19" ht="13.5" thickBot="1">
      <c r="A34" s="145" t="s">
        <v>18</v>
      </c>
      <c r="B34" s="370">
        <v>0</v>
      </c>
      <c r="C34" s="370">
        <v>0</v>
      </c>
      <c r="D34" s="370">
        <v>0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684">
        <v>0</v>
      </c>
      <c r="M34" s="691">
        <v>0</v>
      </c>
      <c r="N34" s="692">
        <v>0</v>
      </c>
      <c r="O34" s="372">
        <v>0</v>
      </c>
      <c r="Q34" s="65">
        <v>24</v>
      </c>
      <c r="R34" s="65">
        <v>35</v>
      </c>
      <c r="S34" s="179">
        <v>84</v>
      </c>
    </row>
    <row r="35" spans="1:19" ht="13.5" thickBot="1">
      <c r="A35" s="32" t="s">
        <v>13</v>
      </c>
      <c r="B35" s="414">
        <f aca="true" t="shared" si="2" ref="B35:O35">SUM(B30:B34)</f>
        <v>21</v>
      </c>
      <c r="C35" s="414">
        <f t="shared" si="2"/>
        <v>132.3</v>
      </c>
      <c r="D35" s="414">
        <f t="shared" si="2"/>
        <v>29.2</v>
      </c>
      <c r="E35" s="414">
        <f t="shared" si="2"/>
        <v>173</v>
      </c>
      <c r="F35" s="414">
        <f t="shared" si="2"/>
        <v>107.8</v>
      </c>
      <c r="G35" s="414">
        <f t="shared" si="2"/>
        <v>18.3</v>
      </c>
      <c r="H35" s="414">
        <f t="shared" si="2"/>
        <v>120</v>
      </c>
      <c r="I35" s="414">
        <f t="shared" si="2"/>
        <v>70</v>
      </c>
      <c r="J35" s="414">
        <f t="shared" si="2"/>
        <v>0</v>
      </c>
      <c r="K35" s="414">
        <f t="shared" si="2"/>
        <v>0</v>
      </c>
      <c r="L35" s="417">
        <f t="shared" si="2"/>
        <v>31</v>
      </c>
      <c r="M35" s="414">
        <f t="shared" si="2"/>
        <v>420</v>
      </c>
      <c r="N35" s="414">
        <f t="shared" si="2"/>
        <v>129.4</v>
      </c>
      <c r="O35" s="416">
        <f t="shared" si="2"/>
        <v>101.1</v>
      </c>
      <c r="Q35" s="65">
        <v>25</v>
      </c>
      <c r="R35" s="65">
        <v>36</v>
      </c>
      <c r="S35" s="179">
        <v>84</v>
      </c>
    </row>
    <row r="36" spans="17:19" ht="12.75">
      <c r="Q36" s="368"/>
      <c r="R36" s="366" t="s">
        <v>13</v>
      </c>
      <c r="S36" s="367">
        <f>SUM(S11:S35)</f>
        <v>3052</v>
      </c>
    </row>
    <row r="37" spans="1:19" ht="18">
      <c r="A37" s="10"/>
      <c r="B37" s="6" t="s">
        <v>219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406" t="s">
        <v>194</v>
      </c>
      <c r="R37" s="1477"/>
      <c r="S37" s="1477"/>
    </row>
    <row r="38" spans="1:19" ht="29.25" customHeight="1">
      <c r="A38" s="1420" t="s">
        <v>23</v>
      </c>
      <c r="B38" s="1423" t="s">
        <v>34</v>
      </c>
      <c r="C38" s="1423"/>
      <c r="D38" s="1423"/>
      <c r="E38" s="1423"/>
      <c r="F38" s="1341" t="s">
        <v>232</v>
      </c>
      <c r="G38" s="1343" t="s">
        <v>233</v>
      </c>
      <c r="H38" s="1345" t="s">
        <v>46</v>
      </c>
      <c r="I38" s="1345"/>
      <c r="J38" s="1345"/>
      <c r="K38" s="1345"/>
      <c r="L38" s="1346"/>
      <c r="M38" s="1347" t="s">
        <v>238</v>
      </c>
      <c r="N38" s="47" t="s">
        <v>1</v>
      </c>
      <c r="O38" s="59" t="s">
        <v>37</v>
      </c>
      <c r="Q38" s="71">
        <v>1</v>
      </c>
      <c r="R38" s="65">
        <v>7</v>
      </c>
      <c r="S38" s="3">
        <v>100</v>
      </c>
    </row>
    <row r="39" spans="1:19" ht="20.25" thickBot="1">
      <c r="A39" s="1487"/>
      <c r="B39" s="31" t="s">
        <v>27</v>
      </c>
      <c r="C39" s="25" t="s">
        <v>28</v>
      </c>
      <c r="D39" s="25" t="s">
        <v>19</v>
      </c>
      <c r="E39" s="25" t="s">
        <v>29</v>
      </c>
      <c r="F39" s="1342"/>
      <c r="G39" s="1344"/>
      <c r="H39" s="153" t="s">
        <v>21</v>
      </c>
      <c r="I39" s="153" t="s">
        <v>20</v>
      </c>
      <c r="J39" s="260" t="s">
        <v>30</v>
      </c>
      <c r="K39" s="261" t="s">
        <v>31</v>
      </c>
      <c r="L39" s="155" t="s">
        <v>32</v>
      </c>
      <c r="M39" s="1348"/>
      <c r="N39" s="25" t="s">
        <v>33</v>
      </c>
      <c r="O39" s="33" t="s">
        <v>33</v>
      </c>
      <c r="Q39" s="71">
        <v>2</v>
      </c>
      <c r="R39" s="65">
        <v>28</v>
      </c>
      <c r="S39" s="3">
        <v>56</v>
      </c>
    </row>
    <row r="40" spans="1:19" ht="12.75">
      <c r="A40" s="48" t="s">
        <v>10</v>
      </c>
      <c r="B40" s="370">
        <v>0</v>
      </c>
      <c r="C40" s="370">
        <v>0</v>
      </c>
      <c r="D40" s="370">
        <v>0</v>
      </c>
      <c r="E40" s="370">
        <v>0</v>
      </c>
      <c r="F40" s="370">
        <v>142.6</v>
      </c>
      <c r="G40" s="370">
        <v>0</v>
      </c>
      <c r="H40" s="663">
        <v>0</v>
      </c>
      <c r="I40" s="662">
        <v>0</v>
      </c>
      <c r="J40" s="662">
        <v>0</v>
      </c>
      <c r="K40" s="662">
        <v>0</v>
      </c>
      <c r="L40" s="664">
        <v>0</v>
      </c>
      <c r="M40" s="662">
        <v>0</v>
      </c>
      <c r="N40" s="662">
        <v>0</v>
      </c>
      <c r="O40" s="687">
        <v>0</v>
      </c>
      <c r="Q40" s="365"/>
      <c r="R40" s="366" t="s">
        <v>13</v>
      </c>
      <c r="S40" s="367">
        <f>SUM(S38:S39)</f>
        <v>156</v>
      </c>
    </row>
    <row r="41" spans="1:19" ht="12.75">
      <c r="A41" s="49" t="s">
        <v>8</v>
      </c>
      <c r="B41" s="412">
        <v>0</v>
      </c>
      <c r="C41" s="412">
        <v>0</v>
      </c>
      <c r="D41" s="412">
        <v>0</v>
      </c>
      <c r="E41" s="412">
        <v>0</v>
      </c>
      <c r="F41" s="412">
        <v>80.6</v>
      </c>
      <c r="G41" s="692">
        <v>93.2</v>
      </c>
      <c r="H41" s="371">
        <v>0</v>
      </c>
      <c r="I41" s="370">
        <v>0</v>
      </c>
      <c r="J41" s="370">
        <v>0</v>
      </c>
      <c r="K41" s="370">
        <v>0</v>
      </c>
      <c r="L41" s="684">
        <v>0</v>
      </c>
      <c r="M41" s="371">
        <v>0</v>
      </c>
      <c r="N41" s="371">
        <v>38.2</v>
      </c>
      <c r="O41" s="372">
        <v>40</v>
      </c>
      <c r="Q41" s="1477" t="s">
        <v>196</v>
      </c>
      <c r="R41" s="1477"/>
      <c r="S41" s="1477"/>
    </row>
    <row r="42" spans="1:19" ht="12.75">
      <c r="A42" s="49" t="s">
        <v>3</v>
      </c>
      <c r="B42" s="370">
        <v>0</v>
      </c>
      <c r="C42" s="412">
        <v>0</v>
      </c>
      <c r="D42" s="370">
        <v>0</v>
      </c>
      <c r="E42" s="370">
        <v>0</v>
      </c>
      <c r="F42" s="370">
        <v>235.4</v>
      </c>
      <c r="G42" s="370">
        <v>68.1</v>
      </c>
      <c r="H42" s="371">
        <v>0</v>
      </c>
      <c r="I42" s="370">
        <v>0</v>
      </c>
      <c r="J42" s="370">
        <v>0</v>
      </c>
      <c r="K42" s="370">
        <v>0</v>
      </c>
      <c r="L42" s="684">
        <v>0</v>
      </c>
      <c r="M42" s="371">
        <v>419</v>
      </c>
      <c r="N42" s="371">
        <v>45.2</v>
      </c>
      <c r="O42" s="372">
        <v>97</v>
      </c>
      <c r="Q42" s="79">
        <v>1</v>
      </c>
      <c r="R42" s="241">
        <v>1</v>
      </c>
      <c r="S42" s="230">
        <v>118</v>
      </c>
    </row>
    <row r="43" spans="1:19" ht="13.5" thickBot="1">
      <c r="A43" s="49" t="s">
        <v>5</v>
      </c>
      <c r="B43" s="412">
        <v>0</v>
      </c>
      <c r="C43" s="411">
        <v>0</v>
      </c>
      <c r="D43" s="411">
        <v>0</v>
      </c>
      <c r="E43" s="411">
        <v>0</v>
      </c>
      <c r="F43" s="411">
        <v>224.4</v>
      </c>
      <c r="G43" s="413">
        <v>59.7</v>
      </c>
      <c r="H43" s="371">
        <v>0</v>
      </c>
      <c r="I43" s="370">
        <v>0</v>
      </c>
      <c r="J43" s="370">
        <v>0</v>
      </c>
      <c r="K43" s="370">
        <v>0</v>
      </c>
      <c r="L43" s="684">
        <v>0</v>
      </c>
      <c r="M43" s="371">
        <v>419.1</v>
      </c>
      <c r="N43" s="371">
        <v>55</v>
      </c>
      <c r="O43" s="690">
        <v>55.2</v>
      </c>
      <c r="Q43" s="79"/>
      <c r="R43" s="192"/>
      <c r="S43" s="192"/>
    </row>
    <row r="44" spans="1:19" ht="13.5" thickBot="1">
      <c r="A44" s="145" t="s">
        <v>18</v>
      </c>
      <c r="B44" s="370">
        <v>0</v>
      </c>
      <c r="C44" s="370">
        <v>0</v>
      </c>
      <c r="D44" s="370">
        <v>0</v>
      </c>
      <c r="E44" s="370">
        <v>0</v>
      </c>
      <c r="F44" s="370">
        <v>56.4</v>
      </c>
      <c r="G44" s="370">
        <v>0</v>
      </c>
      <c r="H44" s="370">
        <v>0</v>
      </c>
      <c r="I44" s="370">
        <v>0</v>
      </c>
      <c r="J44" s="370">
        <v>0</v>
      </c>
      <c r="K44" s="370">
        <v>0</v>
      </c>
      <c r="L44" s="684">
        <v>0</v>
      </c>
      <c r="M44" s="691">
        <v>0</v>
      </c>
      <c r="N44" s="692">
        <v>0</v>
      </c>
      <c r="O44" s="372">
        <v>0</v>
      </c>
      <c r="Q44" s="1484" t="s">
        <v>151</v>
      </c>
      <c r="R44" s="1485"/>
      <c r="S44" s="193">
        <f>S36+S40+S42</f>
        <v>3326</v>
      </c>
    </row>
    <row r="45" spans="1:15" ht="13.5" thickBot="1">
      <c r="A45" s="32" t="s">
        <v>13</v>
      </c>
      <c r="B45" s="414">
        <f aca="true" t="shared" si="3" ref="B45:O45">SUM(B40:B44)</f>
        <v>0</v>
      </c>
      <c r="C45" s="414">
        <f t="shared" si="3"/>
        <v>0</v>
      </c>
      <c r="D45" s="414">
        <f t="shared" si="3"/>
        <v>0</v>
      </c>
      <c r="E45" s="414">
        <f t="shared" si="3"/>
        <v>0</v>
      </c>
      <c r="F45" s="414">
        <f t="shared" si="3"/>
        <v>739.4</v>
      </c>
      <c r="G45" s="414">
        <f t="shared" si="3"/>
        <v>221</v>
      </c>
      <c r="H45" s="414">
        <f t="shared" si="3"/>
        <v>0</v>
      </c>
      <c r="I45" s="414">
        <f t="shared" si="3"/>
        <v>0</v>
      </c>
      <c r="J45" s="414">
        <f t="shared" si="3"/>
        <v>0</v>
      </c>
      <c r="K45" s="414">
        <f t="shared" si="3"/>
        <v>0</v>
      </c>
      <c r="L45" s="417">
        <f t="shared" si="3"/>
        <v>0</v>
      </c>
      <c r="M45" s="414">
        <f t="shared" si="3"/>
        <v>838.1</v>
      </c>
      <c r="N45" s="414">
        <f t="shared" si="3"/>
        <v>138.4</v>
      </c>
      <c r="O45" s="416">
        <f t="shared" si="3"/>
        <v>192.2</v>
      </c>
    </row>
    <row r="46" spans="1:15" ht="12.75">
      <c r="A46" s="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9" ht="18">
      <c r="A47" s="10"/>
      <c r="B47" s="6" t="s">
        <v>43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482" t="s">
        <v>241</v>
      </c>
      <c r="R47" s="1482"/>
      <c r="S47" s="1482"/>
    </row>
    <row r="48" spans="1:19" ht="29.25" customHeight="1">
      <c r="A48" s="1349" t="s">
        <v>23</v>
      </c>
      <c r="B48" s="1351" t="s">
        <v>45</v>
      </c>
      <c r="C48" s="1351"/>
      <c r="D48" s="1351"/>
      <c r="E48" s="1351"/>
      <c r="F48" s="1341" t="s">
        <v>232</v>
      </c>
      <c r="G48" s="1343" t="s">
        <v>233</v>
      </c>
      <c r="H48" s="1345" t="s">
        <v>46</v>
      </c>
      <c r="I48" s="1345"/>
      <c r="J48" s="1345"/>
      <c r="K48" s="1345"/>
      <c r="L48" s="1346"/>
      <c r="M48" s="1347" t="s">
        <v>238</v>
      </c>
      <c r="N48" s="148" t="s">
        <v>1</v>
      </c>
      <c r="O48" s="661" t="s">
        <v>37</v>
      </c>
      <c r="Q48" s="1486" t="s">
        <v>51</v>
      </c>
      <c r="R48" s="1486"/>
      <c r="S48" s="1486"/>
    </row>
    <row r="49" spans="1:19" ht="20.25" thickBot="1">
      <c r="A49" s="1495"/>
      <c r="B49" s="149" t="s">
        <v>27</v>
      </c>
      <c r="C49" s="150" t="s">
        <v>28</v>
      </c>
      <c r="D49" s="150" t="s">
        <v>19</v>
      </c>
      <c r="E49" s="150" t="s">
        <v>29</v>
      </c>
      <c r="F49" s="1342"/>
      <c r="G49" s="1344"/>
      <c r="H49" s="153" t="s">
        <v>21</v>
      </c>
      <c r="I49" s="153" t="s">
        <v>20</v>
      </c>
      <c r="J49" s="260" t="s">
        <v>30</v>
      </c>
      <c r="K49" s="261" t="s">
        <v>31</v>
      </c>
      <c r="L49" s="155" t="s">
        <v>32</v>
      </c>
      <c r="M49" s="1348"/>
      <c r="N49" s="150" t="s">
        <v>33</v>
      </c>
      <c r="O49" s="151" t="s">
        <v>33</v>
      </c>
      <c r="R49" s="275"/>
      <c r="S49" s="275"/>
    </row>
    <row r="50" spans="1:19" ht="12.75">
      <c r="A50" s="156" t="s">
        <v>10</v>
      </c>
      <c r="B50" s="370">
        <v>0</v>
      </c>
      <c r="C50" s="370">
        <v>0</v>
      </c>
      <c r="D50" s="370">
        <v>0</v>
      </c>
      <c r="E50" s="370">
        <v>0</v>
      </c>
      <c r="F50" s="370">
        <v>0</v>
      </c>
      <c r="G50" s="370">
        <v>0</v>
      </c>
      <c r="H50" s="663">
        <v>0</v>
      </c>
      <c r="I50" s="662">
        <v>0</v>
      </c>
      <c r="J50" s="662">
        <v>0</v>
      </c>
      <c r="K50" s="662">
        <v>0</v>
      </c>
      <c r="L50" s="664">
        <v>0</v>
      </c>
      <c r="M50" s="662">
        <v>0</v>
      </c>
      <c r="N50" s="662">
        <v>0</v>
      </c>
      <c r="O50" s="687">
        <v>0</v>
      </c>
      <c r="Q50" s="190" t="s">
        <v>158</v>
      </c>
      <c r="R50" s="189" t="s">
        <v>193</v>
      </c>
      <c r="S50" s="191" t="s">
        <v>191</v>
      </c>
    </row>
    <row r="51" spans="1:19" ht="12.75">
      <c r="A51" s="157" t="s">
        <v>8</v>
      </c>
      <c r="B51" s="412">
        <v>0</v>
      </c>
      <c r="C51" s="412">
        <v>458</v>
      </c>
      <c r="D51" s="412">
        <v>0</v>
      </c>
      <c r="E51" s="412">
        <v>26.8</v>
      </c>
      <c r="F51" s="412">
        <v>230.2</v>
      </c>
      <c r="G51" s="692">
        <v>116.2</v>
      </c>
      <c r="H51" s="371">
        <v>0</v>
      </c>
      <c r="I51" s="370">
        <v>0</v>
      </c>
      <c r="J51" s="370">
        <v>0</v>
      </c>
      <c r="K51" s="370">
        <v>0</v>
      </c>
      <c r="L51" s="684">
        <v>0</v>
      </c>
      <c r="M51" s="371">
        <v>406.7</v>
      </c>
      <c r="N51" s="371">
        <v>230.6</v>
      </c>
      <c r="O51" s="372">
        <v>115.7</v>
      </c>
      <c r="Q51" s="1477" t="s">
        <v>194</v>
      </c>
      <c r="R51" s="1477"/>
      <c r="S51" s="1477"/>
    </row>
    <row r="52" spans="1:19" ht="12.75">
      <c r="A52" s="157" t="s">
        <v>3</v>
      </c>
      <c r="B52" s="370">
        <v>0</v>
      </c>
      <c r="C52" s="412">
        <v>227.3</v>
      </c>
      <c r="D52" s="370">
        <v>0</v>
      </c>
      <c r="E52" s="370">
        <v>0</v>
      </c>
      <c r="F52" s="370">
        <v>94.7</v>
      </c>
      <c r="G52" s="370">
        <v>27.3</v>
      </c>
      <c r="H52" s="371">
        <v>0</v>
      </c>
      <c r="I52" s="370">
        <v>0</v>
      </c>
      <c r="J52" s="370">
        <v>0</v>
      </c>
      <c r="K52" s="370">
        <v>0</v>
      </c>
      <c r="L52" s="684">
        <v>0</v>
      </c>
      <c r="M52" s="371">
        <v>27.5</v>
      </c>
      <c r="N52" s="371">
        <v>94.2</v>
      </c>
      <c r="O52" s="372">
        <v>75.9</v>
      </c>
      <c r="Q52" s="65">
        <v>1</v>
      </c>
      <c r="R52" s="65">
        <v>1</v>
      </c>
      <c r="S52" s="3">
        <v>143.5</v>
      </c>
    </row>
    <row r="53" spans="1:19" ht="12.75">
      <c r="A53" s="157" t="s">
        <v>5</v>
      </c>
      <c r="B53" s="412">
        <v>0</v>
      </c>
      <c r="C53" s="411">
        <v>553.9</v>
      </c>
      <c r="D53" s="411">
        <v>0</v>
      </c>
      <c r="E53" s="411">
        <v>0</v>
      </c>
      <c r="F53" s="411">
        <v>221.5</v>
      </c>
      <c r="G53" s="413">
        <v>59.3</v>
      </c>
      <c r="H53" s="371">
        <v>0</v>
      </c>
      <c r="I53" s="370">
        <v>0</v>
      </c>
      <c r="J53" s="370">
        <v>0</v>
      </c>
      <c r="K53" s="370">
        <v>0</v>
      </c>
      <c r="L53" s="684">
        <v>0</v>
      </c>
      <c r="M53" s="371">
        <v>307.4</v>
      </c>
      <c r="N53" s="371">
        <v>229.6</v>
      </c>
      <c r="O53" s="690">
        <v>130.8</v>
      </c>
      <c r="Q53" s="65">
        <v>2</v>
      </c>
      <c r="R53" s="65">
        <v>2</v>
      </c>
      <c r="S53" s="3">
        <v>97.8</v>
      </c>
    </row>
    <row r="54" spans="1:19" ht="13.5" thickBot="1">
      <c r="A54" s="158" t="s">
        <v>18</v>
      </c>
      <c r="B54" s="370">
        <v>0</v>
      </c>
      <c r="C54" s="370">
        <v>0</v>
      </c>
      <c r="D54" s="370">
        <v>0</v>
      </c>
      <c r="E54" s="370">
        <v>0</v>
      </c>
      <c r="F54" s="370">
        <v>0</v>
      </c>
      <c r="G54" s="370">
        <v>0</v>
      </c>
      <c r="H54" s="371">
        <v>0</v>
      </c>
      <c r="I54" s="370">
        <v>0</v>
      </c>
      <c r="J54" s="370">
        <v>0</v>
      </c>
      <c r="K54" s="370">
        <v>0</v>
      </c>
      <c r="L54" s="684">
        <v>0</v>
      </c>
      <c r="M54" s="691">
        <v>0</v>
      </c>
      <c r="N54" s="692">
        <v>0</v>
      </c>
      <c r="O54" s="372">
        <v>0</v>
      </c>
      <c r="Q54" s="65">
        <v>3</v>
      </c>
      <c r="R54" s="65">
        <v>3</v>
      </c>
      <c r="S54" s="3">
        <v>97.8</v>
      </c>
    </row>
    <row r="55" spans="1:19" ht="13.5" thickBot="1">
      <c r="A55" s="159" t="s">
        <v>13</v>
      </c>
      <c r="B55" s="375">
        <f aca="true" t="shared" si="4" ref="B55:O55">SUM(B50:B54)</f>
        <v>0</v>
      </c>
      <c r="C55" s="375">
        <f t="shared" si="4"/>
        <v>1239.1999999999998</v>
      </c>
      <c r="D55" s="375">
        <f t="shared" si="4"/>
        <v>0</v>
      </c>
      <c r="E55" s="375">
        <f t="shared" si="4"/>
        <v>26.8</v>
      </c>
      <c r="F55" s="375">
        <f t="shared" si="4"/>
        <v>546.4</v>
      </c>
      <c r="G55" s="375">
        <f t="shared" si="4"/>
        <v>202.8</v>
      </c>
      <c r="H55" s="375">
        <f t="shared" si="4"/>
        <v>0</v>
      </c>
      <c r="I55" s="375">
        <f t="shared" si="4"/>
        <v>0</v>
      </c>
      <c r="J55" s="375">
        <f t="shared" si="4"/>
        <v>0</v>
      </c>
      <c r="K55" s="375">
        <f t="shared" si="4"/>
        <v>0</v>
      </c>
      <c r="L55" s="686">
        <f t="shared" si="4"/>
        <v>0</v>
      </c>
      <c r="M55" s="375">
        <f t="shared" si="4"/>
        <v>741.5999999999999</v>
      </c>
      <c r="N55" s="375">
        <f t="shared" si="4"/>
        <v>554.4</v>
      </c>
      <c r="O55" s="377">
        <f t="shared" si="4"/>
        <v>322.40000000000003</v>
      </c>
      <c r="Q55" s="65">
        <v>4</v>
      </c>
      <c r="R55" s="65">
        <v>4</v>
      </c>
      <c r="S55" s="3">
        <v>79.8</v>
      </c>
    </row>
    <row r="56" spans="1:19" ht="12.75">
      <c r="A56" s="160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Q56" s="65">
        <v>5</v>
      </c>
      <c r="R56" s="65">
        <v>5</v>
      </c>
      <c r="S56" s="3">
        <v>86.3</v>
      </c>
    </row>
    <row r="57" spans="1:19" ht="18">
      <c r="A57" s="10"/>
      <c r="B57" s="6" t="s">
        <v>220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65">
        <v>6</v>
      </c>
      <c r="R57" s="65">
        <v>6</v>
      </c>
      <c r="S57" s="3">
        <v>74.7</v>
      </c>
    </row>
    <row r="58" spans="1:19" ht="29.25" customHeight="1">
      <c r="A58" s="1349" t="s">
        <v>23</v>
      </c>
      <c r="B58" s="1351" t="s">
        <v>45</v>
      </c>
      <c r="C58" s="1351"/>
      <c r="D58" s="1351"/>
      <c r="E58" s="1351"/>
      <c r="F58" s="1341" t="s">
        <v>232</v>
      </c>
      <c r="G58" s="1343" t="s">
        <v>233</v>
      </c>
      <c r="H58" s="1345" t="s">
        <v>46</v>
      </c>
      <c r="I58" s="1345"/>
      <c r="J58" s="1345"/>
      <c r="K58" s="1345"/>
      <c r="L58" s="1346"/>
      <c r="M58" s="1347" t="s">
        <v>238</v>
      </c>
      <c r="N58" s="148" t="s">
        <v>1</v>
      </c>
      <c r="O58" s="661" t="s">
        <v>37</v>
      </c>
      <c r="Q58" s="65">
        <v>7</v>
      </c>
      <c r="R58" s="65">
        <v>7</v>
      </c>
      <c r="S58" s="3">
        <v>74.7</v>
      </c>
    </row>
    <row r="59" spans="1:19" ht="20.25" thickBot="1">
      <c r="A59" s="1495"/>
      <c r="B59" s="149" t="s">
        <v>27</v>
      </c>
      <c r="C59" s="150" t="s">
        <v>28</v>
      </c>
      <c r="D59" s="150" t="s">
        <v>19</v>
      </c>
      <c r="E59" s="150" t="s">
        <v>29</v>
      </c>
      <c r="F59" s="1342"/>
      <c r="G59" s="1344"/>
      <c r="H59" s="153" t="s">
        <v>21</v>
      </c>
      <c r="I59" s="153" t="s">
        <v>20</v>
      </c>
      <c r="J59" s="260" t="s">
        <v>30</v>
      </c>
      <c r="K59" s="261" t="s">
        <v>31</v>
      </c>
      <c r="L59" s="155" t="s">
        <v>32</v>
      </c>
      <c r="M59" s="1348"/>
      <c r="N59" s="150" t="s">
        <v>33</v>
      </c>
      <c r="O59" s="151" t="s">
        <v>33</v>
      </c>
      <c r="Q59" s="65">
        <v>8</v>
      </c>
      <c r="R59" s="65">
        <v>15</v>
      </c>
      <c r="S59" s="3">
        <v>171.8</v>
      </c>
    </row>
    <row r="60" spans="1:19" ht="12.75">
      <c r="A60" s="156" t="s">
        <v>10</v>
      </c>
      <c r="B60" s="370">
        <v>0</v>
      </c>
      <c r="C60" s="370">
        <v>0</v>
      </c>
      <c r="D60" s="370">
        <v>0</v>
      </c>
      <c r="E60" s="370">
        <v>0</v>
      </c>
      <c r="F60" s="370">
        <v>130.8</v>
      </c>
      <c r="G60" s="369">
        <v>0</v>
      </c>
      <c r="H60" s="662">
        <v>0</v>
      </c>
      <c r="I60" s="662">
        <v>0</v>
      </c>
      <c r="J60" s="662">
        <v>0</v>
      </c>
      <c r="K60" s="662">
        <v>0</v>
      </c>
      <c r="L60" s="664">
        <v>0</v>
      </c>
      <c r="M60" s="662">
        <v>0</v>
      </c>
      <c r="N60" s="662">
        <v>0</v>
      </c>
      <c r="O60" s="687">
        <v>0</v>
      </c>
      <c r="Q60" s="65">
        <v>9</v>
      </c>
      <c r="R60" s="65">
        <v>17</v>
      </c>
      <c r="S60" s="274">
        <v>100</v>
      </c>
    </row>
    <row r="61" spans="1:19" ht="12.75">
      <c r="A61" s="157" t="s">
        <v>8</v>
      </c>
      <c r="B61" s="412">
        <v>0</v>
      </c>
      <c r="C61" s="412">
        <v>0</v>
      </c>
      <c r="D61" s="412">
        <v>0</v>
      </c>
      <c r="E61" s="412">
        <v>0</v>
      </c>
      <c r="F61" s="412">
        <v>0</v>
      </c>
      <c r="G61" s="413">
        <v>0</v>
      </c>
      <c r="H61" s="371">
        <v>0</v>
      </c>
      <c r="I61" s="370">
        <v>0</v>
      </c>
      <c r="J61" s="370">
        <v>0</v>
      </c>
      <c r="K61" s="370">
        <v>0</v>
      </c>
      <c r="L61" s="684">
        <v>0</v>
      </c>
      <c r="M61" s="371">
        <v>0</v>
      </c>
      <c r="N61" s="371">
        <v>0</v>
      </c>
      <c r="O61" s="372">
        <v>0</v>
      </c>
      <c r="Q61" s="368"/>
      <c r="R61" s="366" t="s">
        <v>13</v>
      </c>
      <c r="S61" s="367">
        <f>SUM(S52:S60)</f>
        <v>926.4000000000001</v>
      </c>
    </row>
    <row r="62" spans="1:19" ht="12.75">
      <c r="A62" s="157" t="s">
        <v>3</v>
      </c>
      <c r="B62" s="370">
        <v>0</v>
      </c>
      <c r="C62" s="412">
        <v>250.1</v>
      </c>
      <c r="D62" s="370">
        <v>0</v>
      </c>
      <c r="E62" s="370">
        <v>0</v>
      </c>
      <c r="F62" s="370">
        <v>138.6</v>
      </c>
      <c r="G62" s="370">
        <v>40.2</v>
      </c>
      <c r="H62" s="371">
        <v>0</v>
      </c>
      <c r="I62" s="370">
        <v>0</v>
      </c>
      <c r="J62" s="370">
        <v>0</v>
      </c>
      <c r="K62" s="370">
        <v>0</v>
      </c>
      <c r="L62" s="684">
        <v>0</v>
      </c>
      <c r="M62" s="371">
        <v>380</v>
      </c>
      <c r="N62" s="371">
        <v>110.6</v>
      </c>
      <c r="O62" s="372">
        <v>67.5</v>
      </c>
      <c r="Q62" s="1402" t="s">
        <v>195</v>
      </c>
      <c r="R62" s="1481"/>
      <c r="S62" s="1403"/>
    </row>
    <row r="63" spans="1:19" ht="12.75">
      <c r="A63" s="157" t="s">
        <v>5</v>
      </c>
      <c r="B63" s="412">
        <v>0</v>
      </c>
      <c r="C63" s="411">
        <v>0</v>
      </c>
      <c r="D63" s="411">
        <v>0</v>
      </c>
      <c r="E63" s="411">
        <v>0</v>
      </c>
      <c r="F63" s="411">
        <v>0</v>
      </c>
      <c r="G63" s="413">
        <v>0</v>
      </c>
      <c r="H63" s="371">
        <v>0</v>
      </c>
      <c r="I63" s="370">
        <v>0</v>
      </c>
      <c r="J63" s="370">
        <v>0</v>
      </c>
      <c r="K63" s="370">
        <v>0</v>
      </c>
      <c r="L63" s="684">
        <v>0</v>
      </c>
      <c r="M63" s="371">
        <v>0</v>
      </c>
      <c r="N63" s="371">
        <v>0</v>
      </c>
      <c r="O63" s="690">
        <v>0</v>
      </c>
      <c r="Q63" s="71">
        <v>1</v>
      </c>
      <c r="R63" s="65">
        <v>7</v>
      </c>
      <c r="S63" s="3">
        <v>47</v>
      </c>
    </row>
    <row r="64" spans="1:19" ht="13.5" thickBot="1">
      <c r="A64" s="158" t="s">
        <v>18</v>
      </c>
      <c r="B64" s="370">
        <v>0</v>
      </c>
      <c r="C64" s="370">
        <v>0</v>
      </c>
      <c r="D64" s="370">
        <v>0</v>
      </c>
      <c r="E64" s="370">
        <v>0</v>
      </c>
      <c r="F64" s="370">
        <v>60.8</v>
      </c>
      <c r="G64" s="374">
        <v>0</v>
      </c>
      <c r="H64" s="371">
        <v>0</v>
      </c>
      <c r="I64" s="370">
        <v>0</v>
      </c>
      <c r="J64" s="370">
        <v>0</v>
      </c>
      <c r="K64" s="370">
        <v>0</v>
      </c>
      <c r="L64" s="684">
        <v>0</v>
      </c>
      <c r="M64" s="691">
        <v>0</v>
      </c>
      <c r="N64" s="692">
        <v>0</v>
      </c>
      <c r="O64" s="372">
        <v>0</v>
      </c>
      <c r="Q64" s="71">
        <v>2</v>
      </c>
      <c r="R64" s="65">
        <v>28</v>
      </c>
      <c r="S64" s="3">
        <v>4.6</v>
      </c>
    </row>
    <row r="65" spans="1:19" ht="13.5" thickBot="1">
      <c r="A65" s="159" t="s">
        <v>13</v>
      </c>
      <c r="B65" s="375">
        <f aca="true" t="shared" si="5" ref="B65:O65">SUM(B60:B64)</f>
        <v>0</v>
      </c>
      <c r="C65" s="375">
        <f t="shared" si="5"/>
        <v>250.1</v>
      </c>
      <c r="D65" s="375">
        <f t="shared" si="5"/>
        <v>0</v>
      </c>
      <c r="E65" s="375">
        <f t="shared" si="5"/>
        <v>0</v>
      </c>
      <c r="F65" s="375">
        <f t="shared" si="5"/>
        <v>330.2</v>
      </c>
      <c r="G65" s="375">
        <f t="shared" si="5"/>
        <v>40.2</v>
      </c>
      <c r="H65" s="375">
        <f t="shared" si="5"/>
        <v>0</v>
      </c>
      <c r="I65" s="375">
        <f t="shared" si="5"/>
        <v>0</v>
      </c>
      <c r="J65" s="375">
        <f t="shared" si="5"/>
        <v>0</v>
      </c>
      <c r="K65" s="375">
        <f t="shared" si="5"/>
        <v>0</v>
      </c>
      <c r="L65" s="686">
        <f t="shared" si="5"/>
        <v>0</v>
      </c>
      <c r="M65" s="375">
        <f t="shared" si="5"/>
        <v>380</v>
      </c>
      <c r="N65" s="375">
        <f t="shared" si="5"/>
        <v>110.6</v>
      </c>
      <c r="O65" s="377">
        <f t="shared" si="5"/>
        <v>67.5</v>
      </c>
      <c r="Q65" s="365"/>
      <c r="R65" s="366" t="s">
        <v>13</v>
      </c>
      <c r="S65" s="367">
        <f>SUM(S63:S64)</f>
        <v>51.6</v>
      </c>
    </row>
    <row r="66" spans="1:19" ht="12.75">
      <c r="A66" s="19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Q66" s="1402" t="s">
        <v>196</v>
      </c>
      <c r="R66" s="1481"/>
      <c r="S66" s="1403"/>
    </row>
    <row r="67" spans="1:19" ht="18.75" thickBot="1">
      <c r="A67" s="10"/>
      <c r="B67" s="6" t="s">
        <v>44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79">
        <v>1</v>
      </c>
      <c r="R67" s="241">
        <v>1</v>
      </c>
      <c r="S67" s="230">
        <v>110.6</v>
      </c>
    </row>
    <row r="68" spans="1:19" ht="29.25" customHeight="1" thickBot="1">
      <c r="A68" s="1349" t="s">
        <v>23</v>
      </c>
      <c r="B68" s="1351" t="s">
        <v>45</v>
      </c>
      <c r="C68" s="1351"/>
      <c r="D68" s="1351"/>
      <c r="E68" s="1351"/>
      <c r="F68" s="1341" t="s">
        <v>232</v>
      </c>
      <c r="G68" s="1343" t="s">
        <v>233</v>
      </c>
      <c r="H68" s="1345" t="s">
        <v>46</v>
      </c>
      <c r="I68" s="1345"/>
      <c r="J68" s="1345"/>
      <c r="K68" s="1345"/>
      <c r="L68" s="1346"/>
      <c r="M68" s="1347" t="s">
        <v>238</v>
      </c>
      <c r="N68" s="148" t="s">
        <v>1</v>
      </c>
      <c r="O68" s="661" t="s">
        <v>37</v>
      </c>
      <c r="Q68" s="272" t="s">
        <v>151</v>
      </c>
      <c r="R68" s="273"/>
      <c r="S68" s="193">
        <f>S61+S65+S67</f>
        <v>1088.6000000000001</v>
      </c>
    </row>
    <row r="69" spans="1:19" ht="20.25" thickBot="1">
      <c r="A69" s="1495"/>
      <c r="B69" s="149" t="s">
        <v>27</v>
      </c>
      <c r="C69" s="150" t="s">
        <v>28</v>
      </c>
      <c r="D69" s="150" t="s">
        <v>19</v>
      </c>
      <c r="E69" s="150" t="s">
        <v>29</v>
      </c>
      <c r="F69" s="1342"/>
      <c r="G69" s="1344"/>
      <c r="H69" s="153" t="s">
        <v>21</v>
      </c>
      <c r="I69" s="153" t="s">
        <v>20</v>
      </c>
      <c r="J69" s="260" t="s">
        <v>30</v>
      </c>
      <c r="K69" s="261" t="s">
        <v>31</v>
      </c>
      <c r="L69" s="155" t="s">
        <v>32</v>
      </c>
      <c r="M69" s="1348"/>
      <c r="N69" s="150" t="s">
        <v>33</v>
      </c>
      <c r="O69" s="151" t="s">
        <v>33</v>
      </c>
      <c r="Q69" s="183"/>
      <c r="R69" s="183"/>
      <c r="S69" s="183"/>
    </row>
    <row r="70" spans="1:19" ht="12.75">
      <c r="A70" s="156" t="s">
        <v>10</v>
      </c>
      <c r="B70" s="370">
        <v>0</v>
      </c>
      <c r="C70" s="370">
        <v>0</v>
      </c>
      <c r="D70" s="370">
        <v>0</v>
      </c>
      <c r="E70" s="370">
        <v>0</v>
      </c>
      <c r="F70" s="370">
        <v>0</v>
      </c>
      <c r="G70" s="369">
        <v>0</v>
      </c>
      <c r="H70" s="662">
        <v>0</v>
      </c>
      <c r="I70" s="662">
        <v>0</v>
      </c>
      <c r="J70" s="662">
        <v>0</v>
      </c>
      <c r="K70" s="662">
        <v>0</v>
      </c>
      <c r="L70" s="664">
        <v>0</v>
      </c>
      <c r="M70" s="662">
        <v>0</v>
      </c>
      <c r="N70" s="662">
        <v>0</v>
      </c>
      <c r="O70" s="687">
        <v>0</v>
      </c>
      <c r="Q70" s="183"/>
      <c r="R70" s="183"/>
      <c r="S70" s="183"/>
    </row>
    <row r="71" spans="1:19" ht="15">
      <c r="A71" s="157" t="s">
        <v>8</v>
      </c>
      <c r="B71" s="412">
        <v>0</v>
      </c>
      <c r="C71" s="412">
        <v>462.4</v>
      </c>
      <c r="D71" s="412">
        <v>0</v>
      </c>
      <c r="E71" s="412">
        <v>0</v>
      </c>
      <c r="F71" s="412">
        <v>231.5</v>
      </c>
      <c r="G71" s="413">
        <v>115.9</v>
      </c>
      <c r="H71" s="371">
        <v>0</v>
      </c>
      <c r="I71" s="370">
        <v>0</v>
      </c>
      <c r="J71" s="370">
        <v>0</v>
      </c>
      <c r="K71" s="370">
        <v>0</v>
      </c>
      <c r="L71" s="684">
        <v>21.3</v>
      </c>
      <c r="M71" s="371">
        <v>393.8</v>
      </c>
      <c r="N71" s="371">
        <v>172.5</v>
      </c>
      <c r="O71" s="372">
        <v>111</v>
      </c>
      <c r="Q71" s="1482" t="s">
        <v>242</v>
      </c>
      <c r="R71" s="1482"/>
      <c r="S71" s="1482"/>
    </row>
    <row r="72" spans="1:19" ht="15">
      <c r="A72" s="157" t="s">
        <v>3</v>
      </c>
      <c r="B72" s="370">
        <v>0</v>
      </c>
      <c r="C72" s="412">
        <v>404.4</v>
      </c>
      <c r="D72" s="370">
        <v>0</v>
      </c>
      <c r="E72" s="370">
        <v>0</v>
      </c>
      <c r="F72" s="370">
        <v>232.3</v>
      </c>
      <c r="G72" s="370">
        <v>67.2</v>
      </c>
      <c r="H72" s="371">
        <v>0</v>
      </c>
      <c r="I72" s="370">
        <v>45</v>
      </c>
      <c r="J72" s="370">
        <v>0</v>
      </c>
      <c r="K72" s="370">
        <v>0</v>
      </c>
      <c r="L72" s="684">
        <v>42.6</v>
      </c>
      <c r="M72" s="371">
        <v>390</v>
      </c>
      <c r="N72" s="371">
        <v>202</v>
      </c>
      <c r="O72" s="372">
        <v>115.8</v>
      </c>
      <c r="Q72" s="1483" t="s">
        <v>243</v>
      </c>
      <c r="R72" s="1483"/>
      <c r="S72" s="1483"/>
    </row>
    <row r="73" spans="1:19" ht="15">
      <c r="A73" s="157" t="s">
        <v>5</v>
      </c>
      <c r="B73" s="412">
        <v>0</v>
      </c>
      <c r="C73" s="411">
        <v>548.4</v>
      </c>
      <c r="D73" s="411">
        <v>0</v>
      </c>
      <c r="E73" s="411">
        <v>0</v>
      </c>
      <c r="F73" s="411">
        <v>222.3</v>
      </c>
      <c r="G73" s="413">
        <v>59.4</v>
      </c>
      <c r="H73" s="371">
        <v>0</v>
      </c>
      <c r="I73" s="370">
        <v>0</v>
      </c>
      <c r="J73" s="370">
        <v>0</v>
      </c>
      <c r="K73" s="370">
        <v>0</v>
      </c>
      <c r="L73" s="684">
        <v>15.6</v>
      </c>
      <c r="M73" s="371">
        <v>397.5</v>
      </c>
      <c r="N73" s="371">
        <v>234.4</v>
      </c>
      <c r="O73" s="690">
        <v>178.2</v>
      </c>
      <c r="R73" s="275"/>
      <c r="S73" s="275"/>
    </row>
    <row r="74" spans="1:19" ht="13.5" thickBot="1">
      <c r="A74" s="158" t="s">
        <v>18</v>
      </c>
      <c r="B74" s="370">
        <v>0</v>
      </c>
      <c r="C74" s="370">
        <v>0</v>
      </c>
      <c r="D74" s="370">
        <v>231.2</v>
      </c>
      <c r="E74" s="370">
        <v>0</v>
      </c>
      <c r="F74" s="370">
        <v>60.2</v>
      </c>
      <c r="G74" s="374">
        <v>0</v>
      </c>
      <c r="H74" s="371">
        <v>0</v>
      </c>
      <c r="I74" s="370">
        <v>0</v>
      </c>
      <c r="J74" s="370">
        <v>0</v>
      </c>
      <c r="K74" s="370">
        <v>0</v>
      </c>
      <c r="L74" s="684">
        <v>0</v>
      </c>
      <c r="M74" s="691">
        <v>0</v>
      </c>
      <c r="N74" s="692">
        <v>11</v>
      </c>
      <c r="O74" s="372">
        <v>16</v>
      </c>
      <c r="Q74" s="190" t="s">
        <v>158</v>
      </c>
      <c r="R74" s="189" t="s">
        <v>193</v>
      </c>
      <c r="S74" s="191" t="s">
        <v>191</v>
      </c>
    </row>
    <row r="75" spans="1:19" ht="13.5" thickBot="1">
      <c r="A75" s="159" t="s">
        <v>13</v>
      </c>
      <c r="B75" s="375">
        <f aca="true" t="shared" si="6" ref="B75:O75">SUM(B70:B74)</f>
        <v>0</v>
      </c>
      <c r="C75" s="375">
        <f t="shared" si="6"/>
        <v>1415.1999999999998</v>
      </c>
      <c r="D75" s="375">
        <f t="shared" si="6"/>
        <v>231.2</v>
      </c>
      <c r="E75" s="375">
        <f t="shared" si="6"/>
        <v>0</v>
      </c>
      <c r="F75" s="375">
        <f t="shared" si="6"/>
        <v>746.3000000000001</v>
      </c>
      <c r="G75" s="375">
        <f t="shared" si="6"/>
        <v>242.50000000000003</v>
      </c>
      <c r="H75" s="375">
        <f t="shared" si="6"/>
        <v>0</v>
      </c>
      <c r="I75" s="375">
        <f t="shared" si="6"/>
        <v>45</v>
      </c>
      <c r="J75" s="375">
        <f t="shared" si="6"/>
        <v>0</v>
      </c>
      <c r="K75" s="375">
        <f t="shared" si="6"/>
        <v>0</v>
      </c>
      <c r="L75" s="686">
        <f t="shared" si="6"/>
        <v>79.5</v>
      </c>
      <c r="M75" s="375">
        <f t="shared" si="6"/>
        <v>1181.3</v>
      </c>
      <c r="N75" s="375">
        <f t="shared" si="6"/>
        <v>619.9</v>
      </c>
      <c r="O75" s="377">
        <f t="shared" si="6"/>
        <v>421</v>
      </c>
      <c r="Q75" s="1477" t="s">
        <v>194</v>
      </c>
      <c r="R75" s="1477"/>
      <c r="S75" s="1477"/>
    </row>
    <row r="76" spans="17:19" ht="12.75">
      <c r="Q76" s="65">
        <v>1</v>
      </c>
      <c r="R76" s="65">
        <v>7</v>
      </c>
      <c r="S76" s="3">
        <v>5.2</v>
      </c>
    </row>
    <row r="77" spans="1:19" ht="13.5" customHeight="1">
      <c r="A77" s="10"/>
      <c r="B77" s="6" t="s">
        <v>221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26"/>
      <c r="R77" s="270"/>
      <c r="S77" s="277"/>
    </row>
    <row r="78" spans="1:19" ht="29.25" customHeight="1">
      <c r="A78" s="1349" t="s">
        <v>23</v>
      </c>
      <c r="B78" s="1351" t="s">
        <v>45</v>
      </c>
      <c r="C78" s="1351"/>
      <c r="D78" s="1351"/>
      <c r="E78" s="1351"/>
      <c r="F78" s="1341" t="s">
        <v>232</v>
      </c>
      <c r="G78" s="1343" t="s">
        <v>233</v>
      </c>
      <c r="H78" s="1345" t="s">
        <v>46</v>
      </c>
      <c r="I78" s="1345"/>
      <c r="J78" s="1345"/>
      <c r="K78" s="1345"/>
      <c r="L78" s="1346"/>
      <c r="M78" s="1347" t="s">
        <v>238</v>
      </c>
      <c r="N78" s="148" t="s">
        <v>1</v>
      </c>
      <c r="O78" s="661" t="s">
        <v>37</v>
      </c>
      <c r="Q78" s="1478" t="s">
        <v>195</v>
      </c>
      <c r="R78" s="1479"/>
      <c r="S78" s="1480"/>
    </row>
    <row r="79" spans="1:19" ht="20.25" thickBot="1">
      <c r="A79" s="1495"/>
      <c r="B79" s="149" t="s">
        <v>27</v>
      </c>
      <c r="C79" s="150" t="s">
        <v>28</v>
      </c>
      <c r="D79" s="150" t="s">
        <v>19</v>
      </c>
      <c r="E79" s="150" t="s">
        <v>29</v>
      </c>
      <c r="F79" s="1342"/>
      <c r="G79" s="1344"/>
      <c r="H79" s="153" t="s">
        <v>21</v>
      </c>
      <c r="I79" s="153" t="s">
        <v>20</v>
      </c>
      <c r="J79" s="260" t="s">
        <v>30</v>
      </c>
      <c r="K79" s="261" t="s">
        <v>31</v>
      </c>
      <c r="L79" s="155" t="s">
        <v>32</v>
      </c>
      <c r="M79" s="1348"/>
      <c r="N79" s="150" t="s">
        <v>33</v>
      </c>
      <c r="O79" s="151" t="s">
        <v>33</v>
      </c>
      <c r="Q79" s="71">
        <v>1</v>
      </c>
      <c r="R79" s="65">
        <v>7</v>
      </c>
      <c r="S79" s="3">
        <v>126</v>
      </c>
    </row>
    <row r="80" spans="1:19" ht="12.75">
      <c r="A80" s="156" t="s">
        <v>10</v>
      </c>
      <c r="B80" s="370">
        <v>0</v>
      </c>
      <c r="C80" s="370">
        <v>0</v>
      </c>
      <c r="D80" s="370">
        <v>0</v>
      </c>
      <c r="E80" s="370">
        <v>0</v>
      </c>
      <c r="F80" s="370">
        <v>179.8</v>
      </c>
      <c r="G80" s="369">
        <v>0</v>
      </c>
      <c r="H80" s="662">
        <v>0</v>
      </c>
      <c r="I80" s="662">
        <v>0</v>
      </c>
      <c r="J80" s="662">
        <v>0</v>
      </c>
      <c r="K80" s="662">
        <v>0</v>
      </c>
      <c r="L80" s="664">
        <v>0</v>
      </c>
      <c r="M80" s="662">
        <v>0</v>
      </c>
      <c r="N80" s="662">
        <v>0</v>
      </c>
      <c r="O80" s="687">
        <v>0</v>
      </c>
      <c r="Q80" s="276"/>
      <c r="R80" s="270"/>
      <c r="S80" s="277"/>
    </row>
    <row r="81" spans="1:19" ht="12.75">
      <c r="A81" s="157" t="s">
        <v>8</v>
      </c>
      <c r="B81" s="412">
        <v>0</v>
      </c>
      <c r="C81" s="412">
        <v>0</v>
      </c>
      <c r="D81" s="412">
        <v>0</v>
      </c>
      <c r="E81" s="412">
        <v>0</v>
      </c>
      <c r="F81" s="412">
        <v>0</v>
      </c>
      <c r="G81" s="413">
        <v>0</v>
      </c>
      <c r="H81" s="371">
        <v>0</v>
      </c>
      <c r="I81" s="370">
        <v>0</v>
      </c>
      <c r="J81" s="370">
        <v>0</v>
      </c>
      <c r="K81" s="370">
        <v>0</v>
      </c>
      <c r="L81" s="684">
        <v>0</v>
      </c>
      <c r="M81" s="371">
        <v>0</v>
      </c>
      <c r="N81" s="371">
        <v>0</v>
      </c>
      <c r="O81" s="372">
        <v>0</v>
      </c>
      <c r="Q81" s="1478" t="s">
        <v>196</v>
      </c>
      <c r="R81" s="1479"/>
      <c r="S81" s="1480"/>
    </row>
    <row r="82" spans="1:19" ht="12.75">
      <c r="A82" s="157" t="s">
        <v>3</v>
      </c>
      <c r="B82" s="370">
        <v>0</v>
      </c>
      <c r="C82" s="412">
        <v>0</v>
      </c>
      <c r="D82" s="370">
        <v>0</v>
      </c>
      <c r="E82" s="370">
        <v>0</v>
      </c>
      <c r="F82" s="370">
        <v>0</v>
      </c>
      <c r="G82" s="370">
        <v>0</v>
      </c>
      <c r="H82" s="371">
        <v>0</v>
      </c>
      <c r="I82" s="370">
        <v>0</v>
      </c>
      <c r="J82" s="370">
        <v>0</v>
      </c>
      <c r="K82" s="370">
        <v>0</v>
      </c>
      <c r="L82" s="684">
        <v>0</v>
      </c>
      <c r="M82" s="371">
        <v>0</v>
      </c>
      <c r="N82" s="371">
        <v>0</v>
      </c>
      <c r="O82" s="372">
        <v>0</v>
      </c>
      <c r="Q82" s="79">
        <v>1</v>
      </c>
      <c r="R82" s="241">
        <v>1</v>
      </c>
      <c r="S82" s="230">
        <v>7.4</v>
      </c>
    </row>
    <row r="83" spans="1:19" ht="13.5" thickBot="1">
      <c r="A83" s="157" t="s">
        <v>5</v>
      </c>
      <c r="B83" s="412">
        <v>0</v>
      </c>
      <c r="C83" s="411">
        <v>0</v>
      </c>
      <c r="D83" s="411">
        <v>0</v>
      </c>
      <c r="E83" s="411">
        <v>0</v>
      </c>
      <c r="F83" s="411">
        <v>0</v>
      </c>
      <c r="G83" s="413">
        <v>0</v>
      </c>
      <c r="H83" s="371">
        <v>0</v>
      </c>
      <c r="I83" s="370">
        <v>0</v>
      </c>
      <c r="J83" s="370">
        <v>0</v>
      </c>
      <c r="K83" s="370">
        <v>0</v>
      </c>
      <c r="L83" s="684">
        <v>0</v>
      </c>
      <c r="M83" s="371">
        <v>0</v>
      </c>
      <c r="N83" s="371">
        <v>0</v>
      </c>
      <c r="O83" s="690">
        <v>0</v>
      </c>
      <c r="Q83" s="79"/>
      <c r="R83" s="192"/>
      <c r="S83" s="192"/>
    </row>
    <row r="84" spans="1:19" ht="13.5" thickBot="1">
      <c r="A84" s="158" t="s">
        <v>18</v>
      </c>
      <c r="B84" s="370">
        <v>0</v>
      </c>
      <c r="C84" s="370">
        <v>0</v>
      </c>
      <c r="D84" s="370">
        <v>0</v>
      </c>
      <c r="E84" s="370">
        <v>0</v>
      </c>
      <c r="F84" s="370">
        <v>0</v>
      </c>
      <c r="G84" s="370">
        <v>0</v>
      </c>
      <c r="H84" s="371">
        <v>0</v>
      </c>
      <c r="I84" s="370">
        <v>0</v>
      </c>
      <c r="J84" s="370">
        <v>0</v>
      </c>
      <c r="K84" s="370">
        <v>0</v>
      </c>
      <c r="L84" s="684">
        <v>0</v>
      </c>
      <c r="M84" s="691">
        <v>0</v>
      </c>
      <c r="N84" s="692">
        <v>0</v>
      </c>
      <c r="O84" s="372">
        <v>0</v>
      </c>
      <c r="Q84" s="272" t="s">
        <v>151</v>
      </c>
      <c r="R84" s="273"/>
      <c r="S84" s="193">
        <f>S76+S79+S82</f>
        <v>138.6</v>
      </c>
    </row>
    <row r="85" spans="1:15" ht="13.5" thickBot="1">
      <c r="A85" s="159" t="s">
        <v>13</v>
      </c>
      <c r="B85" s="375">
        <f aca="true" t="shared" si="7" ref="B85:O85">SUM(B80:B84)</f>
        <v>0</v>
      </c>
      <c r="C85" s="375">
        <f t="shared" si="7"/>
        <v>0</v>
      </c>
      <c r="D85" s="375">
        <f t="shared" si="7"/>
        <v>0</v>
      </c>
      <c r="E85" s="375">
        <f t="shared" si="7"/>
        <v>0</v>
      </c>
      <c r="F85" s="375">
        <f t="shared" si="7"/>
        <v>179.8</v>
      </c>
      <c r="G85" s="376">
        <f t="shared" si="7"/>
        <v>0</v>
      </c>
      <c r="H85" s="375">
        <f t="shared" si="7"/>
        <v>0</v>
      </c>
      <c r="I85" s="375">
        <f t="shared" si="7"/>
        <v>0</v>
      </c>
      <c r="J85" s="375">
        <f t="shared" si="7"/>
        <v>0</v>
      </c>
      <c r="K85" s="375">
        <f t="shared" si="7"/>
        <v>0</v>
      </c>
      <c r="L85" s="686">
        <f t="shared" si="7"/>
        <v>0</v>
      </c>
      <c r="M85" s="375">
        <f t="shared" si="7"/>
        <v>0</v>
      </c>
      <c r="N85" s="375">
        <f t="shared" si="7"/>
        <v>0</v>
      </c>
      <c r="O85" s="377">
        <f t="shared" si="7"/>
        <v>0</v>
      </c>
    </row>
    <row r="86" spans="1:15" ht="12.75">
      <c r="A86" s="19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6" ht="18" customHeight="1">
      <c r="A87" s="10"/>
      <c r="B87" s="6" t="s">
        <v>269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45"/>
    </row>
    <row r="88" spans="1:16" ht="19.5" customHeight="1">
      <c r="A88" s="1461" t="s">
        <v>23</v>
      </c>
      <c r="B88" s="1423" t="s">
        <v>34</v>
      </c>
      <c r="C88" s="1423"/>
      <c r="D88" s="1423"/>
      <c r="E88" s="1423"/>
      <c r="F88" s="1341" t="s">
        <v>232</v>
      </c>
      <c r="G88" s="1343" t="s">
        <v>233</v>
      </c>
      <c r="H88" s="1345" t="s">
        <v>46</v>
      </c>
      <c r="I88" s="1345"/>
      <c r="J88" s="1345"/>
      <c r="K88" s="1345"/>
      <c r="L88" s="1346"/>
      <c r="M88" s="1347" t="s">
        <v>238</v>
      </c>
      <c r="N88" s="47" t="s">
        <v>1</v>
      </c>
      <c r="O88" s="59" t="s">
        <v>37</v>
      </c>
      <c r="P88" s="45"/>
    </row>
    <row r="89" spans="1:16" ht="20.25" thickBot="1">
      <c r="A89" s="1461"/>
      <c r="B89" s="31" t="s">
        <v>27</v>
      </c>
      <c r="C89" s="25" t="s">
        <v>28</v>
      </c>
      <c r="D89" s="25" t="s">
        <v>19</v>
      </c>
      <c r="E89" s="25" t="s">
        <v>29</v>
      </c>
      <c r="F89" s="1342"/>
      <c r="G89" s="1344"/>
      <c r="H89" s="153" t="s">
        <v>21</v>
      </c>
      <c r="I89" s="153" t="s">
        <v>20</v>
      </c>
      <c r="J89" s="260" t="s">
        <v>30</v>
      </c>
      <c r="K89" s="261" t="s">
        <v>31</v>
      </c>
      <c r="L89" s="155" t="s">
        <v>32</v>
      </c>
      <c r="M89" s="1348"/>
      <c r="N89" s="25" t="s">
        <v>33</v>
      </c>
      <c r="O89" s="33" t="s">
        <v>33</v>
      </c>
      <c r="P89" s="45"/>
    </row>
    <row r="90" spans="1:16" ht="12.75">
      <c r="A90" s="48" t="s">
        <v>10</v>
      </c>
      <c r="B90" s="370">
        <v>0</v>
      </c>
      <c r="C90" s="370">
        <v>0</v>
      </c>
      <c r="D90" s="370">
        <v>0</v>
      </c>
      <c r="E90" s="370">
        <v>0</v>
      </c>
      <c r="F90" s="370">
        <v>20.3</v>
      </c>
      <c r="G90" s="369">
        <v>0</v>
      </c>
      <c r="H90" s="662">
        <v>0</v>
      </c>
      <c r="I90" s="662">
        <v>0</v>
      </c>
      <c r="J90" s="662">
        <v>0</v>
      </c>
      <c r="K90" s="662">
        <v>0</v>
      </c>
      <c r="L90" s="664">
        <v>0</v>
      </c>
      <c r="M90" s="662">
        <v>0</v>
      </c>
      <c r="N90" s="662">
        <v>0</v>
      </c>
      <c r="O90" s="687">
        <v>0</v>
      </c>
      <c r="P90" s="45"/>
    </row>
    <row r="91" spans="1:16" ht="12.75">
      <c r="A91" s="49" t="s">
        <v>8</v>
      </c>
      <c r="B91" s="412">
        <v>111</v>
      </c>
      <c r="C91" s="412">
        <v>131.7</v>
      </c>
      <c r="D91" s="412">
        <v>0</v>
      </c>
      <c r="E91" s="412">
        <v>0</v>
      </c>
      <c r="F91" s="412">
        <v>213.8</v>
      </c>
      <c r="G91" s="413">
        <v>33.5</v>
      </c>
      <c r="H91" s="371">
        <v>0</v>
      </c>
      <c r="I91" s="370">
        <v>0</v>
      </c>
      <c r="J91" s="370">
        <v>0</v>
      </c>
      <c r="K91" s="370">
        <v>0</v>
      </c>
      <c r="L91" s="684">
        <v>69.9</v>
      </c>
      <c r="M91" s="371">
        <v>240</v>
      </c>
      <c r="N91" s="371">
        <v>179.7</v>
      </c>
      <c r="O91" s="372">
        <v>45.3</v>
      </c>
      <c r="P91" s="45"/>
    </row>
    <row r="92" spans="1:16" ht="12.75">
      <c r="A92" s="49" t="s">
        <v>3</v>
      </c>
      <c r="B92" s="370">
        <v>0</v>
      </c>
      <c r="C92" s="412">
        <v>0</v>
      </c>
      <c r="D92" s="370">
        <v>0</v>
      </c>
      <c r="E92" s="370">
        <v>0</v>
      </c>
      <c r="F92" s="370">
        <v>0</v>
      </c>
      <c r="G92" s="370">
        <v>0</v>
      </c>
      <c r="H92" s="371">
        <v>0</v>
      </c>
      <c r="I92" s="370">
        <v>0</v>
      </c>
      <c r="J92" s="370">
        <v>0</v>
      </c>
      <c r="K92" s="370">
        <v>0</v>
      </c>
      <c r="L92" s="684">
        <v>0</v>
      </c>
      <c r="M92" s="371">
        <v>0</v>
      </c>
      <c r="N92" s="371">
        <v>0</v>
      </c>
      <c r="O92" s="372">
        <v>0</v>
      </c>
      <c r="P92" s="45"/>
    </row>
    <row r="93" spans="1:16" ht="13.5" thickBot="1">
      <c r="A93" s="49" t="s">
        <v>5</v>
      </c>
      <c r="B93" s="412">
        <v>0</v>
      </c>
      <c r="C93" s="411">
        <v>0</v>
      </c>
      <c r="D93" s="411">
        <v>0</v>
      </c>
      <c r="E93" s="411">
        <v>0</v>
      </c>
      <c r="F93" s="411">
        <v>0</v>
      </c>
      <c r="G93" s="413">
        <v>0</v>
      </c>
      <c r="H93" s="371">
        <v>0</v>
      </c>
      <c r="I93" s="370">
        <v>0</v>
      </c>
      <c r="J93" s="370">
        <v>0</v>
      </c>
      <c r="K93" s="370">
        <v>0</v>
      </c>
      <c r="L93" s="684">
        <v>0</v>
      </c>
      <c r="M93" s="371">
        <v>0</v>
      </c>
      <c r="N93" s="371">
        <v>0</v>
      </c>
      <c r="O93" s="690">
        <v>0</v>
      </c>
      <c r="P93" s="45"/>
    </row>
    <row r="94" spans="1:16" ht="13.5" thickBot="1">
      <c r="A94" s="32" t="s">
        <v>13</v>
      </c>
      <c r="B94" s="375">
        <f>SUM(B90:B93)</f>
        <v>111</v>
      </c>
      <c r="C94" s="375">
        <f aca="true" t="shared" si="8" ref="C94:O94">SUM(C90:C93)</f>
        <v>131.7</v>
      </c>
      <c r="D94" s="375">
        <f t="shared" si="8"/>
        <v>0</v>
      </c>
      <c r="E94" s="375">
        <f t="shared" si="8"/>
        <v>0</v>
      </c>
      <c r="F94" s="375">
        <f>SUM(F90:F93)</f>
        <v>234.10000000000002</v>
      </c>
      <c r="G94" s="376">
        <f t="shared" si="8"/>
        <v>33.5</v>
      </c>
      <c r="H94" s="375">
        <f t="shared" si="8"/>
        <v>0</v>
      </c>
      <c r="I94" s="375">
        <f t="shared" si="8"/>
        <v>0</v>
      </c>
      <c r="J94" s="375">
        <f t="shared" si="8"/>
        <v>0</v>
      </c>
      <c r="K94" s="375">
        <f t="shared" si="8"/>
        <v>0</v>
      </c>
      <c r="L94" s="697">
        <f t="shared" si="8"/>
        <v>69.9</v>
      </c>
      <c r="M94" s="698">
        <f t="shared" si="8"/>
        <v>240</v>
      </c>
      <c r="N94" s="375">
        <f t="shared" si="8"/>
        <v>179.7</v>
      </c>
      <c r="O94" s="377">
        <f t="shared" si="8"/>
        <v>45.3</v>
      </c>
      <c r="P94" s="45"/>
    </row>
    <row r="96" spans="1:13" ht="18">
      <c r="A96" s="10"/>
      <c r="B96" s="6" t="s">
        <v>81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461" t="s">
        <v>23</v>
      </c>
      <c r="B97" s="1423" t="s">
        <v>34</v>
      </c>
      <c r="C97" s="1423"/>
      <c r="D97" s="1423"/>
      <c r="E97" s="1423"/>
      <c r="F97" s="1341" t="s">
        <v>232</v>
      </c>
      <c r="G97" s="1343" t="s">
        <v>233</v>
      </c>
      <c r="H97" s="1345" t="s">
        <v>46</v>
      </c>
      <c r="I97" s="1345"/>
      <c r="J97" s="1345"/>
      <c r="K97" s="1345"/>
      <c r="L97" s="1346"/>
      <c r="M97" s="1347" t="s">
        <v>238</v>
      </c>
      <c r="N97" s="47" t="s">
        <v>1</v>
      </c>
      <c r="O97" s="59" t="s">
        <v>37</v>
      </c>
    </row>
    <row r="98" spans="1:15" ht="20.25" thickBot="1">
      <c r="A98" s="1461"/>
      <c r="B98" s="31" t="s">
        <v>27</v>
      </c>
      <c r="C98" s="25" t="s">
        <v>28</v>
      </c>
      <c r="D98" s="25" t="s">
        <v>19</v>
      </c>
      <c r="E98" s="25" t="s">
        <v>29</v>
      </c>
      <c r="F98" s="1342"/>
      <c r="G98" s="1344"/>
      <c r="H98" s="153" t="s">
        <v>21</v>
      </c>
      <c r="I98" s="153" t="s">
        <v>20</v>
      </c>
      <c r="J98" s="260" t="s">
        <v>30</v>
      </c>
      <c r="K98" s="261" t="s">
        <v>31</v>
      </c>
      <c r="L98" s="155" t="s">
        <v>32</v>
      </c>
      <c r="M98" s="1348"/>
      <c r="N98" s="25" t="s">
        <v>33</v>
      </c>
      <c r="O98" s="33" t="s">
        <v>33</v>
      </c>
    </row>
    <row r="99" spans="1:15" ht="12.75">
      <c r="A99" s="48" t="s">
        <v>10</v>
      </c>
      <c r="B99" s="370">
        <v>0</v>
      </c>
      <c r="C99" s="370">
        <v>0</v>
      </c>
      <c r="D99" s="370">
        <v>79.3</v>
      </c>
      <c r="E99" s="370">
        <v>0</v>
      </c>
      <c r="F99" s="370">
        <v>67.2</v>
      </c>
      <c r="G99" s="369">
        <v>8.1</v>
      </c>
      <c r="H99" s="662">
        <v>0</v>
      </c>
      <c r="I99" s="662">
        <v>0</v>
      </c>
      <c r="J99" s="662">
        <v>0</v>
      </c>
      <c r="K99" s="662">
        <v>0</v>
      </c>
      <c r="L99" s="664">
        <v>0</v>
      </c>
      <c r="M99" s="662">
        <v>120</v>
      </c>
      <c r="N99" s="662">
        <v>0</v>
      </c>
      <c r="O99" s="687">
        <v>32.9</v>
      </c>
    </row>
    <row r="100" spans="1:15" ht="12.75">
      <c r="A100" s="61" t="s">
        <v>8</v>
      </c>
      <c r="B100" s="412">
        <v>0</v>
      </c>
      <c r="C100" s="412">
        <v>0</v>
      </c>
      <c r="D100" s="412">
        <v>361.1</v>
      </c>
      <c r="E100" s="412">
        <v>0</v>
      </c>
      <c r="F100" s="412">
        <v>91.1</v>
      </c>
      <c r="G100" s="413">
        <v>28.9</v>
      </c>
      <c r="H100" s="371">
        <v>0</v>
      </c>
      <c r="I100" s="370">
        <v>0</v>
      </c>
      <c r="J100" s="370">
        <v>0</v>
      </c>
      <c r="K100" s="370">
        <v>0</v>
      </c>
      <c r="L100" s="684">
        <v>0</v>
      </c>
      <c r="M100" s="371">
        <v>450</v>
      </c>
      <c r="N100" s="371">
        <v>22.6</v>
      </c>
      <c r="O100" s="372">
        <v>55</v>
      </c>
    </row>
    <row r="101" spans="1:15" ht="13.5" thickBot="1">
      <c r="A101" s="61" t="s">
        <v>3</v>
      </c>
      <c r="B101" s="370">
        <v>0</v>
      </c>
      <c r="C101" s="412">
        <v>42.2</v>
      </c>
      <c r="D101" s="370">
        <v>183.5</v>
      </c>
      <c r="E101" s="370">
        <v>0</v>
      </c>
      <c r="F101" s="370">
        <v>109.1</v>
      </c>
      <c r="G101" s="370">
        <v>27</v>
      </c>
      <c r="H101" s="371">
        <v>0</v>
      </c>
      <c r="I101" s="370">
        <v>0</v>
      </c>
      <c r="J101" s="370">
        <v>0</v>
      </c>
      <c r="K101" s="370">
        <v>0</v>
      </c>
      <c r="L101" s="684">
        <v>154</v>
      </c>
      <c r="M101" s="371">
        <v>154.9</v>
      </c>
      <c r="N101" s="371">
        <v>100</v>
      </c>
      <c r="O101" s="372">
        <v>88.1</v>
      </c>
    </row>
    <row r="102" spans="1:15" ht="13.5" thickBot="1">
      <c r="A102" s="32" t="s">
        <v>13</v>
      </c>
      <c r="B102" s="700">
        <f aca="true" t="shared" si="9" ref="B102:O102">SUM(B99:B101)</f>
        <v>0</v>
      </c>
      <c r="C102" s="414">
        <f t="shared" si="9"/>
        <v>42.2</v>
      </c>
      <c r="D102" s="414">
        <f t="shared" si="9"/>
        <v>623.9000000000001</v>
      </c>
      <c r="E102" s="414">
        <f t="shared" si="9"/>
        <v>0</v>
      </c>
      <c r="F102" s="414">
        <f t="shared" si="9"/>
        <v>267.4</v>
      </c>
      <c r="G102" s="415">
        <f t="shared" si="9"/>
        <v>64</v>
      </c>
      <c r="H102" s="414">
        <f t="shared" si="9"/>
        <v>0</v>
      </c>
      <c r="I102" s="414">
        <f t="shared" si="9"/>
        <v>0</v>
      </c>
      <c r="J102" s="414">
        <f t="shared" si="9"/>
        <v>0</v>
      </c>
      <c r="K102" s="414">
        <f t="shared" si="9"/>
        <v>0</v>
      </c>
      <c r="L102" s="417">
        <f t="shared" si="9"/>
        <v>154</v>
      </c>
      <c r="M102" s="414">
        <f t="shared" si="9"/>
        <v>724.9</v>
      </c>
      <c r="N102" s="414">
        <f t="shared" si="9"/>
        <v>122.6</v>
      </c>
      <c r="O102" s="714">
        <f t="shared" si="9"/>
        <v>176</v>
      </c>
    </row>
    <row r="103" ht="12.75">
      <c r="G103" s="64"/>
    </row>
    <row r="104" spans="1:13" ht="18">
      <c r="A104" s="10"/>
      <c r="B104" s="6" t="s">
        <v>107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461" t="s">
        <v>23</v>
      </c>
      <c r="B105" s="1423" t="s">
        <v>34</v>
      </c>
      <c r="C105" s="1423"/>
      <c r="D105" s="1423"/>
      <c r="E105" s="1423"/>
      <c r="F105" s="1341" t="s">
        <v>232</v>
      </c>
      <c r="G105" s="1343" t="s">
        <v>233</v>
      </c>
      <c r="H105" s="1345" t="s">
        <v>46</v>
      </c>
      <c r="I105" s="1345"/>
      <c r="J105" s="1345"/>
      <c r="K105" s="1345"/>
      <c r="L105" s="1346"/>
      <c r="M105" s="1347" t="s">
        <v>238</v>
      </c>
      <c r="N105" s="47" t="s">
        <v>1</v>
      </c>
      <c r="O105" s="59" t="s">
        <v>37</v>
      </c>
    </row>
    <row r="106" spans="1:15" ht="20.25" thickBot="1">
      <c r="A106" s="1425"/>
      <c r="B106" s="43" t="s">
        <v>27</v>
      </c>
      <c r="C106" s="25" t="s">
        <v>28</v>
      </c>
      <c r="D106" s="25" t="s">
        <v>19</v>
      </c>
      <c r="E106" s="25" t="s">
        <v>29</v>
      </c>
      <c r="F106" s="1342"/>
      <c r="G106" s="1344"/>
      <c r="H106" s="153" t="s">
        <v>21</v>
      </c>
      <c r="I106" s="153" t="s">
        <v>20</v>
      </c>
      <c r="J106" s="260" t="s">
        <v>30</v>
      </c>
      <c r="K106" s="261" t="s">
        <v>31</v>
      </c>
      <c r="L106" s="155" t="s">
        <v>32</v>
      </c>
      <c r="M106" s="1348"/>
      <c r="N106" s="25" t="s">
        <v>33</v>
      </c>
      <c r="O106" s="33" t="s">
        <v>33</v>
      </c>
    </row>
    <row r="107" spans="1:15" ht="12.75">
      <c r="A107" s="62" t="s">
        <v>10</v>
      </c>
      <c r="B107" s="370">
        <v>0</v>
      </c>
      <c r="C107" s="370">
        <v>0</v>
      </c>
      <c r="D107" s="370">
        <v>0</v>
      </c>
      <c r="E107" s="370">
        <v>0</v>
      </c>
      <c r="F107" s="370">
        <v>0</v>
      </c>
      <c r="G107" s="370">
        <v>0</v>
      </c>
      <c r="H107" s="663">
        <v>0</v>
      </c>
      <c r="I107" s="662">
        <v>0</v>
      </c>
      <c r="J107" s="662">
        <v>0</v>
      </c>
      <c r="K107" s="662">
        <v>0</v>
      </c>
      <c r="L107" s="664">
        <v>0</v>
      </c>
      <c r="M107" s="662">
        <v>0</v>
      </c>
      <c r="N107" s="662">
        <v>0</v>
      </c>
      <c r="O107" s="687">
        <v>0</v>
      </c>
    </row>
    <row r="108" spans="1:15" ht="12.75">
      <c r="A108" s="62" t="s">
        <v>8</v>
      </c>
      <c r="B108" s="412">
        <v>0</v>
      </c>
      <c r="C108" s="412">
        <v>0</v>
      </c>
      <c r="D108" s="412">
        <v>0</v>
      </c>
      <c r="E108" s="412">
        <v>0</v>
      </c>
      <c r="F108" s="412">
        <v>19.1</v>
      </c>
      <c r="G108" s="692">
        <v>0</v>
      </c>
      <c r="H108" s="371">
        <v>0</v>
      </c>
      <c r="I108" s="370">
        <v>0</v>
      </c>
      <c r="J108" s="370">
        <v>0</v>
      </c>
      <c r="K108" s="370">
        <v>0</v>
      </c>
      <c r="L108" s="684">
        <v>0</v>
      </c>
      <c r="M108" s="371">
        <v>0</v>
      </c>
      <c r="N108" s="371">
        <v>0</v>
      </c>
      <c r="O108" s="372">
        <v>0</v>
      </c>
    </row>
    <row r="109" spans="1:15" ht="13.5" thickBot="1">
      <c r="A109" s="161" t="s">
        <v>3</v>
      </c>
      <c r="B109" s="370">
        <v>0</v>
      </c>
      <c r="C109" s="412">
        <v>151</v>
      </c>
      <c r="D109" s="370">
        <v>0</v>
      </c>
      <c r="E109" s="370">
        <v>0</v>
      </c>
      <c r="F109" s="370">
        <v>115.2</v>
      </c>
      <c r="G109" s="370">
        <v>11.8</v>
      </c>
      <c r="H109" s="370">
        <v>0</v>
      </c>
      <c r="I109" s="370">
        <v>0</v>
      </c>
      <c r="J109" s="370">
        <v>0</v>
      </c>
      <c r="K109" s="370">
        <v>0</v>
      </c>
      <c r="L109" s="684">
        <v>0</v>
      </c>
      <c r="M109" s="371">
        <v>0</v>
      </c>
      <c r="N109" s="371">
        <v>78.6</v>
      </c>
      <c r="O109" s="372">
        <v>70.8</v>
      </c>
    </row>
    <row r="110" spans="1:15" ht="13.5" thickBot="1">
      <c r="A110" s="32" t="s">
        <v>13</v>
      </c>
      <c r="B110" s="701">
        <f aca="true" t="shared" si="10" ref="B110:O110">SUM(B107:B109)</f>
        <v>0</v>
      </c>
      <c r="C110" s="414">
        <f t="shared" si="10"/>
        <v>151</v>
      </c>
      <c r="D110" s="414">
        <f t="shared" si="10"/>
        <v>0</v>
      </c>
      <c r="E110" s="414">
        <f t="shared" si="10"/>
        <v>0</v>
      </c>
      <c r="F110" s="414">
        <f t="shared" si="10"/>
        <v>134.3</v>
      </c>
      <c r="G110" s="414">
        <f t="shared" si="10"/>
        <v>11.8</v>
      </c>
      <c r="H110" s="414">
        <f t="shared" si="10"/>
        <v>0</v>
      </c>
      <c r="I110" s="414">
        <f t="shared" si="10"/>
        <v>0</v>
      </c>
      <c r="J110" s="414">
        <f t="shared" si="10"/>
        <v>0</v>
      </c>
      <c r="K110" s="414">
        <f t="shared" si="10"/>
        <v>0</v>
      </c>
      <c r="L110" s="702">
        <f t="shared" si="10"/>
        <v>0</v>
      </c>
      <c r="M110" s="703">
        <f t="shared" si="10"/>
        <v>0</v>
      </c>
      <c r="N110" s="414">
        <f t="shared" si="10"/>
        <v>78.6</v>
      </c>
      <c r="O110" s="714">
        <f t="shared" si="10"/>
        <v>70.8</v>
      </c>
    </row>
    <row r="111" ht="12.75">
      <c r="G111" s="64"/>
    </row>
    <row r="112" spans="1:13" ht="18">
      <c r="A112" s="10"/>
      <c r="B112" s="6" t="s">
        <v>270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461" t="s">
        <v>23</v>
      </c>
      <c r="B113" s="1423" t="s">
        <v>34</v>
      </c>
      <c r="C113" s="1423"/>
      <c r="D113" s="1423"/>
      <c r="E113" s="1423"/>
      <c r="F113" s="1341" t="s">
        <v>232</v>
      </c>
      <c r="G113" s="1343" t="s">
        <v>233</v>
      </c>
      <c r="H113" s="1345" t="s">
        <v>46</v>
      </c>
      <c r="I113" s="1345"/>
      <c r="J113" s="1345"/>
      <c r="K113" s="1345"/>
      <c r="L113" s="1346"/>
      <c r="M113" s="1347" t="s">
        <v>238</v>
      </c>
      <c r="N113" s="47" t="s">
        <v>1</v>
      </c>
      <c r="O113" s="59" t="s">
        <v>37</v>
      </c>
    </row>
    <row r="114" spans="1:15" ht="20.25" thickBot="1">
      <c r="A114" s="1425"/>
      <c r="B114" s="43" t="s">
        <v>27</v>
      </c>
      <c r="C114" s="25" t="s">
        <v>28</v>
      </c>
      <c r="D114" s="25" t="s">
        <v>19</v>
      </c>
      <c r="E114" s="25" t="s">
        <v>29</v>
      </c>
      <c r="F114" s="1342"/>
      <c r="G114" s="1344"/>
      <c r="H114" s="153" t="s">
        <v>21</v>
      </c>
      <c r="I114" s="153" t="s">
        <v>20</v>
      </c>
      <c r="J114" s="260" t="s">
        <v>30</v>
      </c>
      <c r="K114" s="261" t="s">
        <v>31</v>
      </c>
      <c r="L114" s="155" t="s">
        <v>32</v>
      </c>
      <c r="M114" s="1348"/>
      <c r="N114" s="25" t="s">
        <v>33</v>
      </c>
      <c r="O114" s="33" t="s">
        <v>33</v>
      </c>
    </row>
    <row r="115" spans="1:15" ht="12.75">
      <c r="A115" s="62" t="s">
        <v>10</v>
      </c>
      <c r="B115" s="370">
        <v>0</v>
      </c>
      <c r="C115" s="370">
        <v>0</v>
      </c>
      <c r="D115" s="370">
        <v>0</v>
      </c>
      <c r="E115" s="370">
        <v>0</v>
      </c>
      <c r="F115" s="370">
        <v>53.9</v>
      </c>
      <c r="G115" s="370">
        <v>0</v>
      </c>
      <c r="H115" s="663">
        <v>0</v>
      </c>
      <c r="I115" s="662">
        <v>0</v>
      </c>
      <c r="J115" s="662">
        <v>0</v>
      </c>
      <c r="K115" s="662">
        <v>0</v>
      </c>
      <c r="L115" s="664">
        <v>0</v>
      </c>
      <c r="M115" s="662">
        <v>0</v>
      </c>
      <c r="N115" s="662">
        <v>0</v>
      </c>
      <c r="O115" s="687">
        <v>0</v>
      </c>
    </row>
    <row r="116" spans="1:15" ht="12.75">
      <c r="A116" s="62" t="s">
        <v>8</v>
      </c>
      <c r="B116" s="412">
        <v>0</v>
      </c>
      <c r="C116" s="412">
        <v>0</v>
      </c>
      <c r="D116" s="412">
        <v>0</v>
      </c>
      <c r="E116" s="412">
        <v>0</v>
      </c>
      <c r="F116" s="412">
        <v>29</v>
      </c>
      <c r="G116" s="692">
        <v>0</v>
      </c>
      <c r="H116" s="371">
        <v>0</v>
      </c>
      <c r="I116" s="370">
        <v>0</v>
      </c>
      <c r="J116" s="370">
        <v>0</v>
      </c>
      <c r="K116" s="370">
        <v>0</v>
      </c>
      <c r="L116" s="684">
        <v>0</v>
      </c>
      <c r="M116" s="371">
        <v>0</v>
      </c>
      <c r="N116" s="371">
        <v>0</v>
      </c>
      <c r="O116" s="372">
        <v>0</v>
      </c>
    </row>
    <row r="117" spans="1:15" ht="13.5" thickBot="1">
      <c r="A117" s="161" t="s">
        <v>3</v>
      </c>
      <c r="B117" s="370">
        <v>0</v>
      </c>
      <c r="C117" s="412">
        <v>19.3</v>
      </c>
      <c r="D117" s="370">
        <v>0</v>
      </c>
      <c r="E117" s="370">
        <v>0</v>
      </c>
      <c r="F117" s="370">
        <v>4.2</v>
      </c>
      <c r="G117" s="370">
        <v>0</v>
      </c>
      <c r="H117" s="370">
        <v>0</v>
      </c>
      <c r="I117" s="370">
        <v>0</v>
      </c>
      <c r="J117" s="370">
        <v>0</v>
      </c>
      <c r="K117" s="370">
        <v>0</v>
      </c>
      <c r="L117" s="684">
        <v>0</v>
      </c>
      <c r="M117" s="371">
        <v>0</v>
      </c>
      <c r="N117" s="371">
        <v>22.4</v>
      </c>
      <c r="O117" s="372">
        <v>8.8</v>
      </c>
    </row>
    <row r="118" spans="1:15" ht="13.5" thickBot="1">
      <c r="A118" s="32" t="s">
        <v>13</v>
      </c>
      <c r="B118" s="701">
        <f aca="true" t="shared" si="11" ref="B118:O118">SUM(B115:B117)</f>
        <v>0</v>
      </c>
      <c r="C118" s="414">
        <f t="shared" si="11"/>
        <v>19.3</v>
      </c>
      <c r="D118" s="414">
        <f t="shared" si="11"/>
        <v>0</v>
      </c>
      <c r="E118" s="414">
        <f t="shared" si="11"/>
        <v>0</v>
      </c>
      <c r="F118" s="414">
        <f t="shared" si="11"/>
        <v>87.10000000000001</v>
      </c>
      <c r="G118" s="414">
        <f t="shared" si="11"/>
        <v>0</v>
      </c>
      <c r="H118" s="414">
        <f t="shared" si="11"/>
        <v>0</v>
      </c>
      <c r="I118" s="414">
        <f t="shared" si="11"/>
        <v>0</v>
      </c>
      <c r="J118" s="414">
        <f t="shared" si="11"/>
        <v>0</v>
      </c>
      <c r="K118" s="414">
        <f t="shared" si="11"/>
        <v>0</v>
      </c>
      <c r="L118" s="702">
        <f t="shared" si="11"/>
        <v>0</v>
      </c>
      <c r="M118" s="703">
        <f t="shared" si="11"/>
        <v>0</v>
      </c>
      <c r="N118" s="414">
        <f t="shared" si="11"/>
        <v>22.4</v>
      </c>
      <c r="O118" s="714">
        <f t="shared" si="11"/>
        <v>8.8</v>
      </c>
    </row>
    <row r="119" ht="12.75">
      <c r="G119" s="64"/>
    </row>
    <row r="120" spans="1:13" ht="18">
      <c r="A120" s="10"/>
      <c r="B120" s="6" t="s">
        <v>239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420" t="s">
        <v>23</v>
      </c>
      <c r="B121" s="1423" t="s">
        <v>34</v>
      </c>
      <c r="C121" s="1423"/>
      <c r="D121" s="1423"/>
      <c r="E121" s="1423"/>
      <c r="F121" s="1341" t="s">
        <v>232</v>
      </c>
      <c r="G121" s="1343" t="s">
        <v>233</v>
      </c>
      <c r="H121" s="1345" t="s">
        <v>46</v>
      </c>
      <c r="I121" s="1345"/>
      <c r="J121" s="1345"/>
      <c r="K121" s="1345"/>
      <c r="L121" s="1346"/>
      <c r="M121" s="1347" t="s">
        <v>238</v>
      </c>
      <c r="N121" s="47" t="s">
        <v>1</v>
      </c>
      <c r="O121" s="59" t="s">
        <v>37</v>
      </c>
    </row>
    <row r="122" spans="1:15" ht="20.25" thickBot="1">
      <c r="A122" s="1421"/>
      <c r="B122" s="31" t="s">
        <v>27</v>
      </c>
      <c r="C122" s="25" t="s">
        <v>28</v>
      </c>
      <c r="D122" s="25" t="s">
        <v>19</v>
      </c>
      <c r="E122" s="25" t="s">
        <v>29</v>
      </c>
      <c r="F122" s="1342"/>
      <c r="G122" s="1344"/>
      <c r="H122" s="153" t="s">
        <v>21</v>
      </c>
      <c r="I122" s="153" t="s">
        <v>20</v>
      </c>
      <c r="J122" s="260" t="s">
        <v>30</v>
      </c>
      <c r="K122" s="261" t="s">
        <v>31</v>
      </c>
      <c r="L122" s="155" t="s">
        <v>32</v>
      </c>
      <c r="M122" s="1348"/>
      <c r="N122" s="25" t="s">
        <v>33</v>
      </c>
      <c r="O122" s="33" t="s">
        <v>33</v>
      </c>
    </row>
    <row r="123" spans="1:15" ht="13.5" thickBot="1">
      <c r="A123" s="122" t="s">
        <v>10</v>
      </c>
      <c r="B123" s="370">
        <v>0</v>
      </c>
      <c r="C123" s="370">
        <v>0</v>
      </c>
      <c r="D123" s="370">
        <v>0</v>
      </c>
      <c r="E123" s="370">
        <v>0</v>
      </c>
      <c r="F123" s="370">
        <v>0</v>
      </c>
      <c r="G123" s="370">
        <v>0</v>
      </c>
      <c r="H123" s="663">
        <v>0</v>
      </c>
      <c r="I123" s="662">
        <v>0</v>
      </c>
      <c r="J123" s="662">
        <v>0</v>
      </c>
      <c r="K123" s="662">
        <v>0</v>
      </c>
      <c r="L123" s="664">
        <v>0</v>
      </c>
      <c r="M123" s="662">
        <v>0</v>
      </c>
      <c r="N123" s="662">
        <v>0</v>
      </c>
      <c r="O123" s="687">
        <v>0</v>
      </c>
    </row>
    <row r="124" spans="1:15" ht="13.5" thickBot="1">
      <c r="A124" s="48" t="s">
        <v>8</v>
      </c>
      <c r="B124" s="412">
        <v>0</v>
      </c>
      <c r="C124" s="412">
        <v>0</v>
      </c>
      <c r="D124" s="412">
        <v>35.2</v>
      </c>
      <c r="E124" s="412">
        <v>0</v>
      </c>
      <c r="F124" s="412">
        <v>98.3</v>
      </c>
      <c r="G124" s="699">
        <v>32.8</v>
      </c>
      <c r="H124" s="371">
        <v>0</v>
      </c>
      <c r="I124" s="370">
        <v>0</v>
      </c>
      <c r="J124" s="370">
        <v>0</v>
      </c>
      <c r="K124" s="370">
        <v>0</v>
      </c>
      <c r="L124" s="684">
        <v>0</v>
      </c>
      <c r="M124" s="371">
        <v>329.1</v>
      </c>
      <c r="N124" s="371">
        <v>106.8</v>
      </c>
      <c r="O124" s="372">
        <v>103</v>
      </c>
    </row>
    <row r="125" spans="1:15" ht="13.5" thickBot="1">
      <c r="A125" s="32" t="s">
        <v>13</v>
      </c>
      <c r="B125" s="414">
        <f aca="true" t="shared" si="12" ref="B125:O125">SUM(B123:B124)</f>
        <v>0</v>
      </c>
      <c r="C125" s="414">
        <f t="shared" si="12"/>
        <v>0</v>
      </c>
      <c r="D125" s="414">
        <f t="shared" si="12"/>
        <v>35.2</v>
      </c>
      <c r="E125" s="414">
        <f t="shared" si="12"/>
        <v>0</v>
      </c>
      <c r="F125" s="414">
        <f t="shared" si="12"/>
        <v>98.3</v>
      </c>
      <c r="G125" s="414">
        <f t="shared" si="12"/>
        <v>32.8</v>
      </c>
      <c r="H125" s="414">
        <f t="shared" si="12"/>
        <v>0</v>
      </c>
      <c r="I125" s="414">
        <f t="shared" si="12"/>
        <v>0</v>
      </c>
      <c r="J125" s="414">
        <f t="shared" si="12"/>
        <v>0</v>
      </c>
      <c r="K125" s="414">
        <f t="shared" si="12"/>
        <v>0</v>
      </c>
      <c r="L125" s="702">
        <f t="shared" si="12"/>
        <v>0</v>
      </c>
      <c r="M125" s="703">
        <f t="shared" si="12"/>
        <v>329.1</v>
      </c>
      <c r="N125" s="414">
        <f t="shared" si="12"/>
        <v>106.8</v>
      </c>
      <c r="O125" s="714">
        <f t="shared" si="12"/>
        <v>103</v>
      </c>
    </row>
    <row r="126" spans="1:17" ht="12.75">
      <c r="A126" s="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70"/>
      <c r="Q126" s="262"/>
    </row>
    <row r="127" spans="1:13" ht="18">
      <c r="A127" s="10"/>
      <c r="B127" s="6" t="s">
        <v>90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420" t="s">
        <v>23</v>
      </c>
      <c r="B128" s="1423" t="s">
        <v>34</v>
      </c>
      <c r="C128" s="1423"/>
      <c r="D128" s="1423"/>
      <c r="E128" s="1423"/>
      <c r="F128" s="1341" t="s">
        <v>232</v>
      </c>
      <c r="G128" s="1343" t="s">
        <v>233</v>
      </c>
      <c r="H128" s="1345" t="s">
        <v>46</v>
      </c>
      <c r="I128" s="1345"/>
      <c r="J128" s="1345"/>
      <c r="K128" s="1345"/>
      <c r="L128" s="1346"/>
      <c r="M128" s="1347" t="s">
        <v>238</v>
      </c>
      <c r="N128" s="47" t="s">
        <v>1</v>
      </c>
      <c r="O128" s="59" t="s">
        <v>37</v>
      </c>
    </row>
    <row r="129" spans="1:15" ht="20.25" thickBot="1">
      <c r="A129" s="1421"/>
      <c r="B129" s="31" t="s">
        <v>27</v>
      </c>
      <c r="C129" s="25" t="s">
        <v>28</v>
      </c>
      <c r="D129" s="25" t="s">
        <v>19</v>
      </c>
      <c r="E129" s="25" t="s">
        <v>29</v>
      </c>
      <c r="F129" s="1342"/>
      <c r="G129" s="1344"/>
      <c r="H129" s="153" t="s">
        <v>21</v>
      </c>
      <c r="I129" s="153" t="s">
        <v>20</v>
      </c>
      <c r="J129" s="260" t="s">
        <v>30</v>
      </c>
      <c r="K129" s="261" t="s">
        <v>31</v>
      </c>
      <c r="L129" s="155" t="s">
        <v>32</v>
      </c>
      <c r="M129" s="1348"/>
      <c r="N129" s="25" t="s">
        <v>33</v>
      </c>
      <c r="O129" s="33" t="s">
        <v>33</v>
      </c>
    </row>
    <row r="130" spans="1:15" ht="13.5" thickBot="1">
      <c r="A130" s="122" t="s">
        <v>10</v>
      </c>
      <c r="B130" s="370">
        <v>0</v>
      </c>
      <c r="C130" s="370">
        <v>0</v>
      </c>
      <c r="D130" s="370">
        <v>0</v>
      </c>
      <c r="E130" s="370">
        <v>0</v>
      </c>
      <c r="F130" s="370">
        <v>0</v>
      </c>
      <c r="G130" s="370">
        <v>0</v>
      </c>
      <c r="H130" s="663">
        <v>0</v>
      </c>
      <c r="I130" s="662">
        <v>0</v>
      </c>
      <c r="J130" s="662">
        <v>0</v>
      </c>
      <c r="K130" s="662">
        <v>0</v>
      </c>
      <c r="L130" s="664">
        <v>0</v>
      </c>
      <c r="M130" s="662">
        <v>0</v>
      </c>
      <c r="N130" s="662">
        <v>0</v>
      </c>
      <c r="O130" s="687">
        <v>0</v>
      </c>
    </row>
    <row r="131" spans="1:15" ht="13.5" thickBot="1">
      <c r="A131" s="48" t="s">
        <v>8</v>
      </c>
      <c r="B131" s="412">
        <v>0</v>
      </c>
      <c r="C131" s="412">
        <v>0</v>
      </c>
      <c r="D131" s="412">
        <v>0</v>
      </c>
      <c r="E131" s="412">
        <v>149.6</v>
      </c>
      <c r="F131" s="412">
        <v>0</v>
      </c>
      <c r="G131" s="699">
        <v>0</v>
      </c>
      <c r="H131" s="371">
        <v>0</v>
      </c>
      <c r="I131" s="370">
        <v>0</v>
      </c>
      <c r="J131" s="370">
        <v>0</v>
      </c>
      <c r="K131" s="370">
        <v>0</v>
      </c>
      <c r="L131" s="684">
        <v>0</v>
      </c>
      <c r="M131" s="371">
        <v>0</v>
      </c>
      <c r="N131" s="371">
        <v>16.8</v>
      </c>
      <c r="O131" s="372">
        <v>6</v>
      </c>
    </row>
    <row r="132" spans="1:15" ht="13.5" thickBot="1">
      <c r="A132" s="32" t="s">
        <v>13</v>
      </c>
      <c r="B132" s="414">
        <f aca="true" t="shared" si="13" ref="B132:O132">SUM(B130:B131)</f>
        <v>0</v>
      </c>
      <c r="C132" s="414">
        <f t="shared" si="13"/>
        <v>0</v>
      </c>
      <c r="D132" s="414">
        <f t="shared" si="13"/>
        <v>0</v>
      </c>
      <c r="E132" s="414">
        <f t="shared" si="13"/>
        <v>149.6</v>
      </c>
      <c r="F132" s="414">
        <f t="shared" si="13"/>
        <v>0</v>
      </c>
      <c r="G132" s="414">
        <f t="shared" si="13"/>
        <v>0</v>
      </c>
      <c r="H132" s="414">
        <f t="shared" si="13"/>
        <v>0</v>
      </c>
      <c r="I132" s="414">
        <f t="shared" si="13"/>
        <v>0</v>
      </c>
      <c r="J132" s="414">
        <f t="shared" si="13"/>
        <v>0</v>
      </c>
      <c r="K132" s="414">
        <f t="shared" si="13"/>
        <v>0</v>
      </c>
      <c r="L132" s="702">
        <f t="shared" si="13"/>
        <v>0</v>
      </c>
      <c r="M132" s="703">
        <f t="shared" si="13"/>
        <v>0</v>
      </c>
      <c r="N132" s="414">
        <f t="shared" si="13"/>
        <v>16.8</v>
      </c>
      <c r="O132" s="714">
        <f t="shared" si="13"/>
        <v>6</v>
      </c>
    </row>
    <row r="133" spans="1:15" ht="12.75">
      <c r="A133" s="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70"/>
    </row>
    <row r="134" spans="1:13" ht="18">
      <c r="A134" s="10"/>
      <c r="B134" s="6" t="s">
        <v>240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420" t="s">
        <v>23</v>
      </c>
      <c r="B135" s="1423" t="s">
        <v>34</v>
      </c>
      <c r="C135" s="1423"/>
      <c r="D135" s="1423"/>
      <c r="E135" s="1423"/>
      <c r="F135" s="1341" t="s">
        <v>232</v>
      </c>
      <c r="G135" s="1343" t="s">
        <v>233</v>
      </c>
      <c r="H135" s="1345" t="s">
        <v>46</v>
      </c>
      <c r="I135" s="1345"/>
      <c r="J135" s="1345"/>
      <c r="K135" s="1345"/>
      <c r="L135" s="1346"/>
      <c r="M135" s="1347" t="s">
        <v>238</v>
      </c>
      <c r="N135" s="47" t="s">
        <v>1</v>
      </c>
      <c r="O135" s="59" t="s">
        <v>37</v>
      </c>
    </row>
    <row r="136" spans="1:15" ht="20.25" thickBot="1">
      <c r="A136" s="1421"/>
      <c r="B136" s="31" t="s">
        <v>27</v>
      </c>
      <c r="C136" s="25" t="s">
        <v>28</v>
      </c>
      <c r="D136" s="25" t="s">
        <v>19</v>
      </c>
      <c r="E136" s="25" t="s">
        <v>29</v>
      </c>
      <c r="F136" s="1342"/>
      <c r="G136" s="1344"/>
      <c r="H136" s="153" t="s">
        <v>21</v>
      </c>
      <c r="I136" s="153" t="s">
        <v>20</v>
      </c>
      <c r="J136" s="260" t="s">
        <v>30</v>
      </c>
      <c r="K136" s="261" t="s">
        <v>31</v>
      </c>
      <c r="L136" s="155" t="s">
        <v>32</v>
      </c>
      <c r="M136" s="1348"/>
      <c r="N136" s="25" t="s">
        <v>33</v>
      </c>
      <c r="O136" s="33" t="s">
        <v>33</v>
      </c>
    </row>
    <row r="137" spans="1:15" ht="13.5" thickBot="1">
      <c r="A137" s="122" t="s">
        <v>8</v>
      </c>
      <c r="B137" s="370">
        <v>0</v>
      </c>
      <c r="C137" s="370">
        <v>0</v>
      </c>
      <c r="D137" s="370">
        <v>28.8</v>
      </c>
      <c r="E137" s="370">
        <v>0</v>
      </c>
      <c r="F137" s="370">
        <v>19.4</v>
      </c>
      <c r="G137" s="370">
        <v>21.6</v>
      </c>
      <c r="H137" s="707">
        <v>0</v>
      </c>
      <c r="I137" s="707">
        <v>0</v>
      </c>
      <c r="J137" s="707">
        <v>0</v>
      </c>
      <c r="K137" s="707">
        <v>0</v>
      </c>
      <c r="L137" s="708">
        <v>0</v>
      </c>
      <c r="M137" s="704">
        <v>162</v>
      </c>
      <c r="N137" s="705">
        <v>21.2</v>
      </c>
      <c r="O137" s="706">
        <v>30.7</v>
      </c>
    </row>
    <row r="138" spans="1:15" ht="13.5" thickBot="1">
      <c r="A138" s="32" t="s">
        <v>13</v>
      </c>
      <c r="B138" s="375">
        <f aca="true" t="shared" si="14" ref="B138:O138">SUM(B137:B137)</f>
        <v>0</v>
      </c>
      <c r="C138" s="375">
        <f t="shared" si="14"/>
        <v>0</v>
      </c>
      <c r="D138" s="375">
        <f t="shared" si="14"/>
        <v>28.8</v>
      </c>
      <c r="E138" s="375">
        <f t="shared" si="14"/>
        <v>0</v>
      </c>
      <c r="F138" s="375">
        <f t="shared" si="14"/>
        <v>19.4</v>
      </c>
      <c r="G138" s="375">
        <f t="shared" si="14"/>
        <v>21.6</v>
      </c>
      <c r="H138" s="375">
        <f t="shared" si="14"/>
        <v>0</v>
      </c>
      <c r="I138" s="375">
        <f t="shared" si="14"/>
        <v>0</v>
      </c>
      <c r="J138" s="375">
        <f t="shared" si="14"/>
        <v>0</v>
      </c>
      <c r="K138" s="375">
        <f t="shared" si="14"/>
        <v>0</v>
      </c>
      <c r="L138" s="697">
        <f t="shared" si="14"/>
        <v>0</v>
      </c>
      <c r="M138" s="698">
        <f t="shared" si="14"/>
        <v>162</v>
      </c>
      <c r="N138" s="375">
        <f t="shared" si="14"/>
        <v>21.2</v>
      </c>
      <c r="O138" s="715">
        <f t="shared" si="14"/>
        <v>30.7</v>
      </c>
    </row>
    <row r="139" spans="1:15" ht="12.75">
      <c r="A139" s="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70"/>
    </row>
    <row r="140" spans="1:13" ht="18">
      <c r="A140" s="10"/>
      <c r="B140" s="6" t="s">
        <v>271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420" t="s">
        <v>23</v>
      </c>
      <c r="B141" s="1423" t="s">
        <v>34</v>
      </c>
      <c r="C141" s="1423"/>
      <c r="D141" s="1423"/>
      <c r="E141" s="1423"/>
      <c r="F141" s="1450" t="s">
        <v>24</v>
      </c>
      <c r="G141" s="1461" t="s">
        <v>0</v>
      </c>
      <c r="H141" s="1465" t="s">
        <v>35</v>
      </c>
      <c r="I141" s="1465"/>
      <c r="J141" s="1465"/>
      <c r="K141" s="1465"/>
      <c r="L141" s="1466"/>
      <c r="M141" s="1491" t="s">
        <v>25</v>
      </c>
      <c r="N141" s="47" t="s">
        <v>1</v>
      </c>
      <c r="O141" s="59" t="s">
        <v>37</v>
      </c>
    </row>
    <row r="142" spans="1:15" ht="20.25" thickBot="1">
      <c r="A142" s="1421"/>
      <c r="B142" s="31" t="s">
        <v>27</v>
      </c>
      <c r="C142" s="25" t="s">
        <v>28</v>
      </c>
      <c r="D142" s="25" t="s">
        <v>19</v>
      </c>
      <c r="E142" s="25" t="s">
        <v>29</v>
      </c>
      <c r="F142" s="1451"/>
      <c r="G142" s="1462"/>
      <c r="H142" s="28" t="s">
        <v>21</v>
      </c>
      <c r="I142" s="28" t="s">
        <v>20</v>
      </c>
      <c r="J142" s="28" t="s">
        <v>30</v>
      </c>
      <c r="K142" s="29" t="s">
        <v>31</v>
      </c>
      <c r="L142" s="30" t="s">
        <v>32</v>
      </c>
      <c r="M142" s="1492"/>
      <c r="N142" s="25" t="s">
        <v>33</v>
      </c>
      <c r="O142" s="33" t="s">
        <v>33</v>
      </c>
    </row>
    <row r="143" spans="1:15" ht="13.5" thickBot="1">
      <c r="A143" s="122" t="s">
        <v>8</v>
      </c>
      <c r="B143" s="370">
        <v>0</v>
      </c>
      <c r="C143" s="370">
        <v>37.5</v>
      </c>
      <c r="D143" s="370">
        <v>0</v>
      </c>
      <c r="E143" s="370">
        <v>41.5</v>
      </c>
      <c r="F143" s="370">
        <v>20.1</v>
      </c>
      <c r="G143" s="370">
        <v>9.4</v>
      </c>
      <c r="H143" s="663">
        <v>0</v>
      </c>
      <c r="I143" s="662">
        <v>0</v>
      </c>
      <c r="J143" s="662">
        <v>0</v>
      </c>
      <c r="K143" s="662">
        <v>0</v>
      </c>
      <c r="L143" s="664">
        <v>0</v>
      </c>
      <c r="M143" s="662">
        <v>54.7</v>
      </c>
      <c r="N143" s="662">
        <v>50.7</v>
      </c>
      <c r="O143" s="687">
        <v>30.4</v>
      </c>
    </row>
    <row r="144" spans="1:15" ht="13.5" thickBot="1">
      <c r="A144" s="32" t="s">
        <v>13</v>
      </c>
      <c r="B144" s="375">
        <f aca="true" t="shared" si="15" ref="B144:O144">SUM(B143:B143)</f>
        <v>0</v>
      </c>
      <c r="C144" s="375">
        <f t="shared" si="15"/>
        <v>37.5</v>
      </c>
      <c r="D144" s="375">
        <f t="shared" si="15"/>
        <v>0</v>
      </c>
      <c r="E144" s="375">
        <f t="shared" si="15"/>
        <v>41.5</v>
      </c>
      <c r="F144" s="375">
        <f t="shared" si="15"/>
        <v>20.1</v>
      </c>
      <c r="G144" s="375">
        <f t="shared" si="15"/>
        <v>9.4</v>
      </c>
      <c r="H144" s="375">
        <f t="shared" si="15"/>
        <v>0</v>
      </c>
      <c r="I144" s="375">
        <f t="shared" si="15"/>
        <v>0</v>
      </c>
      <c r="J144" s="375">
        <f t="shared" si="15"/>
        <v>0</v>
      </c>
      <c r="K144" s="375">
        <f t="shared" si="15"/>
        <v>0</v>
      </c>
      <c r="L144" s="697">
        <f t="shared" si="15"/>
        <v>0</v>
      </c>
      <c r="M144" s="698">
        <f t="shared" si="15"/>
        <v>54.7</v>
      </c>
      <c r="N144" s="375">
        <f t="shared" si="15"/>
        <v>50.7</v>
      </c>
      <c r="O144" s="715">
        <f t="shared" si="15"/>
        <v>30.4</v>
      </c>
    </row>
    <row r="145" spans="1:15" ht="12.75">
      <c r="A145" s="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70"/>
    </row>
    <row r="146" spans="1:13" ht="18">
      <c r="A146" s="10"/>
      <c r="B146" s="6" t="s">
        <v>79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420" t="s">
        <v>23</v>
      </c>
      <c r="B147" s="1423" t="s">
        <v>34</v>
      </c>
      <c r="C147" s="1423"/>
      <c r="D147" s="1423"/>
      <c r="E147" s="1423"/>
      <c r="F147" s="1341" t="s">
        <v>232</v>
      </c>
      <c r="G147" s="1343" t="s">
        <v>233</v>
      </c>
      <c r="H147" s="1345" t="s">
        <v>46</v>
      </c>
      <c r="I147" s="1345"/>
      <c r="J147" s="1345"/>
      <c r="K147" s="1345"/>
      <c r="L147" s="1346"/>
      <c r="M147" s="1347" t="s">
        <v>238</v>
      </c>
      <c r="N147" s="47" t="s">
        <v>1</v>
      </c>
      <c r="O147" s="59" t="s">
        <v>37</v>
      </c>
    </row>
    <row r="148" spans="1:15" ht="20.25" thickBot="1">
      <c r="A148" s="1421"/>
      <c r="B148" s="31" t="s">
        <v>27</v>
      </c>
      <c r="C148" s="25" t="s">
        <v>28</v>
      </c>
      <c r="D148" s="25" t="s">
        <v>19</v>
      </c>
      <c r="E148" s="25" t="s">
        <v>29</v>
      </c>
      <c r="F148" s="1342"/>
      <c r="G148" s="1344"/>
      <c r="H148" s="153" t="s">
        <v>21</v>
      </c>
      <c r="I148" s="153" t="s">
        <v>20</v>
      </c>
      <c r="J148" s="260" t="s">
        <v>30</v>
      </c>
      <c r="K148" s="261" t="s">
        <v>31</v>
      </c>
      <c r="L148" s="155" t="s">
        <v>32</v>
      </c>
      <c r="M148" s="1348"/>
      <c r="N148" s="25" t="s">
        <v>33</v>
      </c>
      <c r="O148" s="33" t="s">
        <v>33</v>
      </c>
    </row>
    <row r="149" spans="1:15" ht="13.5" thickBot="1">
      <c r="A149" s="174" t="s">
        <v>8</v>
      </c>
      <c r="B149" s="370">
        <v>0</v>
      </c>
      <c r="C149" s="370">
        <v>0</v>
      </c>
      <c r="D149" s="370">
        <v>14.9</v>
      </c>
      <c r="E149" s="370">
        <v>0</v>
      </c>
      <c r="F149" s="370">
        <v>0</v>
      </c>
      <c r="G149" s="370">
        <v>2.8</v>
      </c>
      <c r="H149" s="663">
        <v>0</v>
      </c>
      <c r="I149" s="662">
        <v>0</v>
      </c>
      <c r="J149" s="662">
        <v>0</v>
      </c>
      <c r="K149" s="662">
        <v>0</v>
      </c>
      <c r="L149" s="664">
        <v>0</v>
      </c>
      <c r="M149" s="662">
        <v>11.2</v>
      </c>
      <c r="N149" s="662">
        <v>5.8</v>
      </c>
      <c r="O149" s="687">
        <v>5.6</v>
      </c>
    </row>
    <row r="150" spans="1:15" ht="13.5" thickBot="1">
      <c r="A150" s="32" t="s">
        <v>13</v>
      </c>
      <c r="B150" s="375">
        <f aca="true" t="shared" si="16" ref="B150:O150">SUM(B149:B149)</f>
        <v>0</v>
      </c>
      <c r="C150" s="375">
        <f t="shared" si="16"/>
        <v>0</v>
      </c>
      <c r="D150" s="375">
        <f t="shared" si="16"/>
        <v>14.9</v>
      </c>
      <c r="E150" s="375">
        <f t="shared" si="16"/>
        <v>0</v>
      </c>
      <c r="F150" s="375">
        <f t="shared" si="16"/>
        <v>0</v>
      </c>
      <c r="G150" s="375">
        <f t="shared" si="16"/>
        <v>2.8</v>
      </c>
      <c r="H150" s="375">
        <f t="shared" si="16"/>
        <v>0</v>
      </c>
      <c r="I150" s="375">
        <f t="shared" si="16"/>
        <v>0</v>
      </c>
      <c r="J150" s="375">
        <f t="shared" si="16"/>
        <v>0</v>
      </c>
      <c r="K150" s="375">
        <f t="shared" si="16"/>
        <v>0</v>
      </c>
      <c r="L150" s="697">
        <f t="shared" si="16"/>
        <v>0</v>
      </c>
      <c r="M150" s="698">
        <f t="shared" si="16"/>
        <v>11.2</v>
      </c>
      <c r="N150" s="375">
        <f t="shared" si="16"/>
        <v>5.8</v>
      </c>
      <c r="O150" s="715">
        <f t="shared" si="16"/>
        <v>5.6</v>
      </c>
    </row>
    <row r="151" spans="1:15" ht="12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6"/>
    </row>
    <row r="152" spans="1:15" ht="12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56"/>
    </row>
    <row r="153" spans="1:15" ht="12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56"/>
    </row>
    <row r="154" spans="1:13" ht="18">
      <c r="A154" s="10"/>
      <c r="B154" s="4" t="s">
        <v>164</v>
      </c>
      <c r="C154" s="175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431" t="s">
        <v>23</v>
      </c>
      <c r="B155" s="1496" t="s">
        <v>34</v>
      </c>
      <c r="C155" s="1433"/>
      <c r="D155" s="1433"/>
      <c r="E155" s="1433"/>
      <c r="F155" s="1493" t="s">
        <v>232</v>
      </c>
      <c r="G155" s="1493" t="s">
        <v>233</v>
      </c>
      <c r="H155" s="1488" t="s">
        <v>35</v>
      </c>
      <c r="I155" s="1433"/>
      <c r="J155" s="1433"/>
      <c r="K155" s="1433"/>
      <c r="L155" s="1489"/>
      <c r="M155" s="1335" t="s">
        <v>238</v>
      </c>
      <c r="N155" s="52" t="s">
        <v>1</v>
      </c>
      <c r="O155" s="60" t="s">
        <v>37</v>
      </c>
    </row>
    <row r="156" spans="1:15" ht="20.25" thickBot="1">
      <c r="A156" s="1447"/>
      <c r="B156" s="36" t="s">
        <v>27</v>
      </c>
      <c r="C156" s="37" t="s">
        <v>28</v>
      </c>
      <c r="D156" s="37" t="s">
        <v>19</v>
      </c>
      <c r="E156" s="37" t="s">
        <v>29</v>
      </c>
      <c r="F156" s="1494"/>
      <c r="G156" s="1494"/>
      <c r="H156" s="38" t="s">
        <v>21</v>
      </c>
      <c r="I156" s="38" t="s">
        <v>20</v>
      </c>
      <c r="J156" s="38" t="s">
        <v>30</v>
      </c>
      <c r="K156" s="38" t="s">
        <v>31</v>
      </c>
      <c r="L156" s="711" t="s">
        <v>32</v>
      </c>
      <c r="M156" s="1365"/>
      <c r="N156" s="37" t="s">
        <v>33</v>
      </c>
      <c r="O156" s="40" t="s">
        <v>33</v>
      </c>
    </row>
    <row r="157" spans="1:15" ht="13.5" thickBot="1">
      <c r="A157" s="55" t="s">
        <v>13</v>
      </c>
      <c r="B157" s="459">
        <f>B15+B25+B35+B45+B55+B65+B75+B85+B94+B102+B110+B118+B125+B132+B138+B144+B150</f>
        <v>169</v>
      </c>
      <c r="C157" s="459">
        <f aca="true" t="shared" si="17" ref="C157:O157">C15+C25+C35+C45+C55+C65+C75+C85+C94+C102+C110+C118+C125+C132+C138+C144+C150</f>
        <v>4684.299999999999</v>
      </c>
      <c r="D157" s="459">
        <f t="shared" si="17"/>
        <v>1167.5000000000002</v>
      </c>
      <c r="E157" s="459">
        <f t="shared" si="17"/>
        <v>736.1</v>
      </c>
      <c r="F157" s="459">
        <f t="shared" si="17"/>
        <v>4360.200000000001</v>
      </c>
      <c r="G157" s="459">
        <f t="shared" si="17"/>
        <v>1029</v>
      </c>
      <c r="H157" s="459">
        <f t="shared" si="17"/>
        <v>120</v>
      </c>
      <c r="I157" s="459">
        <f t="shared" si="17"/>
        <v>115</v>
      </c>
      <c r="J157" s="459">
        <f t="shared" si="17"/>
        <v>0</v>
      </c>
      <c r="K157" s="459">
        <f t="shared" si="17"/>
        <v>0</v>
      </c>
      <c r="L157" s="712">
        <f t="shared" si="17"/>
        <v>771</v>
      </c>
      <c r="M157" s="459">
        <f t="shared" si="17"/>
        <v>6305.299999999999</v>
      </c>
      <c r="N157" s="459">
        <f t="shared" si="17"/>
        <v>2674.8999999999996</v>
      </c>
      <c r="O157" s="716">
        <f t="shared" si="17"/>
        <v>2020.2</v>
      </c>
    </row>
    <row r="158" spans="1:15" ht="13.5" thickBot="1">
      <c r="A158" s="257" t="s">
        <v>13</v>
      </c>
      <c r="B158" s="426">
        <f aca="true" t="shared" si="18" ref="B158:O158">SUM(B157:B157)</f>
        <v>169</v>
      </c>
      <c r="C158" s="426">
        <f t="shared" si="18"/>
        <v>4684.299999999999</v>
      </c>
      <c r="D158" s="426">
        <f t="shared" si="18"/>
        <v>1167.5000000000002</v>
      </c>
      <c r="E158" s="426">
        <f t="shared" si="18"/>
        <v>736.1</v>
      </c>
      <c r="F158" s="426">
        <f t="shared" si="18"/>
        <v>4360.200000000001</v>
      </c>
      <c r="G158" s="426">
        <f t="shared" si="18"/>
        <v>1029</v>
      </c>
      <c r="H158" s="426">
        <f t="shared" si="18"/>
        <v>120</v>
      </c>
      <c r="I158" s="426">
        <f t="shared" si="18"/>
        <v>115</v>
      </c>
      <c r="J158" s="426">
        <f t="shared" si="18"/>
        <v>0</v>
      </c>
      <c r="K158" s="426">
        <f t="shared" si="18"/>
        <v>0</v>
      </c>
      <c r="L158" s="680">
        <f t="shared" si="18"/>
        <v>771</v>
      </c>
      <c r="M158" s="426">
        <f t="shared" si="18"/>
        <v>6305.299999999999</v>
      </c>
      <c r="N158" s="426">
        <f t="shared" si="18"/>
        <v>2674.8999999999996</v>
      </c>
      <c r="O158" s="717">
        <f t="shared" si="18"/>
        <v>2020.2</v>
      </c>
    </row>
    <row r="159" spans="4:9" ht="12.75">
      <c r="D159" s="64"/>
      <c r="F159" s="64"/>
      <c r="G159" s="64"/>
      <c r="H159" s="64"/>
      <c r="I159" s="64"/>
    </row>
    <row r="160" spans="2:15" ht="15.75">
      <c r="B160" s="87"/>
      <c r="C160" s="87" t="s">
        <v>227</v>
      </c>
      <c r="N160" s="64"/>
      <c r="O160" s="64"/>
    </row>
    <row r="162" spans="1:13" ht="18">
      <c r="A162" s="10"/>
      <c r="B162" s="6" t="s">
        <v>145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420" t="s">
        <v>23</v>
      </c>
      <c r="B163" s="1423" t="s">
        <v>34</v>
      </c>
      <c r="C163" s="1423"/>
      <c r="D163" s="1423"/>
      <c r="E163" s="1423"/>
      <c r="F163" s="1341" t="s">
        <v>232</v>
      </c>
      <c r="G163" s="1343" t="s">
        <v>233</v>
      </c>
      <c r="H163" s="1345" t="s">
        <v>46</v>
      </c>
      <c r="I163" s="1345"/>
      <c r="J163" s="1345"/>
      <c r="K163" s="1345"/>
      <c r="L163" s="1346"/>
      <c r="M163" s="1347" t="s">
        <v>238</v>
      </c>
      <c r="N163" s="47" t="s">
        <v>1</v>
      </c>
      <c r="O163" s="59" t="s">
        <v>37</v>
      </c>
    </row>
    <row r="164" spans="1:15" ht="20.25" thickBot="1">
      <c r="A164" s="1421"/>
      <c r="B164" s="31" t="s">
        <v>27</v>
      </c>
      <c r="C164" s="25" t="s">
        <v>28</v>
      </c>
      <c r="D164" s="25" t="s">
        <v>19</v>
      </c>
      <c r="E164" s="25" t="s">
        <v>29</v>
      </c>
      <c r="F164" s="1342"/>
      <c r="G164" s="1344"/>
      <c r="H164" s="153" t="s">
        <v>21</v>
      </c>
      <c r="I164" s="153" t="s">
        <v>20</v>
      </c>
      <c r="J164" s="260" t="s">
        <v>30</v>
      </c>
      <c r="K164" s="261" t="s">
        <v>31</v>
      </c>
      <c r="L164" s="155" t="s">
        <v>32</v>
      </c>
      <c r="M164" s="1348"/>
      <c r="N164" s="25" t="s">
        <v>33</v>
      </c>
      <c r="O164" s="33" t="s">
        <v>33</v>
      </c>
    </row>
    <row r="165" spans="1:15" ht="12.75">
      <c r="A165" s="62" t="s">
        <v>10</v>
      </c>
      <c r="B165" s="370">
        <v>0</v>
      </c>
      <c r="C165" s="370">
        <v>0</v>
      </c>
      <c r="D165" s="370">
        <v>0</v>
      </c>
      <c r="E165" s="370">
        <v>0</v>
      </c>
      <c r="F165" s="370">
        <v>35.86</v>
      </c>
      <c r="G165" s="369">
        <v>0</v>
      </c>
      <c r="H165" s="662">
        <v>0</v>
      </c>
      <c r="I165" s="662">
        <v>0</v>
      </c>
      <c r="J165" s="662">
        <v>0</v>
      </c>
      <c r="K165" s="662">
        <v>0</v>
      </c>
      <c r="L165" s="664">
        <v>0</v>
      </c>
      <c r="M165" s="662">
        <v>36.4</v>
      </c>
      <c r="N165" s="662">
        <v>0</v>
      </c>
      <c r="O165" s="687">
        <v>20.6</v>
      </c>
    </row>
    <row r="166" spans="1:15" ht="12.75">
      <c r="A166" s="62" t="s">
        <v>8</v>
      </c>
      <c r="B166" s="412">
        <v>0</v>
      </c>
      <c r="C166" s="412">
        <v>0</v>
      </c>
      <c r="D166" s="412">
        <v>0</v>
      </c>
      <c r="E166" s="412">
        <v>0</v>
      </c>
      <c r="F166" s="412">
        <v>58.68</v>
      </c>
      <c r="G166" s="413">
        <v>8.82</v>
      </c>
      <c r="H166" s="371">
        <v>0</v>
      </c>
      <c r="I166" s="370">
        <v>0</v>
      </c>
      <c r="J166" s="370">
        <v>0</v>
      </c>
      <c r="K166" s="370">
        <v>0</v>
      </c>
      <c r="L166" s="684">
        <v>0</v>
      </c>
      <c r="M166" s="371">
        <v>66.45</v>
      </c>
      <c r="N166" s="371">
        <v>22</v>
      </c>
      <c r="O166" s="372">
        <v>26.6</v>
      </c>
    </row>
    <row r="167" spans="1:15" ht="12.75">
      <c r="A167" s="229" t="s">
        <v>3</v>
      </c>
      <c r="B167" s="370">
        <v>0</v>
      </c>
      <c r="C167" s="412">
        <v>0</v>
      </c>
      <c r="D167" s="370">
        <v>0</v>
      </c>
      <c r="E167" s="370">
        <v>0</v>
      </c>
      <c r="F167" s="370">
        <v>39.6</v>
      </c>
      <c r="G167" s="370">
        <v>9</v>
      </c>
      <c r="H167" s="371">
        <v>0</v>
      </c>
      <c r="I167" s="370">
        <v>0</v>
      </c>
      <c r="J167" s="370">
        <v>0</v>
      </c>
      <c r="K167" s="370">
        <v>0</v>
      </c>
      <c r="L167" s="684">
        <v>0</v>
      </c>
      <c r="M167" s="371">
        <v>66.45</v>
      </c>
      <c r="N167" s="371">
        <v>23.1</v>
      </c>
      <c r="O167" s="372">
        <v>23.7</v>
      </c>
    </row>
    <row r="168" spans="1:15" ht="13.5" thickBot="1">
      <c r="A168" s="62" t="s">
        <v>5</v>
      </c>
      <c r="B168" s="412">
        <v>0</v>
      </c>
      <c r="C168" s="411">
        <v>0</v>
      </c>
      <c r="D168" s="411">
        <v>0</v>
      </c>
      <c r="E168" s="411">
        <v>0</v>
      </c>
      <c r="F168" s="411">
        <v>0</v>
      </c>
      <c r="G168" s="705">
        <v>0</v>
      </c>
      <c r="H168" s="371">
        <v>0</v>
      </c>
      <c r="I168" s="370">
        <v>0</v>
      </c>
      <c r="J168" s="370">
        <v>0</v>
      </c>
      <c r="K168" s="370">
        <v>0</v>
      </c>
      <c r="L168" s="684">
        <v>0</v>
      </c>
      <c r="M168" s="371">
        <v>0</v>
      </c>
      <c r="N168" s="371">
        <v>0</v>
      </c>
      <c r="O168" s="690">
        <v>0</v>
      </c>
    </row>
    <row r="169" spans="1:15" ht="13.5" thickBot="1">
      <c r="A169" s="32" t="s">
        <v>13</v>
      </c>
      <c r="B169" s="375">
        <f aca="true" t="shared" si="19" ref="B169:O169">SUM(B165:B168)</f>
        <v>0</v>
      </c>
      <c r="C169" s="375">
        <f t="shared" si="19"/>
        <v>0</v>
      </c>
      <c r="D169" s="375">
        <f t="shared" si="19"/>
        <v>0</v>
      </c>
      <c r="E169" s="375">
        <f t="shared" si="19"/>
        <v>0</v>
      </c>
      <c r="F169" s="375">
        <f t="shared" si="19"/>
        <v>134.14</v>
      </c>
      <c r="G169" s="375">
        <f t="shared" si="19"/>
        <v>17.82</v>
      </c>
      <c r="H169" s="375">
        <f t="shared" si="19"/>
        <v>0</v>
      </c>
      <c r="I169" s="375">
        <f t="shared" si="19"/>
        <v>0</v>
      </c>
      <c r="J169" s="375">
        <f t="shared" si="19"/>
        <v>0</v>
      </c>
      <c r="K169" s="375">
        <f t="shared" si="19"/>
        <v>0</v>
      </c>
      <c r="L169" s="686">
        <f t="shared" si="19"/>
        <v>0</v>
      </c>
      <c r="M169" s="375">
        <f t="shared" si="19"/>
        <v>169.3</v>
      </c>
      <c r="N169" s="375">
        <f t="shared" si="19"/>
        <v>45.1</v>
      </c>
      <c r="O169" s="715">
        <f t="shared" si="19"/>
        <v>70.9</v>
      </c>
    </row>
    <row r="170" spans="1:15" ht="12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56"/>
    </row>
    <row r="171" spans="1:13" ht="18">
      <c r="A171" s="10"/>
      <c r="B171" s="6" t="s">
        <v>146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420" t="s">
        <v>23</v>
      </c>
      <c r="B172" s="1423" t="s">
        <v>34</v>
      </c>
      <c r="C172" s="1423"/>
      <c r="D172" s="1423"/>
      <c r="E172" s="1423"/>
      <c r="F172" s="1452" t="s">
        <v>232</v>
      </c>
      <c r="G172" s="1452" t="s">
        <v>233</v>
      </c>
      <c r="H172" s="1448" t="s">
        <v>46</v>
      </c>
      <c r="I172" s="1351"/>
      <c r="J172" s="1351"/>
      <c r="K172" s="1351"/>
      <c r="L172" s="1449"/>
      <c r="M172" s="1463" t="s">
        <v>238</v>
      </c>
      <c r="N172" s="47" t="s">
        <v>1</v>
      </c>
      <c r="O172" s="59" t="s">
        <v>37</v>
      </c>
    </row>
    <row r="173" spans="1:15" ht="20.25" thickBot="1">
      <c r="A173" s="1421"/>
      <c r="B173" s="31" t="s">
        <v>27</v>
      </c>
      <c r="C173" s="25" t="s">
        <v>28</v>
      </c>
      <c r="D173" s="25" t="s">
        <v>19</v>
      </c>
      <c r="E173" s="25" t="s">
        <v>29</v>
      </c>
      <c r="F173" s="1453"/>
      <c r="G173" s="1453"/>
      <c r="H173" s="153" t="s">
        <v>21</v>
      </c>
      <c r="I173" s="153" t="s">
        <v>20</v>
      </c>
      <c r="J173" s="260" t="s">
        <v>30</v>
      </c>
      <c r="K173" s="261" t="s">
        <v>31</v>
      </c>
      <c r="L173" s="155" t="s">
        <v>32</v>
      </c>
      <c r="M173" s="1464"/>
      <c r="N173" s="25" t="s">
        <v>33</v>
      </c>
      <c r="O173" s="33" t="s">
        <v>33</v>
      </c>
    </row>
    <row r="174" spans="1:15" ht="12.75">
      <c r="A174" s="62" t="s">
        <v>10</v>
      </c>
      <c r="B174" s="370">
        <v>0</v>
      </c>
      <c r="C174" s="370">
        <v>0</v>
      </c>
      <c r="D174" s="370">
        <v>0</v>
      </c>
      <c r="E174" s="370">
        <v>0</v>
      </c>
      <c r="F174" s="370">
        <v>0</v>
      </c>
      <c r="G174" s="369">
        <v>0</v>
      </c>
      <c r="H174" s="662">
        <v>0</v>
      </c>
      <c r="I174" s="662">
        <v>0</v>
      </c>
      <c r="J174" s="662">
        <v>0</v>
      </c>
      <c r="K174" s="662">
        <v>0</v>
      </c>
      <c r="L174" s="664">
        <v>0</v>
      </c>
      <c r="M174" s="662">
        <v>0</v>
      </c>
      <c r="N174" s="662">
        <v>0</v>
      </c>
      <c r="O174" s="687">
        <v>0</v>
      </c>
    </row>
    <row r="175" spans="1:15" ht="12.75">
      <c r="A175" s="62" t="s">
        <v>8</v>
      </c>
      <c r="B175" s="370">
        <v>0</v>
      </c>
      <c r="C175" s="370">
        <v>707.3</v>
      </c>
      <c r="D175" s="370">
        <v>9</v>
      </c>
      <c r="E175" s="370">
        <v>80.5</v>
      </c>
      <c r="F175" s="370">
        <v>36.7</v>
      </c>
      <c r="G175" s="370">
        <v>21.5</v>
      </c>
      <c r="H175" s="371">
        <v>0</v>
      </c>
      <c r="I175" s="370">
        <v>0</v>
      </c>
      <c r="J175" s="370">
        <v>0</v>
      </c>
      <c r="K175" s="370">
        <v>0</v>
      </c>
      <c r="L175" s="684">
        <v>0</v>
      </c>
      <c r="M175" s="371">
        <v>477.8</v>
      </c>
      <c r="N175" s="371">
        <v>126</v>
      </c>
      <c r="O175" s="372">
        <v>71.9</v>
      </c>
    </row>
    <row r="176" spans="1:15" ht="12.75">
      <c r="A176" s="62" t="s">
        <v>3</v>
      </c>
      <c r="B176" s="370">
        <v>0</v>
      </c>
      <c r="C176" s="412">
        <v>0</v>
      </c>
      <c r="D176" s="370">
        <v>0</v>
      </c>
      <c r="E176" s="370">
        <v>0</v>
      </c>
      <c r="F176" s="370">
        <v>0</v>
      </c>
      <c r="G176" s="370">
        <v>0</v>
      </c>
      <c r="H176" s="371">
        <v>0</v>
      </c>
      <c r="I176" s="370">
        <v>0</v>
      </c>
      <c r="J176" s="370">
        <v>0</v>
      </c>
      <c r="K176" s="370">
        <v>0</v>
      </c>
      <c r="L176" s="684">
        <v>0</v>
      </c>
      <c r="M176" s="371">
        <v>0</v>
      </c>
      <c r="N176" s="371">
        <v>0</v>
      </c>
      <c r="O176" s="372">
        <v>0</v>
      </c>
    </row>
    <row r="177" spans="1:15" ht="13.5" thickBot="1">
      <c r="A177" s="62" t="s">
        <v>5</v>
      </c>
      <c r="B177" s="412">
        <v>0</v>
      </c>
      <c r="C177" s="411">
        <v>0</v>
      </c>
      <c r="D177" s="411">
        <v>0</v>
      </c>
      <c r="E177" s="411">
        <v>0</v>
      </c>
      <c r="F177" s="411">
        <v>0</v>
      </c>
      <c r="G177" s="413">
        <v>0</v>
      </c>
      <c r="H177" s="371">
        <v>0</v>
      </c>
      <c r="I177" s="370">
        <v>0</v>
      </c>
      <c r="J177" s="370">
        <v>0</v>
      </c>
      <c r="K177" s="370">
        <v>0</v>
      </c>
      <c r="L177" s="684">
        <v>0</v>
      </c>
      <c r="M177" s="371">
        <v>0</v>
      </c>
      <c r="N177" s="371">
        <v>0</v>
      </c>
      <c r="O177" s="690">
        <v>0</v>
      </c>
    </row>
    <row r="178" spans="1:15" ht="13.5" thickBot="1">
      <c r="A178" s="32" t="s">
        <v>13</v>
      </c>
      <c r="B178" s="375">
        <f aca="true" t="shared" si="20" ref="B178:O178">SUM(B174:B177)</f>
        <v>0</v>
      </c>
      <c r="C178" s="375">
        <f t="shared" si="20"/>
        <v>707.3</v>
      </c>
      <c r="D178" s="375">
        <f t="shared" si="20"/>
        <v>9</v>
      </c>
      <c r="E178" s="375">
        <f t="shared" si="20"/>
        <v>80.5</v>
      </c>
      <c r="F178" s="375">
        <f t="shared" si="20"/>
        <v>36.7</v>
      </c>
      <c r="G178" s="376">
        <f t="shared" si="20"/>
        <v>21.5</v>
      </c>
      <c r="H178" s="375">
        <f t="shared" si="20"/>
        <v>0</v>
      </c>
      <c r="I178" s="375">
        <f t="shared" si="20"/>
        <v>0</v>
      </c>
      <c r="J178" s="375">
        <f t="shared" si="20"/>
        <v>0</v>
      </c>
      <c r="K178" s="375">
        <f t="shared" si="20"/>
        <v>0</v>
      </c>
      <c r="L178" s="685">
        <f t="shared" si="20"/>
        <v>0</v>
      </c>
      <c r="M178" s="375">
        <f t="shared" si="20"/>
        <v>477.8</v>
      </c>
      <c r="N178" s="375">
        <f t="shared" si="20"/>
        <v>126</v>
      </c>
      <c r="O178" s="715">
        <f t="shared" si="20"/>
        <v>71.9</v>
      </c>
    </row>
    <row r="179" spans="1:15" ht="12.75">
      <c r="A179" s="34"/>
      <c r="B179" s="35"/>
      <c r="C179" s="35"/>
      <c r="D179" s="35" t="s">
        <v>15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56"/>
    </row>
    <row r="180" spans="1:15" ht="12.75">
      <c r="A180" s="34"/>
      <c r="B180" s="35"/>
      <c r="C180" s="77" t="s">
        <v>57</v>
      </c>
      <c r="D180" s="77"/>
      <c r="E180" s="77"/>
      <c r="F180" s="77"/>
      <c r="G180" s="77"/>
      <c r="H180" s="77"/>
      <c r="I180" s="35"/>
      <c r="J180" s="35"/>
      <c r="K180" s="35"/>
      <c r="L180" s="35"/>
      <c r="M180" s="35"/>
      <c r="N180" s="35"/>
      <c r="O180" s="56"/>
    </row>
    <row r="181" spans="1:15" ht="12.75">
      <c r="A181" s="34"/>
      <c r="B181" s="35"/>
      <c r="C181" s="77"/>
      <c r="D181" s="77"/>
      <c r="E181" s="77"/>
      <c r="F181" s="77"/>
      <c r="G181" s="77"/>
      <c r="H181" s="77"/>
      <c r="I181" s="35"/>
      <c r="J181" s="35"/>
      <c r="K181" s="35"/>
      <c r="L181" s="35"/>
      <c r="M181" s="35"/>
      <c r="N181" s="35"/>
      <c r="O181" s="56"/>
    </row>
    <row r="182" spans="1:15" ht="12.75">
      <c r="A182" s="34"/>
      <c r="B182" s="35"/>
      <c r="C182" s="77"/>
      <c r="D182" s="77"/>
      <c r="E182" s="77"/>
      <c r="F182" s="77"/>
      <c r="G182" s="77"/>
      <c r="H182" s="77"/>
      <c r="I182" s="35"/>
      <c r="J182" s="35"/>
      <c r="K182" s="35"/>
      <c r="L182" s="35"/>
      <c r="M182" s="35"/>
      <c r="N182" s="35"/>
      <c r="O182" s="56"/>
    </row>
    <row r="183" spans="1:15" ht="12.75">
      <c r="A183" s="34"/>
      <c r="B183" s="35"/>
      <c r="C183" s="77"/>
      <c r="D183" s="77"/>
      <c r="E183" s="77"/>
      <c r="F183" s="77"/>
      <c r="G183" s="77"/>
      <c r="H183" s="77"/>
      <c r="I183" s="35"/>
      <c r="J183" s="35"/>
      <c r="K183" s="35"/>
      <c r="L183" s="35"/>
      <c r="M183" s="35"/>
      <c r="N183" s="35"/>
      <c r="O183" s="56"/>
    </row>
    <row r="184" spans="1:13" ht="18">
      <c r="A184" s="10"/>
      <c r="B184" s="6" t="s">
        <v>164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431" t="s">
        <v>23</v>
      </c>
      <c r="B185" s="1496" t="s">
        <v>34</v>
      </c>
      <c r="C185" s="1433"/>
      <c r="D185" s="1433"/>
      <c r="E185" s="1433"/>
      <c r="F185" s="1493" t="s">
        <v>232</v>
      </c>
      <c r="G185" s="1493" t="s">
        <v>233</v>
      </c>
      <c r="H185" s="1488" t="s">
        <v>35</v>
      </c>
      <c r="I185" s="1433"/>
      <c r="J185" s="1433"/>
      <c r="K185" s="1433"/>
      <c r="L185" s="1489"/>
      <c r="M185" s="1335" t="s">
        <v>238</v>
      </c>
      <c r="N185" s="52" t="s">
        <v>1</v>
      </c>
      <c r="O185" s="60" t="s">
        <v>37</v>
      </c>
    </row>
    <row r="186" spans="1:15" ht="20.25" thickBot="1">
      <c r="A186" s="1447"/>
      <c r="B186" s="36" t="s">
        <v>27</v>
      </c>
      <c r="C186" s="37" t="s">
        <v>28</v>
      </c>
      <c r="D186" s="37" t="s">
        <v>19</v>
      </c>
      <c r="E186" s="37" t="s">
        <v>29</v>
      </c>
      <c r="F186" s="1494"/>
      <c r="G186" s="1494"/>
      <c r="H186" s="38" t="s">
        <v>21</v>
      </c>
      <c r="I186" s="38" t="s">
        <v>20</v>
      </c>
      <c r="J186" s="38" t="s">
        <v>30</v>
      </c>
      <c r="K186" s="38" t="s">
        <v>31</v>
      </c>
      <c r="L186" s="711" t="s">
        <v>32</v>
      </c>
      <c r="M186" s="1365"/>
      <c r="N186" s="37" t="s">
        <v>33</v>
      </c>
      <c r="O186" s="40" t="s">
        <v>33</v>
      </c>
    </row>
    <row r="187" spans="1:15" ht="13.5" thickBot="1">
      <c r="A187" s="55" t="s">
        <v>13</v>
      </c>
      <c r="B187" s="459">
        <f>B169+B178</f>
        <v>0</v>
      </c>
      <c r="C187" s="459">
        <f aca="true" t="shared" si="21" ref="C187:O187">C169+C178</f>
        <v>707.3</v>
      </c>
      <c r="D187" s="459">
        <f t="shared" si="21"/>
        <v>9</v>
      </c>
      <c r="E187" s="459">
        <f t="shared" si="21"/>
        <v>80.5</v>
      </c>
      <c r="F187" s="459">
        <f t="shared" si="21"/>
        <v>170.83999999999997</v>
      </c>
      <c r="G187" s="459">
        <f t="shared" si="21"/>
        <v>39.32</v>
      </c>
      <c r="H187" s="459">
        <f t="shared" si="21"/>
        <v>0</v>
      </c>
      <c r="I187" s="459">
        <f t="shared" si="21"/>
        <v>0</v>
      </c>
      <c r="J187" s="459">
        <f t="shared" si="21"/>
        <v>0</v>
      </c>
      <c r="K187" s="459">
        <f t="shared" si="21"/>
        <v>0</v>
      </c>
      <c r="L187" s="712">
        <f t="shared" si="21"/>
        <v>0</v>
      </c>
      <c r="M187" s="459">
        <f t="shared" si="21"/>
        <v>647.1</v>
      </c>
      <c r="N187" s="459">
        <f t="shared" si="21"/>
        <v>171.1</v>
      </c>
      <c r="O187" s="716">
        <f t="shared" si="21"/>
        <v>142.8</v>
      </c>
    </row>
    <row r="188" spans="1:15" ht="13.5" thickBot="1">
      <c r="A188" s="257" t="s">
        <v>13</v>
      </c>
      <c r="B188" s="426">
        <f aca="true" t="shared" si="22" ref="B188:O188">SUM(B187:B187)</f>
        <v>0</v>
      </c>
      <c r="C188" s="426">
        <f t="shared" si="22"/>
        <v>707.3</v>
      </c>
      <c r="D188" s="426">
        <f t="shared" si="22"/>
        <v>9</v>
      </c>
      <c r="E188" s="426">
        <f t="shared" si="22"/>
        <v>80.5</v>
      </c>
      <c r="F188" s="426">
        <f t="shared" si="22"/>
        <v>170.83999999999997</v>
      </c>
      <c r="G188" s="426">
        <f t="shared" si="22"/>
        <v>39.32</v>
      </c>
      <c r="H188" s="426">
        <f t="shared" si="22"/>
        <v>0</v>
      </c>
      <c r="I188" s="426">
        <f t="shared" si="22"/>
        <v>0</v>
      </c>
      <c r="J188" s="426">
        <f t="shared" si="22"/>
        <v>0</v>
      </c>
      <c r="K188" s="426">
        <f t="shared" si="22"/>
        <v>0</v>
      </c>
      <c r="L188" s="680">
        <f t="shared" si="22"/>
        <v>0</v>
      </c>
      <c r="M188" s="426">
        <f t="shared" si="22"/>
        <v>647.1</v>
      </c>
      <c r="N188" s="426">
        <f t="shared" si="22"/>
        <v>171.1</v>
      </c>
      <c r="O188" s="717">
        <f t="shared" si="22"/>
        <v>142.8</v>
      </c>
    </row>
    <row r="189" spans="1:15" ht="12.75">
      <c r="A189" s="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70"/>
    </row>
    <row r="190" spans="1:15" ht="12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56"/>
    </row>
    <row r="191" spans="1:15" ht="12.75">
      <c r="A191" s="34"/>
      <c r="B191" s="63" t="s">
        <v>143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56"/>
    </row>
    <row r="192" spans="1:13" ht="18">
      <c r="A192" s="10"/>
      <c r="B192" s="6" t="s">
        <v>68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420" t="s">
        <v>23</v>
      </c>
      <c r="B193" s="1423" t="s">
        <v>34</v>
      </c>
      <c r="C193" s="1423"/>
      <c r="D193" s="1423"/>
      <c r="E193" s="1423"/>
      <c r="F193" s="1452" t="s">
        <v>232</v>
      </c>
      <c r="G193" s="1452" t="s">
        <v>233</v>
      </c>
      <c r="H193" s="1448" t="s">
        <v>46</v>
      </c>
      <c r="I193" s="1351"/>
      <c r="J193" s="1351"/>
      <c r="K193" s="1351"/>
      <c r="L193" s="1449"/>
      <c r="M193" s="1463" t="s">
        <v>238</v>
      </c>
      <c r="N193" s="47" t="s">
        <v>1</v>
      </c>
      <c r="O193" s="59" t="s">
        <v>37</v>
      </c>
    </row>
    <row r="194" spans="1:15" ht="20.25" thickBot="1">
      <c r="A194" s="1421"/>
      <c r="B194" s="31" t="s">
        <v>27</v>
      </c>
      <c r="C194" s="25" t="s">
        <v>28</v>
      </c>
      <c r="D194" s="25" t="s">
        <v>19</v>
      </c>
      <c r="E194" s="25" t="s">
        <v>29</v>
      </c>
      <c r="F194" s="1453"/>
      <c r="G194" s="1453"/>
      <c r="H194" s="153" t="s">
        <v>21</v>
      </c>
      <c r="I194" s="153" t="s">
        <v>20</v>
      </c>
      <c r="J194" s="260" t="s">
        <v>30</v>
      </c>
      <c r="K194" s="261" t="s">
        <v>31</v>
      </c>
      <c r="L194" s="155" t="s">
        <v>32</v>
      </c>
      <c r="M194" s="1464"/>
      <c r="N194" s="25" t="s">
        <v>33</v>
      </c>
      <c r="O194" s="33" t="s">
        <v>33</v>
      </c>
    </row>
    <row r="195" spans="1:15" ht="12.75">
      <c r="A195" s="62" t="s">
        <v>10</v>
      </c>
      <c r="B195" s="379">
        <v>0</v>
      </c>
      <c r="C195" s="379">
        <v>0</v>
      </c>
      <c r="D195" s="379">
        <v>150.5</v>
      </c>
      <c r="E195" s="379">
        <v>0</v>
      </c>
      <c r="F195" s="379">
        <v>63.5</v>
      </c>
      <c r="G195" s="378">
        <v>7.8</v>
      </c>
      <c r="H195" s="402">
        <v>0</v>
      </c>
      <c r="I195" s="402">
        <v>0</v>
      </c>
      <c r="J195" s="402">
        <v>0</v>
      </c>
      <c r="K195" s="402">
        <v>0</v>
      </c>
      <c r="L195" s="389">
        <v>0</v>
      </c>
      <c r="M195" s="402">
        <v>218.3</v>
      </c>
      <c r="N195" s="402">
        <v>22.9</v>
      </c>
      <c r="O195" s="710">
        <v>32</v>
      </c>
    </row>
    <row r="196" spans="1:15" ht="12.75">
      <c r="A196" s="62" t="s">
        <v>8</v>
      </c>
      <c r="B196" s="390">
        <v>0</v>
      </c>
      <c r="C196" s="390">
        <v>282.6</v>
      </c>
      <c r="D196" s="390">
        <v>21.5</v>
      </c>
      <c r="E196" s="390">
        <v>11.1</v>
      </c>
      <c r="F196" s="390">
        <v>137.3</v>
      </c>
      <c r="G196" s="660">
        <v>28.6</v>
      </c>
      <c r="H196" s="391">
        <v>0</v>
      </c>
      <c r="I196" s="379">
        <v>46</v>
      </c>
      <c r="J196" s="379">
        <v>0</v>
      </c>
      <c r="K196" s="379">
        <v>0</v>
      </c>
      <c r="L196" s="709">
        <v>0</v>
      </c>
      <c r="M196" s="391">
        <v>0</v>
      </c>
      <c r="N196" s="391">
        <v>180</v>
      </c>
      <c r="O196" s="404">
        <v>45.4</v>
      </c>
    </row>
    <row r="197" spans="1:15" ht="12.75">
      <c r="A197" s="62" t="s">
        <v>3</v>
      </c>
      <c r="B197" s="379">
        <v>0</v>
      </c>
      <c r="C197" s="390">
        <v>311</v>
      </c>
      <c r="D197" s="379">
        <v>0</v>
      </c>
      <c r="E197" s="379">
        <v>0</v>
      </c>
      <c r="F197" s="379">
        <v>98.2</v>
      </c>
      <c r="G197" s="379">
        <v>0</v>
      </c>
      <c r="H197" s="391">
        <v>106</v>
      </c>
      <c r="I197" s="379">
        <v>72.5</v>
      </c>
      <c r="J197" s="379">
        <v>0</v>
      </c>
      <c r="K197" s="379">
        <v>0</v>
      </c>
      <c r="L197" s="709">
        <v>0</v>
      </c>
      <c r="M197" s="391">
        <v>0</v>
      </c>
      <c r="N197" s="391">
        <v>120</v>
      </c>
      <c r="O197" s="404">
        <v>53.6</v>
      </c>
    </row>
    <row r="198" spans="1:15" ht="13.5" thickBot="1">
      <c r="A198" s="62" t="s">
        <v>5</v>
      </c>
      <c r="B198" s="390">
        <v>0</v>
      </c>
      <c r="C198" s="380">
        <v>0</v>
      </c>
      <c r="D198" s="380">
        <v>0</v>
      </c>
      <c r="E198" s="380">
        <v>0</v>
      </c>
      <c r="F198" s="380">
        <v>0</v>
      </c>
      <c r="G198" s="660">
        <v>0</v>
      </c>
      <c r="H198" s="391">
        <v>0</v>
      </c>
      <c r="I198" s="379">
        <v>0</v>
      </c>
      <c r="J198" s="379">
        <v>0</v>
      </c>
      <c r="K198" s="379">
        <v>0</v>
      </c>
      <c r="L198" s="709">
        <v>0</v>
      </c>
      <c r="M198" s="391">
        <v>0</v>
      </c>
      <c r="N198" s="391">
        <v>0</v>
      </c>
      <c r="O198" s="672">
        <v>0</v>
      </c>
    </row>
    <row r="199" spans="1:15" ht="13.5" thickBot="1">
      <c r="A199" s="32" t="s">
        <v>13</v>
      </c>
      <c r="B199" s="384">
        <f aca="true" t="shared" si="23" ref="B199:O199">SUM(B195:B198)</f>
        <v>0</v>
      </c>
      <c r="C199" s="384">
        <f t="shared" si="23"/>
        <v>593.6</v>
      </c>
      <c r="D199" s="384">
        <f t="shared" si="23"/>
        <v>172</v>
      </c>
      <c r="E199" s="384">
        <f t="shared" si="23"/>
        <v>11.1</v>
      </c>
      <c r="F199" s="384">
        <f t="shared" si="23"/>
        <v>299</v>
      </c>
      <c r="G199" s="385">
        <f t="shared" si="23"/>
        <v>36.4</v>
      </c>
      <c r="H199" s="384">
        <f t="shared" si="23"/>
        <v>106</v>
      </c>
      <c r="I199" s="384">
        <f t="shared" si="23"/>
        <v>118.5</v>
      </c>
      <c r="J199" s="384">
        <f t="shared" si="23"/>
        <v>0</v>
      </c>
      <c r="K199" s="384">
        <f t="shared" si="23"/>
        <v>0</v>
      </c>
      <c r="L199" s="713">
        <f t="shared" si="23"/>
        <v>0</v>
      </c>
      <c r="M199" s="384">
        <f t="shared" si="23"/>
        <v>218.3</v>
      </c>
      <c r="N199" s="384">
        <f t="shared" si="23"/>
        <v>322.9</v>
      </c>
      <c r="O199" s="718">
        <f t="shared" si="23"/>
        <v>131</v>
      </c>
    </row>
    <row r="200" spans="1:15" ht="12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56"/>
    </row>
    <row r="202" ht="12.75">
      <c r="B202" s="6" t="s">
        <v>47</v>
      </c>
    </row>
    <row r="204" spans="1:15" ht="19.5" customHeight="1">
      <c r="A204" s="1431" t="s">
        <v>23</v>
      </c>
      <c r="B204" s="1433" t="s">
        <v>34</v>
      </c>
      <c r="C204" s="1433"/>
      <c r="D204" s="1433"/>
      <c r="E204" s="1433"/>
      <c r="F204" s="1337" t="s">
        <v>232</v>
      </c>
      <c r="G204" s="1339" t="s">
        <v>233</v>
      </c>
      <c r="H204" s="1445" t="s">
        <v>35</v>
      </c>
      <c r="I204" s="1445"/>
      <c r="J204" s="1445"/>
      <c r="K204" s="1445"/>
      <c r="L204" s="1446"/>
      <c r="M204" s="1335" t="s">
        <v>238</v>
      </c>
      <c r="N204" s="52" t="s">
        <v>1</v>
      </c>
      <c r="O204" s="60" t="s">
        <v>37</v>
      </c>
    </row>
    <row r="205" spans="1:15" ht="20.25" thickBot="1">
      <c r="A205" s="1432"/>
      <c r="B205" s="36" t="s">
        <v>27</v>
      </c>
      <c r="C205" s="37" t="s">
        <v>28</v>
      </c>
      <c r="D205" s="37" t="s">
        <v>19</v>
      </c>
      <c r="E205" s="37" t="s">
        <v>29</v>
      </c>
      <c r="F205" s="1338"/>
      <c r="G205" s="1340"/>
      <c r="H205" s="38" t="s">
        <v>21</v>
      </c>
      <c r="I205" s="38" t="s">
        <v>20</v>
      </c>
      <c r="J205" s="38" t="s">
        <v>30</v>
      </c>
      <c r="K205" s="38" t="s">
        <v>31</v>
      </c>
      <c r="L205" s="711" t="s">
        <v>32</v>
      </c>
      <c r="M205" s="1365"/>
      <c r="N205" s="37" t="s">
        <v>33</v>
      </c>
      <c r="O205" s="40" t="s">
        <v>33</v>
      </c>
    </row>
    <row r="206" spans="1:15" ht="13.5" thickBot="1">
      <c r="A206" s="55" t="s">
        <v>4</v>
      </c>
      <c r="B206" s="459">
        <f>B158+B188+B199</f>
        <v>169</v>
      </c>
      <c r="C206" s="459">
        <f aca="true" t="shared" si="24" ref="C206:O206">C158+C188+C199</f>
        <v>5985.2</v>
      </c>
      <c r="D206" s="459">
        <f t="shared" si="24"/>
        <v>1348.5000000000002</v>
      </c>
      <c r="E206" s="459">
        <f t="shared" si="24"/>
        <v>827.7</v>
      </c>
      <c r="F206" s="459">
        <f t="shared" si="24"/>
        <v>4830.040000000001</v>
      </c>
      <c r="G206" s="459">
        <f t="shared" si="24"/>
        <v>1104.72</v>
      </c>
      <c r="H206" s="459">
        <f t="shared" si="24"/>
        <v>226</v>
      </c>
      <c r="I206" s="459">
        <f t="shared" si="24"/>
        <v>233.5</v>
      </c>
      <c r="J206" s="459">
        <f t="shared" si="24"/>
        <v>0</v>
      </c>
      <c r="K206" s="459">
        <f t="shared" si="24"/>
        <v>0</v>
      </c>
      <c r="L206" s="712">
        <f t="shared" si="24"/>
        <v>771</v>
      </c>
      <c r="M206" s="459">
        <f t="shared" si="24"/>
        <v>7170.7</v>
      </c>
      <c r="N206" s="459">
        <f t="shared" si="24"/>
        <v>3168.8999999999996</v>
      </c>
      <c r="O206" s="716">
        <f t="shared" si="24"/>
        <v>2294</v>
      </c>
    </row>
    <row r="207" spans="1:15" ht="13.5" thickBot="1">
      <c r="A207" s="41" t="s">
        <v>13</v>
      </c>
      <c r="B207" s="426">
        <f aca="true" t="shared" si="25" ref="B207:O207">SUM(B206:B206)</f>
        <v>169</v>
      </c>
      <c r="C207" s="426">
        <f t="shared" si="25"/>
        <v>5985.2</v>
      </c>
      <c r="D207" s="426">
        <f t="shared" si="25"/>
        <v>1348.5000000000002</v>
      </c>
      <c r="E207" s="426">
        <f t="shared" si="25"/>
        <v>827.7</v>
      </c>
      <c r="F207" s="426">
        <f t="shared" si="25"/>
        <v>4830.040000000001</v>
      </c>
      <c r="G207" s="426">
        <f t="shared" si="25"/>
        <v>1104.72</v>
      </c>
      <c r="H207" s="426">
        <f t="shared" si="25"/>
        <v>226</v>
      </c>
      <c r="I207" s="426">
        <f t="shared" si="25"/>
        <v>233.5</v>
      </c>
      <c r="J207" s="426">
        <f t="shared" si="25"/>
        <v>0</v>
      </c>
      <c r="K207" s="426">
        <f t="shared" si="25"/>
        <v>0</v>
      </c>
      <c r="L207" s="680">
        <f t="shared" si="25"/>
        <v>771</v>
      </c>
      <c r="M207" s="426">
        <f t="shared" si="25"/>
        <v>7170.7</v>
      </c>
      <c r="N207" s="426">
        <f t="shared" si="25"/>
        <v>3168.8999999999996</v>
      </c>
      <c r="O207" s="717">
        <f t="shared" si="25"/>
        <v>2294</v>
      </c>
    </row>
    <row r="208" ht="12.75">
      <c r="B208" s="6"/>
    </row>
    <row r="210" spans="2:4" ht="15.75">
      <c r="B210" s="4" t="s">
        <v>151</v>
      </c>
      <c r="C210" s="4"/>
      <c r="D210" s="4"/>
    </row>
    <row r="212" spans="1:15" ht="19.5" customHeight="1">
      <c r="A212" s="1431" t="s">
        <v>23</v>
      </c>
      <c r="B212" s="1433" t="s">
        <v>34</v>
      </c>
      <c r="C212" s="1433"/>
      <c r="D212" s="1433"/>
      <c r="E212" s="1433"/>
      <c r="F212" s="1497" t="s">
        <v>232</v>
      </c>
      <c r="G212" s="1499" t="s">
        <v>233</v>
      </c>
      <c r="H212" s="1445" t="s">
        <v>35</v>
      </c>
      <c r="I212" s="1445"/>
      <c r="J212" s="1445"/>
      <c r="K212" s="1445"/>
      <c r="L212" s="1446"/>
      <c r="M212" s="1335" t="s">
        <v>238</v>
      </c>
      <c r="N212" s="44" t="s">
        <v>36</v>
      </c>
      <c r="O212" s="60" t="s">
        <v>26</v>
      </c>
    </row>
    <row r="213" spans="1:15" ht="20.25" thickBot="1">
      <c r="A213" s="1467"/>
      <c r="B213" s="36" t="s">
        <v>27</v>
      </c>
      <c r="C213" s="37" t="s">
        <v>28</v>
      </c>
      <c r="D213" s="37" t="s">
        <v>19</v>
      </c>
      <c r="E213" s="37" t="s">
        <v>29</v>
      </c>
      <c r="F213" s="1498"/>
      <c r="G213" s="1500"/>
      <c r="H213" s="38" t="s">
        <v>21</v>
      </c>
      <c r="I213" s="38" t="s">
        <v>20</v>
      </c>
      <c r="J213" s="38" t="s">
        <v>30</v>
      </c>
      <c r="K213" s="38" t="s">
        <v>31</v>
      </c>
      <c r="L213" s="711" t="s">
        <v>32</v>
      </c>
      <c r="M213" s="1365"/>
      <c r="N213" s="37" t="s">
        <v>33</v>
      </c>
      <c r="O213" s="40" t="s">
        <v>33</v>
      </c>
    </row>
    <row r="214" spans="1:15" ht="12.75">
      <c r="A214" s="88" t="s">
        <v>61</v>
      </c>
      <c r="B214" s="423">
        <f>B15+B35+B55+B75+B102+B150+B199</f>
        <v>58</v>
      </c>
      <c r="C214" s="423">
        <f>C15+C35+C55+C75+C102+C150+C199</f>
        <v>4623.799999999999</v>
      </c>
      <c r="D214" s="423">
        <f aca="true" t="shared" si="26" ref="D214:O214">D15+D35+D55+D75+D102+D150+D199</f>
        <v>1071.2</v>
      </c>
      <c r="E214" s="423">
        <f t="shared" si="26"/>
        <v>210.9</v>
      </c>
      <c r="F214" s="423">
        <f t="shared" si="26"/>
        <v>2626.2000000000003</v>
      </c>
      <c r="G214" s="423">
        <f t="shared" si="26"/>
        <v>695.1</v>
      </c>
      <c r="H214" s="423">
        <f t="shared" si="26"/>
        <v>226</v>
      </c>
      <c r="I214" s="423">
        <f t="shared" si="26"/>
        <v>233.5</v>
      </c>
      <c r="J214" s="423">
        <f t="shared" si="26"/>
        <v>0</v>
      </c>
      <c r="K214" s="423">
        <f t="shared" si="26"/>
        <v>0</v>
      </c>
      <c r="L214" s="425">
        <f t="shared" si="26"/>
        <v>701.1</v>
      </c>
      <c r="M214" s="423">
        <f t="shared" si="26"/>
        <v>4519.7</v>
      </c>
      <c r="N214" s="423">
        <f t="shared" si="26"/>
        <v>2223.2</v>
      </c>
      <c r="O214" s="719">
        <f t="shared" si="26"/>
        <v>1553.3</v>
      </c>
    </row>
    <row r="215" spans="1:15" ht="12.75">
      <c r="A215" s="89" t="s">
        <v>62</v>
      </c>
      <c r="B215" s="665">
        <f>B169+B144+B138+B125</f>
        <v>0</v>
      </c>
      <c r="C215" s="665">
        <f aca="true" t="shared" si="27" ref="C215:O215">C169+C144+C138+C125</f>
        <v>37.5</v>
      </c>
      <c r="D215" s="665">
        <f t="shared" si="27"/>
        <v>64</v>
      </c>
      <c r="E215" s="665">
        <f t="shared" si="27"/>
        <v>41.5</v>
      </c>
      <c r="F215" s="665">
        <f t="shared" si="27"/>
        <v>271.94</v>
      </c>
      <c r="G215" s="665">
        <f t="shared" si="27"/>
        <v>81.62</v>
      </c>
      <c r="H215" s="665">
        <f t="shared" si="27"/>
        <v>0</v>
      </c>
      <c r="I215" s="665">
        <f t="shared" si="27"/>
        <v>0</v>
      </c>
      <c r="J215" s="665">
        <f t="shared" si="27"/>
        <v>0</v>
      </c>
      <c r="K215" s="665">
        <f t="shared" si="27"/>
        <v>0</v>
      </c>
      <c r="L215" s="681">
        <f t="shared" si="27"/>
        <v>0</v>
      </c>
      <c r="M215" s="665">
        <f t="shared" si="27"/>
        <v>715.1</v>
      </c>
      <c r="N215" s="665">
        <f t="shared" si="27"/>
        <v>223.8</v>
      </c>
      <c r="O215" s="670">
        <f t="shared" si="27"/>
        <v>235</v>
      </c>
    </row>
    <row r="216" spans="1:15" ht="12.75">
      <c r="A216" s="89" t="s">
        <v>63</v>
      </c>
      <c r="B216" s="665">
        <f>B178</f>
        <v>0</v>
      </c>
      <c r="C216" s="665">
        <f aca="true" t="shared" si="28" ref="C216:O216">C178</f>
        <v>707.3</v>
      </c>
      <c r="D216" s="665">
        <f t="shared" si="28"/>
        <v>9</v>
      </c>
      <c r="E216" s="665">
        <f t="shared" si="28"/>
        <v>80.5</v>
      </c>
      <c r="F216" s="665">
        <f t="shared" si="28"/>
        <v>36.7</v>
      </c>
      <c r="G216" s="665">
        <f t="shared" si="28"/>
        <v>21.5</v>
      </c>
      <c r="H216" s="665">
        <f t="shared" si="28"/>
        <v>0</v>
      </c>
      <c r="I216" s="665">
        <f t="shared" si="28"/>
        <v>0</v>
      </c>
      <c r="J216" s="665">
        <f t="shared" si="28"/>
        <v>0</v>
      </c>
      <c r="K216" s="665">
        <f t="shared" si="28"/>
        <v>0</v>
      </c>
      <c r="L216" s="681">
        <f t="shared" si="28"/>
        <v>0</v>
      </c>
      <c r="M216" s="665">
        <f t="shared" si="28"/>
        <v>477.8</v>
      </c>
      <c r="N216" s="665">
        <f t="shared" si="28"/>
        <v>126</v>
      </c>
      <c r="O216" s="670">
        <f t="shared" si="28"/>
        <v>71.9</v>
      </c>
    </row>
    <row r="217" spans="1:15" ht="12.75">
      <c r="A217" s="89" t="s">
        <v>64</v>
      </c>
      <c r="B217" s="667">
        <f>B94+B110+B132</f>
        <v>111</v>
      </c>
      <c r="C217" s="667">
        <f aca="true" t="shared" si="29" ref="C217:O217">C94+C110+C132</f>
        <v>282.7</v>
      </c>
      <c r="D217" s="667">
        <f t="shared" si="29"/>
        <v>0</v>
      </c>
      <c r="E217" s="667">
        <f t="shared" si="29"/>
        <v>149.6</v>
      </c>
      <c r="F217" s="667">
        <f t="shared" si="29"/>
        <v>368.40000000000003</v>
      </c>
      <c r="G217" s="667">
        <f t="shared" si="29"/>
        <v>45.3</v>
      </c>
      <c r="H217" s="667">
        <f t="shared" si="29"/>
        <v>0</v>
      </c>
      <c r="I217" s="667">
        <f t="shared" si="29"/>
        <v>0</v>
      </c>
      <c r="J217" s="667">
        <f t="shared" si="29"/>
        <v>0</v>
      </c>
      <c r="K217" s="667">
        <f t="shared" si="29"/>
        <v>0</v>
      </c>
      <c r="L217" s="682">
        <f t="shared" si="29"/>
        <v>69.9</v>
      </c>
      <c r="M217" s="667">
        <f t="shared" si="29"/>
        <v>240</v>
      </c>
      <c r="N217" s="667">
        <f t="shared" si="29"/>
        <v>275.09999999999997</v>
      </c>
      <c r="O217" s="671">
        <f t="shared" si="29"/>
        <v>122.1</v>
      </c>
    </row>
    <row r="218" spans="1:15" ht="13.5" thickBot="1">
      <c r="A218" s="89" t="s">
        <v>204</v>
      </c>
      <c r="B218" s="667">
        <f>B25+B45+B65+B85+B118</f>
        <v>0</v>
      </c>
      <c r="C218" s="667">
        <f aca="true" t="shared" si="30" ref="C218:O218">C25+C45+C65+C85+C118</f>
        <v>333.90000000000003</v>
      </c>
      <c r="D218" s="667">
        <f t="shared" si="30"/>
        <v>204.3</v>
      </c>
      <c r="E218" s="667">
        <f t="shared" si="30"/>
        <v>345.2</v>
      </c>
      <c r="F218" s="667">
        <f t="shared" si="30"/>
        <v>1526.8</v>
      </c>
      <c r="G218" s="667">
        <f t="shared" si="30"/>
        <v>261.2</v>
      </c>
      <c r="H218" s="667">
        <f t="shared" si="30"/>
        <v>0</v>
      </c>
      <c r="I218" s="667">
        <f t="shared" si="30"/>
        <v>0</v>
      </c>
      <c r="J218" s="667">
        <f t="shared" si="30"/>
        <v>0</v>
      </c>
      <c r="K218" s="667">
        <f t="shared" si="30"/>
        <v>0</v>
      </c>
      <c r="L218" s="682">
        <f t="shared" si="30"/>
        <v>0</v>
      </c>
      <c r="M218" s="667">
        <f t="shared" si="30"/>
        <v>1218.1</v>
      </c>
      <c r="N218" s="667">
        <f t="shared" si="30"/>
        <v>320.79999999999995</v>
      </c>
      <c r="O218" s="671">
        <f t="shared" si="30"/>
        <v>311.7</v>
      </c>
    </row>
    <row r="219" spans="1:15" ht="13.5" thickBot="1">
      <c r="A219" s="41" t="s">
        <v>13</v>
      </c>
      <c r="B219" s="418">
        <f aca="true" t="shared" si="31" ref="B219:O219">SUM(B214:B218)</f>
        <v>169</v>
      </c>
      <c r="C219" s="419">
        <f t="shared" si="31"/>
        <v>5985.199999999999</v>
      </c>
      <c r="D219" s="419">
        <f>SUM(D214:D218)</f>
        <v>1348.5</v>
      </c>
      <c r="E219" s="419">
        <f t="shared" si="31"/>
        <v>827.7</v>
      </c>
      <c r="F219" s="420">
        <f t="shared" si="31"/>
        <v>4830.04</v>
      </c>
      <c r="G219" s="419">
        <f t="shared" si="31"/>
        <v>1104.72</v>
      </c>
      <c r="H219" s="419">
        <f t="shared" si="31"/>
        <v>226</v>
      </c>
      <c r="I219" s="419">
        <f t="shared" si="31"/>
        <v>233.5</v>
      </c>
      <c r="J219" s="419">
        <f t="shared" si="31"/>
        <v>0</v>
      </c>
      <c r="K219" s="419">
        <f t="shared" si="31"/>
        <v>0</v>
      </c>
      <c r="L219" s="421">
        <f t="shared" si="31"/>
        <v>771</v>
      </c>
      <c r="M219" s="418">
        <f t="shared" si="31"/>
        <v>7170.700000000001</v>
      </c>
      <c r="N219" s="419">
        <f t="shared" si="31"/>
        <v>3168.8999999999996</v>
      </c>
      <c r="O219" s="422">
        <f t="shared" si="31"/>
        <v>2294</v>
      </c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3" spans="1:5" ht="12.75">
      <c r="A223" s="88" t="s">
        <v>61</v>
      </c>
      <c r="B223" s="86">
        <f>B214+C214+D214+E214+F214+G214</f>
        <v>9285.199999999999</v>
      </c>
      <c r="E223" s="6" t="s">
        <v>15</v>
      </c>
    </row>
    <row r="224" spans="1:5" ht="12.75">
      <c r="A224" s="89" t="s">
        <v>62</v>
      </c>
      <c r="B224" s="86">
        <f>B215+C215+D215+E215+F215+G215</f>
        <v>496.56</v>
      </c>
      <c r="E224" t="s">
        <v>38</v>
      </c>
    </row>
    <row r="225" spans="1:5" ht="12.75">
      <c r="A225" s="89" t="s">
        <v>63</v>
      </c>
      <c r="B225" s="86">
        <f>B216+C216+D216+E216+F216+G216</f>
        <v>855</v>
      </c>
      <c r="E225" t="s">
        <v>40</v>
      </c>
    </row>
    <row r="226" spans="1:5" ht="12.75">
      <c r="A226" s="89" t="s">
        <v>64</v>
      </c>
      <c r="B226" s="86">
        <f>B217+C217+D217+E217+F217+G217</f>
        <v>957</v>
      </c>
      <c r="E226" t="s">
        <v>39</v>
      </c>
    </row>
    <row r="227" spans="1:2" ht="12.75">
      <c r="A227" s="89" t="s">
        <v>204</v>
      </c>
      <c r="B227" s="86">
        <f>B218+C218+D218+E218+F218+G218</f>
        <v>2671.3999999999996</v>
      </c>
    </row>
    <row r="228" ht="12.75">
      <c r="B228" s="178">
        <f>SUM(B223:B227)</f>
        <v>14265.159999999998</v>
      </c>
    </row>
    <row r="230" ht="12.75">
      <c r="B230" s="64"/>
    </row>
    <row r="232" ht="12.75">
      <c r="B232" s="64"/>
    </row>
    <row r="233" ht="12.75">
      <c r="B233" s="64"/>
    </row>
  </sheetData>
  <sheetProtection/>
  <mergeCells count="163"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Q75:S75"/>
    <mergeCell ref="Q78:S78"/>
    <mergeCell ref="Q81:S81"/>
    <mergeCell ref="Q66:S66"/>
    <mergeCell ref="Q62:S62"/>
    <mergeCell ref="Q71:S71"/>
    <mergeCell ref="Q72:S72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75"/>
    </row>
    <row r="2" spans="1:20" ht="18" customHeight="1">
      <c r="A2" s="1472" t="s">
        <v>157</v>
      </c>
      <c r="B2" s="1472"/>
      <c r="C2" s="1472"/>
      <c r="D2" s="1472"/>
      <c r="E2" s="1472"/>
      <c r="F2" s="1472"/>
      <c r="G2" s="1472"/>
      <c r="H2" s="1472"/>
      <c r="I2" s="1472"/>
      <c r="J2" s="1472"/>
      <c r="K2" s="11"/>
      <c r="L2" s="11"/>
      <c r="M2" s="11"/>
      <c r="N2" s="11"/>
      <c r="R2" s="364"/>
      <c r="S2" s="1369" t="s">
        <v>263</v>
      </c>
      <c r="T2" s="1369"/>
    </row>
    <row r="3" spans="1:14" ht="15.75" customHeight="1">
      <c r="A3" s="1508" t="s">
        <v>65</v>
      </c>
      <c r="B3" s="1508"/>
      <c r="C3" s="1508"/>
      <c r="D3" s="1508"/>
      <c r="E3" s="1508"/>
      <c r="F3" s="1508"/>
      <c r="G3" s="1508"/>
      <c r="H3" s="1508"/>
      <c r="I3" s="1508"/>
      <c r="J3" s="1508"/>
      <c r="K3" s="11"/>
      <c r="L3" s="11"/>
      <c r="M3" s="11"/>
      <c r="N3" s="11"/>
    </row>
    <row r="4" spans="1:14" ht="15">
      <c r="A4" s="1374" t="s">
        <v>226</v>
      </c>
      <c r="B4" s="1374"/>
      <c r="C4" s="1374"/>
      <c r="D4" s="1374"/>
      <c r="E4" s="1374"/>
      <c r="F4" s="1374"/>
      <c r="G4" s="1374"/>
      <c r="H4" s="1374"/>
      <c r="I4" s="1374"/>
      <c r="J4" s="1374"/>
      <c r="K4" s="11"/>
      <c r="L4" s="11"/>
      <c r="M4" s="11"/>
      <c r="N4" s="11"/>
    </row>
    <row r="5" spans="1:20" ht="1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11"/>
      <c r="L5" s="11"/>
      <c r="M5" s="11"/>
      <c r="N5" s="11"/>
      <c r="S5" s="1502" t="s">
        <v>264</v>
      </c>
      <c r="T5" s="1502"/>
    </row>
    <row r="6" spans="2:20" ht="18.75" customHeight="1">
      <c r="B6" s="4" t="s">
        <v>140</v>
      </c>
      <c r="C6" s="4"/>
      <c r="D6" s="4"/>
      <c r="E6" s="6"/>
      <c r="R6" s="223" t="s">
        <v>158</v>
      </c>
      <c r="S6" s="223" t="s">
        <v>193</v>
      </c>
      <c r="T6" s="223" t="s">
        <v>191</v>
      </c>
    </row>
    <row r="7" spans="1:20" ht="18">
      <c r="A7" s="13"/>
      <c r="B7" s="6" t="s">
        <v>68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420" t="s">
        <v>23</v>
      </c>
      <c r="B8" s="1423" t="s">
        <v>34</v>
      </c>
      <c r="C8" s="1423"/>
      <c r="D8" s="1423"/>
      <c r="E8" s="1423"/>
      <c r="F8" s="1452" t="s">
        <v>232</v>
      </c>
      <c r="G8" s="1452" t="s">
        <v>233</v>
      </c>
      <c r="H8" s="1448" t="s">
        <v>46</v>
      </c>
      <c r="I8" s="1351"/>
      <c r="J8" s="1351"/>
      <c r="K8" s="1351"/>
      <c r="L8" s="1449"/>
      <c r="M8" s="1463" t="s">
        <v>238</v>
      </c>
      <c r="N8" s="47" t="s">
        <v>1</v>
      </c>
      <c r="O8" s="59" t="s">
        <v>37</v>
      </c>
      <c r="R8" s="3">
        <v>2</v>
      </c>
      <c r="S8" s="3">
        <v>2</v>
      </c>
      <c r="T8" s="3">
        <v>128</v>
      </c>
    </row>
    <row r="9" spans="1:20" ht="20.25" thickBot="1">
      <c r="A9" s="1429"/>
      <c r="B9" s="31" t="s">
        <v>27</v>
      </c>
      <c r="C9" s="25" t="s">
        <v>28</v>
      </c>
      <c r="D9" s="25" t="s">
        <v>19</v>
      </c>
      <c r="E9" s="25" t="s">
        <v>29</v>
      </c>
      <c r="F9" s="1453"/>
      <c r="G9" s="1453"/>
      <c r="H9" s="153" t="s">
        <v>21</v>
      </c>
      <c r="I9" s="153" t="s">
        <v>20</v>
      </c>
      <c r="J9" s="260" t="s">
        <v>30</v>
      </c>
      <c r="K9" s="261" t="s">
        <v>31</v>
      </c>
      <c r="L9" s="155" t="s">
        <v>32</v>
      </c>
      <c r="M9" s="1464"/>
      <c r="N9" s="25" t="s">
        <v>33</v>
      </c>
      <c r="O9" s="33" t="s">
        <v>33</v>
      </c>
      <c r="R9" s="3">
        <v>3</v>
      </c>
      <c r="S9" s="3">
        <v>3</v>
      </c>
      <c r="T9" s="3">
        <v>121</v>
      </c>
    </row>
    <row r="10" spans="1:20" ht="12.75">
      <c r="A10" s="58" t="s">
        <v>12</v>
      </c>
      <c r="B10" s="397">
        <v>183</v>
      </c>
      <c r="C10" s="397">
        <v>55.6</v>
      </c>
      <c r="D10" s="397">
        <v>0</v>
      </c>
      <c r="E10" s="397">
        <v>451.46</v>
      </c>
      <c r="F10" s="397">
        <v>303.08</v>
      </c>
      <c r="G10" s="397">
        <v>27.07</v>
      </c>
      <c r="H10" s="725">
        <v>0</v>
      </c>
      <c r="I10" s="380">
        <v>0</v>
      </c>
      <c r="J10" s="380">
        <v>0</v>
      </c>
      <c r="K10" s="720">
        <v>0</v>
      </c>
      <c r="L10" s="728">
        <v>343.05</v>
      </c>
      <c r="M10" s="390">
        <v>399</v>
      </c>
      <c r="N10" s="380">
        <v>276.9</v>
      </c>
      <c r="O10" s="392">
        <v>166.8</v>
      </c>
      <c r="R10" s="3">
        <v>4</v>
      </c>
      <c r="S10" s="3">
        <v>4</v>
      </c>
      <c r="T10" s="3">
        <v>50</v>
      </c>
    </row>
    <row r="11" spans="1:20" ht="13.5" thickBot="1">
      <c r="A11" s="48" t="s">
        <v>3</v>
      </c>
      <c r="B11" s="397">
        <v>183</v>
      </c>
      <c r="C11" s="397">
        <v>215.9</v>
      </c>
      <c r="D11" s="397">
        <v>0</v>
      </c>
      <c r="E11" s="397">
        <v>351.69</v>
      </c>
      <c r="F11" s="397">
        <v>241.82</v>
      </c>
      <c r="G11" s="397">
        <v>26.17</v>
      </c>
      <c r="H11" s="721">
        <v>0</v>
      </c>
      <c r="I11" s="393">
        <v>0</v>
      </c>
      <c r="J11" s="393">
        <v>0</v>
      </c>
      <c r="K11" s="722">
        <v>0</v>
      </c>
      <c r="L11" s="723">
        <v>343</v>
      </c>
      <c r="M11" s="729">
        <v>331.8</v>
      </c>
      <c r="N11" s="393">
        <v>295.2</v>
      </c>
      <c r="O11" s="730">
        <v>154.2</v>
      </c>
      <c r="R11" s="3">
        <v>5</v>
      </c>
      <c r="S11" s="3">
        <v>5</v>
      </c>
      <c r="T11" s="3">
        <v>41</v>
      </c>
    </row>
    <row r="12" spans="1:20" ht="13.5" thickBot="1">
      <c r="A12" s="32" t="s">
        <v>13</v>
      </c>
      <c r="B12" s="396">
        <f>SUM(B10:B11)</f>
        <v>366</v>
      </c>
      <c r="C12" s="396">
        <f aca="true" t="shared" si="0" ref="C12:O12">SUM(C10:C11)</f>
        <v>271.5</v>
      </c>
      <c r="D12" s="396">
        <f t="shared" si="0"/>
        <v>0</v>
      </c>
      <c r="E12" s="396">
        <f t="shared" si="0"/>
        <v>803.15</v>
      </c>
      <c r="F12" s="396">
        <f t="shared" si="0"/>
        <v>544.9</v>
      </c>
      <c r="G12" s="396">
        <f t="shared" si="0"/>
        <v>53.24</v>
      </c>
      <c r="H12" s="396">
        <f t="shared" si="0"/>
        <v>0</v>
      </c>
      <c r="I12" s="396">
        <f t="shared" si="0"/>
        <v>0</v>
      </c>
      <c r="J12" s="396">
        <f t="shared" si="0"/>
        <v>0</v>
      </c>
      <c r="K12" s="396">
        <f t="shared" si="0"/>
        <v>0</v>
      </c>
      <c r="L12" s="398">
        <f t="shared" si="0"/>
        <v>686.05</v>
      </c>
      <c r="M12" s="396">
        <f t="shared" si="0"/>
        <v>730.8</v>
      </c>
      <c r="N12" s="396">
        <f t="shared" si="0"/>
        <v>572.0999999999999</v>
      </c>
      <c r="O12" s="396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64"/>
      <c r="R13" s="3">
        <v>7</v>
      </c>
      <c r="S13" s="3">
        <v>7</v>
      </c>
      <c r="T13" s="3">
        <v>105</v>
      </c>
    </row>
    <row r="14" spans="1:20" ht="18">
      <c r="A14" s="13"/>
      <c r="B14" s="6" t="s">
        <v>71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420" t="s">
        <v>23</v>
      </c>
      <c r="B15" s="1423" t="s">
        <v>34</v>
      </c>
      <c r="C15" s="1423"/>
      <c r="D15" s="1423"/>
      <c r="E15" s="1423"/>
      <c r="F15" s="1341" t="s">
        <v>232</v>
      </c>
      <c r="G15" s="1343" t="s">
        <v>233</v>
      </c>
      <c r="H15" s="1345" t="s">
        <v>46</v>
      </c>
      <c r="I15" s="1345"/>
      <c r="J15" s="1345"/>
      <c r="K15" s="1345"/>
      <c r="L15" s="1346"/>
      <c r="M15" s="1347" t="s">
        <v>238</v>
      </c>
      <c r="N15" s="47" t="s">
        <v>1</v>
      </c>
      <c r="O15" s="59" t="s">
        <v>37</v>
      </c>
      <c r="R15" s="3">
        <v>9</v>
      </c>
      <c r="S15" s="3">
        <v>9</v>
      </c>
      <c r="T15" s="3">
        <v>33</v>
      </c>
    </row>
    <row r="16" spans="1:20" ht="20.25" thickBot="1">
      <c r="A16" s="1429"/>
      <c r="B16" s="31" t="s">
        <v>27</v>
      </c>
      <c r="C16" s="25" t="s">
        <v>28</v>
      </c>
      <c r="D16" s="25" t="s">
        <v>19</v>
      </c>
      <c r="E16" s="25" t="s">
        <v>29</v>
      </c>
      <c r="F16" s="1342"/>
      <c r="G16" s="1344"/>
      <c r="H16" s="153" t="s">
        <v>21</v>
      </c>
      <c r="I16" s="153" t="s">
        <v>20</v>
      </c>
      <c r="J16" s="260" t="s">
        <v>30</v>
      </c>
      <c r="K16" s="261" t="s">
        <v>31</v>
      </c>
      <c r="L16" s="155" t="s">
        <v>32</v>
      </c>
      <c r="M16" s="1348"/>
      <c r="N16" s="25" t="s">
        <v>33</v>
      </c>
      <c r="O16" s="33" t="s">
        <v>33</v>
      </c>
      <c r="R16" s="3">
        <v>10</v>
      </c>
      <c r="S16" s="3">
        <v>10</v>
      </c>
      <c r="T16" s="3">
        <v>83</v>
      </c>
    </row>
    <row r="17" spans="1:20" ht="13.5" thickBot="1">
      <c r="A17" s="58" t="s">
        <v>12</v>
      </c>
      <c r="B17" s="397">
        <v>18.3</v>
      </c>
      <c r="C17" s="397">
        <v>183</v>
      </c>
      <c r="D17" s="397">
        <v>124.54</v>
      </c>
      <c r="E17" s="397">
        <v>66.69</v>
      </c>
      <c r="F17" s="397">
        <v>61.15</v>
      </c>
      <c r="G17" s="397">
        <v>20.28</v>
      </c>
      <c r="H17" s="397">
        <v>0</v>
      </c>
      <c r="I17" s="397">
        <v>249.3</v>
      </c>
      <c r="J17" s="397">
        <v>0</v>
      </c>
      <c r="K17" s="397">
        <v>0</v>
      </c>
      <c r="L17" s="878">
        <v>160</v>
      </c>
      <c r="M17" s="724">
        <v>0</v>
      </c>
      <c r="N17" s="397">
        <v>164</v>
      </c>
      <c r="O17" s="879">
        <v>90.2</v>
      </c>
      <c r="R17" s="3">
        <v>11</v>
      </c>
      <c r="S17" s="3">
        <v>12</v>
      </c>
      <c r="T17" s="3">
        <v>16</v>
      </c>
    </row>
    <row r="18" spans="1:20" ht="13.5" thickBot="1">
      <c r="A18" s="32" t="s">
        <v>13</v>
      </c>
      <c r="B18" s="396">
        <f>B17</f>
        <v>18.3</v>
      </c>
      <c r="C18" s="396">
        <f aca="true" t="shared" si="1" ref="C18:O18">C17</f>
        <v>183</v>
      </c>
      <c r="D18" s="396">
        <f t="shared" si="1"/>
        <v>124.54</v>
      </c>
      <c r="E18" s="396">
        <f t="shared" si="1"/>
        <v>66.69</v>
      </c>
      <c r="F18" s="396">
        <f t="shared" si="1"/>
        <v>61.15</v>
      </c>
      <c r="G18" s="396">
        <f t="shared" si="1"/>
        <v>20.28</v>
      </c>
      <c r="H18" s="396">
        <f t="shared" si="1"/>
        <v>0</v>
      </c>
      <c r="I18" s="396">
        <f t="shared" si="1"/>
        <v>249.3</v>
      </c>
      <c r="J18" s="396">
        <f t="shared" si="1"/>
        <v>0</v>
      </c>
      <c r="K18" s="396">
        <f t="shared" si="1"/>
        <v>0</v>
      </c>
      <c r="L18" s="398">
        <f t="shared" si="1"/>
        <v>160</v>
      </c>
      <c r="M18" s="396">
        <f t="shared" si="1"/>
        <v>0</v>
      </c>
      <c r="N18" s="396">
        <f t="shared" si="1"/>
        <v>164</v>
      </c>
      <c r="O18" s="401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210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420" t="s">
        <v>23</v>
      </c>
      <c r="B21" s="1423" t="s">
        <v>34</v>
      </c>
      <c r="C21" s="1423"/>
      <c r="D21" s="1423"/>
      <c r="E21" s="1423"/>
      <c r="F21" s="1341" t="s">
        <v>232</v>
      </c>
      <c r="G21" s="1343" t="s">
        <v>233</v>
      </c>
      <c r="H21" s="1345" t="s">
        <v>46</v>
      </c>
      <c r="I21" s="1345"/>
      <c r="J21" s="1345"/>
      <c r="K21" s="1345"/>
      <c r="L21" s="1346"/>
      <c r="M21" s="1347" t="s">
        <v>238</v>
      </c>
      <c r="N21" s="47" t="s">
        <v>1</v>
      </c>
      <c r="O21" s="59" t="s">
        <v>37</v>
      </c>
      <c r="R21" s="3">
        <v>15</v>
      </c>
      <c r="S21" s="3">
        <v>17</v>
      </c>
      <c r="T21" s="3">
        <v>43</v>
      </c>
    </row>
    <row r="22" spans="1:20" ht="20.25" thickBot="1">
      <c r="A22" s="1429"/>
      <c r="B22" s="31" t="s">
        <v>27</v>
      </c>
      <c r="C22" s="25" t="s">
        <v>28</v>
      </c>
      <c r="D22" s="25" t="s">
        <v>19</v>
      </c>
      <c r="E22" s="25" t="s">
        <v>29</v>
      </c>
      <c r="F22" s="1342"/>
      <c r="G22" s="1344"/>
      <c r="H22" s="153" t="s">
        <v>21</v>
      </c>
      <c r="I22" s="153" t="s">
        <v>20</v>
      </c>
      <c r="J22" s="260" t="s">
        <v>30</v>
      </c>
      <c r="K22" s="261" t="s">
        <v>31</v>
      </c>
      <c r="L22" s="155" t="s">
        <v>32</v>
      </c>
      <c r="M22" s="1348"/>
      <c r="N22" s="25" t="s">
        <v>33</v>
      </c>
      <c r="O22" s="33" t="s">
        <v>33</v>
      </c>
      <c r="R22" s="3">
        <v>16</v>
      </c>
      <c r="S22" s="3">
        <v>18</v>
      </c>
      <c r="T22" s="3">
        <v>43</v>
      </c>
    </row>
    <row r="23" spans="1:20" ht="13.5" thickBot="1">
      <c r="A23" s="58" t="s">
        <v>10</v>
      </c>
      <c r="B23" s="397">
        <v>0</v>
      </c>
      <c r="C23" s="397">
        <v>0</v>
      </c>
      <c r="D23" s="397">
        <v>160.53</v>
      </c>
      <c r="E23" s="397">
        <v>17.98</v>
      </c>
      <c r="F23" s="397">
        <v>71.78</v>
      </c>
      <c r="G23" s="397">
        <v>13.89</v>
      </c>
      <c r="H23" s="397">
        <v>0</v>
      </c>
      <c r="I23" s="397">
        <v>0</v>
      </c>
      <c r="J23" s="397">
        <v>0</v>
      </c>
      <c r="K23" s="397">
        <v>0</v>
      </c>
      <c r="L23" s="726">
        <v>0</v>
      </c>
      <c r="M23" s="390">
        <v>0</v>
      </c>
      <c r="N23" s="380">
        <v>33.35</v>
      </c>
      <c r="O23" s="392">
        <v>26.59</v>
      </c>
      <c r="R23" s="3">
        <v>17</v>
      </c>
      <c r="S23" s="3">
        <v>19</v>
      </c>
      <c r="T23" s="3">
        <v>66</v>
      </c>
    </row>
    <row r="24" spans="1:20" ht="13.5" thickBot="1">
      <c r="A24" s="32" t="s">
        <v>13</v>
      </c>
      <c r="B24" s="396">
        <f aca="true" t="shared" si="2" ref="B24:G24">B23</f>
        <v>0</v>
      </c>
      <c r="C24" s="396">
        <f t="shared" si="2"/>
        <v>0</v>
      </c>
      <c r="D24" s="396">
        <f t="shared" si="2"/>
        <v>160.53</v>
      </c>
      <c r="E24" s="396">
        <f t="shared" si="2"/>
        <v>17.98</v>
      </c>
      <c r="F24" s="396">
        <f t="shared" si="2"/>
        <v>71.78</v>
      </c>
      <c r="G24" s="396">
        <f t="shared" si="2"/>
        <v>13.89</v>
      </c>
      <c r="H24" s="396">
        <f aca="true" t="shared" si="3" ref="H24:O24">H23</f>
        <v>0</v>
      </c>
      <c r="I24" s="396">
        <f t="shared" si="3"/>
        <v>0</v>
      </c>
      <c r="J24" s="396">
        <f t="shared" si="3"/>
        <v>0</v>
      </c>
      <c r="K24" s="396">
        <f t="shared" si="3"/>
        <v>0</v>
      </c>
      <c r="L24" s="398">
        <f t="shared" si="3"/>
        <v>0</v>
      </c>
      <c r="M24" s="396">
        <f t="shared" si="3"/>
        <v>0</v>
      </c>
      <c r="N24" s="396">
        <f t="shared" si="3"/>
        <v>33.35</v>
      </c>
      <c r="O24" s="401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72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420" t="s">
        <v>23</v>
      </c>
      <c r="B27" s="1423" t="s">
        <v>34</v>
      </c>
      <c r="C27" s="1423"/>
      <c r="D27" s="1423"/>
      <c r="E27" s="1423"/>
      <c r="F27" s="1341" t="s">
        <v>232</v>
      </c>
      <c r="G27" s="1343" t="s">
        <v>233</v>
      </c>
      <c r="H27" s="1345" t="s">
        <v>46</v>
      </c>
      <c r="I27" s="1345"/>
      <c r="J27" s="1345"/>
      <c r="K27" s="1345"/>
      <c r="L27" s="1346"/>
      <c r="M27" s="1347" t="s">
        <v>238</v>
      </c>
      <c r="N27" s="47" t="s">
        <v>1</v>
      </c>
      <c r="O27" s="59" t="s">
        <v>37</v>
      </c>
      <c r="R27" s="3">
        <v>21</v>
      </c>
      <c r="S27" s="3">
        <v>23</v>
      </c>
      <c r="T27" s="3">
        <v>147</v>
      </c>
    </row>
    <row r="28" spans="1:20" ht="20.25" thickBot="1">
      <c r="A28" s="1429"/>
      <c r="B28" s="31" t="s">
        <v>27</v>
      </c>
      <c r="C28" s="25" t="s">
        <v>28</v>
      </c>
      <c r="D28" s="25" t="s">
        <v>19</v>
      </c>
      <c r="E28" s="25" t="s">
        <v>29</v>
      </c>
      <c r="F28" s="1342"/>
      <c r="G28" s="1344"/>
      <c r="H28" s="153" t="s">
        <v>21</v>
      </c>
      <c r="I28" s="153" t="s">
        <v>20</v>
      </c>
      <c r="J28" s="260" t="s">
        <v>30</v>
      </c>
      <c r="K28" s="261" t="s">
        <v>31</v>
      </c>
      <c r="L28" s="155" t="s">
        <v>32</v>
      </c>
      <c r="M28" s="1348"/>
      <c r="N28" s="25" t="s">
        <v>33</v>
      </c>
      <c r="O28" s="33" t="s">
        <v>33</v>
      </c>
      <c r="R28" s="3">
        <v>22</v>
      </c>
      <c r="S28" s="3">
        <v>24</v>
      </c>
      <c r="T28" s="3">
        <v>148</v>
      </c>
    </row>
    <row r="29" spans="1:20" ht="13.5" thickBot="1">
      <c r="A29" s="58" t="s">
        <v>12</v>
      </c>
      <c r="B29" s="397">
        <v>0</v>
      </c>
      <c r="C29" s="397">
        <v>0</v>
      </c>
      <c r="D29" s="397">
        <v>0</v>
      </c>
      <c r="E29" s="397">
        <v>11.89</v>
      </c>
      <c r="F29" s="397">
        <v>2.84</v>
      </c>
      <c r="G29" s="397">
        <v>4.12</v>
      </c>
      <c r="H29" s="397">
        <v>0</v>
      </c>
      <c r="I29" s="397">
        <v>0</v>
      </c>
      <c r="J29" s="397">
        <v>0</v>
      </c>
      <c r="K29" s="397">
        <v>0</v>
      </c>
      <c r="L29" s="728"/>
      <c r="M29" s="390">
        <v>0</v>
      </c>
      <c r="N29" s="380">
        <v>9</v>
      </c>
      <c r="O29" s="392">
        <v>12.8</v>
      </c>
      <c r="R29" s="3">
        <v>23</v>
      </c>
      <c r="S29" s="3">
        <v>25</v>
      </c>
      <c r="T29" s="3">
        <v>83</v>
      </c>
    </row>
    <row r="30" spans="1:20" ht="13.5" thickBot="1">
      <c r="A30" s="32" t="s">
        <v>13</v>
      </c>
      <c r="B30" s="396">
        <f>B29</f>
        <v>0</v>
      </c>
      <c r="C30" s="396">
        <f>C29</f>
        <v>0</v>
      </c>
      <c r="D30" s="396">
        <f>D29</f>
        <v>0</v>
      </c>
      <c r="E30" s="396">
        <f>E29</f>
        <v>11.89</v>
      </c>
      <c r="F30" s="396">
        <f>F29</f>
        <v>2.84</v>
      </c>
      <c r="G30" s="396">
        <f aca="true" t="shared" si="4" ref="G30:O30">G29</f>
        <v>4.12</v>
      </c>
      <c r="H30" s="396">
        <f t="shared" si="4"/>
        <v>0</v>
      </c>
      <c r="I30" s="396">
        <f t="shared" si="4"/>
        <v>0</v>
      </c>
      <c r="J30" s="396">
        <f t="shared" si="4"/>
        <v>0</v>
      </c>
      <c r="K30" s="396">
        <f t="shared" si="4"/>
        <v>0</v>
      </c>
      <c r="L30" s="398">
        <f t="shared" si="4"/>
        <v>0</v>
      </c>
      <c r="M30" s="396">
        <f t="shared" si="4"/>
        <v>0</v>
      </c>
      <c r="N30" s="396">
        <f t="shared" si="4"/>
        <v>9</v>
      </c>
      <c r="O30" s="401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99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420" t="s">
        <v>23</v>
      </c>
      <c r="B33" s="1423" t="s">
        <v>34</v>
      </c>
      <c r="C33" s="1423"/>
      <c r="D33" s="1423"/>
      <c r="E33" s="1423"/>
      <c r="F33" s="1341" t="s">
        <v>232</v>
      </c>
      <c r="G33" s="1343" t="s">
        <v>233</v>
      </c>
      <c r="H33" s="1345" t="s">
        <v>46</v>
      </c>
      <c r="I33" s="1345"/>
      <c r="J33" s="1345"/>
      <c r="K33" s="1345"/>
      <c r="L33" s="1346"/>
      <c r="M33" s="1347" t="s">
        <v>238</v>
      </c>
      <c r="N33" s="47" t="s">
        <v>1</v>
      </c>
      <c r="O33" s="59" t="s">
        <v>37</v>
      </c>
      <c r="R33" s="3">
        <v>27</v>
      </c>
      <c r="S33" s="3">
        <v>30</v>
      </c>
      <c r="T33" s="3">
        <v>46</v>
      </c>
    </row>
    <row r="34" spans="1:20" ht="20.25" thickBot="1">
      <c r="A34" s="1429"/>
      <c r="B34" s="31" t="s">
        <v>27</v>
      </c>
      <c r="C34" s="25" t="s">
        <v>28</v>
      </c>
      <c r="D34" s="25" t="s">
        <v>19</v>
      </c>
      <c r="E34" s="25" t="s">
        <v>29</v>
      </c>
      <c r="F34" s="1342"/>
      <c r="G34" s="1344"/>
      <c r="H34" s="153" t="s">
        <v>21</v>
      </c>
      <c r="I34" s="153" t="s">
        <v>20</v>
      </c>
      <c r="J34" s="260" t="s">
        <v>30</v>
      </c>
      <c r="K34" s="261" t="s">
        <v>31</v>
      </c>
      <c r="L34" s="350" t="s">
        <v>32</v>
      </c>
      <c r="M34" s="1348"/>
      <c r="N34" s="25" t="s">
        <v>33</v>
      </c>
      <c r="O34" s="33" t="s">
        <v>33</v>
      </c>
      <c r="R34" s="3">
        <v>28</v>
      </c>
      <c r="S34" s="3">
        <v>31</v>
      </c>
      <c r="T34" s="3">
        <v>55</v>
      </c>
    </row>
    <row r="35" spans="1:20" ht="12.75">
      <c r="A35" s="58" t="s">
        <v>12</v>
      </c>
      <c r="B35" s="397">
        <v>0</v>
      </c>
      <c r="C35" s="397">
        <v>0</v>
      </c>
      <c r="D35" s="397">
        <v>0</v>
      </c>
      <c r="E35" s="397">
        <v>103.47</v>
      </c>
      <c r="F35" s="397">
        <v>92.95</v>
      </c>
      <c r="G35" s="397">
        <v>15.5</v>
      </c>
      <c r="H35" s="397">
        <v>0</v>
      </c>
      <c r="I35" s="397">
        <v>0</v>
      </c>
      <c r="J35" s="397">
        <v>0</v>
      </c>
      <c r="K35" s="397">
        <v>0</v>
      </c>
      <c r="L35" s="410">
        <v>0</v>
      </c>
      <c r="M35" s="724">
        <v>0</v>
      </c>
      <c r="N35" s="397">
        <v>49.8</v>
      </c>
      <c r="O35" s="744">
        <v>46.8</v>
      </c>
      <c r="R35" s="3">
        <v>29</v>
      </c>
      <c r="S35" s="3">
        <v>32</v>
      </c>
      <c r="T35" s="3">
        <v>41</v>
      </c>
    </row>
    <row r="36" spans="1:20" ht="13.5" thickBot="1">
      <c r="A36" s="58" t="s">
        <v>3</v>
      </c>
      <c r="B36" s="397">
        <v>0</v>
      </c>
      <c r="C36" s="397">
        <v>141.69</v>
      </c>
      <c r="D36" s="397">
        <v>0</v>
      </c>
      <c r="E36" s="397">
        <v>15.8</v>
      </c>
      <c r="F36" s="397">
        <v>69</v>
      </c>
      <c r="G36" s="397">
        <v>31.09</v>
      </c>
      <c r="H36" s="397">
        <v>0</v>
      </c>
      <c r="I36" s="397">
        <v>0</v>
      </c>
      <c r="J36" s="397">
        <v>0</v>
      </c>
      <c r="K36" s="397">
        <v>0</v>
      </c>
      <c r="L36" s="727">
        <v>0</v>
      </c>
      <c r="M36" s="724">
        <v>0</v>
      </c>
      <c r="N36" s="397">
        <v>97.91</v>
      </c>
      <c r="O36" s="746">
        <v>47.19</v>
      </c>
      <c r="R36" s="3">
        <v>30</v>
      </c>
      <c r="S36" s="3">
        <v>33</v>
      </c>
      <c r="T36" s="3">
        <v>24</v>
      </c>
    </row>
    <row r="37" spans="1:20" ht="13.5" thickBot="1">
      <c r="A37" s="32" t="s">
        <v>13</v>
      </c>
      <c r="B37" s="396">
        <f>B36+B35</f>
        <v>0</v>
      </c>
      <c r="C37" s="396">
        <f aca="true" t="shared" si="5" ref="C37:K37">C36+C35</f>
        <v>141.69</v>
      </c>
      <c r="D37" s="396">
        <f t="shared" si="5"/>
        <v>0</v>
      </c>
      <c r="E37" s="396">
        <f t="shared" si="5"/>
        <v>119.27</v>
      </c>
      <c r="F37" s="396">
        <f t="shared" si="5"/>
        <v>161.95</v>
      </c>
      <c r="G37" s="396">
        <f t="shared" si="5"/>
        <v>46.59</v>
      </c>
      <c r="H37" s="396">
        <f t="shared" si="5"/>
        <v>0</v>
      </c>
      <c r="I37" s="396">
        <f t="shared" si="5"/>
        <v>0</v>
      </c>
      <c r="J37" s="396">
        <f t="shared" si="5"/>
        <v>0</v>
      </c>
      <c r="K37" s="396">
        <f t="shared" si="5"/>
        <v>0</v>
      </c>
      <c r="L37" s="398">
        <f>L35+L36</f>
        <v>0</v>
      </c>
      <c r="M37" s="396">
        <f>M35+M36</f>
        <v>0</v>
      </c>
      <c r="N37" s="396">
        <f>N35+N36</f>
        <v>147.70999999999998</v>
      </c>
      <c r="O37" s="401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207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420" t="s">
        <v>23</v>
      </c>
      <c r="B39" s="1423" t="s">
        <v>34</v>
      </c>
      <c r="C39" s="1423"/>
      <c r="D39" s="1423"/>
      <c r="E39" s="1423"/>
      <c r="F39" s="1341" t="s">
        <v>232</v>
      </c>
      <c r="G39" s="1343" t="s">
        <v>233</v>
      </c>
      <c r="H39" s="1345" t="s">
        <v>46</v>
      </c>
      <c r="I39" s="1345"/>
      <c r="J39" s="1345"/>
      <c r="K39" s="1345"/>
      <c r="L39" s="1346"/>
      <c r="M39" s="1347" t="s">
        <v>238</v>
      </c>
      <c r="N39" s="47" t="s">
        <v>1</v>
      </c>
      <c r="O39" s="59" t="s">
        <v>37</v>
      </c>
      <c r="R39" s="3">
        <v>33</v>
      </c>
      <c r="S39" s="3">
        <v>36</v>
      </c>
      <c r="T39" s="3">
        <v>55</v>
      </c>
    </row>
    <row r="40" spans="1:20" ht="20.25" thickBot="1">
      <c r="A40" s="1429"/>
      <c r="B40" s="31" t="s">
        <v>27</v>
      </c>
      <c r="C40" s="25" t="s">
        <v>28</v>
      </c>
      <c r="D40" s="25" t="s">
        <v>19</v>
      </c>
      <c r="E40" s="25" t="s">
        <v>29</v>
      </c>
      <c r="F40" s="1342"/>
      <c r="G40" s="1344"/>
      <c r="H40" s="153" t="s">
        <v>21</v>
      </c>
      <c r="I40" s="153" t="s">
        <v>20</v>
      </c>
      <c r="J40" s="260" t="s">
        <v>30</v>
      </c>
      <c r="K40" s="261" t="s">
        <v>31</v>
      </c>
      <c r="L40" s="155" t="s">
        <v>32</v>
      </c>
      <c r="M40" s="1348"/>
      <c r="N40" s="25" t="s">
        <v>33</v>
      </c>
      <c r="O40" s="33" t="s">
        <v>33</v>
      </c>
      <c r="R40" s="3">
        <v>34</v>
      </c>
      <c r="S40" s="3">
        <v>37</v>
      </c>
      <c r="T40" s="3">
        <v>21</v>
      </c>
    </row>
    <row r="41" spans="1:20" ht="13.5" thickBot="1">
      <c r="A41" s="264" t="s">
        <v>215</v>
      </c>
      <c r="B41" s="397">
        <v>0</v>
      </c>
      <c r="C41" s="397">
        <v>0</v>
      </c>
      <c r="D41" s="397">
        <v>0</v>
      </c>
      <c r="E41" s="397">
        <v>30.3</v>
      </c>
      <c r="F41" s="397">
        <v>18.13</v>
      </c>
      <c r="G41" s="397">
        <v>2.66</v>
      </c>
      <c r="H41" s="397">
        <v>0</v>
      </c>
      <c r="I41" s="397">
        <v>0</v>
      </c>
      <c r="J41" s="397">
        <v>0</v>
      </c>
      <c r="K41" s="397">
        <v>0</v>
      </c>
      <c r="L41" s="728">
        <v>0</v>
      </c>
      <c r="M41" s="390">
        <v>0</v>
      </c>
      <c r="N41" s="380">
        <v>40.14</v>
      </c>
      <c r="O41" s="392">
        <v>19.16</v>
      </c>
      <c r="R41" s="3">
        <v>35</v>
      </c>
      <c r="S41" s="3">
        <v>38</v>
      </c>
      <c r="T41" s="3">
        <v>57</v>
      </c>
    </row>
    <row r="42" spans="1:20" ht="13.5" thickBot="1">
      <c r="A42" s="32" t="s">
        <v>13</v>
      </c>
      <c r="B42" s="396">
        <f>B41</f>
        <v>0</v>
      </c>
      <c r="C42" s="396">
        <f>C41</f>
        <v>0</v>
      </c>
      <c r="D42" s="396">
        <f>D41</f>
        <v>0</v>
      </c>
      <c r="E42" s="396">
        <f>E41</f>
        <v>30.3</v>
      </c>
      <c r="F42" s="396">
        <f>F41</f>
        <v>18.13</v>
      </c>
      <c r="G42" s="396">
        <f aca="true" t="shared" si="6" ref="G42:O42">G41</f>
        <v>2.66</v>
      </c>
      <c r="H42" s="396">
        <f t="shared" si="6"/>
        <v>0</v>
      </c>
      <c r="I42" s="396">
        <f t="shared" si="6"/>
        <v>0</v>
      </c>
      <c r="J42" s="396">
        <f t="shared" si="6"/>
        <v>0</v>
      </c>
      <c r="K42" s="396">
        <f t="shared" si="6"/>
        <v>0</v>
      </c>
      <c r="L42" s="398">
        <f t="shared" si="6"/>
        <v>0</v>
      </c>
      <c r="M42" s="396">
        <f t="shared" si="6"/>
        <v>0</v>
      </c>
      <c r="N42" s="396">
        <f t="shared" si="6"/>
        <v>40.14</v>
      </c>
      <c r="O42" s="401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211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420" t="s">
        <v>23</v>
      </c>
      <c r="B45" s="1423" t="s">
        <v>34</v>
      </c>
      <c r="C45" s="1423"/>
      <c r="D45" s="1423"/>
      <c r="E45" s="1423"/>
      <c r="F45" s="1341" t="s">
        <v>232</v>
      </c>
      <c r="G45" s="1343" t="s">
        <v>233</v>
      </c>
      <c r="H45" s="1345" t="s">
        <v>46</v>
      </c>
      <c r="I45" s="1345"/>
      <c r="J45" s="1345"/>
      <c r="K45" s="1345"/>
      <c r="L45" s="1346"/>
      <c r="M45" s="1347" t="s">
        <v>238</v>
      </c>
      <c r="N45" s="47" t="s">
        <v>1</v>
      </c>
      <c r="O45" s="59" t="s">
        <v>37</v>
      </c>
      <c r="R45" s="3">
        <v>39</v>
      </c>
      <c r="S45" s="3">
        <v>42</v>
      </c>
      <c r="T45" s="3">
        <v>51</v>
      </c>
    </row>
    <row r="46" spans="1:20" ht="20.25" thickBot="1">
      <c r="A46" s="1429"/>
      <c r="B46" s="31" t="s">
        <v>27</v>
      </c>
      <c r="C46" s="25" t="s">
        <v>28</v>
      </c>
      <c r="D46" s="25" t="s">
        <v>19</v>
      </c>
      <c r="E46" s="25" t="s">
        <v>29</v>
      </c>
      <c r="F46" s="1342"/>
      <c r="G46" s="1344"/>
      <c r="H46" s="153" t="s">
        <v>21</v>
      </c>
      <c r="I46" s="153" t="s">
        <v>20</v>
      </c>
      <c r="J46" s="260" t="s">
        <v>30</v>
      </c>
      <c r="K46" s="261" t="s">
        <v>31</v>
      </c>
      <c r="L46" s="155" t="s">
        <v>32</v>
      </c>
      <c r="M46" s="1348"/>
      <c r="N46" s="25" t="s">
        <v>33</v>
      </c>
      <c r="O46" s="33" t="s">
        <v>33</v>
      </c>
      <c r="R46" s="3">
        <v>40</v>
      </c>
      <c r="S46" s="3">
        <v>43</v>
      </c>
      <c r="T46" s="3">
        <v>51</v>
      </c>
    </row>
    <row r="47" spans="1:20" ht="13.5" thickBot="1">
      <c r="A47" s="58" t="s">
        <v>12</v>
      </c>
      <c r="B47" s="397">
        <v>0</v>
      </c>
      <c r="C47" s="397">
        <v>0</v>
      </c>
      <c r="D47" s="397">
        <v>0</v>
      </c>
      <c r="E47" s="397">
        <v>168.53</v>
      </c>
      <c r="F47" s="397">
        <v>47.76</v>
      </c>
      <c r="G47" s="397">
        <v>12</v>
      </c>
      <c r="H47" s="397">
        <v>0</v>
      </c>
      <c r="I47" s="397">
        <v>0</v>
      </c>
      <c r="J47" s="397">
        <v>0</v>
      </c>
      <c r="K47" s="397">
        <v>0</v>
      </c>
      <c r="L47" s="728">
        <v>0</v>
      </c>
      <c r="M47" s="390">
        <v>0</v>
      </c>
      <c r="N47" s="390">
        <v>52.43</v>
      </c>
      <c r="O47" s="399">
        <v>39.6</v>
      </c>
      <c r="R47" s="3">
        <v>41</v>
      </c>
      <c r="S47" s="3">
        <v>45</v>
      </c>
      <c r="T47" s="3">
        <v>104</v>
      </c>
    </row>
    <row r="48" spans="1:20" ht="13.5" thickBot="1">
      <c r="A48" s="32" t="s">
        <v>13</v>
      </c>
      <c r="B48" s="396">
        <f>B47</f>
        <v>0</v>
      </c>
      <c r="C48" s="396">
        <f>C47</f>
        <v>0</v>
      </c>
      <c r="D48" s="396">
        <f>D47</f>
        <v>0</v>
      </c>
      <c r="E48" s="396">
        <f>E47</f>
        <v>168.53</v>
      </c>
      <c r="F48" s="396">
        <f>F47</f>
        <v>47.76</v>
      </c>
      <c r="G48" s="396">
        <f aca="true" t="shared" si="7" ref="G48:O48">G47</f>
        <v>12</v>
      </c>
      <c r="H48" s="396">
        <f t="shared" si="7"/>
        <v>0</v>
      </c>
      <c r="I48" s="396">
        <f t="shared" si="7"/>
        <v>0</v>
      </c>
      <c r="J48" s="396">
        <f t="shared" si="7"/>
        <v>0</v>
      </c>
      <c r="K48" s="396">
        <f t="shared" si="7"/>
        <v>0</v>
      </c>
      <c r="L48" s="398">
        <f t="shared" si="7"/>
        <v>0</v>
      </c>
      <c r="M48" s="396">
        <f t="shared" si="7"/>
        <v>0</v>
      </c>
      <c r="N48" s="396">
        <f t="shared" si="7"/>
        <v>52.43</v>
      </c>
      <c r="O48" s="401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77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420" t="s">
        <v>23</v>
      </c>
      <c r="B51" s="1423" t="s">
        <v>34</v>
      </c>
      <c r="C51" s="1423"/>
      <c r="D51" s="1423"/>
      <c r="E51" s="1423"/>
      <c r="F51" s="1341" t="s">
        <v>232</v>
      </c>
      <c r="G51" s="1343" t="s">
        <v>233</v>
      </c>
      <c r="H51" s="1345" t="s">
        <v>46</v>
      </c>
      <c r="I51" s="1345"/>
      <c r="J51" s="1345"/>
      <c r="K51" s="1345"/>
      <c r="L51" s="1346"/>
      <c r="M51" s="1347" t="s">
        <v>238</v>
      </c>
      <c r="N51" s="47" t="s">
        <v>1</v>
      </c>
      <c r="O51" s="59" t="s">
        <v>37</v>
      </c>
      <c r="R51" s="3">
        <v>45</v>
      </c>
      <c r="S51" s="3">
        <v>51</v>
      </c>
      <c r="T51" s="3">
        <v>56</v>
      </c>
    </row>
    <row r="52" spans="1:20" ht="20.25" thickBot="1">
      <c r="A52" s="1429"/>
      <c r="B52" s="31" t="s">
        <v>27</v>
      </c>
      <c r="C52" s="25" t="s">
        <v>28</v>
      </c>
      <c r="D52" s="25" t="s">
        <v>19</v>
      </c>
      <c r="E52" s="25" t="s">
        <v>29</v>
      </c>
      <c r="F52" s="1342"/>
      <c r="G52" s="1344"/>
      <c r="H52" s="153" t="s">
        <v>21</v>
      </c>
      <c r="I52" s="153" t="s">
        <v>20</v>
      </c>
      <c r="J52" s="260" t="s">
        <v>30</v>
      </c>
      <c r="K52" s="261" t="s">
        <v>31</v>
      </c>
      <c r="L52" s="155" t="s">
        <v>32</v>
      </c>
      <c r="M52" s="1348"/>
      <c r="N52" s="25" t="s">
        <v>33</v>
      </c>
      <c r="O52" s="33" t="s">
        <v>33</v>
      </c>
      <c r="R52" s="3">
        <v>46</v>
      </c>
      <c r="S52" s="3">
        <v>52</v>
      </c>
      <c r="T52" s="3">
        <v>57</v>
      </c>
    </row>
    <row r="53" spans="1:20" ht="13.5" thickBot="1">
      <c r="A53" s="58" t="s">
        <v>12</v>
      </c>
      <c r="B53" s="397">
        <v>0</v>
      </c>
      <c r="C53" s="397">
        <v>0</v>
      </c>
      <c r="D53" s="397">
        <v>0</v>
      </c>
      <c r="E53" s="397">
        <v>11.96</v>
      </c>
      <c r="F53" s="397">
        <v>31.3</v>
      </c>
      <c r="G53" s="397">
        <v>10.01</v>
      </c>
      <c r="H53" s="725">
        <v>0</v>
      </c>
      <c r="I53" s="380">
        <v>0</v>
      </c>
      <c r="J53" s="380">
        <v>0</v>
      </c>
      <c r="K53" s="720">
        <v>0</v>
      </c>
      <c r="L53" s="728">
        <v>0</v>
      </c>
      <c r="M53" s="390">
        <v>0</v>
      </c>
      <c r="N53" s="720">
        <v>7.28</v>
      </c>
      <c r="O53" s="392">
        <v>17.88</v>
      </c>
      <c r="R53" s="3">
        <v>47</v>
      </c>
      <c r="S53" s="3">
        <v>53</v>
      </c>
      <c r="T53" s="3">
        <v>16</v>
      </c>
    </row>
    <row r="54" spans="1:20" ht="13.5" thickBot="1">
      <c r="A54" s="32" t="s">
        <v>13</v>
      </c>
      <c r="B54" s="396">
        <f>B53</f>
        <v>0</v>
      </c>
      <c r="C54" s="396">
        <f>C53</f>
        <v>0</v>
      </c>
      <c r="D54" s="396">
        <f>D53</f>
        <v>0</v>
      </c>
      <c r="E54" s="396">
        <f>E53</f>
        <v>11.96</v>
      </c>
      <c r="F54" s="396">
        <f>F53</f>
        <v>31.3</v>
      </c>
      <c r="G54" s="396">
        <f aca="true" t="shared" si="8" ref="G54:O54">G53</f>
        <v>10.01</v>
      </c>
      <c r="H54" s="396">
        <f t="shared" si="8"/>
        <v>0</v>
      </c>
      <c r="I54" s="396">
        <f t="shared" si="8"/>
        <v>0</v>
      </c>
      <c r="J54" s="396">
        <f t="shared" si="8"/>
        <v>0</v>
      </c>
      <c r="K54" s="396">
        <f t="shared" si="8"/>
        <v>0</v>
      </c>
      <c r="L54" s="398">
        <f t="shared" si="8"/>
        <v>0</v>
      </c>
      <c r="M54" s="396">
        <f t="shared" si="8"/>
        <v>0</v>
      </c>
      <c r="N54" s="396">
        <f t="shared" si="8"/>
        <v>7.28</v>
      </c>
      <c r="O54" s="401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168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420" t="s">
        <v>23</v>
      </c>
      <c r="B57" s="1423" t="s">
        <v>34</v>
      </c>
      <c r="C57" s="1423"/>
      <c r="D57" s="1423"/>
      <c r="E57" s="1423"/>
      <c r="F57" s="1450" t="s">
        <v>24</v>
      </c>
      <c r="G57" s="1461" t="s">
        <v>0</v>
      </c>
      <c r="H57" s="1465" t="s">
        <v>35</v>
      </c>
      <c r="I57" s="1465"/>
      <c r="J57" s="1465"/>
      <c r="K57" s="1465"/>
      <c r="L57" s="1466"/>
      <c r="M57" s="1491" t="s">
        <v>25</v>
      </c>
      <c r="N57" s="47" t="s">
        <v>1</v>
      </c>
      <c r="O57" s="59" t="s">
        <v>37</v>
      </c>
      <c r="R57" s="3">
        <v>51</v>
      </c>
      <c r="S57" s="3">
        <v>60</v>
      </c>
      <c r="T57" s="3">
        <v>50</v>
      </c>
    </row>
    <row r="58" spans="1:20" ht="20.25" thickBot="1">
      <c r="A58" s="1429"/>
      <c r="B58" s="31" t="s">
        <v>27</v>
      </c>
      <c r="C58" s="25" t="s">
        <v>28</v>
      </c>
      <c r="D58" s="25" t="s">
        <v>19</v>
      </c>
      <c r="E58" s="25" t="s">
        <v>29</v>
      </c>
      <c r="F58" s="1451"/>
      <c r="G58" s="1462"/>
      <c r="H58" s="28" t="s">
        <v>21</v>
      </c>
      <c r="I58" s="28" t="s">
        <v>20</v>
      </c>
      <c r="J58" s="28" t="s">
        <v>30</v>
      </c>
      <c r="K58" s="29" t="s">
        <v>31</v>
      </c>
      <c r="L58" s="30" t="s">
        <v>32</v>
      </c>
      <c r="M58" s="1492"/>
      <c r="N58" s="25" t="s">
        <v>33</v>
      </c>
      <c r="O58" s="33" t="s">
        <v>33</v>
      </c>
      <c r="R58" s="3">
        <v>52</v>
      </c>
      <c r="S58" s="3">
        <v>61</v>
      </c>
      <c r="T58" s="3">
        <v>29</v>
      </c>
    </row>
    <row r="59" spans="1:20" ht="13.5" thickBot="1">
      <c r="A59" s="58" t="s">
        <v>12</v>
      </c>
      <c r="B59" s="397">
        <v>0</v>
      </c>
      <c r="C59" s="397">
        <v>0</v>
      </c>
      <c r="D59" s="397">
        <v>0</v>
      </c>
      <c r="E59" s="397">
        <v>8.71</v>
      </c>
      <c r="F59" s="397">
        <v>22.81</v>
      </c>
      <c r="G59" s="397">
        <v>1.62</v>
      </c>
      <c r="H59" s="725">
        <v>0</v>
      </c>
      <c r="I59" s="380">
        <v>0</v>
      </c>
      <c r="J59" s="380">
        <v>0</v>
      </c>
      <c r="K59" s="720">
        <v>0</v>
      </c>
      <c r="L59" s="728">
        <v>0</v>
      </c>
      <c r="M59" s="390">
        <v>0</v>
      </c>
      <c r="N59" s="720">
        <v>8.4</v>
      </c>
      <c r="O59" s="392">
        <v>10.8</v>
      </c>
      <c r="R59" s="3">
        <v>53</v>
      </c>
      <c r="S59" s="3">
        <v>62</v>
      </c>
      <c r="T59" s="3">
        <v>29</v>
      </c>
    </row>
    <row r="60" spans="1:20" ht="13.5" thickBot="1">
      <c r="A60" s="32" t="s">
        <v>13</v>
      </c>
      <c r="B60" s="396">
        <f>B59</f>
        <v>0</v>
      </c>
      <c r="C60" s="396">
        <f>C59</f>
        <v>0</v>
      </c>
      <c r="D60" s="396">
        <f>D59</f>
        <v>0</v>
      </c>
      <c r="E60" s="396">
        <f>E59</f>
        <v>8.71</v>
      </c>
      <c r="F60" s="396">
        <f>F59</f>
        <v>22.81</v>
      </c>
      <c r="G60" s="396">
        <f aca="true" t="shared" si="9" ref="G60:O60">G59</f>
        <v>1.62</v>
      </c>
      <c r="H60" s="396">
        <f t="shared" si="9"/>
        <v>0</v>
      </c>
      <c r="I60" s="396">
        <f t="shared" si="9"/>
        <v>0</v>
      </c>
      <c r="J60" s="396">
        <f t="shared" si="9"/>
        <v>0</v>
      </c>
      <c r="K60" s="396">
        <f t="shared" si="9"/>
        <v>0</v>
      </c>
      <c r="L60" s="398">
        <f t="shared" si="9"/>
        <v>0</v>
      </c>
      <c r="M60" s="396">
        <f t="shared" si="9"/>
        <v>0</v>
      </c>
      <c r="N60" s="396">
        <f t="shared" si="9"/>
        <v>8.4</v>
      </c>
      <c r="O60" s="401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90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420" t="s">
        <v>23</v>
      </c>
      <c r="B63" s="1423" t="s">
        <v>34</v>
      </c>
      <c r="C63" s="1423"/>
      <c r="D63" s="1423"/>
      <c r="E63" s="1423"/>
      <c r="F63" s="1341" t="s">
        <v>232</v>
      </c>
      <c r="G63" s="1343" t="s">
        <v>233</v>
      </c>
      <c r="H63" s="1345" t="s">
        <v>46</v>
      </c>
      <c r="I63" s="1345"/>
      <c r="J63" s="1345"/>
      <c r="K63" s="1345"/>
      <c r="L63" s="1346"/>
      <c r="M63" s="1347" t="s">
        <v>238</v>
      </c>
      <c r="N63" s="47" t="s">
        <v>1</v>
      </c>
      <c r="O63" s="59" t="s">
        <v>37</v>
      </c>
      <c r="R63" s="3">
        <v>57</v>
      </c>
      <c r="S63" s="3">
        <v>66</v>
      </c>
      <c r="T63" s="3">
        <v>39</v>
      </c>
    </row>
    <row r="64" spans="1:20" ht="20.25" thickBot="1">
      <c r="A64" s="1429"/>
      <c r="B64" s="31" t="s">
        <v>27</v>
      </c>
      <c r="C64" s="25" t="s">
        <v>28</v>
      </c>
      <c r="D64" s="25" t="s">
        <v>19</v>
      </c>
      <c r="E64" s="25" t="s">
        <v>29</v>
      </c>
      <c r="F64" s="1342"/>
      <c r="G64" s="1344"/>
      <c r="H64" s="153" t="s">
        <v>21</v>
      </c>
      <c r="I64" s="153" t="s">
        <v>20</v>
      </c>
      <c r="J64" s="260" t="s">
        <v>30</v>
      </c>
      <c r="K64" s="261" t="s">
        <v>31</v>
      </c>
      <c r="L64" s="155" t="s">
        <v>32</v>
      </c>
      <c r="M64" s="1348"/>
      <c r="N64" s="25" t="s">
        <v>33</v>
      </c>
      <c r="O64" s="33" t="s">
        <v>33</v>
      </c>
      <c r="R64" s="3">
        <v>58</v>
      </c>
      <c r="S64" s="3">
        <v>67</v>
      </c>
      <c r="T64" s="3">
        <v>38</v>
      </c>
    </row>
    <row r="65" spans="1:20" ht="13.5" thickBot="1">
      <c r="A65" s="58" t="s">
        <v>12</v>
      </c>
      <c r="B65" s="397">
        <v>0</v>
      </c>
      <c r="C65" s="397">
        <v>0</v>
      </c>
      <c r="D65" s="397">
        <v>0</v>
      </c>
      <c r="E65" s="397">
        <v>67.47</v>
      </c>
      <c r="F65" s="397">
        <v>61.08</v>
      </c>
      <c r="G65" s="397">
        <v>14.09</v>
      </c>
      <c r="H65" s="725">
        <v>0</v>
      </c>
      <c r="I65" s="380">
        <v>0</v>
      </c>
      <c r="J65" s="380">
        <v>0</v>
      </c>
      <c r="K65" s="720">
        <v>0</v>
      </c>
      <c r="L65" s="728">
        <v>0</v>
      </c>
      <c r="M65" s="390">
        <v>0</v>
      </c>
      <c r="N65" s="380">
        <v>25.58</v>
      </c>
      <c r="O65" s="392">
        <v>43.6</v>
      </c>
      <c r="R65" s="3">
        <v>59</v>
      </c>
      <c r="S65" s="3">
        <v>68</v>
      </c>
      <c r="T65" s="3">
        <v>39</v>
      </c>
    </row>
    <row r="66" spans="1:20" ht="13.5" thickBot="1">
      <c r="A66" s="32" t="s">
        <v>13</v>
      </c>
      <c r="B66" s="396">
        <f aca="true" t="shared" si="10" ref="B66:O66">B65</f>
        <v>0</v>
      </c>
      <c r="C66" s="396">
        <f t="shared" si="10"/>
        <v>0</v>
      </c>
      <c r="D66" s="396">
        <f t="shared" si="10"/>
        <v>0</v>
      </c>
      <c r="E66" s="396">
        <f t="shared" si="10"/>
        <v>67.47</v>
      </c>
      <c r="F66" s="396">
        <f t="shared" si="10"/>
        <v>61.08</v>
      </c>
      <c r="G66" s="396">
        <f t="shared" si="10"/>
        <v>14.09</v>
      </c>
      <c r="H66" s="396">
        <f t="shared" si="10"/>
        <v>0</v>
      </c>
      <c r="I66" s="396">
        <f t="shared" si="10"/>
        <v>0</v>
      </c>
      <c r="J66" s="396">
        <f t="shared" si="10"/>
        <v>0</v>
      </c>
      <c r="K66" s="396">
        <f t="shared" si="10"/>
        <v>0</v>
      </c>
      <c r="L66" s="398">
        <f t="shared" si="10"/>
        <v>0</v>
      </c>
      <c r="M66" s="396">
        <f t="shared" si="10"/>
        <v>0</v>
      </c>
      <c r="N66" s="396">
        <f t="shared" si="10"/>
        <v>25.58</v>
      </c>
      <c r="O66" s="401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262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420" t="s">
        <v>23</v>
      </c>
      <c r="B69" s="1423" t="s">
        <v>34</v>
      </c>
      <c r="C69" s="1423"/>
      <c r="D69" s="1423"/>
      <c r="E69" s="1423"/>
      <c r="F69" s="1341" t="s">
        <v>232</v>
      </c>
      <c r="G69" s="1343" t="s">
        <v>233</v>
      </c>
      <c r="H69" s="1345" t="s">
        <v>46</v>
      </c>
      <c r="I69" s="1345"/>
      <c r="J69" s="1345"/>
      <c r="K69" s="1345"/>
      <c r="L69" s="1346"/>
      <c r="M69" s="1347" t="s">
        <v>238</v>
      </c>
      <c r="N69" s="47" t="s">
        <v>1</v>
      </c>
      <c r="O69" s="59" t="s">
        <v>37</v>
      </c>
      <c r="R69" s="3">
        <v>63</v>
      </c>
      <c r="S69" s="3">
        <v>77</v>
      </c>
      <c r="T69" s="3">
        <v>57</v>
      </c>
    </row>
    <row r="70" spans="1:20" ht="20.25" thickBot="1">
      <c r="A70" s="1429"/>
      <c r="B70" s="31" t="s">
        <v>27</v>
      </c>
      <c r="C70" s="25" t="s">
        <v>28</v>
      </c>
      <c r="D70" s="25" t="s">
        <v>19</v>
      </c>
      <c r="E70" s="25" t="s">
        <v>29</v>
      </c>
      <c r="F70" s="1342"/>
      <c r="G70" s="1344"/>
      <c r="H70" s="153" t="s">
        <v>21</v>
      </c>
      <c r="I70" s="153" t="s">
        <v>20</v>
      </c>
      <c r="J70" s="260" t="s">
        <v>30</v>
      </c>
      <c r="K70" s="261" t="s">
        <v>31</v>
      </c>
      <c r="L70" s="155" t="s">
        <v>32</v>
      </c>
      <c r="M70" s="1348"/>
      <c r="N70" s="25" t="s">
        <v>33</v>
      </c>
      <c r="O70" s="33" t="s">
        <v>33</v>
      </c>
      <c r="R70" s="3">
        <v>64</v>
      </c>
      <c r="S70" s="3">
        <v>78</v>
      </c>
      <c r="T70" s="3">
        <v>57</v>
      </c>
    </row>
    <row r="71" spans="1:20" ht="13.5" thickBot="1">
      <c r="A71" s="58" t="s">
        <v>12</v>
      </c>
      <c r="B71" s="397">
        <v>0</v>
      </c>
      <c r="C71" s="397">
        <v>0</v>
      </c>
      <c r="D71" s="397">
        <v>0</v>
      </c>
      <c r="E71" s="397">
        <v>91.72</v>
      </c>
      <c r="F71" s="397">
        <v>15.12</v>
      </c>
      <c r="G71" s="397">
        <v>14.23</v>
      </c>
      <c r="H71" s="397">
        <v>0</v>
      </c>
      <c r="I71" s="397">
        <v>0</v>
      </c>
      <c r="J71" s="397">
        <v>0</v>
      </c>
      <c r="K71" s="720">
        <v>0</v>
      </c>
      <c r="L71" s="728">
        <v>0</v>
      </c>
      <c r="M71" s="390">
        <v>0</v>
      </c>
      <c r="N71" s="380">
        <v>62.72</v>
      </c>
      <c r="O71" s="392">
        <v>46.8</v>
      </c>
      <c r="R71" s="3">
        <v>65</v>
      </c>
      <c r="S71" s="3">
        <v>83</v>
      </c>
      <c r="T71" s="3">
        <v>79</v>
      </c>
    </row>
    <row r="72" spans="1:20" ht="13.5" thickBot="1">
      <c r="A72" s="32" t="s">
        <v>13</v>
      </c>
      <c r="B72" s="396">
        <f>B71</f>
        <v>0</v>
      </c>
      <c r="C72" s="396">
        <f>C71</f>
        <v>0</v>
      </c>
      <c r="D72" s="396">
        <f>D71</f>
        <v>0</v>
      </c>
      <c r="E72" s="396">
        <f>E71</f>
        <v>91.72</v>
      </c>
      <c r="F72" s="396">
        <f>F71</f>
        <v>15.12</v>
      </c>
      <c r="G72" s="396">
        <f aca="true" t="shared" si="11" ref="G72:O72">G71</f>
        <v>14.23</v>
      </c>
      <c r="H72" s="396">
        <f t="shared" si="11"/>
        <v>0</v>
      </c>
      <c r="I72" s="396">
        <f t="shared" si="11"/>
        <v>0</v>
      </c>
      <c r="J72" s="396">
        <f t="shared" si="11"/>
        <v>0</v>
      </c>
      <c r="K72" s="396">
        <f t="shared" si="11"/>
        <v>0</v>
      </c>
      <c r="L72" s="398">
        <f t="shared" si="11"/>
        <v>0</v>
      </c>
      <c r="M72" s="396">
        <f t="shared" si="11"/>
        <v>0</v>
      </c>
      <c r="N72" s="396">
        <f t="shared" si="11"/>
        <v>62.72</v>
      </c>
      <c r="O72" s="401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212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420" t="s">
        <v>23</v>
      </c>
      <c r="B75" s="1423" t="s">
        <v>34</v>
      </c>
      <c r="C75" s="1423"/>
      <c r="D75" s="1423"/>
      <c r="E75" s="1423"/>
      <c r="F75" s="1341" t="s">
        <v>232</v>
      </c>
      <c r="G75" s="1343" t="s">
        <v>233</v>
      </c>
      <c r="H75" s="1345" t="s">
        <v>46</v>
      </c>
      <c r="I75" s="1345"/>
      <c r="J75" s="1345"/>
      <c r="K75" s="1345"/>
      <c r="L75" s="1346"/>
      <c r="M75" s="1347" t="s">
        <v>238</v>
      </c>
      <c r="N75" s="47" t="s">
        <v>1</v>
      </c>
      <c r="O75" s="59" t="s">
        <v>37</v>
      </c>
      <c r="R75" s="3">
        <v>69</v>
      </c>
      <c r="S75" s="3">
        <v>89</v>
      </c>
      <c r="T75" s="3">
        <v>50</v>
      </c>
    </row>
    <row r="76" spans="1:20" ht="20.25" thickBot="1">
      <c r="A76" s="1429"/>
      <c r="B76" s="31" t="s">
        <v>27</v>
      </c>
      <c r="C76" s="25" t="s">
        <v>28</v>
      </c>
      <c r="D76" s="25" t="s">
        <v>19</v>
      </c>
      <c r="E76" s="25" t="s">
        <v>29</v>
      </c>
      <c r="F76" s="1342"/>
      <c r="G76" s="1344"/>
      <c r="H76" s="153" t="s">
        <v>21</v>
      </c>
      <c r="I76" s="153" t="s">
        <v>20</v>
      </c>
      <c r="J76" s="260" t="s">
        <v>30</v>
      </c>
      <c r="K76" s="261" t="s">
        <v>31</v>
      </c>
      <c r="L76" s="155" t="s">
        <v>32</v>
      </c>
      <c r="M76" s="1348"/>
      <c r="N76" s="25" t="s">
        <v>33</v>
      </c>
      <c r="O76" s="33" t="s">
        <v>33</v>
      </c>
      <c r="R76" s="3">
        <v>70</v>
      </c>
      <c r="S76" s="3">
        <v>90</v>
      </c>
      <c r="T76" s="3">
        <v>50</v>
      </c>
    </row>
    <row r="77" spans="1:20" ht="13.5" thickBot="1">
      <c r="A77" s="58" t="s">
        <v>12</v>
      </c>
      <c r="B77" s="405">
        <v>0</v>
      </c>
      <c r="C77" s="405">
        <v>0</v>
      </c>
      <c r="D77" s="405">
        <v>0</v>
      </c>
      <c r="E77" s="405">
        <v>22.04</v>
      </c>
      <c r="F77" s="405">
        <v>77.37</v>
      </c>
      <c r="G77" s="405">
        <v>11.81</v>
      </c>
      <c r="H77" s="405">
        <v>0</v>
      </c>
      <c r="I77" s="405">
        <v>0</v>
      </c>
      <c r="J77" s="405">
        <v>0</v>
      </c>
      <c r="K77" s="405">
        <v>0</v>
      </c>
      <c r="L77" s="732">
        <v>0</v>
      </c>
      <c r="M77" s="387">
        <v>0</v>
      </c>
      <c r="N77" s="733">
        <v>0</v>
      </c>
      <c r="O77" s="388">
        <v>14.4</v>
      </c>
      <c r="R77" s="3">
        <v>71</v>
      </c>
      <c r="S77" s="3">
        <v>91</v>
      </c>
      <c r="T77" s="3">
        <v>51</v>
      </c>
    </row>
    <row r="78" spans="1:20" ht="13.5" thickBot="1">
      <c r="A78" s="32" t="s">
        <v>13</v>
      </c>
      <c r="B78" s="407">
        <f aca="true" t="shared" si="12" ref="B78:O78">B77</f>
        <v>0</v>
      </c>
      <c r="C78" s="407">
        <f t="shared" si="12"/>
        <v>0</v>
      </c>
      <c r="D78" s="407">
        <f t="shared" si="12"/>
        <v>0</v>
      </c>
      <c r="E78" s="407">
        <f t="shared" si="12"/>
        <v>22.04</v>
      </c>
      <c r="F78" s="407">
        <f t="shared" si="12"/>
        <v>77.37</v>
      </c>
      <c r="G78" s="407">
        <f t="shared" si="12"/>
        <v>11.81</v>
      </c>
      <c r="H78" s="407">
        <f t="shared" si="12"/>
        <v>0</v>
      </c>
      <c r="I78" s="407">
        <f t="shared" si="12"/>
        <v>0</v>
      </c>
      <c r="J78" s="407">
        <f t="shared" si="12"/>
        <v>0</v>
      </c>
      <c r="K78" s="407">
        <f t="shared" si="12"/>
        <v>0</v>
      </c>
      <c r="L78" s="409">
        <f t="shared" si="12"/>
        <v>0</v>
      </c>
      <c r="M78" s="407">
        <f t="shared" si="12"/>
        <v>0</v>
      </c>
      <c r="N78" s="407">
        <f t="shared" si="12"/>
        <v>0</v>
      </c>
      <c r="O78" s="408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213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420" t="s">
        <v>23</v>
      </c>
      <c r="B81" s="1423" t="s">
        <v>34</v>
      </c>
      <c r="C81" s="1423"/>
      <c r="D81" s="1423"/>
      <c r="E81" s="1423"/>
      <c r="F81" s="1341" t="s">
        <v>232</v>
      </c>
      <c r="G81" s="1343" t="s">
        <v>233</v>
      </c>
      <c r="H81" s="1345" t="s">
        <v>46</v>
      </c>
      <c r="I81" s="1345"/>
      <c r="J81" s="1345"/>
      <c r="K81" s="1345"/>
      <c r="L81" s="1346"/>
      <c r="M81" s="1347" t="s">
        <v>238</v>
      </c>
      <c r="N81" s="47" t="s">
        <v>1</v>
      </c>
      <c r="O81" s="59" t="s">
        <v>37</v>
      </c>
      <c r="R81" s="3">
        <v>75</v>
      </c>
      <c r="S81" s="3">
        <v>96</v>
      </c>
      <c r="T81" s="3">
        <v>38</v>
      </c>
    </row>
    <row r="82" spans="1:20" ht="20.25" thickBot="1">
      <c r="A82" s="1429"/>
      <c r="B82" s="31" t="s">
        <v>27</v>
      </c>
      <c r="C82" s="25" t="s">
        <v>156</v>
      </c>
      <c r="D82" s="25" t="s">
        <v>19</v>
      </c>
      <c r="E82" s="25" t="s">
        <v>29</v>
      </c>
      <c r="F82" s="1342"/>
      <c r="G82" s="1344"/>
      <c r="H82" s="153" t="s">
        <v>21</v>
      </c>
      <c r="I82" s="153" t="s">
        <v>20</v>
      </c>
      <c r="J82" s="260" t="s">
        <v>30</v>
      </c>
      <c r="K82" s="261" t="s">
        <v>31</v>
      </c>
      <c r="L82" s="155" t="s">
        <v>32</v>
      </c>
      <c r="M82" s="1348"/>
      <c r="N82" s="25" t="s">
        <v>33</v>
      </c>
      <c r="O82" s="33" t="s">
        <v>33</v>
      </c>
      <c r="R82" s="3">
        <v>76</v>
      </c>
      <c r="S82" s="3">
        <v>97</v>
      </c>
      <c r="T82" s="3">
        <v>97</v>
      </c>
    </row>
    <row r="83" spans="1:20" ht="12.75">
      <c r="A83" s="58" t="s">
        <v>12</v>
      </c>
      <c r="B83" s="405">
        <v>0</v>
      </c>
      <c r="C83" s="405">
        <v>0</v>
      </c>
      <c r="D83" s="405"/>
      <c r="E83" s="405">
        <v>44.44</v>
      </c>
      <c r="F83" s="405">
        <v>24.13</v>
      </c>
      <c r="G83" s="405">
        <v>0</v>
      </c>
      <c r="H83" s="405">
        <v>0</v>
      </c>
      <c r="I83" s="405">
        <v>0</v>
      </c>
      <c r="J83" s="405">
        <v>0</v>
      </c>
      <c r="K83" s="405">
        <v>0</v>
      </c>
      <c r="L83" s="732">
        <v>0</v>
      </c>
      <c r="M83" s="387">
        <v>0</v>
      </c>
      <c r="N83" s="733">
        <v>43.63</v>
      </c>
      <c r="O83" s="388">
        <v>21.6</v>
      </c>
      <c r="R83" s="3">
        <v>77</v>
      </c>
      <c r="S83" s="3">
        <v>98</v>
      </c>
      <c r="T83" s="3">
        <v>50</v>
      </c>
    </row>
    <row r="84" spans="1:20" ht="13.5" thickBot="1">
      <c r="A84" s="48" t="s">
        <v>3</v>
      </c>
      <c r="B84" s="405">
        <v>0</v>
      </c>
      <c r="C84" s="405">
        <v>0</v>
      </c>
      <c r="D84" s="405">
        <v>0</v>
      </c>
      <c r="E84" s="405">
        <v>36.75</v>
      </c>
      <c r="F84" s="405">
        <v>24.72</v>
      </c>
      <c r="G84" s="405">
        <v>8.4</v>
      </c>
      <c r="H84" s="405">
        <v>0</v>
      </c>
      <c r="I84" s="405">
        <v>0</v>
      </c>
      <c r="J84" s="405">
        <v>0</v>
      </c>
      <c r="K84" s="405">
        <v>0</v>
      </c>
      <c r="L84" s="734">
        <v>0</v>
      </c>
      <c r="M84" s="735">
        <v>0</v>
      </c>
      <c r="N84" s="381">
        <v>42.35</v>
      </c>
      <c r="O84" s="736">
        <v>14.4</v>
      </c>
      <c r="R84" s="3">
        <v>78</v>
      </c>
      <c r="S84" s="3">
        <v>99</v>
      </c>
      <c r="T84" s="3">
        <v>38</v>
      </c>
    </row>
    <row r="85" spans="1:20" ht="13.5" thickBot="1">
      <c r="A85" s="32" t="s">
        <v>13</v>
      </c>
      <c r="B85" s="407">
        <f>SUM(B83:B84)</f>
        <v>0</v>
      </c>
      <c r="C85" s="407">
        <f aca="true" t="shared" si="13" ref="C85:O85">SUM(C83:C84)</f>
        <v>0</v>
      </c>
      <c r="D85" s="407">
        <f t="shared" si="13"/>
        <v>0</v>
      </c>
      <c r="E85" s="407">
        <f t="shared" si="13"/>
        <v>81.19</v>
      </c>
      <c r="F85" s="407">
        <f t="shared" si="13"/>
        <v>48.849999999999994</v>
      </c>
      <c r="G85" s="407">
        <f t="shared" si="13"/>
        <v>8.4</v>
      </c>
      <c r="H85" s="407">
        <f t="shared" si="13"/>
        <v>0</v>
      </c>
      <c r="I85" s="407">
        <f t="shared" si="13"/>
        <v>0</v>
      </c>
      <c r="J85" s="407">
        <f t="shared" si="13"/>
        <v>0</v>
      </c>
      <c r="K85" s="407">
        <f t="shared" si="13"/>
        <v>0</v>
      </c>
      <c r="L85" s="409">
        <f t="shared" si="13"/>
        <v>0</v>
      </c>
      <c r="M85" s="407">
        <f t="shared" si="13"/>
        <v>0</v>
      </c>
      <c r="N85" s="407">
        <f t="shared" si="13"/>
        <v>85.98</v>
      </c>
      <c r="O85" s="407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214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420" t="s">
        <v>23</v>
      </c>
      <c r="B88" s="1423" t="s">
        <v>34</v>
      </c>
      <c r="C88" s="1423"/>
      <c r="D88" s="1423"/>
      <c r="E88" s="1423"/>
      <c r="F88" s="1341" t="s">
        <v>232</v>
      </c>
      <c r="G88" s="1343" t="s">
        <v>233</v>
      </c>
      <c r="H88" s="1345" t="s">
        <v>46</v>
      </c>
      <c r="I88" s="1345"/>
      <c r="J88" s="1345"/>
      <c r="K88" s="1345"/>
      <c r="L88" s="1346"/>
      <c r="M88" s="1347" t="s">
        <v>238</v>
      </c>
      <c r="N88" s="47" t="s">
        <v>1</v>
      </c>
      <c r="O88" s="59" t="s">
        <v>37</v>
      </c>
      <c r="R88" s="3">
        <v>82</v>
      </c>
      <c r="S88" s="3">
        <v>105</v>
      </c>
      <c r="T88" s="3">
        <v>31</v>
      </c>
    </row>
    <row r="89" spans="1:20" ht="20.25" thickBot="1">
      <c r="A89" s="1429"/>
      <c r="B89" s="31" t="s">
        <v>27</v>
      </c>
      <c r="C89" s="25" t="s">
        <v>28</v>
      </c>
      <c r="D89" s="25" t="s">
        <v>19</v>
      </c>
      <c r="E89" s="25" t="s">
        <v>29</v>
      </c>
      <c r="F89" s="1342"/>
      <c r="G89" s="1344"/>
      <c r="H89" s="153" t="s">
        <v>21</v>
      </c>
      <c r="I89" s="153" t="s">
        <v>20</v>
      </c>
      <c r="J89" s="260" t="s">
        <v>30</v>
      </c>
      <c r="K89" s="261" t="s">
        <v>31</v>
      </c>
      <c r="L89" s="155" t="s">
        <v>32</v>
      </c>
      <c r="M89" s="1348"/>
      <c r="N89" s="25" t="s">
        <v>33</v>
      </c>
      <c r="O89" s="33" t="s">
        <v>33</v>
      </c>
      <c r="R89" s="3">
        <v>83</v>
      </c>
      <c r="S89" s="3">
        <v>106</v>
      </c>
      <c r="T89" s="3">
        <v>26</v>
      </c>
    </row>
    <row r="90" spans="1:20" ht="12.75">
      <c r="A90" s="58" t="s">
        <v>6</v>
      </c>
      <c r="B90" s="737">
        <v>0</v>
      </c>
      <c r="C90" s="737">
        <v>0</v>
      </c>
      <c r="D90" s="737">
        <v>0</v>
      </c>
      <c r="E90" s="737">
        <v>12.57</v>
      </c>
      <c r="F90" s="737">
        <v>193.32</v>
      </c>
      <c r="G90" s="737">
        <v>25.84</v>
      </c>
      <c r="H90" s="737">
        <v>0</v>
      </c>
      <c r="I90" s="737">
        <v>0</v>
      </c>
      <c r="J90" s="737">
        <v>0</v>
      </c>
      <c r="K90" s="737">
        <v>0</v>
      </c>
      <c r="L90" s="732">
        <v>0</v>
      </c>
      <c r="M90" s="387">
        <v>0</v>
      </c>
      <c r="N90" s="733">
        <v>8.8</v>
      </c>
      <c r="O90" s="388">
        <v>32.7</v>
      </c>
      <c r="R90" s="3">
        <v>84</v>
      </c>
      <c r="S90" s="3">
        <v>173</v>
      </c>
      <c r="T90" s="3">
        <v>38</v>
      </c>
    </row>
    <row r="91" spans="1:20" ht="12.75">
      <c r="A91" s="265" t="s">
        <v>2</v>
      </c>
      <c r="B91" s="731">
        <v>0</v>
      </c>
      <c r="C91" s="405">
        <v>0</v>
      </c>
      <c r="D91" s="405">
        <v>40.75</v>
      </c>
      <c r="E91" s="405">
        <v>270.89</v>
      </c>
      <c r="F91" s="405">
        <v>209.74</v>
      </c>
      <c r="G91" s="405">
        <v>61.99</v>
      </c>
      <c r="H91" s="405">
        <v>0</v>
      </c>
      <c r="I91" s="405">
        <v>0</v>
      </c>
      <c r="J91" s="405">
        <v>0</v>
      </c>
      <c r="K91" s="405">
        <v>0</v>
      </c>
      <c r="L91" s="738">
        <v>247</v>
      </c>
      <c r="M91" s="739">
        <v>0</v>
      </c>
      <c r="N91" s="373">
        <v>220.6</v>
      </c>
      <c r="O91" s="740">
        <v>192.5</v>
      </c>
      <c r="R91" s="3">
        <v>85</v>
      </c>
      <c r="S91" s="3">
        <v>174</v>
      </c>
      <c r="T91" s="3">
        <v>38</v>
      </c>
    </row>
    <row r="92" spans="1:20" ht="12.75">
      <c r="A92" s="58" t="s">
        <v>3</v>
      </c>
      <c r="B92" s="405">
        <v>0</v>
      </c>
      <c r="C92" s="405">
        <v>0</v>
      </c>
      <c r="D92" s="405">
        <v>40.81</v>
      </c>
      <c r="E92" s="405">
        <v>273.94</v>
      </c>
      <c r="F92" s="405">
        <v>210.36</v>
      </c>
      <c r="G92" s="405">
        <v>61.99</v>
      </c>
      <c r="H92" s="405">
        <v>0</v>
      </c>
      <c r="I92" s="405">
        <v>0</v>
      </c>
      <c r="J92" s="405">
        <v>0</v>
      </c>
      <c r="K92" s="405">
        <v>0</v>
      </c>
      <c r="L92" s="738">
        <v>247</v>
      </c>
      <c r="M92" s="739">
        <v>0</v>
      </c>
      <c r="N92" s="373">
        <v>220.6</v>
      </c>
      <c r="O92" s="740">
        <v>192.5</v>
      </c>
      <c r="R92" s="3">
        <v>86</v>
      </c>
      <c r="S92" s="3">
        <v>183</v>
      </c>
      <c r="T92" s="3">
        <v>13</v>
      </c>
    </row>
    <row r="93" spans="1:20" ht="12.75">
      <c r="A93" s="58" t="s">
        <v>5</v>
      </c>
      <c r="B93" s="405">
        <v>0</v>
      </c>
      <c r="C93" s="405">
        <v>0</v>
      </c>
      <c r="D93" s="405">
        <v>0</v>
      </c>
      <c r="E93" s="405">
        <v>647.98</v>
      </c>
      <c r="F93" s="405">
        <v>210.35</v>
      </c>
      <c r="G93" s="405">
        <v>66.32</v>
      </c>
      <c r="H93" s="405">
        <v>0</v>
      </c>
      <c r="I93" s="405">
        <v>0</v>
      </c>
      <c r="J93" s="405">
        <v>0</v>
      </c>
      <c r="K93" s="405">
        <v>0</v>
      </c>
      <c r="L93" s="738">
        <v>159</v>
      </c>
      <c r="M93" s="739">
        <v>0</v>
      </c>
      <c r="N93" s="373">
        <v>398</v>
      </c>
      <c r="O93" s="740">
        <v>247.9</v>
      </c>
      <c r="R93" s="3">
        <v>87</v>
      </c>
      <c r="S93" s="3">
        <v>189</v>
      </c>
      <c r="T93" s="3">
        <v>36</v>
      </c>
    </row>
    <row r="94" spans="1:20" ht="13.5" thickBot="1">
      <c r="A94" s="48" t="s">
        <v>7</v>
      </c>
      <c r="B94" s="405">
        <v>0</v>
      </c>
      <c r="C94" s="405">
        <v>0</v>
      </c>
      <c r="D94" s="405">
        <v>59.18</v>
      </c>
      <c r="E94" s="405">
        <v>212.24</v>
      </c>
      <c r="F94" s="405">
        <v>209.6</v>
      </c>
      <c r="G94" s="405">
        <v>67.02</v>
      </c>
      <c r="H94" s="405">
        <v>0</v>
      </c>
      <c r="I94" s="405">
        <v>0</v>
      </c>
      <c r="J94" s="405">
        <v>0</v>
      </c>
      <c r="K94" s="405">
        <v>0</v>
      </c>
      <c r="L94" s="734">
        <v>247</v>
      </c>
      <c r="M94" s="735">
        <v>0</v>
      </c>
      <c r="N94" s="381">
        <v>187.8</v>
      </c>
      <c r="O94" s="736">
        <v>179.4</v>
      </c>
      <c r="R94" s="3">
        <v>88</v>
      </c>
      <c r="S94" s="3">
        <v>201</v>
      </c>
      <c r="T94" s="3">
        <v>90</v>
      </c>
    </row>
    <row r="95" spans="1:20" ht="13.5" thickBot="1">
      <c r="A95" s="32" t="s">
        <v>13</v>
      </c>
      <c r="B95" s="407">
        <v>0</v>
      </c>
      <c r="C95" s="407">
        <v>0</v>
      </c>
      <c r="D95" s="407">
        <v>140.74</v>
      </c>
      <c r="E95" s="407">
        <v>1417.6200000000001</v>
      </c>
      <c r="F95" s="407">
        <v>1033.3700000000001</v>
      </c>
      <c r="G95" s="407">
        <v>283.15999999999997</v>
      </c>
      <c r="H95" s="407">
        <v>0</v>
      </c>
      <c r="I95" s="407">
        <v>0</v>
      </c>
      <c r="J95" s="407">
        <v>0</v>
      </c>
      <c r="K95" s="407">
        <v>0</v>
      </c>
      <c r="L95" s="409">
        <v>900</v>
      </c>
      <c r="M95" s="407">
        <v>0</v>
      </c>
      <c r="N95" s="407">
        <v>1035.8</v>
      </c>
      <c r="O95" s="407">
        <v>845</v>
      </c>
      <c r="R95" s="3">
        <v>89</v>
      </c>
      <c r="S95" s="3">
        <v>202</v>
      </c>
      <c r="T95" s="3">
        <v>123</v>
      </c>
    </row>
    <row r="96" spans="1:20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164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431" t="s">
        <v>23</v>
      </c>
      <c r="B98" s="1496" t="s">
        <v>34</v>
      </c>
      <c r="C98" s="1433"/>
      <c r="D98" s="1433"/>
      <c r="E98" s="1433"/>
      <c r="F98" s="1493" t="s">
        <v>232</v>
      </c>
      <c r="G98" s="1493" t="s">
        <v>233</v>
      </c>
      <c r="H98" s="1488" t="s">
        <v>35</v>
      </c>
      <c r="I98" s="1433"/>
      <c r="J98" s="1433"/>
      <c r="K98" s="1433"/>
      <c r="L98" s="1489"/>
      <c r="M98" s="1335" t="s">
        <v>238</v>
      </c>
      <c r="N98" s="52" t="s">
        <v>1</v>
      </c>
      <c r="O98" s="60" t="s">
        <v>37</v>
      </c>
      <c r="R98" s="3">
        <v>92</v>
      </c>
      <c r="S98" s="3">
        <v>205</v>
      </c>
      <c r="T98" s="3">
        <v>94</v>
      </c>
    </row>
    <row r="99" spans="1:20" ht="20.25" thickBot="1">
      <c r="A99" s="1447"/>
      <c r="B99" s="36" t="s">
        <v>27</v>
      </c>
      <c r="C99" s="37" t="s">
        <v>28</v>
      </c>
      <c r="D99" s="37" t="s">
        <v>19</v>
      </c>
      <c r="E99" s="37" t="s">
        <v>29</v>
      </c>
      <c r="F99" s="1494"/>
      <c r="G99" s="1494"/>
      <c r="H99" s="38" t="s">
        <v>21</v>
      </c>
      <c r="I99" s="38" t="s">
        <v>20</v>
      </c>
      <c r="J99" s="38" t="s">
        <v>30</v>
      </c>
      <c r="K99" s="38" t="s">
        <v>31</v>
      </c>
      <c r="L99" s="711" t="s">
        <v>32</v>
      </c>
      <c r="M99" s="1365"/>
      <c r="N99" s="37" t="s">
        <v>33</v>
      </c>
      <c r="O99" s="40" t="s">
        <v>33</v>
      </c>
      <c r="R99" s="3">
        <v>93</v>
      </c>
      <c r="S99" s="3">
        <v>206</v>
      </c>
      <c r="T99" s="3">
        <v>142</v>
      </c>
    </row>
    <row r="100" spans="1:20" ht="13.5" thickBot="1">
      <c r="A100" s="55" t="s">
        <v>13</v>
      </c>
      <c r="B100" s="459">
        <f aca="true" t="shared" si="14" ref="B100:O100">B12+B18+B24+B30+B37+B42+B48+B54+B60+B66+B72+B78+B85+B95</f>
        <v>384.3</v>
      </c>
      <c r="C100" s="459">
        <f t="shared" si="14"/>
        <v>596.19</v>
      </c>
      <c r="D100" s="459">
        <f t="shared" si="14"/>
        <v>425.81</v>
      </c>
      <c r="E100" s="459">
        <f t="shared" si="14"/>
        <v>2918.5200000000004</v>
      </c>
      <c r="F100" s="459">
        <f t="shared" si="14"/>
        <v>2198.41</v>
      </c>
      <c r="G100" s="459">
        <f t="shared" si="14"/>
        <v>496.09999999999997</v>
      </c>
      <c r="H100" s="753">
        <f t="shared" si="14"/>
        <v>0</v>
      </c>
      <c r="I100" s="459">
        <f t="shared" si="14"/>
        <v>249.3</v>
      </c>
      <c r="J100" s="459">
        <f t="shared" si="14"/>
        <v>0</v>
      </c>
      <c r="K100" s="459">
        <f t="shared" si="14"/>
        <v>0</v>
      </c>
      <c r="L100" s="712">
        <f t="shared" si="14"/>
        <v>1746.05</v>
      </c>
      <c r="M100" s="459">
        <f t="shared" si="14"/>
        <v>730.8</v>
      </c>
      <c r="N100" s="459">
        <f t="shared" si="14"/>
        <v>2244.49</v>
      </c>
      <c r="O100" s="716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32" t="s">
        <v>13</v>
      </c>
      <c r="B101" s="426">
        <f aca="true" t="shared" si="15" ref="B101:O101">SUM(B100:B100)</f>
        <v>384.3</v>
      </c>
      <c r="C101" s="426">
        <f t="shared" si="15"/>
        <v>596.19</v>
      </c>
      <c r="D101" s="426">
        <f>SUM(D100:D100)</f>
        <v>425.81</v>
      </c>
      <c r="E101" s="426">
        <f t="shared" si="15"/>
        <v>2918.5200000000004</v>
      </c>
      <c r="F101" s="426">
        <f t="shared" si="15"/>
        <v>2198.41</v>
      </c>
      <c r="G101" s="426">
        <f t="shared" si="15"/>
        <v>496.09999999999997</v>
      </c>
      <c r="H101" s="760">
        <f t="shared" si="15"/>
        <v>0</v>
      </c>
      <c r="I101" s="426">
        <f t="shared" si="15"/>
        <v>249.3</v>
      </c>
      <c r="J101" s="426">
        <f t="shared" si="15"/>
        <v>0</v>
      </c>
      <c r="K101" s="426">
        <f t="shared" si="15"/>
        <v>0</v>
      </c>
      <c r="L101" s="680">
        <f t="shared" si="15"/>
        <v>1746.05</v>
      </c>
      <c r="M101" s="426">
        <f t="shared" si="15"/>
        <v>730.8</v>
      </c>
      <c r="N101" s="426">
        <f t="shared" si="15"/>
        <v>2244.49</v>
      </c>
      <c r="O101" s="717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3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34"/>
      <c r="B103" s="1516" t="s">
        <v>154</v>
      </c>
      <c r="C103" s="1516"/>
      <c r="D103" s="1516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R103" s="3">
        <v>97</v>
      </c>
      <c r="S103" s="3">
        <v>210</v>
      </c>
      <c r="T103" s="3">
        <v>60</v>
      </c>
    </row>
    <row r="104" spans="1:20" ht="12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R104" s="3">
        <v>98</v>
      </c>
      <c r="S104" s="3">
        <v>214</v>
      </c>
      <c r="T104" s="3">
        <v>62</v>
      </c>
    </row>
    <row r="105" spans="1:20" ht="18">
      <c r="A105" s="13"/>
      <c r="B105" s="783" t="s">
        <v>68</v>
      </c>
      <c r="C105" s="784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420" t="s">
        <v>23</v>
      </c>
      <c r="B106" s="1423" t="s">
        <v>34</v>
      </c>
      <c r="C106" s="1423"/>
      <c r="D106" s="1423"/>
      <c r="E106" s="1423"/>
      <c r="F106" s="1341" t="s">
        <v>232</v>
      </c>
      <c r="G106" s="1343" t="s">
        <v>233</v>
      </c>
      <c r="H106" s="1345" t="s">
        <v>46</v>
      </c>
      <c r="I106" s="1345"/>
      <c r="J106" s="1345"/>
      <c r="K106" s="1345"/>
      <c r="L106" s="1504"/>
      <c r="M106" s="1347" t="s">
        <v>238</v>
      </c>
      <c r="N106" s="47" t="s">
        <v>1</v>
      </c>
      <c r="O106" s="59" t="s">
        <v>37</v>
      </c>
      <c r="R106" s="3">
        <v>100</v>
      </c>
      <c r="S106" s="3">
        <v>216</v>
      </c>
      <c r="T106" s="3">
        <v>125</v>
      </c>
    </row>
    <row r="107" spans="1:20" ht="20.25" thickBot="1">
      <c r="A107" s="1429"/>
      <c r="B107" s="31" t="s">
        <v>27</v>
      </c>
      <c r="C107" s="25" t="s">
        <v>156</v>
      </c>
      <c r="D107" s="25" t="s">
        <v>19</v>
      </c>
      <c r="E107" s="25" t="s">
        <v>29</v>
      </c>
      <c r="F107" s="1342"/>
      <c r="G107" s="1344"/>
      <c r="H107" s="153" t="s">
        <v>21</v>
      </c>
      <c r="I107" s="153" t="s">
        <v>20</v>
      </c>
      <c r="J107" s="260" t="s">
        <v>30</v>
      </c>
      <c r="K107" s="261" t="s">
        <v>31</v>
      </c>
      <c r="L107" s="350" t="s">
        <v>32</v>
      </c>
      <c r="M107" s="1348"/>
      <c r="N107" s="25" t="s">
        <v>33</v>
      </c>
      <c r="O107" s="33" t="s">
        <v>33</v>
      </c>
      <c r="R107" s="3">
        <v>101</v>
      </c>
      <c r="S107" s="3">
        <v>218</v>
      </c>
      <c r="T107" s="3">
        <v>72</v>
      </c>
    </row>
    <row r="108" spans="1:20" ht="12.75">
      <c r="A108" s="58" t="s">
        <v>10</v>
      </c>
      <c r="B108" s="379">
        <v>0</v>
      </c>
      <c r="C108" s="379">
        <v>63.7</v>
      </c>
      <c r="D108" s="379">
        <v>99.73</v>
      </c>
      <c r="E108" s="379">
        <v>198.93</v>
      </c>
      <c r="F108" s="379">
        <v>136.95</v>
      </c>
      <c r="G108" s="379">
        <v>5.02</v>
      </c>
      <c r="H108" s="379">
        <v>0</v>
      </c>
      <c r="I108" s="379">
        <v>0</v>
      </c>
      <c r="J108" s="379">
        <v>0</v>
      </c>
      <c r="K108" s="379">
        <v>0</v>
      </c>
      <c r="L108" s="382">
        <v>0</v>
      </c>
      <c r="M108" s="390">
        <v>0</v>
      </c>
      <c r="N108" s="380">
        <v>0</v>
      </c>
      <c r="O108" s="710">
        <v>0</v>
      </c>
      <c r="R108" s="3">
        <v>102</v>
      </c>
      <c r="S108" s="3">
        <v>219</v>
      </c>
      <c r="T108" s="3">
        <v>7</v>
      </c>
    </row>
    <row r="109" spans="1:20" ht="12.75">
      <c r="A109" s="58" t="s">
        <v>8</v>
      </c>
      <c r="B109" s="379">
        <v>0</v>
      </c>
      <c r="C109" s="379">
        <v>0</v>
      </c>
      <c r="D109" s="379">
        <v>167.43</v>
      </c>
      <c r="E109" s="379">
        <v>0</v>
      </c>
      <c r="F109" s="379">
        <v>81.08</v>
      </c>
      <c r="G109" s="379">
        <v>11.26</v>
      </c>
      <c r="H109" s="379">
        <v>0</v>
      </c>
      <c r="I109" s="379">
        <v>0</v>
      </c>
      <c r="J109" s="379">
        <v>0</v>
      </c>
      <c r="K109" s="379">
        <v>0</v>
      </c>
      <c r="L109" s="382">
        <v>0</v>
      </c>
      <c r="M109" s="729">
        <v>0</v>
      </c>
      <c r="N109" s="393">
        <v>145.69</v>
      </c>
      <c r="O109" s="730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48" t="s">
        <v>215</v>
      </c>
      <c r="B110" s="379">
        <v>0</v>
      </c>
      <c r="C110" s="379">
        <v>0</v>
      </c>
      <c r="D110" s="379">
        <v>0</v>
      </c>
      <c r="E110" s="379">
        <v>95.3</v>
      </c>
      <c r="F110" s="379">
        <v>113.75</v>
      </c>
      <c r="G110" s="379">
        <v>39.69</v>
      </c>
      <c r="H110" s="379">
        <v>0</v>
      </c>
      <c r="I110" s="379">
        <v>0</v>
      </c>
      <c r="J110" s="379">
        <v>0</v>
      </c>
      <c r="K110" s="379">
        <v>0</v>
      </c>
      <c r="L110" s="382">
        <v>0</v>
      </c>
      <c r="M110" s="729">
        <v>0</v>
      </c>
      <c r="N110" s="393">
        <v>151.19</v>
      </c>
      <c r="O110" s="730">
        <v>66.89</v>
      </c>
      <c r="R110" s="3"/>
      <c r="S110" s="223" t="s">
        <v>222</v>
      </c>
      <c r="T110" s="223">
        <f>SUM(T7:T109)</f>
        <v>6597</v>
      </c>
    </row>
    <row r="111" spans="1:20" ht="13.5" thickBot="1">
      <c r="A111" s="32" t="s">
        <v>13</v>
      </c>
      <c r="B111" s="396">
        <f>SUM(B108:B110)</f>
        <v>0</v>
      </c>
      <c r="C111" s="396">
        <f aca="true" t="shared" si="16" ref="C111:O111">SUM(C108:C110)</f>
        <v>63.7</v>
      </c>
      <c r="D111" s="396">
        <f t="shared" si="16"/>
        <v>267.16</v>
      </c>
      <c r="E111" s="396">
        <f t="shared" si="16"/>
        <v>294.23</v>
      </c>
      <c r="F111" s="396">
        <f t="shared" si="16"/>
        <v>331.78</v>
      </c>
      <c r="G111" s="396">
        <f t="shared" si="16"/>
        <v>55.97</v>
      </c>
      <c r="H111" s="400">
        <f t="shared" si="16"/>
        <v>0</v>
      </c>
      <c r="I111" s="396">
        <f t="shared" si="16"/>
        <v>0</v>
      </c>
      <c r="J111" s="396">
        <f t="shared" si="16"/>
        <v>0</v>
      </c>
      <c r="K111" s="396">
        <f t="shared" si="16"/>
        <v>0</v>
      </c>
      <c r="L111" s="403">
        <f t="shared" si="16"/>
        <v>0</v>
      </c>
      <c r="M111" s="396">
        <f t="shared" si="16"/>
        <v>0</v>
      </c>
      <c r="N111" s="396">
        <f t="shared" si="16"/>
        <v>296.88</v>
      </c>
      <c r="O111" s="401">
        <f t="shared" si="16"/>
        <v>169.16</v>
      </c>
      <c r="S111" s="1519" t="s">
        <v>265</v>
      </c>
      <c r="T111" s="1519"/>
    </row>
    <row r="112" spans="1:20" ht="12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206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420" t="s">
        <v>23</v>
      </c>
      <c r="B114" s="1423" t="s">
        <v>34</v>
      </c>
      <c r="C114" s="1423"/>
      <c r="D114" s="1423"/>
      <c r="E114" s="1423"/>
      <c r="F114" s="1341" t="s">
        <v>232</v>
      </c>
      <c r="G114" s="1343" t="s">
        <v>233</v>
      </c>
      <c r="H114" s="1345" t="s">
        <v>46</v>
      </c>
      <c r="I114" s="1345"/>
      <c r="J114" s="1345"/>
      <c r="K114" s="1345"/>
      <c r="L114" s="1504"/>
      <c r="M114" s="1347" t="s">
        <v>238</v>
      </c>
      <c r="N114" s="47" t="s">
        <v>1</v>
      </c>
      <c r="O114" s="59" t="s">
        <v>37</v>
      </c>
      <c r="R114" s="3">
        <v>3</v>
      </c>
      <c r="S114" s="3">
        <v>3</v>
      </c>
      <c r="T114" s="3">
        <v>212</v>
      </c>
    </row>
    <row r="115" spans="1:20" ht="20.25" thickBot="1">
      <c r="A115" s="1429"/>
      <c r="B115" s="31" t="s">
        <v>27</v>
      </c>
      <c r="C115" s="25" t="s">
        <v>156</v>
      </c>
      <c r="D115" s="25" t="s">
        <v>19</v>
      </c>
      <c r="E115" s="25" t="s">
        <v>29</v>
      </c>
      <c r="F115" s="1342"/>
      <c r="G115" s="1344"/>
      <c r="H115" s="153" t="s">
        <v>21</v>
      </c>
      <c r="I115" s="153" t="s">
        <v>20</v>
      </c>
      <c r="J115" s="260" t="s">
        <v>30</v>
      </c>
      <c r="K115" s="261" t="s">
        <v>31</v>
      </c>
      <c r="L115" s="350" t="s">
        <v>32</v>
      </c>
      <c r="M115" s="1348"/>
      <c r="N115" s="25" t="s">
        <v>33</v>
      </c>
      <c r="O115" s="33" t="s">
        <v>33</v>
      </c>
      <c r="R115" s="3">
        <v>4</v>
      </c>
      <c r="S115" s="3">
        <v>4</v>
      </c>
      <c r="T115" s="3">
        <v>95</v>
      </c>
    </row>
    <row r="116" spans="1:20" ht="13.5" thickBot="1">
      <c r="A116" s="58" t="s">
        <v>12</v>
      </c>
      <c r="B116" s="379">
        <v>0</v>
      </c>
      <c r="C116" s="379">
        <v>0</v>
      </c>
      <c r="D116" s="379">
        <v>0</v>
      </c>
      <c r="E116" s="379">
        <v>43.08</v>
      </c>
      <c r="F116" s="379">
        <v>143.9</v>
      </c>
      <c r="G116" s="379">
        <v>22.07</v>
      </c>
      <c r="H116" s="379">
        <v>0</v>
      </c>
      <c r="I116" s="379">
        <v>0</v>
      </c>
      <c r="J116" s="379">
        <v>0</v>
      </c>
      <c r="K116" s="379">
        <v>0</v>
      </c>
      <c r="L116" s="382">
        <v>0</v>
      </c>
      <c r="M116" s="390">
        <v>0</v>
      </c>
      <c r="N116" s="380">
        <v>19.51</v>
      </c>
      <c r="O116" s="710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32" t="s">
        <v>13</v>
      </c>
      <c r="B117" s="396">
        <f aca="true" t="shared" si="17" ref="B117:O117">SUM(B116:B116)</f>
        <v>0</v>
      </c>
      <c r="C117" s="396">
        <f t="shared" si="17"/>
        <v>0</v>
      </c>
      <c r="D117" s="396">
        <f t="shared" si="17"/>
        <v>0</v>
      </c>
      <c r="E117" s="396">
        <f t="shared" si="17"/>
        <v>43.08</v>
      </c>
      <c r="F117" s="396">
        <f t="shared" si="17"/>
        <v>143.9</v>
      </c>
      <c r="G117" s="396">
        <f t="shared" si="17"/>
        <v>22.07</v>
      </c>
      <c r="H117" s="400">
        <f t="shared" si="17"/>
        <v>0</v>
      </c>
      <c r="I117" s="396">
        <f t="shared" si="17"/>
        <v>0</v>
      </c>
      <c r="J117" s="396">
        <f t="shared" si="17"/>
        <v>0</v>
      </c>
      <c r="K117" s="396">
        <f t="shared" si="17"/>
        <v>0</v>
      </c>
      <c r="L117" s="403">
        <f t="shared" si="17"/>
        <v>0</v>
      </c>
      <c r="M117" s="396">
        <f t="shared" si="17"/>
        <v>0</v>
      </c>
      <c r="N117" s="396">
        <f t="shared" si="17"/>
        <v>19.51</v>
      </c>
      <c r="O117" s="401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85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420" t="s">
        <v>23</v>
      </c>
      <c r="B120" s="1423" t="s">
        <v>34</v>
      </c>
      <c r="C120" s="1423"/>
      <c r="D120" s="1423"/>
      <c r="E120" s="1423"/>
      <c r="F120" s="1341" t="s">
        <v>232</v>
      </c>
      <c r="G120" s="1343" t="s">
        <v>233</v>
      </c>
      <c r="H120" s="1345" t="s">
        <v>46</v>
      </c>
      <c r="I120" s="1345"/>
      <c r="J120" s="1345"/>
      <c r="K120" s="1345"/>
      <c r="L120" s="1504"/>
      <c r="M120" s="1347" t="s">
        <v>238</v>
      </c>
      <c r="N120" s="47" t="s">
        <v>1</v>
      </c>
      <c r="O120" s="59" t="s">
        <v>37</v>
      </c>
      <c r="R120" s="3">
        <v>9</v>
      </c>
      <c r="S120" s="3">
        <v>10</v>
      </c>
      <c r="T120" s="3">
        <v>109</v>
      </c>
    </row>
    <row r="121" spans="1:20" ht="20.25" thickBot="1">
      <c r="A121" s="1429"/>
      <c r="B121" s="31" t="s">
        <v>27</v>
      </c>
      <c r="C121" s="25" t="s">
        <v>156</v>
      </c>
      <c r="D121" s="25" t="s">
        <v>19</v>
      </c>
      <c r="E121" s="25" t="s">
        <v>29</v>
      </c>
      <c r="F121" s="1342"/>
      <c r="G121" s="1344"/>
      <c r="H121" s="153" t="s">
        <v>21</v>
      </c>
      <c r="I121" s="153" t="s">
        <v>20</v>
      </c>
      <c r="J121" s="260" t="s">
        <v>30</v>
      </c>
      <c r="K121" s="261" t="s">
        <v>31</v>
      </c>
      <c r="L121" s="350" t="s">
        <v>32</v>
      </c>
      <c r="M121" s="1348"/>
      <c r="N121" s="25" t="s">
        <v>33</v>
      </c>
      <c r="O121" s="33" t="s">
        <v>33</v>
      </c>
      <c r="R121" s="3">
        <v>10</v>
      </c>
      <c r="S121" s="3">
        <v>11</v>
      </c>
      <c r="T121" s="3">
        <v>101</v>
      </c>
    </row>
    <row r="122" spans="1:20" ht="13.5" thickBot="1">
      <c r="A122" s="58" t="s">
        <v>12</v>
      </c>
      <c r="B122" s="379">
        <v>0</v>
      </c>
      <c r="C122" s="379">
        <v>0</v>
      </c>
      <c r="D122" s="379">
        <v>0</v>
      </c>
      <c r="E122" s="379">
        <v>31.76</v>
      </c>
      <c r="F122" s="379">
        <v>163.61</v>
      </c>
      <c r="G122" s="379">
        <v>15.41</v>
      </c>
      <c r="H122" s="383">
        <v>0</v>
      </c>
      <c r="I122" s="383">
        <v>0</v>
      </c>
      <c r="J122" s="383">
        <v>0</v>
      </c>
      <c r="K122" s="383">
        <v>0</v>
      </c>
      <c r="L122" s="761">
        <v>0</v>
      </c>
      <c r="M122" s="729">
        <v>0</v>
      </c>
      <c r="N122" s="380">
        <v>14.28</v>
      </c>
      <c r="O122" s="710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32" t="s">
        <v>13</v>
      </c>
      <c r="B123" s="396">
        <f aca="true" t="shared" si="18" ref="B123:O123">SUM(B122:B122)</f>
        <v>0</v>
      </c>
      <c r="C123" s="396">
        <f t="shared" si="18"/>
        <v>0</v>
      </c>
      <c r="D123" s="396">
        <f t="shared" si="18"/>
        <v>0</v>
      </c>
      <c r="E123" s="396">
        <f t="shared" si="18"/>
        <v>31.76</v>
      </c>
      <c r="F123" s="396">
        <f t="shared" si="18"/>
        <v>163.61</v>
      </c>
      <c r="G123" s="396">
        <f t="shared" si="18"/>
        <v>15.41</v>
      </c>
      <c r="H123" s="400">
        <f t="shared" si="18"/>
        <v>0</v>
      </c>
      <c r="I123" s="396">
        <f t="shared" si="18"/>
        <v>0</v>
      </c>
      <c r="J123" s="396">
        <f t="shared" si="18"/>
        <v>0</v>
      </c>
      <c r="K123" s="396">
        <f t="shared" si="18"/>
        <v>0</v>
      </c>
      <c r="L123" s="741">
        <f t="shared" si="18"/>
        <v>0</v>
      </c>
      <c r="M123" s="396">
        <f t="shared" si="18"/>
        <v>0</v>
      </c>
      <c r="N123" s="396">
        <f t="shared" si="18"/>
        <v>14.28</v>
      </c>
      <c r="O123" s="401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81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420" t="s">
        <v>23</v>
      </c>
      <c r="B126" s="1423" t="s">
        <v>34</v>
      </c>
      <c r="C126" s="1423"/>
      <c r="D126" s="1423"/>
      <c r="E126" s="1423"/>
      <c r="F126" s="1341" t="s">
        <v>232</v>
      </c>
      <c r="G126" s="1343" t="s">
        <v>233</v>
      </c>
      <c r="H126" s="1345" t="s">
        <v>46</v>
      </c>
      <c r="I126" s="1345"/>
      <c r="J126" s="1345"/>
      <c r="K126" s="1345"/>
      <c r="L126" s="1504"/>
      <c r="M126" s="1347" t="s">
        <v>238</v>
      </c>
      <c r="N126" s="47" t="s">
        <v>1</v>
      </c>
      <c r="O126" s="59" t="s">
        <v>37</v>
      </c>
      <c r="R126" s="3">
        <v>15</v>
      </c>
      <c r="S126" s="3">
        <v>16</v>
      </c>
      <c r="T126" s="3">
        <v>57</v>
      </c>
    </row>
    <row r="127" spans="1:20" ht="20.25" thickBot="1">
      <c r="A127" s="1429"/>
      <c r="B127" s="31" t="s">
        <v>27</v>
      </c>
      <c r="C127" s="25" t="s">
        <v>155</v>
      </c>
      <c r="D127" s="25" t="s">
        <v>19</v>
      </c>
      <c r="E127" s="25" t="s">
        <v>29</v>
      </c>
      <c r="F127" s="1342"/>
      <c r="G127" s="1344"/>
      <c r="H127" s="153" t="s">
        <v>21</v>
      </c>
      <c r="I127" s="153" t="s">
        <v>20</v>
      </c>
      <c r="J127" s="260" t="s">
        <v>30</v>
      </c>
      <c r="K127" s="261" t="s">
        <v>31</v>
      </c>
      <c r="L127" s="350" t="s">
        <v>32</v>
      </c>
      <c r="M127" s="1348"/>
      <c r="N127" s="25" t="s">
        <v>33</v>
      </c>
      <c r="O127" s="33" t="s">
        <v>33</v>
      </c>
      <c r="P127" s="5"/>
      <c r="Q127" s="24"/>
      <c r="R127" s="3">
        <v>16</v>
      </c>
      <c r="S127" s="3">
        <v>17</v>
      </c>
      <c r="T127" s="3">
        <v>55</v>
      </c>
    </row>
    <row r="128" spans="1:20" ht="13.5" thickBot="1">
      <c r="A128" s="58" t="s">
        <v>12</v>
      </c>
      <c r="B128" s="379">
        <v>0</v>
      </c>
      <c r="C128" s="379">
        <v>267.17</v>
      </c>
      <c r="D128" s="379">
        <v>0</v>
      </c>
      <c r="E128" s="379">
        <v>91.82</v>
      </c>
      <c r="F128" s="379">
        <v>95.69</v>
      </c>
      <c r="G128" s="379">
        <v>11.78</v>
      </c>
      <c r="H128" s="379">
        <v>0</v>
      </c>
      <c r="I128" s="379">
        <v>0</v>
      </c>
      <c r="J128" s="379">
        <v>0</v>
      </c>
      <c r="K128" s="379">
        <v>0</v>
      </c>
      <c r="L128" s="762">
        <v>0</v>
      </c>
      <c r="M128" s="390">
        <v>0</v>
      </c>
      <c r="N128" s="380">
        <v>378.97</v>
      </c>
      <c r="O128" s="392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32" t="s">
        <v>13</v>
      </c>
      <c r="B129" s="396">
        <f aca="true" t="shared" si="19" ref="B129:O129">B128</f>
        <v>0</v>
      </c>
      <c r="C129" s="396">
        <f t="shared" si="19"/>
        <v>267.17</v>
      </c>
      <c r="D129" s="396">
        <f t="shared" si="19"/>
        <v>0</v>
      </c>
      <c r="E129" s="396">
        <f t="shared" si="19"/>
        <v>91.82</v>
      </c>
      <c r="F129" s="396">
        <f t="shared" si="19"/>
        <v>95.69</v>
      </c>
      <c r="G129" s="396">
        <f t="shared" si="19"/>
        <v>11.78</v>
      </c>
      <c r="H129" s="400">
        <f t="shared" si="19"/>
        <v>0</v>
      </c>
      <c r="I129" s="396">
        <f t="shared" si="19"/>
        <v>0</v>
      </c>
      <c r="J129" s="396">
        <f t="shared" si="19"/>
        <v>0</v>
      </c>
      <c r="K129" s="396">
        <f t="shared" si="19"/>
        <v>0</v>
      </c>
      <c r="L129" s="403">
        <f t="shared" si="19"/>
        <v>0</v>
      </c>
      <c r="M129" s="396">
        <f t="shared" si="19"/>
        <v>0</v>
      </c>
      <c r="N129" s="396">
        <f t="shared" si="19"/>
        <v>378.97</v>
      </c>
      <c r="O129" s="401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107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420" t="s">
        <v>23</v>
      </c>
      <c r="B132" s="1423" t="s">
        <v>34</v>
      </c>
      <c r="C132" s="1423"/>
      <c r="D132" s="1423"/>
      <c r="E132" s="1423"/>
      <c r="F132" s="1341" t="s">
        <v>232</v>
      </c>
      <c r="G132" s="1343" t="s">
        <v>233</v>
      </c>
      <c r="H132" s="1345" t="s">
        <v>46</v>
      </c>
      <c r="I132" s="1345"/>
      <c r="J132" s="1345"/>
      <c r="K132" s="1345"/>
      <c r="L132" s="1504"/>
      <c r="M132" s="1347" t="s">
        <v>238</v>
      </c>
      <c r="N132" s="47" t="s">
        <v>1</v>
      </c>
      <c r="O132" s="59" t="s">
        <v>37</v>
      </c>
      <c r="R132" s="3">
        <v>21</v>
      </c>
      <c r="S132" s="3">
        <v>28</v>
      </c>
      <c r="T132" s="3">
        <v>6</v>
      </c>
    </row>
    <row r="133" spans="1:20" ht="20.25" thickBot="1">
      <c r="A133" s="1429"/>
      <c r="B133" s="31" t="s">
        <v>27</v>
      </c>
      <c r="C133" s="25" t="s">
        <v>156</v>
      </c>
      <c r="D133" s="25" t="s">
        <v>19</v>
      </c>
      <c r="E133" s="25" t="s">
        <v>29</v>
      </c>
      <c r="F133" s="1342"/>
      <c r="G133" s="1344"/>
      <c r="H133" s="153" t="s">
        <v>21</v>
      </c>
      <c r="I133" s="153" t="s">
        <v>20</v>
      </c>
      <c r="J133" s="260" t="s">
        <v>30</v>
      </c>
      <c r="K133" s="261" t="s">
        <v>31</v>
      </c>
      <c r="L133" s="350" t="s">
        <v>32</v>
      </c>
      <c r="M133" s="1348"/>
      <c r="N133" s="25" t="s">
        <v>33</v>
      </c>
      <c r="O133" s="33" t="s">
        <v>33</v>
      </c>
      <c r="R133" s="3">
        <v>22</v>
      </c>
      <c r="S133" s="3">
        <v>30</v>
      </c>
      <c r="T133" s="3">
        <v>26</v>
      </c>
    </row>
    <row r="134" spans="1:20" ht="13.5" thickBot="1">
      <c r="A134" s="58" t="s">
        <v>12</v>
      </c>
      <c r="B134" s="379">
        <v>0</v>
      </c>
      <c r="C134" s="379">
        <v>0</v>
      </c>
      <c r="D134" s="379">
        <v>0</v>
      </c>
      <c r="E134" s="379">
        <v>34.06</v>
      </c>
      <c r="F134" s="379">
        <v>40.75</v>
      </c>
      <c r="G134" s="379">
        <v>6.57</v>
      </c>
      <c r="H134" s="379">
        <v>0</v>
      </c>
      <c r="I134" s="379">
        <v>0</v>
      </c>
      <c r="J134" s="379">
        <v>0</v>
      </c>
      <c r="K134" s="379">
        <v>0</v>
      </c>
      <c r="L134" s="763">
        <v>0</v>
      </c>
      <c r="M134" s="729">
        <v>0</v>
      </c>
      <c r="N134" s="380">
        <v>9.18</v>
      </c>
      <c r="O134" s="392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32" t="s">
        <v>13</v>
      </c>
      <c r="B135" s="396">
        <f aca="true" t="shared" si="20" ref="B135:O135">SUM(B134:B134)</f>
        <v>0</v>
      </c>
      <c r="C135" s="396">
        <f t="shared" si="20"/>
        <v>0</v>
      </c>
      <c r="D135" s="396">
        <f t="shared" si="20"/>
        <v>0</v>
      </c>
      <c r="E135" s="396">
        <f t="shared" si="20"/>
        <v>34.06</v>
      </c>
      <c r="F135" s="396">
        <f t="shared" si="20"/>
        <v>40.75</v>
      </c>
      <c r="G135" s="396">
        <f t="shared" si="20"/>
        <v>6.57</v>
      </c>
      <c r="H135" s="400">
        <f t="shared" si="20"/>
        <v>0</v>
      </c>
      <c r="I135" s="396">
        <f t="shared" si="20"/>
        <v>0</v>
      </c>
      <c r="J135" s="396">
        <f t="shared" si="20"/>
        <v>0</v>
      </c>
      <c r="K135" s="396">
        <f t="shared" si="20"/>
        <v>0</v>
      </c>
      <c r="L135" s="403">
        <f t="shared" si="20"/>
        <v>0</v>
      </c>
      <c r="M135" s="396">
        <f t="shared" si="20"/>
        <v>0</v>
      </c>
      <c r="N135" s="396">
        <f t="shared" si="20"/>
        <v>9.18</v>
      </c>
      <c r="O135" s="396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99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420" t="s">
        <v>23</v>
      </c>
      <c r="B138" s="1423" t="s">
        <v>34</v>
      </c>
      <c r="C138" s="1423"/>
      <c r="D138" s="1423"/>
      <c r="E138" s="1423"/>
      <c r="F138" s="1341" t="s">
        <v>232</v>
      </c>
      <c r="G138" s="1343" t="s">
        <v>233</v>
      </c>
      <c r="H138" s="1345" t="s">
        <v>46</v>
      </c>
      <c r="I138" s="1345"/>
      <c r="J138" s="1345"/>
      <c r="K138" s="1345"/>
      <c r="L138" s="1504"/>
      <c r="M138" s="1347" t="s">
        <v>238</v>
      </c>
      <c r="N138" s="47" t="s">
        <v>1</v>
      </c>
      <c r="O138" s="59" t="s">
        <v>37</v>
      </c>
      <c r="R138" s="3"/>
      <c r="S138" s="223" t="s">
        <v>222</v>
      </c>
      <c r="T138" s="223">
        <f>SUM(T112:T137)</f>
        <v>2337</v>
      </c>
    </row>
    <row r="139" spans="1:20" ht="20.25" thickBot="1">
      <c r="A139" s="1429"/>
      <c r="B139" s="31" t="s">
        <v>27</v>
      </c>
      <c r="C139" s="25" t="s">
        <v>155</v>
      </c>
      <c r="D139" s="25" t="s">
        <v>19</v>
      </c>
      <c r="E139" s="25" t="s">
        <v>29</v>
      </c>
      <c r="F139" s="1342"/>
      <c r="G139" s="1344"/>
      <c r="H139" s="153" t="s">
        <v>21</v>
      </c>
      <c r="I139" s="153" t="s">
        <v>20</v>
      </c>
      <c r="J139" s="260" t="s">
        <v>30</v>
      </c>
      <c r="K139" s="261" t="s">
        <v>31</v>
      </c>
      <c r="L139" s="350" t="s">
        <v>32</v>
      </c>
      <c r="M139" s="1348"/>
      <c r="N139" s="25" t="s">
        <v>33</v>
      </c>
      <c r="O139" s="33" t="s">
        <v>33</v>
      </c>
      <c r="R139" s="3"/>
      <c r="S139" s="223" t="s">
        <v>150</v>
      </c>
      <c r="T139" s="223">
        <f>T138+T110</f>
        <v>8934</v>
      </c>
    </row>
    <row r="140" spans="1:15" ht="13.5" thickBot="1">
      <c r="A140" s="58" t="s">
        <v>12</v>
      </c>
      <c r="B140" s="379">
        <v>0</v>
      </c>
      <c r="C140" s="379">
        <v>0</v>
      </c>
      <c r="D140" s="379">
        <v>57.29</v>
      </c>
      <c r="E140" s="379">
        <v>132.21</v>
      </c>
      <c r="F140" s="379">
        <v>45.56</v>
      </c>
      <c r="G140" s="379">
        <v>31.79</v>
      </c>
      <c r="H140" s="379">
        <v>0</v>
      </c>
      <c r="I140" s="379">
        <v>0</v>
      </c>
      <c r="J140" s="379">
        <v>0</v>
      </c>
      <c r="K140" s="379">
        <v>0</v>
      </c>
      <c r="L140" s="763">
        <v>0</v>
      </c>
      <c r="M140" s="729">
        <v>0</v>
      </c>
      <c r="N140" s="380">
        <v>107.2</v>
      </c>
      <c r="O140" s="392">
        <v>78.7</v>
      </c>
    </row>
    <row r="141" spans="1:15" ht="13.5" thickBot="1">
      <c r="A141" s="32" t="s">
        <v>13</v>
      </c>
      <c r="B141" s="396">
        <f aca="true" t="shared" si="21" ref="B141:O141">B140</f>
        <v>0</v>
      </c>
      <c r="C141" s="396">
        <f t="shared" si="21"/>
        <v>0</v>
      </c>
      <c r="D141" s="396">
        <f t="shared" si="21"/>
        <v>57.29</v>
      </c>
      <c r="E141" s="396">
        <f t="shared" si="21"/>
        <v>132.21</v>
      </c>
      <c r="F141" s="396">
        <f t="shared" si="21"/>
        <v>45.56</v>
      </c>
      <c r="G141" s="396">
        <f t="shared" si="21"/>
        <v>31.79</v>
      </c>
      <c r="H141" s="400">
        <f t="shared" si="21"/>
        <v>0</v>
      </c>
      <c r="I141" s="396">
        <f t="shared" si="21"/>
        <v>0</v>
      </c>
      <c r="J141" s="396">
        <f t="shared" si="21"/>
        <v>0</v>
      </c>
      <c r="K141" s="396">
        <f t="shared" si="21"/>
        <v>0</v>
      </c>
      <c r="L141" s="403">
        <f t="shared" si="21"/>
        <v>0</v>
      </c>
      <c r="M141" s="396">
        <f t="shared" si="21"/>
        <v>0</v>
      </c>
      <c r="N141" s="396">
        <f t="shared" si="21"/>
        <v>107.2</v>
      </c>
      <c r="O141" s="401">
        <f t="shared" si="21"/>
        <v>78.7</v>
      </c>
    </row>
    <row r="142" spans="1:15" ht="12.75">
      <c r="A142" s="34"/>
      <c r="B142" s="679"/>
      <c r="C142" s="679"/>
      <c r="D142" s="679"/>
      <c r="E142" s="679"/>
      <c r="F142" s="679"/>
      <c r="G142" s="679"/>
      <c r="H142" s="679"/>
      <c r="I142" s="679"/>
      <c r="J142" s="679"/>
      <c r="K142" s="679"/>
      <c r="L142" s="679"/>
      <c r="M142" s="679"/>
      <c r="N142" s="679"/>
      <c r="O142" s="679"/>
    </row>
    <row r="143" spans="1:20" ht="22.5" customHeight="1">
      <c r="A143" s="13"/>
      <c r="B143" s="6" t="s">
        <v>207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266</v>
      </c>
      <c r="T143" s="6"/>
    </row>
    <row r="144" spans="1:15" ht="23.25" customHeight="1">
      <c r="A144" s="1420" t="s">
        <v>23</v>
      </c>
      <c r="B144" s="1423" t="s">
        <v>34</v>
      </c>
      <c r="C144" s="1423"/>
      <c r="D144" s="1423"/>
      <c r="E144" s="1423"/>
      <c r="F144" s="1341" t="s">
        <v>232</v>
      </c>
      <c r="G144" s="1343" t="s">
        <v>233</v>
      </c>
      <c r="H144" s="1345" t="s">
        <v>46</v>
      </c>
      <c r="I144" s="1345"/>
      <c r="J144" s="1345"/>
      <c r="K144" s="1345"/>
      <c r="L144" s="1504"/>
      <c r="M144" s="1347" t="s">
        <v>238</v>
      </c>
      <c r="N144" s="47" t="s">
        <v>1</v>
      </c>
      <c r="O144" s="59" t="s">
        <v>37</v>
      </c>
    </row>
    <row r="145" spans="1:20" ht="20.25" thickBot="1">
      <c r="A145" s="1429"/>
      <c r="B145" s="31" t="s">
        <v>27</v>
      </c>
      <c r="C145" s="25" t="s">
        <v>156</v>
      </c>
      <c r="D145" s="25" t="s">
        <v>19</v>
      </c>
      <c r="E145" s="25" t="s">
        <v>29</v>
      </c>
      <c r="F145" s="1342"/>
      <c r="G145" s="1344"/>
      <c r="H145" s="153" t="s">
        <v>21</v>
      </c>
      <c r="I145" s="153" t="s">
        <v>20</v>
      </c>
      <c r="J145" s="260" t="s">
        <v>30</v>
      </c>
      <c r="K145" s="261" t="s">
        <v>31</v>
      </c>
      <c r="L145" s="350" t="s">
        <v>32</v>
      </c>
      <c r="M145" s="1348"/>
      <c r="N145" s="25" t="s">
        <v>33</v>
      </c>
      <c r="O145" s="33" t="s">
        <v>33</v>
      </c>
      <c r="R145" s="223" t="s">
        <v>158</v>
      </c>
      <c r="S145" s="223" t="s">
        <v>193</v>
      </c>
      <c r="T145" s="223" t="s">
        <v>191</v>
      </c>
    </row>
    <row r="146" spans="1:20" ht="13.5" thickBot="1">
      <c r="A146" s="58" t="s">
        <v>12</v>
      </c>
      <c r="B146" s="379">
        <v>0</v>
      </c>
      <c r="C146" s="379">
        <v>0</v>
      </c>
      <c r="D146" s="379">
        <v>0</v>
      </c>
      <c r="E146" s="379">
        <v>11.08</v>
      </c>
      <c r="F146" s="379">
        <v>5.68</v>
      </c>
      <c r="G146" s="379">
        <v>3.86</v>
      </c>
      <c r="H146" s="379">
        <v>0</v>
      </c>
      <c r="I146" s="379">
        <v>0</v>
      </c>
      <c r="J146" s="379">
        <v>0</v>
      </c>
      <c r="K146" s="379">
        <v>0</v>
      </c>
      <c r="L146" s="763">
        <v>0</v>
      </c>
      <c r="M146" s="729">
        <v>0</v>
      </c>
      <c r="N146" s="380">
        <v>9.03</v>
      </c>
      <c r="O146" s="392">
        <v>14.4</v>
      </c>
      <c r="R146" s="3"/>
      <c r="S146" s="1520" t="s">
        <v>264</v>
      </c>
      <c r="T146" s="1520"/>
    </row>
    <row r="147" spans="1:20" ht="13.5" thickBot="1">
      <c r="A147" s="32" t="s">
        <v>13</v>
      </c>
      <c r="B147" s="396">
        <f aca="true" t="shared" si="22" ref="B147:O147">SUM(B146:B146)</f>
        <v>0</v>
      </c>
      <c r="C147" s="396">
        <f t="shared" si="22"/>
        <v>0</v>
      </c>
      <c r="D147" s="396">
        <f t="shared" si="22"/>
        <v>0</v>
      </c>
      <c r="E147" s="396">
        <f t="shared" si="22"/>
        <v>11.08</v>
      </c>
      <c r="F147" s="396">
        <f t="shared" si="22"/>
        <v>5.68</v>
      </c>
      <c r="G147" s="396">
        <f t="shared" si="22"/>
        <v>3.86</v>
      </c>
      <c r="H147" s="400">
        <f t="shared" si="22"/>
        <v>0</v>
      </c>
      <c r="I147" s="396">
        <f t="shared" si="22"/>
        <v>0</v>
      </c>
      <c r="J147" s="396">
        <f t="shared" si="22"/>
        <v>0</v>
      </c>
      <c r="K147" s="396">
        <f t="shared" si="22"/>
        <v>0</v>
      </c>
      <c r="L147" s="403">
        <f t="shared" si="22"/>
        <v>0</v>
      </c>
      <c r="M147" s="396">
        <f t="shared" si="22"/>
        <v>0</v>
      </c>
      <c r="N147" s="396">
        <f t="shared" si="22"/>
        <v>9.03</v>
      </c>
      <c r="O147" s="396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88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420" t="s">
        <v>23</v>
      </c>
      <c r="B150" s="1423" t="s">
        <v>34</v>
      </c>
      <c r="C150" s="1423"/>
      <c r="D150" s="1423"/>
      <c r="E150" s="1423"/>
      <c r="F150" s="1341" t="s">
        <v>232</v>
      </c>
      <c r="G150" s="1343" t="s">
        <v>233</v>
      </c>
      <c r="H150" s="1345" t="s">
        <v>46</v>
      </c>
      <c r="I150" s="1345"/>
      <c r="J150" s="1345"/>
      <c r="K150" s="1345"/>
      <c r="L150" s="1504"/>
      <c r="M150" s="1347" t="s">
        <v>238</v>
      </c>
      <c r="N150" s="47" t="s">
        <v>1</v>
      </c>
      <c r="O150" s="59" t="s">
        <v>37</v>
      </c>
      <c r="R150" s="3">
        <v>4</v>
      </c>
      <c r="S150" s="3">
        <v>4</v>
      </c>
      <c r="T150" s="3">
        <v>31</v>
      </c>
    </row>
    <row r="151" spans="1:20" ht="20.25" thickBot="1">
      <c r="A151" s="1429"/>
      <c r="B151" s="31" t="s">
        <v>27</v>
      </c>
      <c r="C151" s="25" t="s">
        <v>156</v>
      </c>
      <c r="D151" s="25" t="s">
        <v>19</v>
      </c>
      <c r="E151" s="25" t="s">
        <v>29</v>
      </c>
      <c r="F151" s="1342"/>
      <c r="G151" s="1344"/>
      <c r="H151" s="153" t="s">
        <v>21</v>
      </c>
      <c r="I151" s="153" t="s">
        <v>20</v>
      </c>
      <c r="J151" s="260" t="s">
        <v>30</v>
      </c>
      <c r="K151" s="261" t="s">
        <v>31</v>
      </c>
      <c r="L151" s="350" t="s">
        <v>32</v>
      </c>
      <c r="M151" s="1348"/>
      <c r="N151" s="25" t="s">
        <v>33</v>
      </c>
      <c r="O151" s="33" t="s">
        <v>33</v>
      </c>
      <c r="R151" s="3">
        <v>5</v>
      </c>
      <c r="S151" s="3">
        <v>6</v>
      </c>
      <c r="T151" s="3">
        <v>28</v>
      </c>
    </row>
    <row r="152" spans="1:20" ht="13.5" thickBot="1">
      <c r="A152" s="58" t="s">
        <v>12</v>
      </c>
      <c r="B152" s="379">
        <v>0</v>
      </c>
      <c r="C152" s="379">
        <v>0</v>
      </c>
      <c r="D152" s="379">
        <v>0</v>
      </c>
      <c r="E152" s="379">
        <v>6.14</v>
      </c>
      <c r="F152" s="379">
        <v>7.74</v>
      </c>
      <c r="G152" s="379">
        <v>6.23</v>
      </c>
      <c r="H152" s="379">
        <v>0</v>
      </c>
      <c r="I152" s="379">
        <v>0</v>
      </c>
      <c r="J152" s="379">
        <v>0</v>
      </c>
      <c r="K152" s="379">
        <v>0</v>
      </c>
      <c r="L152" s="763">
        <v>0</v>
      </c>
      <c r="M152" s="729">
        <v>0</v>
      </c>
      <c r="N152" s="380">
        <v>3.06</v>
      </c>
      <c r="O152" s="392">
        <v>7.2</v>
      </c>
      <c r="R152" s="3">
        <v>6</v>
      </c>
      <c r="S152" s="3">
        <v>7</v>
      </c>
      <c r="T152" s="3">
        <v>51</v>
      </c>
    </row>
    <row r="153" spans="1:20" ht="13.5" thickBot="1">
      <c r="A153" s="32" t="s">
        <v>13</v>
      </c>
      <c r="B153" s="396">
        <f aca="true" t="shared" si="23" ref="B153:O153">SUM(B152:B152)</f>
        <v>0</v>
      </c>
      <c r="C153" s="396">
        <f t="shared" si="23"/>
        <v>0</v>
      </c>
      <c r="D153" s="396">
        <f t="shared" si="23"/>
        <v>0</v>
      </c>
      <c r="E153" s="396">
        <f t="shared" si="23"/>
        <v>6.14</v>
      </c>
      <c r="F153" s="396">
        <f t="shared" si="23"/>
        <v>7.74</v>
      </c>
      <c r="G153" s="396">
        <f t="shared" si="23"/>
        <v>6.23</v>
      </c>
      <c r="H153" s="400">
        <f t="shared" si="23"/>
        <v>0</v>
      </c>
      <c r="I153" s="396">
        <f t="shared" si="23"/>
        <v>0</v>
      </c>
      <c r="J153" s="396">
        <f t="shared" si="23"/>
        <v>0</v>
      </c>
      <c r="K153" s="396">
        <f t="shared" si="23"/>
        <v>0</v>
      </c>
      <c r="L153" s="403">
        <f t="shared" si="23"/>
        <v>0</v>
      </c>
      <c r="M153" s="396">
        <f t="shared" si="23"/>
        <v>0</v>
      </c>
      <c r="N153" s="396">
        <f t="shared" si="23"/>
        <v>3.06</v>
      </c>
      <c r="O153" s="401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90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420" t="s">
        <v>23</v>
      </c>
      <c r="B156" s="1423" t="s">
        <v>34</v>
      </c>
      <c r="C156" s="1423"/>
      <c r="D156" s="1423"/>
      <c r="E156" s="1423"/>
      <c r="F156" s="1341" t="s">
        <v>232</v>
      </c>
      <c r="G156" s="1343" t="s">
        <v>233</v>
      </c>
      <c r="H156" s="1345" t="s">
        <v>46</v>
      </c>
      <c r="I156" s="1345"/>
      <c r="J156" s="1345"/>
      <c r="K156" s="1345"/>
      <c r="L156" s="1504"/>
      <c r="M156" s="1347" t="s">
        <v>238</v>
      </c>
      <c r="N156" s="47" t="s">
        <v>1</v>
      </c>
      <c r="O156" s="59" t="s">
        <v>37</v>
      </c>
      <c r="R156" s="3">
        <v>10</v>
      </c>
      <c r="S156" s="3">
        <v>14</v>
      </c>
      <c r="T156" s="3">
        <v>28</v>
      </c>
    </row>
    <row r="157" spans="1:20" ht="20.25" thickBot="1">
      <c r="A157" s="1429"/>
      <c r="B157" s="31" t="s">
        <v>27</v>
      </c>
      <c r="C157" s="25" t="s">
        <v>156</v>
      </c>
      <c r="D157" s="25" t="s">
        <v>19</v>
      </c>
      <c r="E157" s="25" t="s">
        <v>29</v>
      </c>
      <c r="F157" s="1342"/>
      <c r="G157" s="1344"/>
      <c r="H157" s="153" t="s">
        <v>21</v>
      </c>
      <c r="I157" s="153" t="s">
        <v>20</v>
      </c>
      <c r="J157" s="260" t="s">
        <v>30</v>
      </c>
      <c r="K157" s="261" t="s">
        <v>31</v>
      </c>
      <c r="L157" s="350" t="s">
        <v>32</v>
      </c>
      <c r="M157" s="1348"/>
      <c r="N157" s="25" t="s">
        <v>33</v>
      </c>
      <c r="O157" s="33" t="s">
        <v>33</v>
      </c>
      <c r="R157" s="3">
        <v>11</v>
      </c>
      <c r="S157" s="3">
        <v>15</v>
      </c>
      <c r="T157" s="3">
        <v>26</v>
      </c>
    </row>
    <row r="158" spans="1:20" ht="13.5" thickBot="1">
      <c r="A158" s="58" t="s">
        <v>12</v>
      </c>
      <c r="B158" s="379">
        <v>0</v>
      </c>
      <c r="C158" s="379">
        <v>0</v>
      </c>
      <c r="D158" s="379">
        <v>0</v>
      </c>
      <c r="E158" s="379">
        <v>16.1</v>
      </c>
      <c r="F158" s="379">
        <v>12.36</v>
      </c>
      <c r="G158" s="379">
        <v>0</v>
      </c>
      <c r="H158" s="379">
        <v>0</v>
      </c>
      <c r="I158" s="379">
        <v>0</v>
      </c>
      <c r="J158" s="379">
        <v>0</v>
      </c>
      <c r="K158" s="379">
        <v>0</v>
      </c>
      <c r="L158" s="763">
        <v>0</v>
      </c>
      <c r="M158" s="729">
        <v>0</v>
      </c>
      <c r="N158" s="380">
        <v>5.98</v>
      </c>
      <c r="O158" s="392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32" t="s">
        <v>13</v>
      </c>
      <c r="B159" s="396">
        <f aca="true" t="shared" si="24" ref="B159:O159">SUM(B158:B158)</f>
        <v>0</v>
      </c>
      <c r="C159" s="396">
        <f t="shared" si="24"/>
        <v>0</v>
      </c>
      <c r="D159" s="396">
        <f t="shared" si="24"/>
        <v>0</v>
      </c>
      <c r="E159" s="396">
        <f t="shared" si="24"/>
        <v>16.1</v>
      </c>
      <c r="F159" s="396">
        <f t="shared" si="24"/>
        <v>12.36</v>
      </c>
      <c r="G159" s="396">
        <f t="shared" si="24"/>
        <v>0</v>
      </c>
      <c r="H159" s="400">
        <f t="shared" si="24"/>
        <v>0</v>
      </c>
      <c r="I159" s="396">
        <f t="shared" si="24"/>
        <v>0</v>
      </c>
      <c r="J159" s="396">
        <f t="shared" si="24"/>
        <v>0</v>
      </c>
      <c r="K159" s="396">
        <f t="shared" si="24"/>
        <v>0</v>
      </c>
      <c r="L159" s="403">
        <f t="shared" si="24"/>
        <v>0</v>
      </c>
      <c r="M159" s="396">
        <f t="shared" si="24"/>
        <v>0</v>
      </c>
      <c r="N159" s="396">
        <f t="shared" si="24"/>
        <v>5.98</v>
      </c>
      <c r="O159" s="396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260</v>
      </c>
      <c r="C161" s="351"/>
      <c r="D161" s="351"/>
      <c r="E161" s="351"/>
      <c r="F161" s="351"/>
      <c r="G161" s="351"/>
      <c r="N161" s="351"/>
      <c r="O161" s="351"/>
      <c r="R161" s="3">
        <v>15</v>
      </c>
      <c r="S161" s="3">
        <v>23</v>
      </c>
      <c r="T161" s="3">
        <v>38</v>
      </c>
    </row>
    <row r="162" spans="1:20" ht="16.5">
      <c r="A162" s="1517" t="s">
        <v>247</v>
      </c>
      <c r="B162" s="1509" t="s">
        <v>248</v>
      </c>
      <c r="C162" s="1510"/>
      <c r="D162" s="1510"/>
      <c r="E162" s="1510"/>
      <c r="F162" s="1511" t="s">
        <v>24</v>
      </c>
      <c r="G162" s="1511" t="s">
        <v>249</v>
      </c>
      <c r="H162" s="1510" t="s">
        <v>250</v>
      </c>
      <c r="I162" s="1510"/>
      <c r="J162" s="1510"/>
      <c r="K162" s="1510"/>
      <c r="L162" s="1513"/>
      <c r="M162" s="1514" t="s">
        <v>251</v>
      </c>
      <c r="N162" s="352" t="s">
        <v>1</v>
      </c>
      <c r="O162" s="352" t="s">
        <v>252</v>
      </c>
      <c r="R162" s="3">
        <v>16</v>
      </c>
      <c r="S162" s="3">
        <v>24</v>
      </c>
      <c r="T162" s="3">
        <v>74</v>
      </c>
    </row>
    <row r="163" spans="1:20" ht="17.25" thickBot="1">
      <c r="A163" s="1517"/>
      <c r="B163" s="359" t="s">
        <v>27</v>
      </c>
      <c r="C163" s="358" t="s">
        <v>253</v>
      </c>
      <c r="D163" s="358" t="s">
        <v>19</v>
      </c>
      <c r="E163" s="358" t="s">
        <v>29</v>
      </c>
      <c r="F163" s="1512"/>
      <c r="G163" s="1512"/>
      <c r="H163" s="357" t="s">
        <v>254</v>
      </c>
      <c r="I163" s="357" t="s">
        <v>255</v>
      </c>
      <c r="J163" s="357" t="s">
        <v>256</v>
      </c>
      <c r="K163" s="357" t="s">
        <v>257</v>
      </c>
      <c r="L163" s="764" t="s">
        <v>258</v>
      </c>
      <c r="M163" s="1515"/>
      <c r="N163" s="358" t="s">
        <v>259</v>
      </c>
      <c r="O163" s="358" t="s">
        <v>259</v>
      </c>
      <c r="R163" s="3">
        <v>17</v>
      </c>
      <c r="S163" s="3">
        <v>25</v>
      </c>
      <c r="T163" s="3">
        <v>46</v>
      </c>
    </row>
    <row r="164" spans="1:20" ht="12.75">
      <c r="A164" s="355" t="s">
        <v>10</v>
      </c>
      <c r="B164" s="742">
        <v>0</v>
      </c>
      <c r="C164" s="743">
        <v>0</v>
      </c>
      <c r="D164" s="743">
        <v>0</v>
      </c>
      <c r="E164" s="743">
        <v>0</v>
      </c>
      <c r="F164" s="743">
        <v>65.77</v>
      </c>
      <c r="G164" s="743">
        <v>0</v>
      </c>
      <c r="H164" s="378">
        <v>0</v>
      </c>
      <c r="I164" s="378">
        <v>0</v>
      </c>
      <c r="J164" s="378">
        <v>0</v>
      </c>
      <c r="K164" s="378">
        <v>0</v>
      </c>
      <c r="L164" s="394">
        <v>0</v>
      </c>
      <c r="M164" s="395">
        <v>0</v>
      </c>
      <c r="N164" s="743">
        <v>0</v>
      </c>
      <c r="O164" s="744">
        <v>0</v>
      </c>
      <c r="R164" s="3">
        <v>18</v>
      </c>
      <c r="S164" s="3">
        <v>26</v>
      </c>
      <c r="T164" s="3">
        <v>77</v>
      </c>
    </row>
    <row r="165" spans="1:20" ht="12.75">
      <c r="A165" s="355" t="s">
        <v>8</v>
      </c>
      <c r="B165" s="745">
        <v>0</v>
      </c>
      <c r="C165" s="397">
        <v>0</v>
      </c>
      <c r="D165" s="397">
        <v>0</v>
      </c>
      <c r="E165" s="397">
        <v>0</v>
      </c>
      <c r="F165" s="397">
        <v>11.3</v>
      </c>
      <c r="G165" s="397">
        <v>3.99</v>
      </c>
      <c r="H165" s="379">
        <v>0</v>
      </c>
      <c r="I165" s="379">
        <v>0</v>
      </c>
      <c r="J165" s="379">
        <v>0</v>
      </c>
      <c r="K165" s="379">
        <v>0</v>
      </c>
      <c r="L165" s="382">
        <v>0</v>
      </c>
      <c r="M165" s="391">
        <v>0</v>
      </c>
      <c r="N165" s="397">
        <v>4.04</v>
      </c>
      <c r="O165" s="746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56" t="s">
        <v>222</v>
      </c>
      <c r="B166" s="747">
        <f aca="true" t="shared" si="25" ref="B166:O166">SUM(B164+B165)</f>
        <v>0</v>
      </c>
      <c r="C166" s="748">
        <f t="shared" si="25"/>
        <v>0</v>
      </c>
      <c r="D166" s="748">
        <f t="shared" si="25"/>
        <v>0</v>
      </c>
      <c r="E166" s="748">
        <f t="shared" si="25"/>
        <v>0</v>
      </c>
      <c r="F166" s="748">
        <f t="shared" si="25"/>
        <v>77.07</v>
      </c>
      <c r="G166" s="748">
        <f t="shared" si="25"/>
        <v>3.99</v>
      </c>
      <c r="H166" s="749">
        <f t="shared" si="25"/>
        <v>0</v>
      </c>
      <c r="I166" s="749">
        <f t="shared" si="25"/>
        <v>0</v>
      </c>
      <c r="J166" s="749">
        <f t="shared" si="25"/>
        <v>0</v>
      </c>
      <c r="K166" s="749">
        <f t="shared" si="25"/>
        <v>0</v>
      </c>
      <c r="L166" s="765">
        <f t="shared" si="25"/>
        <v>0</v>
      </c>
      <c r="M166" s="750">
        <f t="shared" si="25"/>
        <v>0</v>
      </c>
      <c r="N166" s="748">
        <f t="shared" si="25"/>
        <v>4.04</v>
      </c>
      <c r="O166" s="751">
        <f t="shared" si="25"/>
        <v>3.6</v>
      </c>
      <c r="R166" s="3"/>
      <c r="S166" s="223" t="s">
        <v>222</v>
      </c>
      <c r="T166" s="223">
        <f>SUM(T147:T165)</f>
        <v>779</v>
      </c>
    </row>
    <row r="167" spans="3:20" ht="12.75">
      <c r="C167" s="351"/>
      <c r="D167" s="351"/>
      <c r="E167" s="351"/>
      <c r="F167" s="351"/>
      <c r="G167" s="351"/>
      <c r="N167" s="351"/>
      <c r="O167" s="351"/>
      <c r="S167" s="1366" t="s">
        <v>265</v>
      </c>
      <c r="T167" s="1501"/>
    </row>
    <row r="168" spans="1:20" ht="12.75">
      <c r="A168" s="6"/>
      <c r="B168" s="6" t="s">
        <v>212</v>
      </c>
      <c r="C168" s="351"/>
      <c r="D168" s="351"/>
      <c r="E168" s="351"/>
      <c r="F168" s="351"/>
      <c r="G168" s="351"/>
      <c r="N168" s="351"/>
      <c r="O168" s="351"/>
      <c r="R168" s="3">
        <v>1</v>
      </c>
      <c r="S168" s="3">
        <v>1</v>
      </c>
      <c r="T168" s="3">
        <v>75</v>
      </c>
    </row>
    <row r="169" spans="1:20" ht="19.5" customHeight="1">
      <c r="A169" s="1517" t="s">
        <v>247</v>
      </c>
      <c r="B169" s="1509" t="s">
        <v>248</v>
      </c>
      <c r="C169" s="1510"/>
      <c r="D169" s="1510"/>
      <c r="E169" s="1510"/>
      <c r="F169" s="1511" t="s">
        <v>24</v>
      </c>
      <c r="G169" s="1511" t="s">
        <v>249</v>
      </c>
      <c r="H169" s="1510" t="s">
        <v>250</v>
      </c>
      <c r="I169" s="1510"/>
      <c r="J169" s="1510"/>
      <c r="K169" s="1510"/>
      <c r="L169" s="1513"/>
      <c r="M169" s="1514" t="s">
        <v>251</v>
      </c>
      <c r="N169" s="352" t="s">
        <v>1</v>
      </c>
      <c r="O169" s="352" t="s">
        <v>252</v>
      </c>
      <c r="R169" s="3">
        <v>2</v>
      </c>
      <c r="S169" s="3">
        <v>2</v>
      </c>
      <c r="T169" s="3">
        <v>38</v>
      </c>
    </row>
    <row r="170" spans="1:20" ht="17.25" thickBot="1">
      <c r="A170" s="1517"/>
      <c r="B170" s="359" t="s">
        <v>27</v>
      </c>
      <c r="C170" s="358" t="s">
        <v>253</v>
      </c>
      <c r="D170" s="358" t="s">
        <v>19</v>
      </c>
      <c r="E170" s="358" t="s">
        <v>29</v>
      </c>
      <c r="F170" s="1512"/>
      <c r="G170" s="1512"/>
      <c r="H170" s="357" t="s">
        <v>254</v>
      </c>
      <c r="I170" s="357" t="s">
        <v>255</v>
      </c>
      <c r="J170" s="357" t="s">
        <v>256</v>
      </c>
      <c r="K170" s="357" t="s">
        <v>257</v>
      </c>
      <c r="L170" s="764" t="s">
        <v>258</v>
      </c>
      <c r="M170" s="1515"/>
      <c r="N170" s="358" t="s">
        <v>259</v>
      </c>
      <c r="O170" s="358" t="s">
        <v>259</v>
      </c>
      <c r="R170" s="3">
        <v>3</v>
      </c>
      <c r="S170" s="3">
        <v>3</v>
      </c>
      <c r="T170" s="3">
        <v>9</v>
      </c>
    </row>
    <row r="171" spans="1:20" ht="12.75">
      <c r="A171" s="355" t="s">
        <v>10</v>
      </c>
      <c r="B171" s="742">
        <v>0</v>
      </c>
      <c r="C171" s="743">
        <v>0</v>
      </c>
      <c r="D171" s="743">
        <v>0</v>
      </c>
      <c r="E171" s="743">
        <v>0</v>
      </c>
      <c r="F171" s="743">
        <v>202.9</v>
      </c>
      <c r="G171" s="743">
        <v>19.71</v>
      </c>
      <c r="H171" s="378">
        <v>0</v>
      </c>
      <c r="I171" s="378">
        <v>0</v>
      </c>
      <c r="J171" s="378">
        <v>0</v>
      </c>
      <c r="K171" s="378">
        <v>0</v>
      </c>
      <c r="L171" s="394">
        <v>0</v>
      </c>
      <c r="M171" s="395">
        <v>0</v>
      </c>
      <c r="N171" s="743">
        <v>0</v>
      </c>
      <c r="O171" s="744">
        <v>0</v>
      </c>
      <c r="R171" s="3">
        <v>4</v>
      </c>
      <c r="S171" s="3">
        <v>4</v>
      </c>
      <c r="T171" s="3">
        <v>8</v>
      </c>
    </row>
    <row r="172" spans="1:20" ht="12.75">
      <c r="A172" s="355" t="s">
        <v>8</v>
      </c>
      <c r="B172" s="745">
        <v>0</v>
      </c>
      <c r="C172" s="397">
        <v>0</v>
      </c>
      <c r="D172" s="397">
        <v>0</v>
      </c>
      <c r="E172" s="397">
        <v>0</v>
      </c>
      <c r="F172" s="397">
        <v>0</v>
      </c>
      <c r="G172" s="397">
        <v>4.07</v>
      </c>
      <c r="H172" s="379">
        <v>0</v>
      </c>
      <c r="I172" s="379">
        <v>0</v>
      </c>
      <c r="J172" s="379">
        <v>0</v>
      </c>
      <c r="K172" s="379">
        <v>0</v>
      </c>
      <c r="L172" s="382">
        <v>0</v>
      </c>
      <c r="M172" s="391">
        <v>0</v>
      </c>
      <c r="N172" s="397">
        <v>5.02</v>
      </c>
      <c r="O172" s="746">
        <v>3.6</v>
      </c>
      <c r="R172" s="3">
        <v>5</v>
      </c>
      <c r="S172" s="3">
        <v>5</v>
      </c>
      <c r="T172" s="3">
        <v>4</v>
      </c>
    </row>
    <row r="173" spans="1:20" ht="13.5" thickBot="1">
      <c r="A173" s="356" t="s">
        <v>222</v>
      </c>
      <c r="B173" s="747">
        <f aca="true" t="shared" si="26" ref="B173:O173">SUM(B171+B172)</f>
        <v>0</v>
      </c>
      <c r="C173" s="748">
        <f t="shared" si="26"/>
        <v>0</v>
      </c>
      <c r="D173" s="748">
        <f t="shared" si="26"/>
        <v>0</v>
      </c>
      <c r="E173" s="748">
        <f t="shared" si="26"/>
        <v>0</v>
      </c>
      <c r="F173" s="748">
        <f t="shared" si="26"/>
        <v>202.9</v>
      </c>
      <c r="G173" s="748">
        <f t="shared" si="26"/>
        <v>23.78</v>
      </c>
      <c r="H173" s="749">
        <f t="shared" si="26"/>
        <v>0</v>
      </c>
      <c r="I173" s="749">
        <f t="shared" si="26"/>
        <v>0</v>
      </c>
      <c r="J173" s="749">
        <f t="shared" si="26"/>
        <v>0</v>
      </c>
      <c r="K173" s="749">
        <f t="shared" si="26"/>
        <v>0</v>
      </c>
      <c r="L173" s="765">
        <f t="shared" si="26"/>
        <v>0</v>
      </c>
      <c r="M173" s="750">
        <f t="shared" si="26"/>
        <v>0</v>
      </c>
      <c r="N173" s="748">
        <f t="shared" si="26"/>
        <v>5.02</v>
      </c>
      <c r="O173" s="751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51"/>
      <c r="D174" s="351"/>
      <c r="E174" s="351"/>
      <c r="F174" s="351"/>
      <c r="G174" s="351"/>
      <c r="N174" s="351"/>
      <c r="O174" s="351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208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420" t="s">
        <v>23</v>
      </c>
      <c r="B176" s="1423" t="s">
        <v>34</v>
      </c>
      <c r="C176" s="1423"/>
      <c r="D176" s="1423"/>
      <c r="E176" s="1423"/>
      <c r="F176" s="1341" t="s">
        <v>232</v>
      </c>
      <c r="G176" s="1343" t="s">
        <v>233</v>
      </c>
      <c r="H176" s="1345" t="s">
        <v>46</v>
      </c>
      <c r="I176" s="1345"/>
      <c r="J176" s="1345"/>
      <c r="K176" s="1345"/>
      <c r="L176" s="1504"/>
      <c r="M176" s="1347" t="s">
        <v>238</v>
      </c>
      <c r="N176" s="47" t="s">
        <v>1</v>
      </c>
      <c r="O176" s="59" t="s">
        <v>37</v>
      </c>
      <c r="R176" s="3">
        <v>9</v>
      </c>
      <c r="S176" s="3">
        <v>10</v>
      </c>
      <c r="T176" s="3">
        <v>24</v>
      </c>
    </row>
    <row r="177" spans="1:20" ht="20.25" thickBot="1">
      <c r="A177" s="1429"/>
      <c r="B177" s="31" t="s">
        <v>27</v>
      </c>
      <c r="C177" s="25" t="s">
        <v>156</v>
      </c>
      <c r="D177" s="25" t="s">
        <v>19</v>
      </c>
      <c r="E177" s="25" t="s">
        <v>29</v>
      </c>
      <c r="F177" s="1342"/>
      <c r="G177" s="1344"/>
      <c r="H177" s="153" t="s">
        <v>21</v>
      </c>
      <c r="I177" s="153" t="s">
        <v>20</v>
      </c>
      <c r="J177" s="260" t="s">
        <v>30</v>
      </c>
      <c r="K177" s="261" t="s">
        <v>31</v>
      </c>
      <c r="L177" s="350" t="s">
        <v>32</v>
      </c>
      <c r="M177" s="1348"/>
      <c r="N177" s="25" t="s">
        <v>33</v>
      </c>
      <c r="O177" s="33" t="s">
        <v>33</v>
      </c>
      <c r="R177" s="3">
        <v>10</v>
      </c>
      <c r="S177" s="3">
        <v>11</v>
      </c>
      <c r="T177" s="3">
        <v>6</v>
      </c>
    </row>
    <row r="178" spans="1:20" ht="12.75">
      <c r="A178" s="58" t="s">
        <v>10</v>
      </c>
      <c r="B178" s="379">
        <v>0</v>
      </c>
      <c r="C178" s="379">
        <v>0</v>
      </c>
      <c r="D178" s="379">
        <v>0</v>
      </c>
      <c r="E178" s="379">
        <v>21.5</v>
      </c>
      <c r="F178" s="379">
        <v>21.93</v>
      </c>
      <c r="G178" s="379">
        <v>4.48</v>
      </c>
      <c r="H178" s="379">
        <v>0</v>
      </c>
      <c r="I178" s="379">
        <v>0</v>
      </c>
      <c r="J178" s="379">
        <v>0</v>
      </c>
      <c r="K178" s="379">
        <v>0</v>
      </c>
      <c r="L178" s="762">
        <v>0</v>
      </c>
      <c r="M178" s="390">
        <v>0</v>
      </c>
      <c r="N178" s="380">
        <v>12.12</v>
      </c>
      <c r="O178" s="392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58" t="s">
        <v>12</v>
      </c>
      <c r="B179" s="379">
        <v>0</v>
      </c>
      <c r="C179" s="379">
        <v>0</v>
      </c>
      <c r="D179" s="379">
        <v>0</v>
      </c>
      <c r="E179" s="379">
        <v>23.55</v>
      </c>
      <c r="F179" s="379">
        <v>0</v>
      </c>
      <c r="G179" s="379">
        <v>5.2</v>
      </c>
      <c r="H179" s="379">
        <v>0</v>
      </c>
      <c r="I179" s="379">
        <v>0</v>
      </c>
      <c r="J179" s="379">
        <v>0</v>
      </c>
      <c r="K179" s="379">
        <v>0</v>
      </c>
      <c r="L179" s="763">
        <v>0</v>
      </c>
      <c r="M179" s="729">
        <v>0</v>
      </c>
      <c r="N179" s="393">
        <v>13.44</v>
      </c>
      <c r="O179" s="730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32" t="s">
        <v>13</v>
      </c>
      <c r="B180" s="396">
        <f>SUM(B178:B179)</f>
        <v>0</v>
      </c>
      <c r="C180" s="396">
        <f aca="true" t="shared" si="27" ref="C180:O180">SUM(C178:C179)</f>
        <v>0</v>
      </c>
      <c r="D180" s="396">
        <f t="shared" si="27"/>
        <v>0</v>
      </c>
      <c r="E180" s="396">
        <f t="shared" si="27"/>
        <v>45.05</v>
      </c>
      <c r="F180" s="396">
        <f t="shared" si="27"/>
        <v>21.93</v>
      </c>
      <c r="G180" s="396">
        <f t="shared" si="27"/>
        <v>9.68</v>
      </c>
      <c r="H180" s="400">
        <f t="shared" si="27"/>
        <v>0</v>
      </c>
      <c r="I180" s="396">
        <f t="shared" si="27"/>
        <v>0</v>
      </c>
      <c r="J180" s="396">
        <f t="shared" si="27"/>
        <v>0</v>
      </c>
      <c r="K180" s="396">
        <f t="shared" si="27"/>
        <v>0</v>
      </c>
      <c r="L180" s="403">
        <f t="shared" si="27"/>
        <v>0</v>
      </c>
      <c r="M180" s="396">
        <f t="shared" si="27"/>
        <v>0</v>
      </c>
      <c r="N180" s="396">
        <f t="shared" si="27"/>
        <v>25.56</v>
      </c>
      <c r="O180" s="396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34"/>
      <c r="B181" s="679"/>
      <c r="C181" s="679"/>
      <c r="D181" s="679"/>
      <c r="E181" s="679"/>
      <c r="F181" s="679"/>
      <c r="G181" s="679"/>
      <c r="H181" s="679"/>
      <c r="I181" s="679"/>
      <c r="J181" s="679"/>
      <c r="K181" s="679"/>
      <c r="L181" s="679"/>
      <c r="M181" s="679"/>
      <c r="N181" s="679"/>
      <c r="O181" s="679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209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420" t="s">
        <v>23</v>
      </c>
      <c r="B183" s="1423" t="s">
        <v>34</v>
      </c>
      <c r="C183" s="1423"/>
      <c r="D183" s="1423"/>
      <c r="E183" s="1423"/>
      <c r="F183" s="1341" t="s">
        <v>232</v>
      </c>
      <c r="G183" s="1343" t="s">
        <v>233</v>
      </c>
      <c r="H183" s="1345" t="s">
        <v>46</v>
      </c>
      <c r="I183" s="1345"/>
      <c r="J183" s="1345"/>
      <c r="K183" s="1345"/>
      <c r="L183" s="1504"/>
      <c r="M183" s="1347" t="s">
        <v>238</v>
      </c>
      <c r="N183" s="47" t="s">
        <v>1</v>
      </c>
      <c r="O183" s="59" t="s">
        <v>37</v>
      </c>
      <c r="R183" s="3">
        <v>16</v>
      </c>
      <c r="S183" s="3">
        <v>17</v>
      </c>
      <c r="T183" s="3">
        <v>25</v>
      </c>
    </row>
    <row r="184" spans="1:20" ht="20.25" thickBot="1">
      <c r="A184" s="1429"/>
      <c r="B184" s="31" t="s">
        <v>27</v>
      </c>
      <c r="C184" s="25" t="s">
        <v>156</v>
      </c>
      <c r="D184" s="25" t="s">
        <v>19</v>
      </c>
      <c r="E184" s="25" t="s">
        <v>29</v>
      </c>
      <c r="F184" s="1342"/>
      <c r="G184" s="1344"/>
      <c r="H184" s="153" t="s">
        <v>21</v>
      </c>
      <c r="I184" s="153" t="s">
        <v>20</v>
      </c>
      <c r="J184" s="260" t="s">
        <v>30</v>
      </c>
      <c r="K184" s="261" t="s">
        <v>31</v>
      </c>
      <c r="L184" s="350" t="s">
        <v>32</v>
      </c>
      <c r="M184" s="1348"/>
      <c r="N184" s="25" t="s">
        <v>33</v>
      </c>
      <c r="O184" s="33" t="s">
        <v>33</v>
      </c>
      <c r="R184" s="3">
        <v>17</v>
      </c>
      <c r="S184" s="3">
        <v>22</v>
      </c>
      <c r="T184" s="3">
        <v>50</v>
      </c>
    </row>
    <row r="185" spans="1:20" ht="13.5" thickBot="1">
      <c r="A185" s="58" t="s">
        <v>12</v>
      </c>
      <c r="B185" s="222">
        <v>0</v>
      </c>
      <c r="C185" s="222">
        <v>0</v>
      </c>
      <c r="D185" s="222">
        <v>0</v>
      </c>
      <c r="E185" s="222">
        <v>60.02</v>
      </c>
      <c r="F185" s="222">
        <v>14.35</v>
      </c>
      <c r="G185" s="222">
        <v>2.87</v>
      </c>
      <c r="H185" s="222">
        <v>0</v>
      </c>
      <c r="I185" s="222">
        <v>0</v>
      </c>
      <c r="J185" s="222">
        <v>0</v>
      </c>
      <c r="K185" s="222">
        <v>0</v>
      </c>
      <c r="L185" s="766">
        <v>0</v>
      </c>
      <c r="M185" s="345">
        <v>0</v>
      </c>
      <c r="N185" s="310">
        <v>8.88</v>
      </c>
      <c r="O185" s="353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32" t="s">
        <v>13</v>
      </c>
      <c r="B186" s="269">
        <f aca="true" t="shared" si="28" ref="B186:L186">SUM(B185:B185)</f>
        <v>0</v>
      </c>
      <c r="C186" s="269">
        <f t="shared" si="28"/>
        <v>0</v>
      </c>
      <c r="D186" s="269">
        <f t="shared" si="28"/>
        <v>0</v>
      </c>
      <c r="E186" s="269">
        <f t="shared" si="28"/>
        <v>60.02</v>
      </c>
      <c r="F186" s="269">
        <f t="shared" si="28"/>
        <v>14.35</v>
      </c>
      <c r="G186" s="269">
        <f t="shared" si="28"/>
        <v>2.87</v>
      </c>
      <c r="H186" s="354">
        <f t="shared" si="28"/>
        <v>0</v>
      </c>
      <c r="I186" s="269">
        <f t="shared" si="28"/>
        <v>0</v>
      </c>
      <c r="J186" s="269">
        <f t="shared" si="28"/>
        <v>0</v>
      </c>
      <c r="K186" s="269">
        <f t="shared" si="28"/>
        <v>0</v>
      </c>
      <c r="L186" s="767">
        <f t="shared" si="28"/>
        <v>0</v>
      </c>
      <c r="M186" s="269">
        <f>SUM(M185:M185)</f>
        <v>0</v>
      </c>
      <c r="N186" s="269">
        <f>SUM(N185:N185)</f>
        <v>8.88</v>
      </c>
      <c r="O186" s="870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197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420" t="s">
        <v>23</v>
      </c>
      <c r="B189" s="1423" t="s">
        <v>34</v>
      </c>
      <c r="C189" s="1423"/>
      <c r="D189" s="1423"/>
      <c r="E189" s="1423"/>
      <c r="F189" s="1341" t="s">
        <v>232</v>
      </c>
      <c r="G189" s="1343" t="s">
        <v>233</v>
      </c>
      <c r="H189" s="1345" t="s">
        <v>46</v>
      </c>
      <c r="I189" s="1345"/>
      <c r="J189" s="1345"/>
      <c r="K189" s="1345"/>
      <c r="L189" s="1504"/>
      <c r="M189" s="1347" t="s">
        <v>238</v>
      </c>
      <c r="N189" s="47" t="s">
        <v>1</v>
      </c>
      <c r="O189" s="59" t="s">
        <v>37</v>
      </c>
      <c r="R189" s="3">
        <v>22</v>
      </c>
      <c r="S189" s="3">
        <v>37</v>
      </c>
      <c r="T189" s="3">
        <v>18</v>
      </c>
    </row>
    <row r="190" spans="1:20" ht="20.25" thickBot="1">
      <c r="A190" s="1429"/>
      <c r="B190" s="31" t="s">
        <v>27</v>
      </c>
      <c r="C190" s="25" t="s">
        <v>156</v>
      </c>
      <c r="D190" s="25" t="s">
        <v>19</v>
      </c>
      <c r="E190" s="25" t="s">
        <v>29</v>
      </c>
      <c r="F190" s="1342"/>
      <c r="G190" s="1344"/>
      <c r="H190" s="153" t="s">
        <v>21</v>
      </c>
      <c r="I190" s="153" t="s">
        <v>20</v>
      </c>
      <c r="J190" s="260" t="s">
        <v>30</v>
      </c>
      <c r="K190" s="261" t="s">
        <v>31</v>
      </c>
      <c r="L190" s="350" t="s">
        <v>32</v>
      </c>
      <c r="M190" s="1348"/>
      <c r="N190" s="25" t="s">
        <v>33</v>
      </c>
      <c r="O190" s="33" t="s">
        <v>33</v>
      </c>
      <c r="R190" s="3">
        <v>23</v>
      </c>
      <c r="S190" s="3">
        <v>38</v>
      </c>
      <c r="T190" s="3">
        <v>24</v>
      </c>
    </row>
    <row r="191" spans="1:20" ht="13.5" thickBot="1">
      <c r="A191" s="58" t="s">
        <v>12</v>
      </c>
      <c r="B191" s="668">
        <v>0</v>
      </c>
      <c r="C191" s="668">
        <v>0</v>
      </c>
      <c r="D191" s="668">
        <v>24</v>
      </c>
      <c r="E191" s="668">
        <v>92.29</v>
      </c>
      <c r="F191" s="668">
        <v>42.31</v>
      </c>
      <c r="G191" s="668">
        <v>23.55</v>
      </c>
      <c r="H191" s="669">
        <v>0</v>
      </c>
      <c r="I191" s="669">
        <v>0</v>
      </c>
      <c r="J191" s="768">
        <v>0</v>
      </c>
      <c r="K191" s="769">
        <v>0</v>
      </c>
      <c r="L191" s="770">
        <v>0</v>
      </c>
      <c r="M191" s="423">
        <v>0</v>
      </c>
      <c r="N191" s="666">
        <v>41.88</v>
      </c>
      <c r="O191" s="719">
        <v>27.2</v>
      </c>
      <c r="R191" s="3"/>
      <c r="S191" s="223" t="s">
        <v>222</v>
      </c>
      <c r="T191" s="223">
        <f>SUM(T168:T190)</f>
        <v>582</v>
      </c>
    </row>
    <row r="192" spans="1:20" ht="13.5" thickBot="1">
      <c r="A192" s="32" t="s">
        <v>13</v>
      </c>
      <c r="B192" s="384">
        <f aca="true" t="shared" si="29" ref="B192:O192">SUM(B191:B191)</f>
        <v>0</v>
      </c>
      <c r="C192" s="384">
        <f t="shared" si="29"/>
        <v>0</v>
      </c>
      <c r="D192" s="384">
        <f t="shared" si="29"/>
        <v>24</v>
      </c>
      <c r="E192" s="384">
        <f t="shared" si="29"/>
        <v>92.29</v>
      </c>
      <c r="F192" s="384">
        <f t="shared" si="29"/>
        <v>42.31</v>
      </c>
      <c r="G192" s="384">
        <f t="shared" si="29"/>
        <v>23.55</v>
      </c>
      <c r="H192" s="385">
        <f t="shared" si="29"/>
        <v>0</v>
      </c>
      <c r="I192" s="384">
        <f t="shared" si="29"/>
        <v>0</v>
      </c>
      <c r="J192" s="384">
        <f t="shared" si="29"/>
        <v>0</v>
      </c>
      <c r="K192" s="384">
        <f t="shared" si="29"/>
        <v>0</v>
      </c>
      <c r="L192" s="406">
        <f t="shared" si="29"/>
        <v>0</v>
      </c>
      <c r="M192" s="384">
        <f t="shared" si="29"/>
        <v>0</v>
      </c>
      <c r="N192" s="384">
        <f t="shared" si="29"/>
        <v>41.88</v>
      </c>
      <c r="O192" s="386">
        <f t="shared" si="29"/>
        <v>27.2</v>
      </c>
      <c r="R192" s="3"/>
      <c r="S192" s="223" t="s">
        <v>150</v>
      </c>
      <c r="T192" s="223">
        <f>T191+T166</f>
        <v>1361</v>
      </c>
    </row>
    <row r="193" spans="1:15" ht="12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3" ht="19.5" customHeight="1">
      <c r="A194" s="13"/>
      <c r="B194" s="6" t="s">
        <v>91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420" t="s">
        <v>23</v>
      </c>
      <c r="B195" s="1423" t="s">
        <v>34</v>
      </c>
      <c r="C195" s="1423"/>
      <c r="D195" s="1423"/>
      <c r="E195" s="1423"/>
      <c r="F195" s="1341" t="s">
        <v>232</v>
      </c>
      <c r="G195" s="1343" t="s">
        <v>233</v>
      </c>
      <c r="H195" s="1345" t="s">
        <v>46</v>
      </c>
      <c r="I195" s="1345"/>
      <c r="J195" s="1345"/>
      <c r="K195" s="1345"/>
      <c r="L195" s="1504"/>
      <c r="M195" s="1347" t="s">
        <v>238</v>
      </c>
      <c r="N195" s="47" t="s">
        <v>1</v>
      </c>
      <c r="O195" s="59" t="s">
        <v>37</v>
      </c>
    </row>
    <row r="196" spans="1:20" ht="32.25" customHeight="1" thickBot="1">
      <c r="A196" s="1429"/>
      <c r="B196" s="31" t="s">
        <v>27</v>
      </c>
      <c r="C196" s="25" t="s">
        <v>156</v>
      </c>
      <c r="D196" s="25" t="s">
        <v>19</v>
      </c>
      <c r="E196" s="25" t="s">
        <v>29</v>
      </c>
      <c r="F196" s="1342"/>
      <c r="G196" s="1344"/>
      <c r="H196" s="153" t="s">
        <v>21</v>
      </c>
      <c r="I196" s="153" t="s">
        <v>20</v>
      </c>
      <c r="J196" s="260" t="s">
        <v>30</v>
      </c>
      <c r="K196" s="261" t="s">
        <v>31</v>
      </c>
      <c r="L196" s="350" t="s">
        <v>32</v>
      </c>
      <c r="M196" s="1348"/>
      <c r="N196" s="25" t="s">
        <v>33</v>
      </c>
      <c r="O196" s="33" t="s">
        <v>33</v>
      </c>
      <c r="S196" s="1369" t="s">
        <v>267</v>
      </c>
      <c r="T196" s="1369"/>
    </row>
    <row r="197" spans="1:20" ht="16.5" thickBot="1">
      <c r="A197" s="58" t="s">
        <v>12</v>
      </c>
      <c r="B197" s="668">
        <v>0</v>
      </c>
      <c r="C197" s="668">
        <v>0</v>
      </c>
      <c r="D197" s="668">
        <v>0</v>
      </c>
      <c r="E197" s="668">
        <v>25.46</v>
      </c>
      <c r="F197" s="668">
        <v>9.7</v>
      </c>
      <c r="G197" s="668">
        <v>14.23</v>
      </c>
      <c r="H197" s="668">
        <v>0</v>
      </c>
      <c r="I197" s="668">
        <v>0</v>
      </c>
      <c r="J197" s="668">
        <v>0</v>
      </c>
      <c r="K197" s="668">
        <v>0</v>
      </c>
      <c r="L197" s="771">
        <v>0</v>
      </c>
      <c r="M197" s="423">
        <v>0</v>
      </c>
      <c r="N197" s="666">
        <v>15.84</v>
      </c>
      <c r="O197" s="719">
        <v>18</v>
      </c>
      <c r="S197" s="1369" t="s">
        <v>51</v>
      </c>
      <c r="T197" s="1369"/>
    </row>
    <row r="198" spans="1:15" ht="13.5" thickBot="1">
      <c r="A198" s="32" t="s">
        <v>13</v>
      </c>
      <c r="B198" s="384">
        <f aca="true" t="shared" si="30" ref="B198:O198">SUM(B197:B197)</f>
        <v>0</v>
      </c>
      <c r="C198" s="384">
        <f t="shared" si="30"/>
        <v>0</v>
      </c>
      <c r="D198" s="384">
        <f t="shared" si="30"/>
        <v>0</v>
      </c>
      <c r="E198" s="384">
        <f t="shared" si="30"/>
        <v>25.46</v>
      </c>
      <c r="F198" s="384">
        <f t="shared" si="30"/>
        <v>9.7</v>
      </c>
      <c r="G198" s="384">
        <f t="shared" si="30"/>
        <v>14.23</v>
      </c>
      <c r="H198" s="385">
        <f t="shared" si="30"/>
        <v>0</v>
      </c>
      <c r="I198" s="384">
        <f t="shared" si="30"/>
        <v>0</v>
      </c>
      <c r="J198" s="384">
        <f t="shared" si="30"/>
        <v>0</v>
      </c>
      <c r="K198" s="384">
        <f t="shared" si="30"/>
        <v>0</v>
      </c>
      <c r="L198" s="406">
        <f t="shared" si="30"/>
        <v>0</v>
      </c>
      <c r="M198" s="384">
        <f t="shared" si="30"/>
        <v>0</v>
      </c>
      <c r="N198" s="384">
        <f t="shared" si="30"/>
        <v>15.84</v>
      </c>
      <c r="O198" s="384">
        <f t="shared" si="30"/>
        <v>18</v>
      </c>
    </row>
    <row r="199" spans="1:19" ht="12.75">
      <c r="A199" s="34"/>
      <c r="B199" s="678"/>
      <c r="C199" s="678"/>
      <c r="D199" s="678"/>
      <c r="E199" s="678"/>
      <c r="F199" s="678"/>
      <c r="G199" s="678"/>
      <c r="H199" s="678"/>
      <c r="I199" s="678"/>
      <c r="J199" s="678"/>
      <c r="K199" s="678"/>
      <c r="L199" s="678"/>
      <c r="M199" s="678"/>
      <c r="N199" s="678"/>
      <c r="O199" s="678"/>
      <c r="S199" t="s">
        <v>264</v>
      </c>
    </row>
    <row r="200" spans="1:20" ht="19.5" customHeight="1">
      <c r="A200" s="13"/>
      <c r="B200" s="6" t="s">
        <v>261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23" t="s">
        <v>158</v>
      </c>
      <c r="S200" s="223" t="s">
        <v>193</v>
      </c>
      <c r="T200" s="223" t="s">
        <v>191</v>
      </c>
    </row>
    <row r="201" spans="1:20" ht="19.5">
      <c r="A201" s="1420" t="s">
        <v>23</v>
      </c>
      <c r="B201" s="1423" t="s">
        <v>34</v>
      </c>
      <c r="C201" s="1423"/>
      <c r="D201" s="1423"/>
      <c r="E201" s="1423"/>
      <c r="F201" s="1341" t="s">
        <v>232</v>
      </c>
      <c r="G201" s="1343" t="s">
        <v>233</v>
      </c>
      <c r="H201" s="1345" t="s">
        <v>46</v>
      </c>
      <c r="I201" s="1345"/>
      <c r="J201" s="1345"/>
      <c r="K201" s="1345"/>
      <c r="L201" s="1504"/>
      <c r="M201" s="1347" t="s">
        <v>238</v>
      </c>
      <c r="N201" s="47" t="s">
        <v>1</v>
      </c>
      <c r="O201" s="59" t="s">
        <v>37</v>
      </c>
      <c r="R201" s="65">
        <v>1</v>
      </c>
      <c r="S201" s="3">
        <v>1</v>
      </c>
      <c r="T201" s="3">
        <v>113</v>
      </c>
    </row>
    <row r="202" spans="1:20" ht="20.25" thickBot="1">
      <c r="A202" s="1429"/>
      <c r="B202" s="31" t="s">
        <v>27</v>
      </c>
      <c r="C202" s="25" t="s">
        <v>156</v>
      </c>
      <c r="D202" s="25" t="s">
        <v>19</v>
      </c>
      <c r="E202" s="25" t="s">
        <v>29</v>
      </c>
      <c r="F202" s="1342"/>
      <c r="G202" s="1344"/>
      <c r="H202" s="153" t="s">
        <v>21</v>
      </c>
      <c r="I202" s="153" t="s">
        <v>20</v>
      </c>
      <c r="J202" s="260" t="s">
        <v>30</v>
      </c>
      <c r="K202" s="261" t="s">
        <v>31</v>
      </c>
      <c r="L202" s="350" t="s">
        <v>32</v>
      </c>
      <c r="M202" s="1348"/>
      <c r="N202" s="25" t="s">
        <v>33</v>
      </c>
      <c r="O202" s="33" t="s">
        <v>33</v>
      </c>
      <c r="R202" s="65">
        <v>2</v>
      </c>
      <c r="S202" s="3">
        <v>219</v>
      </c>
      <c r="T202" s="3">
        <v>7</v>
      </c>
    </row>
    <row r="203" spans="1:20" ht="13.5" thickBot="1">
      <c r="A203" s="58" t="s">
        <v>12</v>
      </c>
      <c r="B203" s="668">
        <v>0</v>
      </c>
      <c r="C203" s="668">
        <v>0</v>
      </c>
      <c r="D203" s="668">
        <v>0</v>
      </c>
      <c r="E203" s="668">
        <v>85.61</v>
      </c>
      <c r="F203" s="668">
        <v>30.43</v>
      </c>
      <c r="G203" s="668">
        <v>8.19</v>
      </c>
      <c r="H203" s="668">
        <v>0</v>
      </c>
      <c r="I203" s="668">
        <v>0</v>
      </c>
      <c r="J203" s="668">
        <v>0</v>
      </c>
      <c r="K203" s="668">
        <v>0</v>
      </c>
      <c r="L203" s="771">
        <v>0</v>
      </c>
      <c r="M203" s="423">
        <v>0</v>
      </c>
      <c r="N203" s="666">
        <v>42.5</v>
      </c>
      <c r="O203" s="719">
        <v>32.4</v>
      </c>
      <c r="R203" s="65">
        <v>3</v>
      </c>
      <c r="S203" s="3">
        <v>223</v>
      </c>
      <c r="T203" s="3">
        <v>49</v>
      </c>
    </row>
    <row r="204" spans="1:20" ht="13.5" thickBot="1">
      <c r="A204" s="32" t="s">
        <v>13</v>
      </c>
      <c r="B204" s="384">
        <f aca="true" t="shared" si="31" ref="B204:O204">SUM(B203:B203)</f>
        <v>0</v>
      </c>
      <c r="C204" s="384">
        <f t="shared" si="31"/>
        <v>0</v>
      </c>
      <c r="D204" s="384">
        <f t="shared" si="31"/>
        <v>0</v>
      </c>
      <c r="E204" s="384">
        <f t="shared" si="31"/>
        <v>85.61</v>
      </c>
      <c r="F204" s="384">
        <f t="shared" si="31"/>
        <v>30.43</v>
      </c>
      <c r="G204" s="384">
        <f t="shared" si="31"/>
        <v>8.19</v>
      </c>
      <c r="H204" s="385">
        <f t="shared" si="31"/>
        <v>0</v>
      </c>
      <c r="I204" s="384">
        <f t="shared" si="31"/>
        <v>0</v>
      </c>
      <c r="J204" s="384">
        <f t="shared" si="31"/>
        <v>0</v>
      </c>
      <c r="K204" s="384">
        <f t="shared" si="31"/>
        <v>0</v>
      </c>
      <c r="L204" s="406">
        <f t="shared" si="31"/>
        <v>0</v>
      </c>
      <c r="M204" s="384">
        <f t="shared" si="31"/>
        <v>0</v>
      </c>
      <c r="N204" s="384">
        <f t="shared" si="31"/>
        <v>42.5</v>
      </c>
      <c r="O204" s="384">
        <f t="shared" si="31"/>
        <v>32.4</v>
      </c>
      <c r="R204" s="1518" t="s">
        <v>222</v>
      </c>
      <c r="S204" s="1518"/>
      <c r="T204" s="223">
        <f>SUM(T201:T203)</f>
        <v>169</v>
      </c>
    </row>
    <row r="205" spans="1:20" ht="12.75">
      <c r="A205" s="34"/>
      <c r="B205" s="678"/>
      <c r="C205" s="678"/>
      <c r="D205" s="678"/>
      <c r="E205" s="678"/>
      <c r="F205" s="678"/>
      <c r="G205" s="678"/>
      <c r="H205" s="678"/>
      <c r="I205" s="678"/>
      <c r="J205" s="678"/>
      <c r="K205" s="678"/>
      <c r="L205" s="678"/>
      <c r="M205" s="678"/>
      <c r="N205" s="678"/>
      <c r="O205" s="678"/>
      <c r="R205" s="3"/>
      <c r="S205" s="1503" t="s">
        <v>265</v>
      </c>
      <c r="T205" s="1501"/>
    </row>
    <row r="206" spans="1:20" ht="18">
      <c r="A206" s="10"/>
      <c r="B206" s="6" t="s">
        <v>164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65">
        <v>1</v>
      </c>
      <c r="S206" s="3">
        <v>1</v>
      </c>
      <c r="T206" s="3">
        <v>211</v>
      </c>
    </row>
    <row r="207" spans="1:20" ht="19.5">
      <c r="A207" s="1431" t="s">
        <v>23</v>
      </c>
      <c r="B207" s="1496" t="s">
        <v>34</v>
      </c>
      <c r="C207" s="1433"/>
      <c r="D207" s="1433"/>
      <c r="E207" s="1433"/>
      <c r="F207" s="1493" t="s">
        <v>232</v>
      </c>
      <c r="G207" s="1493" t="s">
        <v>233</v>
      </c>
      <c r="H207" s="1488" t="s">
        <v>35</v>
      </c>
      <c r="I207" s="1433"/>
      <c r="J207" s="1433"/>
      <c r="K207" s="1433"/>
      <c r="L207" s="1489"/>
      <c r="M207" s="1335" t="s">
        <v>238</v>
      </c>
      <c r="N207" s="52" t="s">
        <v>1</v>
      </c>
      <c r="O207" s="60" t="s">
        <v>37</v>
      </c>
      <c r="R207" s="65">
        <v>2</v>
      </c>
      <c r="S207" s="3">
        <v>3</v>
      </c>
      <c r="T207" s="3">
        <v>212</v>
      </c>
    </row>
    <row r="208" spans="1:20" ht="19.5" customHeight="1" thickBot="1">
      <c r="A208" s="1447"/>
      <c r="B208" s="36" t="s">
        <v>27</v>
      </c>
      <c r="C208" s="37" t="s">
        <v>28</v>
      </c>
      <c r="D208" s="37" t="s">
        <v>19</v>
      </c>
      <c r="E208" s="37" t="s">
        <v>29</v>
      </c>
      <c r="F208" s="1494"/>
      <c r="G208" s="1494"/>
      <c r="H208" s="38" t="s">
        <v>21</v>
      </c>
      <c r="I208" s="38" t="s">
        <v>20</v>
      </c>
      <c r="J208" s="38" t="s">
        <v>30</v>
      </c>
      <c r="K208" s="38" t="s">
        <v>31</v>
      </c>
      <c r="L208" s="711" t="s">
        <v>32</v>
      </c>
      <c r="M208" s="1365"/>
      <c r="N208" s="37" t="s">
        <v>33</v>
      </c>
      <c r="O208" s="40" t="s">
        <v>33</v>
      </c>
      <c r="R208" s="65">
        <v>3</v>
      </c>
      <c r="S208" s="3">
        <v>8</v>
      </c>
      <c r="T208" s="3">
        <v>75</v>
      </c>
    </row>
    <row r="209" spans="1:20" ht="22.5" customHeight="1" thickBot="1">
      <c r="A209" s="55" t="s">
        <v>13</v>
      </c>
      <c r="B209" s="459">
        <f>B111+B117+B123+B129+B135+B141+B147+B153+B159+B166+B173+B180+B186+B192+B198+B204</f>
        <v>0</v>
      </c>
      <c r="C209" s="459">
        <f aca="true" t="shared" si="32" ref="C209:O209">C111+C117+C123+C129+C135+C141+C147+C153+C159+C166+C173+C180+C186+C192+C198+C204</f>
        <v>330.87</v>
      </c>
      <c r="D209" s="459">
        <f t="shared" si="32"/>
        <v>348.45000000000005</v>
      </c>
      <c r="E209" s="459">
        <f t="shared" si="32"/>
        <v>968.91</v>
      </c>
      <c r="F209" s="459">
        <f t="shared" si="32"/>
        <v>1245.76</v>
      </c>
      <c r="G209" s="459">
        <f t="shared" si="32"/>
        <v>239.97</v>
      </c>
      <c r="H209" s="753">
        <f t="shared" si="32"/>
        <v>0</v>
      </c>
      <c r="I209" s="459">
        <f t="shared" si="32"/>
        <v>0</v>
      </c>
      <c r="J209" s="459">
        <f t="shared" si="32"/>
        <v>0</v>
      </c>
      <c r="K209" s="459">
        <f t="shared" si="32"/>
        <v>0</v>
      </c>
      <c r="L209" s="683">
        <f t="shared" si="32"/>
        <v>0</v>
      </c>
      <c r="M209" s="459">
        <f t="shared" si="32"/>
        <v>0</v>
      </c>
      <c r="N209" s="459">
        <f t="shared" si="32"/>
        <v>987.8099999999998</v>
      </c>
      <c r="O209" s="716">
        <f t="shared" si="32"/>
        <v>604.2800000000001</v>
      </c>
      <c r="R209" s="65">
        <v>4</v>
      </c>
      <c r="S209" s="3">
        <v>9</v>
      </c>
      <c r="T209" s="3">
        <v>55</v>
      </c>
    </row>
    <row r="210" spans="1:20" ht="19.5" customHeight="1" thickBot="1">
      <c r="A210" s="32" t="s">
        <v>13</v>
      </c>
      <c r="B210" s="426">
        <f aca="true" t="shared" si="33" ref="B210:O210">SUM(B209:B209)</f>
        <v>0</v>
      </c>
      <c r="C210" s="426">
        <f t="shared" si="33"/>
        <v>330.87</v>
      </c>
      <c r="D210" s="426">
        <f t="shared" si="33"/>
        <v>348.45000000000005</v>
      </c>
      <c r="E210" s="426">
        <f t="shared" si="33"/>
        <v>968.91</v>
      </c>
      <c r="F210" s="426">
        <f t="shared" si="33"/>
        <v>1245.76</v>
      </c>
      <c r="G210" s="426">
        <f t="shared" si="33"/>
        <v>239.97</v>
      </c>
      <c r="H210" s="760">
        <f t="shared" si="33"/>
        <v>0</v>
      </c>
      <c r="I210" s="426">
        <f t="shared" si="33"/>
        <v>0</v>
      </c>
      <c r="J210" s="426">
        <f t="shared" si="33"/>
        <v>0</v>
      </c>
      <c r="K210" s="426">
        <f t="shared" si="33"/>
        <v>0</v>
      </c>
      <c r="L210" s="680">
        <f t="shared" si="33"/>
        <v>0</v>
      </c>
      <c r="M210" s="426">
        <f t="shared" si="33"/>
        <v>0</v>
      </c>
      <c r="N210" s="426">
        <f t="shared" si="33"/>
        <v>987.8099999999998</v>
      </c>
      <c r="O210" s="717">
        <f t="shared" si="33"/>
        <v>604.2800000000001</v>
      </c>
      <c r="R210" s="65">
        <v>5</v>
      </c>
      <c r="S210" s="3">
        <v>24</v>
      </c>
      <c r="T210" s="3">
        <v>109</v>
      </c>
    </row>
    <row r="211" spans="1:20" ht="12.75">
      <c r="A211" s="34"/>
      <c r="B211" s="267"/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8"/>
      <c r="R211" s="65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65">
        <v>7</v>
      </c>
      <c r="S212" s="3">
        <v>38</v>
      </c>
      <c r="T212" s="3">
        <v>76</v>
      </c>
    </row>
    <row r="213" spans="2:20" ht="15.75">
      <c r="B213" s="4" t="s">
        <v>150</v>
      </c>
      <c r="C213" s="93"/>
      <c r="D213" s="93"/>
      <c r="R213" s="3"/>
      <c r="S213" s="223" t="s">
        <v>222</v>
      </c>
      <c r="T213" s="223">
        <f>SUM(T206:T212)</f>
        <v>767</v>
      </c>
    </row>
    <row r="215" spans="1:15" ht="19.5">
      <c r="A215" s="1431" t="s">
        <v>23</v>
      </c>
      <c r="B215" s="1433" t="s">
        <v>34</v>
      </c>
      <c r="C215" s="1433"/>
      <c r="D215" s="1433"/>
      <c r="E215" s="1433"/>
      <c r="F215" s="1497" t="s">
        <v>232</v>
      </c>
      <c r="G215" s="1499" t="s">
        <v>233</v>
      </c>
      <c r="H215" s="1445" t="s">
        <v>35</v>
      </c>
      <c r="I215" s="1445"/>
      <c r="J215" s="1445"/>
      <c r="K215" s="1445"/>
      <c r="L215" s="1505"/>
      <c r="M215" s="1335" t="s">
        <v>238</v>
      </c>
      <c r="N215" s="52" t="s">
        <v>1</v>
      </c>
      <c r="O215" s="60" t="s">
        <v>37</v>
      </c>
    </row>
    <row r="216" spans="1:20" ht="20.25" thickBot="1">
      <c r="A216" s="1447"/>
      <c r="B216" s="36" t="s">
        <v>27</v>
      </c>
      <c r="C216" s="37" t="s">
        <v>28</v>
      </c>
      <c r="D216" s="37" t="s">
        <v>19</v>
      </c>
      <c r="E216" s="37" t="s">
        <v>29</v>
      </c>
      <c r="F216" s="1498"/>
      <c r="G216" s="1500"/>
      <c r="H216" s="38" t="s">
        <v>21</v>
      </c>
      <c r="I216" s="38" t="s">
        <v>20</v>
      </c>
      <c r="J216" s="38" t="s">
        <v>30</v>
      </c>
      <c r="K216" s="38" t="s">
        <v>31</v>
      </c>
      <c r="L216" s="711" t="s">
        <v>32</v>
      </c>
      <c r="M216" s="1365"/>
      <c r="N216" s="37" t="s">
        <v>33</v>
      </c>
      <c r="O216" s="40" t="s">
        <v>33</v>
      </c>
      <c r="S216" s="1369" t="s">
        <v>268</v>
      </c>
      <c r="T216" s="1369"/>
    </row>
    <row r="217" spans="1:20" ht="16.5" thickBot="1">
      <c r="A217" s="57" t="s">
        <v>4</v>
      </c>
      <c r="B217" s="754">
        <f aca="true" t="shared" si="34" ref="B217:O217">B209+B100</f>
        <v>384.3</v>
      </c>
      <c r="C217" s="754">
        <f t="shared" si="34"/>
        <v>927.0600000000001</v>
      </c>
      <c r="D217" s="754">
        <f t="shared" si="34"/>
        <v>774.26</v>
      </c>
      <c r="E217" s="754">
        <f t="shared" si="34"/>
        <v>3887.4300000000003</v>
      </c>
      <c r="F217" s="754">
        <f t="shared" si="34"/>
        <v>3444.17</v>
      </c>
      <c r="G217" s="754">
        <f t="shared" si="34"/>
        <v>736.0699999999999</v>
      </c>
      <c r="H217" s="755">
        <f t="shared" si="34"/>
        <v>0</v>
      </c>
      <c r="I217" s="754">
        <f t="shared" si="34"/>
        <v>249.3</v>
      </c>
      <c r="J217" s="754">
        <f t="shared" si="34"/>
        <v>0</v>
      </c>
      <c r="K217" s="754">
        <f t="shared" si="34"/>
        <v>0</v>
      </c>
      <c r="L217" s="772">
        <f t="shared" si="34"/>
        <v>1746.05</v>
      </c>
      <c r="M217" s="754">
        <f t="shared" si="34"/>
        <v>730.8</v>
      </c>
      <c r="N217" s="754">
        <f t="shared" si="34"/>
        <v>3232.2999999999997</v>
      </c>
      <c r="O217" s="880">
        <f t="shared" si="34"/>
        <v>2222.1</v>
      </c>
      <c r="S217" s="1369" t="s">
        <v>51</v>
      </c>
      <c r="T217" s="1369"/>
    </row>
    <row r="218" spans="1:15" ht="13.5" thickBot="1">
      <c r="A218" s="41" t="s">
        <v>13</v>
      </c>
      <c r="B218" s="756">
        <f aca="true" t="shared" si="35" ref="B218:O218">B217</f>
        <v>384.3</v>
      </c>
      <c r="C218" s="756">
        <f t="shared" si="35"/>
        <v>927.0600000000001</v>
      </c>
      <c r="D218" s="756">
        <f t="shared" si="35"/>
        <v>774.26</v>
      </c>
      <c r="E218" s="756">
        <f t="shared" si="35"/>
        <v>3887.4300000000003</v>
      </c>
      <c r="F218" s="756">
        <f t="shared" si="35"/>
        <v>3444.17</v>
      </c>
      <c r="G218" s="756">
        <f t="shared" si="35"/>
        <v>736.0699999999999</v>
      </c>
      <c r="H218" s="757">
        <f t="shared" si="35"/>
        <v>0</v>
      </c>
      <c r="I218" s="756">
        <f t="shared" si="35"/>
        <v>249.3</v>
      </c>
      <c r="J218" s="756">
        <f t="shared" si="35"/>
        <v>0</v>
      </c>
      <c r="K218" s="756">
        <f t="shared" si="35"/>
        <v>0</v>
      </c>
      <c r="L218" s="773">
        <f t="shared" si="35"/>
        <v>1746.05</v>
      </c>
      <c r="M218" s="756">
        <f t="shared" si="35"/>
        <v>730.8</v>
      </c>
      <c r="N218" s="756">
        <f t="shared" si="35"/>
        <v>3232.2999999999997</v>
      </c>
      <c r="O218" s="758">
        <f t="shared" si="35"/>
        <v>2222.1</v>
      </c>
    </row>
    <row r="219" spans="2:20" ht="12.7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70"/>
      <c r="S219" s="1455" t="s">
        <v>264</v>
      </c>
      <c r="T219" s="1455"/>
    </row>
    <row r="220" spans="1:20" ht="12.75">
      <c r="A220" s="6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59" t="s">
        <v>158</v>
      </c>
      <c r="S220" s="223" t="s">
        <v>193</v>
      </c>
      <c r="T220" s="223" t="s">
        <v>191</v>
      </c>
    </row>
    <row r="221" spans="2:20" ht="15.75">
      <c r="B221" s="4" t="s">
        <v>150</v>
      </c>
      <c r="C221" s="92"/>
      <c r="D221" s="92"/>
      <c r="E221" s="91"/>
      <c r="R221" s="65">
        <v>1</v>
      </c>
      <c r="S221" s="3">
        <v>1</v>
      </c>
      <c r="T221" s="3">
        <v>57</v>
      </c>
    </row>
    <row r="222" spans="18:20" ht="12.75">
      <c r="R222" s="65"/>
      <c r="S222" s="3" t="s">
        <v>222</v>
      </c>
      <c r="T222" s="3">
        <f>T221</f>
        <v>57</v>
      </c>
    </row>
    <row r="223" spans="1:20" ht="19.5">
      <c r="A223" s="1506" t="s">
        <v>23</v>
      </c>
      <c r="B223" s="1433" t="s">
        <v>34</v>
      </c>
      <c r="C223" s="1433"/>
      <c r="D223" s="1433"/>
      <c r="E223" s="1433"/>
      <c r="F223" s="1497" t="s">
        <v>24</v>
      </c>
      <c r="G223" s="1499" t="s">
        <v>0</v>
      </c>
      <c r="H223" s="1445" t="s">
        <v>35</v>
      </c>
      <c r="I223" s="1445"/>
      <c r="J223" s="1445"/>
      <c r="K223" s="1445"/>
      <c r="L223" s="1505"/>
      <c r="M223" s="1468" t="s">
        <v>25</v>
      </c>
      <c r="N223" s="44" t="s">
        <v>36</v>
      </c>
      <c r="O223" s="60" t="s">
        <v>26</v>
      </c>
      <c r="R223" s="65"/>
      <c r="S223" s="1366" t="s">
        <v>265</v>
      </c>
      <c r="T223" s="1501"/>
    </row>
    <row r="224" spans="1:20" ht="20.25" thickBot="1">
      <c r="A224" s="1507"/>
      <c r="B224" s="36" t="s">
        <v>27</v>
      </c>
      <c r="C224" s="37" t="s">
        <v>28</v>
      </c>
      <c r="D224" s="37" t="s">
        <v>19</v>
      </c>
      <c r="E224" s="37" t="s">
        <v>29</v>
      </c>
      <c r="F224" s="1498"/>
      <c r="G224" s="1500"/>
      <c r="H224" s="38" t="s">
        <v>21</v>
      </c>
      <c r="I224" s="38" t="s">
        <v>20</v>
      </c>
      <c r="J224" s="38" t="s">
        <v>30</v>
      </c>
      <c r="K224" s="38" t="s">
        <v>31</v>
      </c>
      <c r="L224" s="711" t="s">
        <v>32</v>
      </c>
      <c r="M224" s="1469"/>
      <c r="N224" s="37" t="s">
        <v>33</v>
      </c>
      <c r="O224" s="40" t="s">
        <v>33</v>
      </c>
      <c r="R224" s="65">
        <v>1</v>
      </c>
      <c r="S224" s="3">
        <v>1</v>
      </c>
      <c r="T224" s="3">
        <v>75</v>
      </c>
    </row>
    <row r="225" spans="1:20" ht="12.75">
      <c r="A225" s="88" t="s">
        <v>61</v>
      </c>
      <c r="B225" s="423">
        <f aca="true" t="shared" si="36" ref="B225:O225">B12+B37+B72+B95+B111+B129+B141+B204</f>
        <v>366</v>
      </c>
      <c r="C225" s="423">
        <f t="shared" si="36"/>
        <v>744.06</v>
      </c>
      <c r="D225" s="423">
        <f t="shared" si="36"/>
        <v>465.19000000000005</v>
      </c>
      <c r="E225" s="423">
        <f t="shared" si="36"/>
        <v>3035.6300000000006</v>
      </c>
      <c r="F225" s="423">
        <f t="shared" si="36"/>
        <v>2258.7999999999997</v>
      </c>
      <c r="G225" s="423">
        <f t="shared" si="36"/>
        <v>504.94999999999993</v>
      </c>
      <c r="H225" s="774">
        <f t="shared" si="36"/>
        <v>0</v>
      </c>
      <c r="I225" s="423">
        <f t="shared" si="36"/>
        <v>0</v>
      </c>
      <c r="J225" s="423">
        <f t="shared" si="36"/>
        <v>0</v>
      </c>
      <c r="K225" s="423">
        <f t="shared" si="36"/>
        <v>0</v>
      </c>
      <c r="L225" s="424">
        <f t="shared" si="36"/>
        <v>1586.05</v>
      </c>
      <c r="M225" s="423">
        <f t="shared" si="36"/>
        <v>730.8</v>
      </c>
      <c r="N225" s="423">
        <f t="shared" si="36"/>
        <v>2643.88</v>
      </c>
      <c r="O225" s="719">
        <f t="shared" si="36"/>
        <v>1708.91</v>
      </c>
      <c r="R225" s="65">
        <v>2</v>
      </c>
      <c r="S225" s="3">
        <v>3</v>
      </c>
      <c r="T225" s="3">
        <v>9</v>
      </c>
    </row>
    <row r="226" spans="1:20" ht="12.75">
      <c r="A226" s="89" t="s">
        <v>62</v>
      </c>
      <c r="B226" s="665">
        <f aca="true" t="shared" si="37" ref="B226:O226">B48+B30+B24+B18</f>
        <v>18.3</v>
      </c>
      <c r="C226" s="665">
        <f t="shared" si="37"/>
        <v>183</v>
      </c>
      <c r="D226" s="665">
        <f t="shared" si="37"/>
        <v>285.07</v>
      </c>
      <c r="E226" s="665">
        <f t="shared" si="37"/>
        <v>265.09000000000003</v>
      </c>
      <c r="F226" s="665">
        <f t="shared" si="37"/>
        <v>183.53</v>
      </c>
      <c r="G226" s="665">
        <f t="shared" si="37"/>
        <v>50.290000000000006</v>
      </c>
      <c r="H226" s="666">
        <f t="shared" si="37"/>
        <v>0</v>
      </c>
      <c r="I226" s="665">
        <f t="shared" si="37"/>
        <v>249.3</v>
      </c>
      <c r="J226" s="665">
        <f t="shared" si="37"/>
        <v>0</v>
      </c>
      <c r="K226" s="665">
        <f t="shared" si="37"/>
        <v>0</v>
      </c>
      <c r="L226" s="681">
        <f t="shared" si="37"/>
        <v>160</v>
      </c>
      <c r="M226" s="665">
        <f t="shared" si="37"/>
        <v>0</v>
      </c>
      <c r="N226" s="665">
        <f t="shared" si="37"/>
        <v>258.78</v>
      </c>
      <c r="O226" s="670">
        <f t="shared" si="37"/>
        <v>169.19</v>
      </c>
      <c r="R226" s="65">
        <v>3</v>
      </c>
      <c r="S226" s="3">
        <v>8</v>
      </c>
      <c r="T226" s="3">
        <v>30</v>
      </c>
    </row>
    <row r="227" spans="1:20" ht="12.75">
      <c r="A227" s="89" t="s">
        <v>63</v>
      </c>
      <c r="B227" s="665">
        <v>0</v>
      </c>
      <c r="C227" s="665">
        <v>0</v>
      </c>
      <c r="D227" s="665">
        <v>0</v>
      </c>
      <c r="E227" s="665">
        <v>0</v>
      </c>
      <c r="F227" s="665">
        <v>0</v>
      </c>
      <c r="G227" s="665">
        <v>0</v>
      </c>
      <c r="H227" s="665">
        <v>0</v>
      </c>
      <c r="I227" s="665">
        <v>0</v>
      </c>
      <c r="J227" s="665">
        <v>0</v>
      </c>
      <c r="K227" s="665">
        <v>0</v>
      </c>
      <c r="L227" s="681">
        <v>0</v>
      </c>
      <c r="M227" s="665">
        <v>0</v>
      </c>
      <c r="N227" s="665">
        <v>0</v>
      </c>
      <c r="O227" s="670">
        <v>0</v>
      </c>
      <c r="R227" s="65">
        <v>4</v>
      </c>
      <c r="S227" s="3">
        <v>9</v>
      </c>
      <c r="T227" s="3">
        <v>7</v>
      </c>
    </row>
    <row r="228" spans="1:20" ht="13.5" thickBot="1">
      <c r="A228" s="89" t="s">
        <v>64</v>
      </c>
      <c r="B228" s="667">
        <f>B198+B192+B186+B180+B173+B166+B159+B153+B147+B135+B123+B117+B85+B78+B66+B60+B54+B42</f>
        <v>0</v>
      </c>
      <c r="C228" s="667">
        <f aca="true" t="shared" si="38" ref="C228:O228">C198+C192+C186+C180+C173+C166+C159+C153+C147+C135+C123+C117+C85+C78+C66+C60+C54+C42</f>
        <v>0</v>
      </c>
      <c r="D228" s="667">
        <f t="shared" si="38"/>
        <v>24</v>
      </c>
      <c r="E228" s="667">
        <f t="shared" si="38"/>
        <v>586.71</v>
      </c>
      <c r="F228" s="667">
        <f t="shared" si="38"/>
        <v>1001.84</v>
      </c>
      <c r="G228" s="667">
        <f t="shared" si="38"/>
        <v>180.82999999999998</v>
      </c>
      <c r="H228" s="668">
        <f t="shared" si="38"/>
        <v>0</v>
      </c>
      <c r="I228" s="667">
        <f t="shared" si="38"/>
        <v>0</v>
      </c>
      <c r="J228" s="667">
        <f t="shared" si="38"/>
        <v>0</v>
      </c>
      <c r="K228" s="667">
        <f t="shared" si="38"/>
        <v>0</v>
      </c>
      <c r="L228" s="682">
        <f t="shared" si="38"/>
        <v>0</v>
      </c>
      <c r="M228" s="667">
        <f t="shared" si="38"/>
        <v>0</v>
      </c>
      <c r="N228" s="667">
        <f t="shared" si="38"/>
        <v>329.63999999999993</v>
      </c>
      <c r="O228" s="671">
        <f t="shared" si="38"/>
        <v>344.00000000000006</v>
      </c>
      <c r="R228" s="65">
        <v>5</v>
      </c>
      <c r="S228" s="3">
        <v>24</v>
      </c>
      <c r="T228" s="3">
        <v>8</v>
      </c>
    </row>
    <row r="229" spans="1:20" ht="13.5" customHeight="1" thickBot="1">
      <c r="A229" s="90" t="s">
        <v>13</v>
      </c>
      <c r="B229" s="418">
        <f>SUM(B225:B228)</f>
        <v>384.3</v>
      </c>
      <c r="C229" s="419">
        <f aca="true" t="shared" si="39" ref="C229:O229">SUM(C225:C228)</f>
        <v>927.06</v>
      </c>
      <c r="D229" s="419">
        <f t="shared" si="39"/>
        <v>774.26</v>
      </c>
      <c r="E229" s="419">
        <f t="shared" si="39"/>
        <v>3887.4300000000007</v>
      </c>
      <c r="F229" s="420">
        <f t="shared" si="39"/>
        <v>3444.17</v>
      </c>
      <c r="G229" s="419">
        <f t="shared" si="39"/>
        <v>736.0699999999999</v>
      </c>
      <c r="H229" s="419">
        <f t="shared" si="39"/>
        <v>0</v>
      </c>
      <c r="I229" s="419">
        <f t="shared" si="39"/>
        <v>249.3</v>
      </c>
      <c r="J229" s="419">
        <f t="shared" si="39"/>
        <v>0</v>
      </c>
      <c r="K229" s="419">
        <f t="shared" si="39"/>
        <v>0</v>
      </c>
      <c r="L229" s="421">
        <f t="shared" si="39"/>
        <v>1746.05</v>
      </c>
      <c r="M229" s="418">
        <f t="shared" si="39"/>
        <v>730.8</v>
      </c>
      <c r="N229" s="419">
        <f t="shared" si="39"/>
        <v>3232.2999999999997</v>
      </c>
      <c r="O229" s="422">
        <f t="shared" si="39"/>
        <v>2222.1000000000004</v>
      </c>
      <c r="R229" s="65">
        <v>6</v>
      </c>
      <c r="S229" s="3">
        <v>31</v>
      </c>
      <c r="T229" s="3">
        <v>3</v>
      </c>
    </row>
    <row r="230" spans="2:20" ht="13.5" customHeight="1">
      <c r="B230" s="752"/>
      <c r="C230" s="752"/>
      <c r="D230" s="752"/>
      <c r="E230" s="752"/>
      <c r="F230" s="752"/>
      <c r="G230" s="752"/>
      <c r="H230" s="752"/>
      <c r="I230" s="752"/>
      <c r="J230" s="752"/>
      <c r="K230" s="752"/>
      <c r="L230" s="752"/>
      <c r="M230" s="752"/>
      <c r="N230" s="752"/>
      <c r="O230" s="752"/>
      <c r="R230" s="65">
        <v>7</v>
      </c>
      <c r="S230" s="3">
        <v>38</v>
      </c>
      <c r="T230" s="3">
        <v>24</v>
      </c>
    </row>
    <row r="231" spans="18:20" ht="13.5" customHeight="1">
      <c r="R231" s="65"/>
      <c r="S231" s="223" t="s">
        <v>222</v>
      </c>
      <c r="T231" s="223">
        <f>SUM(T224:T230)</f>
        <v>156</v>
      </c>
    </row>
    <row r="232" spans="2:20" ht="12.75">
      <c r="B232" s="88" t="s">
        <v>61</v>
      </c>
      <c r="C232" s="243">
        <f>B225+C225+D225+E225+F225+G225</f>
        <v>7374.63</v>
      </c>
      <c r="F232" s="6" t="s">
        <v>15</v>
      </c>
      <c r="R232" s="65"/>
      <c r="S232" s="3"/>
      <c r="T232" s="3"/>
    </row>
    <row r="233" spans="2:6" ht="12.75">
      <c r="B233" s="89" t="s">
        <v>62</v>
      </c>
      <c r="C233" s="243">
        <f>B226+C226+D226+E226+F226+G226</f>
        <v>985.28</v>
      </c>
      <c r="F233" t="s">
        <v>38</v>
      </c>
    </row>
    <row r="234" spans="2:6" ht="12.75">
      <c r="B234" s="89" t="s">
        <v>63</v>
      </c>
      <c r="C234" s="243">
        <f>B227+C227+D227+E227+F227+G227</f>
        <v>0</v>
      </c>
      <c r="F234" t="s">
        <v>40</v>
      </c>
    </row>
    <row r="235" spans="2:6" ht="12.75">
      <c r="B235" s="89" t="s">
        <v>64</v>
      </c>
      <c r="C235" s="243">
        <f>B228+C228+D228+E228+F228+G228</f>
        <v>1793.38</v>
      </c>
      <c r="F235" t="s">
        <v>39</v>
      </c>
    </row>
    <row r="236" ht="12.75">
      <c r="C236" s="244">
        <f>SUM(C232:C235)</f>
        <v>10153.29</v>
      </c>
    </row>
  </sheetData>
  <sheetProtection/>
  <mergeCells count="221"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A144:A145"/>
    <mergeCell ref="B144:E144"/>
    <mergeCell ref="F144:F145"/>
    <mergeCell ref="G144:G145"/>
    <mergeCell ref="H144:L144"/>
    <mergeCell ref="M144:M145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M81:M82"/>
    <mergeCell ref="A75:A76"/>
    <mergeCell ref="B75:E75"/>
    <mergeCell ref="F75:F76"/>
    <mergeCell ref="G75:G76"/>
    <mergeCell ref="H75:L75"/>
    <mergeCell ref="M75:M76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1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3" t="s">
        <v>149</v>
      </c>
      <c r="B2" s="21"/>
      <c r="C2" s="21"/>
      <c r="D2" s="21"/>
      <c r="E2" s="21"/>
      <c r="F2" s="21"/>
      <c r="G2" s="21"/>
      <c r="H2" s="21"/>
      <c r="J2" s="2"/>
      <c r="K2" s="2"/>
      <c r="L2" s="2"/>
      <c r="M2" s="5"/>
      <c r="N2" s="5"/>
    </row>
    <row r="3" spans="1:14" ht="18">
      <c r="A3" s="1376" t="s">
        <v>141</v>
      </c>
      <c r="B3" s="1376"/>
      <c r="C3" s="1376"/>
      <c r="D3" s="1376"/>
      <c r="E3" s="1376"/>
      <c r="F3" s="1376"/>
      <c r="G3" s="1376"/>
      <c r="H3" s="21"/>
      <c r="J3" s="1"/>
      <c r="K3" s="5"/>
      <c r="L3" s="5"/>
      <c r="M3" s="5"/>
      <c r="N3" s="5"/>
    </row>
    <row r="4" spans="1:20" ht="15.75">
      <c r="A4" s="1369" t="s">
        <v>142</v>
      </c>
      <c r="B4" s="1369"/>
      <c r="C4" s="1369"/>
      <c r="D4" s="1369"/>
      <c r="E4" s="1369"/>
      <c r="F4" s="1369"/>
      <c r="G4" s="1369"/>
      <c r="H4" s="16"/>
      <c r="J4" s="17"/>
      <c r="K4" s="12"/>
      <c r="L4" s="18"/>
      <c r="M4" s="18"/>
      <c r="N4" s="12"/>
      <c r="Q4" s="1482" t="s">
        <v>176</v>
      </c>
      <c r="R4" s="1482"/>
      <c r="S4" s="1482"/>
      <c r="T4" s="1482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482" t="s">
        <v>177</v>
      </c>
      <c r="R5" s="1482"/>
      <c r="S5" s="1482"/>
      <c r="T5" s="1482"/>
    </row>
    <row r="6" spans="1:13" ht="18">
      <c r="A6" s="10"/>
      <c r="B6" s="6" t="s">
        <v>41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420" t="s">
        <v>23</v>
      </c>
      <c r="B7" s="1423" t="s">
        <v>34</v>
      </c>
      <c r="C7" s="1423"/>
      <c r="D7" s="1423"/>
      <c r="E7" s="1423"/>
      <c r="F7" s="1450" t="s">
        <v>24</v>
      </c>
      <c r="G7" s="1565" t="s">
        <v>0</v>
      </c>
      <c r="H7" s="1424" t="s">
        <v>35</v>
      </c>
      <c r="I7" s="1465"/>
      <c r="J7" s="1465"/>
      <c r="K7" s="1465"/>
      <c r="L7" s="1466"/>
      <c r="M7" s="1491" t="s">
        <v>25</v>
      </c>
      <c r="N7" s="47" t="s">
        <v>1</v>
      </c>
      <c r="O7" s="47" t="s">
        <v>37</v>
      </c>
      <c r="Q7" s="1358" t="s">
        <v>178</v>
      </c>
      <c r="R7" s="1358"/>
      <c r="S7" s="1358"/>
      <c r="T7" s="1358"/>
    </row>
    <row r="8" spans="1:20" ht="20.25" thickBot="1">
      <c r="A8" s="1487"/>
      <c r="B8" s="31" t="s">
        <v>27</v>
      </c>
      <c r="C8" s="25" t="s">
        <v>28</v>
      </c>
      <c r="D8" s="25" t="s">
        <v>19</v>
      </c>
      <c r="E8" s="25" t="s">
        <v>29</v>
      </c>
      <c r="F8" s="1451"/>
      <c r="G8" s="1566"/>
      <c r="H8" s="144" t="s">
        <v>21</v>
      </c>
      <c r="I8" s="28" t="s">
        <v>20</v>
      </c>
      <c r="J8" s="28" t="s">
        <v>30</v>
      </c>
      <c r="K8" s="29" t="s">
        <v>31</v>
      </c>
      <c r="L8" s="30" t="s">
        <v>32</v>
      </c>
      <c r="M8" s="1492"/>
      <c r="N8" s="25" t="s">
        <v>33</v>
      </c>
      <c r="O8" s="33" t="s">
        <v>33</v>
      </c>
      <c r="Q8" s="186" t="s">
        <v>158</v>
      </c>
      <c r="R8" s="187"/>
      <c r="S8" s="186" t="s">
        <v>188</v>
      </c>
      <c r="T8" s="186" t="s">
        <v>187</v>
      </c>
    </row>
    <row r="9" spans="1:20" ht="12.75">
      <c r="A9" s="48" t="s">
        <v>10</v>
      </c>
      <c r="B9" s="94"/>
      <c r="C9" s="95"/>
      <c r="D9" s="96"/>
      <c r="E9" s="96"/>
      <c r="F9" s="96">
        <v>83.4</v>
      </c>
      <c r="G9" s="146"/>
      <c r="H9" s="1558">
        <v>5</v>
      </c>
      <c r="I9" s="1545">
        <v>18</v>
      </c>
      <c r="J9" s="1542"/>
      <c r="K9" s="1542"/>
      <c r="L9" s="1548">
        <v>333.6</v>
      </c>
      <c r="M9" s="1531">
        <v>1222.4</v>
      </c>
      <c r="N9" s="1521">
        <v>441</v>
      </c>
      <c r="O9" s="1554">
        <v>491</v>
      </c>
      <c r="Q9" s="74" t="s">
        <v>159</v>
      </c>
      <c r="R9" s="186" t="s">
        <v>186</v>
      </c>
      <c r="S9" s="180">
        <f>3052</f>
        <v>3052</v>
      </c>
      <c r="T9" s="184">
        <v>1357</v>
      </c>
    </row>
    <row r="10" spans="1:20" ht="12.75">
      <c r="A10" s="49" t="s">
        <v>8</v>
      </c>
      <c r="B10" s="94">
        <v>27.5</v>
      </c>
      <c r="C10" s="95">
        <v>407.6</v>
      </c>
      <c r="D10" s="96"/>
      <c r="E10" s="96"/>
      <c r="F10" s="99">
        <v>166.2</v>
      </c>
      <c r="G10" s="146">
        <v>43.3</v>
      </c>
      <c r="H10" s="1559"/>
      <c r="I10" s="1546"/>
      <c r="J10" s="1543"/>
      <c r="K10" s="1543"/>
      <c r="L10" s="1549"/>
      <c r="M10" s="1532"/>
      <c r="N10" s="1522"/>
      <c r="O10" s="1555"/>
      <c r="Q10" s="73" t="s">
        <v>158</v>
      </c>
      <c r="R10" s="186" t="s">
        <v>186</v>
      </c>
      <c r="S10" s="73" t="s">
        <v>185</v>
      </c>
      <c r="T10" s="73" t="s">
        <v>173</v>
      </c>
    </row>
    <row r="11" spans="1:20" ht="12.75">
      <c r="A11" s="49" t="s">
        <v>3</v>
      </c>
      <c r="B11" s="94">
        <v>16</v>
      </c>
      <c r="C11" s="95">
        <v>363.2</v>
      </c>
      <c r="D11" s="96">
        <v>0</v>
      </c>
      <c r="E11" s="96"/>
      <c r="F11" s="99">
        <v>244</v>
      </c>
      <c r="G11" s="146">
        <v>45.7</v>
      </c>
      <c r="H11" s="1559"/>
      <c r="I11" s="1546"/>
      <c r="J11" s="1543"/>
      <c r="K11" s="1543"/>
      <c r="L11" s="1549"/>
      <c r="M11" s="1532"/>
      <c r="N11" s="1522"/>
      <c r="O11" s="1555"/>
      <c r="Q11" s="74" t="s">
        <v>174</v>
      </c>
      <c r="R11" s="179" t="s">
        <v>175</v>
      </c>
      <c r="S11" s="180">
        <v>13420</v>
      </c>
      <c r="T11" s="179"/>
    </row>
    <row r="12" spans="1:20" ht="15.75">
      <c r="A12" s="49" t="s">
        <v>5</v>
      </c>
      <c r="B12" s="100">
        <v>22</v>
      </c>
      <c r="C12" s="101">
        <v>237.1</v>
      </c>
      <c r="D12" s="101">
        <v>0</v>
      </c>
      <c r="E12" s="101"/>
      <c r="F12" s="102">
        <v>249.1</v>
      </c>
      <c r="G12" s="103">
        <v>39.3</v>
      </c>
      <c r="H12" s="1559"/>
      <c r="I12" s="1546"/>
      <c r="J12" s="1543"/>
      <c r="K12" s="1543"/>
      <c r="L12" s="1549"/>
      <c r="M12" s="1532"/>
      <c r="N12" s="1522"/>
      <c r="O12" s="1555"/>
      <c r="Q12" s="15"/>
      <c r="R12" s="2"/>
      <c r="S12" s="185"/>
      <c r="T12" s="15"/>
    </row>
    <row r="13" spans="1:15" ht="13.5" thickBot="1">
      <c r="A13" s="145" t="s">
        <v>18</v>
      </c>
      <c r="B13" s="132"/>
      <c r="C13" s="132"/>
      <c r="D13" s="132"/>
      <c r="E13" s="132">
        <v>39.4</v>
      </c>
      <c r="F13" s="147"/>
      <c r="G13" s="105"/>
      <c r="H13" s="1560"/>
      <c r="I13" s="1547"/>
      <c r="J13" s="1544"/>
      <c r="K13" s="1544"/>
      <c r="L13" s="1550"/>
      <c r="M13" s="1533"/>
      <c r="N13" s="1523"/>
      <c r="O13" s="1556"/>
    </row>
    <row r="14" spans="1:15" ht="13.5" thickBot="1">
      <c r="A14" s="32" t="s">
        <v>13</v>
      </c>
      <c r="B14" s="106">
        <f>SUM(B9:B13)</f>
        <v>65.5</v>
      </c>
      <c r="C14" s="106">
        <f aca="true" t="shared" si="0" ref="C14:O14">SUM(C9:C13)</f>
        <v>1007.9</v>
      </c>
      <c r="D14" s="106">
        <f t="shared" si="0"/>
        <v>0</v>
      </c>
      <c r="E14" s="106">
        <f t="shared" si="0"/>
        <v>39.4</v>
      </c>
      <c r="F14" s="106">
        <f t="shared" si="0"/>
        <v>742.7</v>
      </c>
      <c r="G14" s="106">
        <f t="shared" si="0"/>
        <v>128.3</v>
      </c>
      <c r="H14" s="106">
        <f t="shared" si="0"/>
        <v>5</v>
      </c>
      <c r="I14" s="106">
        <f t="shared" si="0"/>
        <v>18</v>
      </c>
      <c r="J14" s="106">
        <f t="shared" si="0"/>
        <v>0</v>
      </c>
      <c r="K14" s="106">
        <f t="shared" si="0"/>
        <v>0</v>
      </c>
      <c r="L14" s="107">
        <f t="shared" si="0"/>
        <v>333.6</v>
      </c>
      <c r="M14" s="106">
        <f t="shared" si="0"/>
        <v>1222.4</v>
      </c>
      <c r="N14" s="106">
        <f t="shared" si="0"/>
        <v>441</v>
      </c>
      <c r="O14" s="106">
        <f t="shared" si="0"/>
        <v>491</v>
      </c>
    </row>
    <row r="16" spans="1:20" ht="18">
      <c r="A16" s="10"/>
      <c r="B16" s="6" t="s">
        <v>42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358" t="s">
        <v>179</v>
      </c>
      <c r="R16" s="1358"/>
      <c r="S16" s="1358"/>
      <c r="T16" s="1358"/>
    </row>
    <row r="17" spans="1:20" ht="29.25" customHeight="1">
      <c r="A17" s="1420" t="s">
        <v>23</v>
      </c>
      <c r="B17" s="1423" t="s">
        <v>34</v>
      </c>
      <c r="C17" s="1423"/>
      <c r="D17" s="1423"/>
      <c r="E17" s="1423"/>
      <c r="F17" s="1450" t="s">
        <v>24</v>
      </c>
      <c r="G17" s="1565" t="s">
        <v>0</v>
      </c>
      <c r="H17" s="1424" t="s">
        <v>35</v>
      </c>
      <c r="I17" s="1465"/>
      <c r="J17" s="1465"/>
      <c r="K17" s="1465"/>
      <c r="L17" s="1466"/>
      <c r="M17" s="1491" t="s">
        <v>25</v>
      </c>
      <c r="N17" s="47" t="s">
        <v>1</v>
      </c>
      <c r="O17" s="47" t="s">
        <v>37</v>
      </c>
      <c r="Q17" s="186" t="s">
        <v>158</v>
      </c>
      <c r="R17" s="187"/>
      <c r="S17" s="188" t="s">
        <v>188</v>
      </c>
      <c r="T17" s="188" t="s">
        <v>187</v>
      </c>
    </row>
    <row r="18" spans="1:20" ht="20.25" thickBot="1">
      <c r="A18" s="1487"/>
      <c r="B18" s="31" t="s">
        <v>27</v>
      </c>
      <c r="C18" s="25" t="s">
        <v>28</v>
      </c>
      <c r="D18" s="25" t="s">
        <v>19</v>
      </c>
      <c r="E18" s="25" t="s">
        <v>29</v>
      </c>
      <c r="F18" s="1451"/>
      <c r="G18" s="1566"/>
      <c r="H18" s="144" t="s">
        <v>21</v>
      </c>
      <c r="I18" s="28" t="s">
        <v>20</v>
      </c>
      <c r="J18" s="28" t="s">
        <v>30</v>
      </c>
      <c r="K18" s="29" t="s">
        <v>31</v>
      </c>
      <c r="L18" s="30" t="s">
        <v>32</v>
      </c>
      <c r="M18" s="1492"/>
      <c r="N18" s="25" t="s">
        <v>33</v>
      </c>
      <c r="O18" s="33" t="s">
        <v>33</v>
      </c>
      <c r="Q18" s="74" t="s">
        <v>159</v>
      </c>
      <c r="R18" s="186" t="s">
        <v>186</v>
      </c>
      <c r="S18" s="180">
        <f>2448</f>
        <v>2448</v>
      </c>
      <c r="T18" s="184">
        <v>586</v>
      </c>
    </row>
    <row r="19" spans="1:20" ht="12.75">
      <c r="A19" s="48" t="s">
        <v>10</v>
      </c>
      <c r="B19" s="94"/>
      <c r="C19" s="95"/>
      <c r="D19" s="96"/>
      <c r="E19" s="96"/>
      <c r="F19" s="96">
        <v>142</v>
      </c>
      <c r="G19" s="146"/>
      <c r="H19" s="1558">
        <v>49.5</v>
      </c>
      <c r="I19" s="1545">
        <v>72.6</v>
      </c>
      <c r="J19" s="1542"/>
      <c r="K19" s="1542"/>
      <c r="L19" s="1548">
        <v>10.7</v>
      </c>
      <c r="M19" s="1531">
        <v>1258.1</v>
      </c>
      <c r="N19" s="1521">
        <v>448</v>
      </c>
      <c r="O19" s="1554">
        <v>415</v>
      </c>
      <c r="Q19" s="73" t="s">
        <v>158</v>
      </c>
      <c r="R19" s="186" t="s">
        <v>186</v>
      </c>
      <c r="S19" s="73" t="s">
        <v>172</v>
      </c>
      <c r="T19" s="73" t="s">
        <v>173</v>
      </c>
    </row>
    <row r="20" spans="1:20" ht="12.75">
      <c r="A20" s="49" t="s">
        <v>8</v>
      </c>
      <c r="B20" s="94">
        <v>44.7</v>
      </c>
      <c r="C20" s="95">
        <v>91.6</v>
      </c>
      <c r="D20" s="96">
        <v>29.2</v>
      </c>
      <c r="E20" s="96">
        <v>135.4</v>
      </c>
      <c r="F20" s="99">
        <v>188.4</v>
      </c>
      <c r="G20" s="146">
        <v>111.5</v>
      </c>
      <c r="H20" s="1559"/>
      <c r="I20" s="1546"/>
      <c r="J20" s="1543"/>
      <c r="K20" s="1543"/>
      <c r="L20" s="1549"/>
      <c r="M20" s="1532"/>
      <c r="N20" s="1522"/>
      <c r="O20" s="1555"/>
      <c r="Q20" s="74" t="s">
        <v>174</v>
      </c>
      <c r="R20" s="179" t="s">
        <v>175</v>
      </c>
      <c r="S20" s="180">
        <v>7488</v>
      </c>
      <c r="T20" s="179"/>
    </row>
    <row r="21" spans="1:20" ht="15.75">
      <c r="A21" s="49" t="s">
        <v>3</v>
      </c>
      <c r="B21" s="94">
        <v>50.3</v>
      </c>
      <c r="C21" s="95">
        <v>272.1</v>
      </c>
      <c r="D21" s="96">
        <v>0</v>
      </c>
      <c r="E21" s="96"/>
      <c r="F21" s="99">
        <v>235.4</v>
      </c>
      <c r="G21" s="146">
        <v>68.1</v>
      </c>
      <c r="H21" s="1559"/>
      <c r="I21" s="1546"/>
      <c r="J21" s="1543"/>
      <c r="K21" s="1543"/>
      <c r="L21" s="1549"/>
      <c r="M21" s="1532"/>
      <c r="N21" s="1522"/>
      <c r="O21" s="1555"/>
      <c r="Q21" s="15"/>
      <c r="R21" s="2"/>
      <c r="S21" s="185"/>
      <c r="T21" s="15"/>
    </row>
    <row r="22" spans="1:15" ht="12.75">
      <c r="A22" s="49" t="s">
        <v>5</v>
      </c>
      <c r="B22" s="100">
        <v>0</v>
      </c>
      <c r="C22" s="101">
        <v>128.7</v>
      </c>
      <c r="D22" s="101">
        <v>0</v>
      </c>
      <c r="E22" s="101"/>
      <c r="F22" s="102">
        <v>224.4</v>
      </c>
      <c r="G22" s="103">
        <v>59.7</v>
      </c>
      <c r="H22" s="1559"/>
      <c r="I22" s="1546"/>
      <c r="J22" s="1543"/>
      <c r="K22" s="1543"/>
      <c r="L22" s="1549"/>
      <c r="M22" s="1532"/>
      <c r="N22" s="1522"/>
      <c r="O22" s="1555"/>
    </row>
    <row r="23" spans="1:15" ht="13.5" thickBot="1">
      <c r="A23" s="145" t="s">
        <v>18</v>
      </c>
      <c r="B23" s="132"/>
      <c r="C23" s="132"/>
      <c r="D23" s="132"/>
      <c r="E23" s="132">
        <v>0</v>
      </c>
      <c r="F23" s="147">
        <v>56.4</v>
      </c>
      <c r="G23" s="105"/>
      <c r="H23" s="1560"/>
      <c r="I23" s="1547"/>
      <c r="J23" s="1544"/>
      <c r="K23" s="1544"/>
      <c r="L23" s="1550"/>
      <c r="M23" s="1533"/>
      <c r="N23" s="1523"/>
      <c r="O23" s="1556"/>
    </row>
    <row r="24" spans="1:15" ht="13.5" thickBot="1">
      <c r="A24" s="32" t="s">
        <v>13</v>
      </c>
      <c r="B24" s="106">
        <f aca="true" t="shared" si="1" ref="B24:O24">SUM(B19:B23)</f>
        <v>95</v>
      </c>
      <c r="C24" s="106">
        <f t="shared" si="1"/>
        <v>492.40000000000003</v>
      </c>
      <c r="D24" s="106">
        <f t="shared" si="1"/>
        <v>29.2</v>
      </c>
      <c r="E24" s="106">
        <f t="shared" si="1"/>
        <v>135.4</v>
      </c>
      <c r="F24" s="106">
        <f t="shared" si="1"/>
        <v>846.5999999999999</v>
      </c>
      <c r="G24" s="106">
        <f t="shared" si="1"/>
        <v>239.3</v>
      </c>
      <c r="H24" s="106">
        <f t="shared" si="1"/>
        <v>49.5</v>
      </c>
      <c r="I24" s="106">
        <f t="shared" si="1"/>
        <v>72.6</v>
      </c>
      <c r="J24" s="106">
        <f t="shared" si="1"/>
        <v>0</v>
      </c>
      <c r="K24" s="106">
        <f t="shared" si="1"/>
        <v>0</v>
      </c>
      <c r="L24" s="107">
        <f t="shared" si="1"/>
        <v>10.7</v>
      </c>
      <c r="M24" s="106">
        <f t="shared" si="1"/>
        <v>1258.1</v>
      </c>
      <c r="N24" s="106">
        <f t="shared" si="1"/>
        <v>448</v>
      </c>
      <c r="O24" s="106">
        <f t="shared" si="1"/>
        <v>415</v>
      </c>
    </row>
    <row r="26" spans="1:20" ht="18">
      <c r="A26" s="10"/>
      <c r="B26" s="6" t="s">
        <v>43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181"/>
      <c r="R26" s="182" t="s">
        <v>143</v>
      </c>
      <c r="S26" s="182"/>
      <c r="T26" s="8"/>
    </row>
    <row r="27" spans="1:20" ht="29.25" customHeight="1">
      <c r="A27" s="1349" t="s">
        <v>23</v>
      </c>
      <c r="B27" s="1351" t="s">
        <v>45</v>
      </c>
      <c r="C27" s="1351"/>
      <c r="D27" s="1351"/>
      <c r="E27" s="1351"/>
      <c r="F27" s="1341" t="s">
        <v>24</v>
      </c>
      <c r="G27" s="1562" t="s">
        <v>0</v>
      </c>
      <c r="H27" s="1564" t="s">
        <v>46</v>
      </c>
      <c r="I27" s="1345"/>
      <c r="J27" s="1345"/>
      <c r="K27" s="1345"/>
      <c r="L27" s="1346"/>
      <c r="M27" s="1347" t="s">
        <v>25</v>
      </c>
      <c r="N27" s="148" t="s">
        <v>1</v>
      </c>
      <c r="O27" s="148" t="s">
        <v>37</v>
      </c>
      <c r="Q27" s="186" t="s">
        <v>158</v>
      </c>
      <c r="R27" s="187"/>
      <c r="S27" s="188" t="s">
        <v>188</v>
      </c>
      <c r="T27" s="188" t="s">
        <v>187</v>
      </c>
    </row>
    <row r="28" spans="1:20" ht="20.25" thickBot="1">
      <c r="A28" s="1495"/>
      <c r="B28" s="149" t="s">
        <v>27</v>
      </c>
      <c r="C28" s="150" t="s">
        <v>28</v>
      </c>
      <c r="D28" s="150" t="s">
        <v>19</v>
      </c>
      <c r="E28" s="150" t="s">
        <v>29</v>
      </c>
      <c r="F28" s="1342"/>
      <c r="G28" s="1563"/>
      <c r="H28" s="152" t="s">
        <v>21</v>
      </c>
      <c r="I28" s="153" t="s">
        <v>20</v>
      </c>
      <c r="J28" s="153" t="s">
        <v>30</v>
      </c>
      <c r="K28" s="154" t="s">
        <v>31</v>
      </c>
      <c r="L28" s="155" t="s">
        <v>32</v>
      </c>
      <c r="M28" s="1348"/>
      <c r="N28" s="150" t="s">
        <v>33</v>
      </c>
      <c r="O28" s="151" t="s">
        <v>33</v>
      </c>
      <c r="Q28" s="74" t="s">
        <v>159</v>
      </c>
      <c r="R28" s="179" t="s">
        <v>184</v>
      </c>
      <c r="S28" s="180">
        <f>118</f>
        <v>118</v>
      </c>
      <c r="T28" s="184">
        <v>60</v>
      </c>
    </row>
    <row r="29" spans="1:20" ht="12.75">
      <c r="A29" s="156" t="s">
        <v>10</v>
      </c>
      <c r="B29" s="94"/>
      <c r="C29" s="95"/>
      <c r="D29" s="96"/>
      <c r="E29" s="96"/>
      <c r="F29" s="96">
        <v>130.8</v>
      </c>
      <c r="G29" s="146"/>
      <c r="H29" s="1558">
        <v>0</v>
      </c>
      <c r="I29" s="1545">
        <v>0</v>
      </c>
      <c r="J29" s="1542"/>
      <c r="K29" s="1542"/>
      <c r="L29" s="1548">
        <v>0</v>
      </c>
      <c r="M29" s="1531">
        <v>1121.6</v>
      </c>
      <c r="N29" s="1521">
        <v>391</v>
      </c>
      <c r="O29" s="1554">
        <v>432</v>
      </c>
      <c r="Q29" s="73" t="s">
        <v>158</v>
      </c>
      <c r="R29" s="186" t="s">
        <v>186</v>
      </c>
      <c r="S29" s="73" t="s">
        <v>185</v>
      </c>
      <c r="T29" s="73" t="s">
        <v>173</v>
      </c>
    </row>
    <row r="30" spans="1:20" ht="12.75">
      <c r="A30" s="157" t="s">
        <v>8</v>
      </c>
      <c r="B30" s="94">
        <v>0</v>
      </c>
      <c r="C30" s="95">
        <v>433</v>
      </c>
      <c r="D30" s="96">
        <v>0</v>
      </c>
      <c r="E30" s="96">
        <v>45</v>
      </c>
      <c r="F30" s="99">
        <v>230.2</v>
      </c>
      <c r="G30" s="146">
        <v>98.2</v>
      </c>
      <c r="H30" s="1559"/>
      <c r="I30" s="1546"/>
      <c r="J30" s="1543"/>
      <c r="K30" s="1543"/>
      <c r="L30" s="1549"/>
      <c r="M30" s="1532"/>
      <c r="N30" s="1522"/>
      <c r="O30" s="1555"/>
      <c r="Q30" s="74" t="s">
        <v>174</v>
      </c>
      <c r="R30" s="179" t="s">
        <v>175</v>
      </c>
      <c r="S30" s="180">
        <v>0</v>
      </c>
      <c r="T30" s="179"/>
    </row>
    <row r="31" spans="1:20" ht="15.75">
      <c r="A31" s="157" t="s">
        <v>3</v>
      </c>
      <c r="B31" s="94">
        <v>0</v>
      </c>
      <c r="C31" s="95">
        <v>227.3</v>
      </c>
      <c r="D31" s="96">
        <v>0</v>
      </c>
      <c r="E31" s="96"/>
      <c r="F31" s="99">
        <v>233.3</v>
      </c>
      <c r="G31" s="146">
        <v>67.5</v>
      </c>
      <c r="H31" s="1559"/>
      <c r="I31" s="1546"/>
      <c r="J31" s="1543"/>
      <c r="K31" s="1543"/>
      <c r="L31" s="1549"/>
      <c r="M31" s="1532"/>
      <c r="N31" s="1522"/>
      <c r="O31" s="1555"/>
      <c r="Q31" s="15"/>
      <c r="R31" s="2"/>
      <c r="S31" s="185"/>
      <c r="T31" s="15"/>
    </row>
    <row r="32" spans="1:15" ht="12.75">
      <c r="A32" s="157" t="s">
        <v>5</v>
      </c>
      <c r="B32" s="100">
        <v>0</v>
      </c>
      <c r="C32" s="101">
        <v>248.9</v>
      </c>
      <c r="D32" s="101">
        <v>0</v>
      </c>
      <c r="E32" s="101"/>
      <c r="F32" s="102">
        <v>221.5</v>
      </c>
      <c r="G32" s="103">
        <v>59.3</v>
      </c>
      <c r="H32" s="1559"/>
      <c r="I32" s="1546"/>
      <c r="J32" s="1543"/>
      <c r="K32" s="1543"/>
      <c r="L32" s="1549"/>
      <c r="M32" s="1532"/>
      <c r="N32" s="1522"/>
      <c r="O32" s="1555"/>
    </row>
    <row r="33" spans="1:15" ht="13.5" thickBot="1">
      <c r="A33" s="158" t="s">
        <v>18</v>
      </c>
      <c r="B33" s="132"/>
      <c r="C33" s="132"/>
      <c r="D33" s="132"/>
      <c r="E33" s="132">
        <v>0</v>
      </c>
      <c r="F33" s="147">
        <v>60.8</v>
      </c>
      <c r="G33" s="105"/>
      <c r="H33" s="1560"/>
      <c r="I33" s="1547"/>
      <c r="J33" s="1544"/>
      <c r="K33" s="1544"/>
      <c r="L33" s="1550"/>
      <c r="M33" s="1533"/>
      <c r="N33" s="1523"/>
      <c r="O33" s="1556"/>
    </row>
    <row r="34" spans="1:15" ht="13.5" thickBot="1">
      <c r="A34" s="159" t="s">
        <v>13</v>
      </c>
      <c r="B34" s="106">
        <f aca="true" t="shared" si="2" ref="B34:O34">SUM(B29:B33)</f>
        <v>0</v>
      </c>
      <c r="C34" s="106">
        <f t="shared" si="2"/>
        <v>909.1999999999999</v>
      </c>
      <c r="D34" s="106">
        <f t="shared" si="2"/>
        <v>0</v>
      </c>
      <c r="E34" s="106">
        <f t="shared" si="2"/>
        <v>45</v>
      </c>
      <c r="F34" s="106">
        <f t="shared" si="2"/>
        <v>876.5999999999999</v>
      </c>
      <c r="G34" s="106">
        <f t="shared" si="2"/>
        <v>225</v>
      </c>
      <c r="H34" s="106">
        <f t="shared" si="2"/>
        <v>0</v>
      </c>
      <c r="I34" s="106">
        <f t="shared" si="2"/>
        <v>0</v>
      </c>
      <c r="J34" s="106">
        <f t="shared" si="2"/>
        <v>0</v>
      </c>
      <c r="K34" s="106">
        <f t="shared" si="2"/>
        <v>0</v>
      </c>
      <c r="L34" s="107">
        <f t="shared" si="2"/>
        <v>0</v>
      </c>
      <c r="M34" s="106">
        <f t="shared" si="2"/>
        <v>1121.6</v>
      </c>
      <c r="N34" s="106">
        <f t="shared" si="2"/>
        <v>391</v>
      </c>
      <c r="O34" s="106">
        <f t="shared" si="2"/>
        <v>432</v>
      </c>
    </row>
    <row r="35" spans="1:15" ht="12.75">
      <c r="A35" s="160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20" ht="18">
      <c r="A36" s="10"/>
      <c r="B36" s="6" t="s">
        <v>44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561" t="s">
        <v>180</v>
      </c>
      <c r="R36" s="1561"/>
      <c r="S36" s="1561"/>
      <c r="T36" s="1561"/>
    </row>
    <row r="37" spans="1:20" ht="29.25" customHeight="1">
      <c r="A37" s="1349" t="s">
        <v>23</v>
      </c>
      <c r="B37" s="1351" t="s">
        <v>45</v>
      </c>
      <c r="C37" s="1351"/>
      <c r="D37" s="1351"/>
      <c r="E37" s="1351"/>
      <c r="F37" s="1341" t="s">
        <v>24</v>
      </c>
      <c r="G37" s="1562" t="s">
        <v>0</v>
      </c>
      <c r="H37" s="1564" t="s">
        <v>46</v>
      </c>
      <c r="I37" s="1345"/>
      <c r="J37" s="1345"/>
      <c r="K37" s="1345"/>
      <c r="L37" s="1346"/>
      <c r="M37" s="1347" t="s">
        <v>25</v>
      </c>
      <c r="N37" s="148" t="s">
        <v>1</v>
      </c>
      <c r="O37" s="148" t="s">
        <v>37</v>
      </c>
      <c r="Q37" s="186" t="s">
        <v>158</v>
      </c>
      <c r="R37" s="187"/>
      <c r="S37" s="188" t="s">
        <v>188</v>
      </c>
      <c r="T37" s="188" t="s">
        <v>187</v>
      </c>
    </row>
    <row r="38" spans="1:20" ht="20.25" thickBot="1">
      <c r="A38" s="1495"/>
      <c r="B38" s="149" t="s">
        <v>27</v>
      </c>
      <c r="C38" s="150" t="s">
        <v>28</v>
      </c>
      <c r="D38" s="150" t="s">
        <v>19</v>
      </c>
      <c r="E38" s="150" t="s">
        <v>29</v>
      </c>
      <c r="F38" s="1342"/>
      <c r="G38" s="1563"/>
      <c r="H38" s="152" t="s">
        <v>21</v>
      </c>
      <c r="I38" s="153" t="s">
        <v>20</v>
      </c>
      <c r="J38" s="153" t="s">
        <v>30</v>
      </c>
      <c r="K38" s="154" t="s">
        <v>31</v>
      </c>
      <c r="L38" s="155" t="s">
        <v>32</v>
      </c>
      <c r="M38" s="1348"/>
      <c r="N38" s="150" t="s">
        <v>33</v>
      </c>
      <c r="O38" s="151" t="s">
        <v>33</v>
      </c>
      <c r="Q38" s="74" t="s">
        <v>159</v>
      </c>
      <c r="R38" s="179" t="s">
        <v>184</v>
      </c>
      <c r="S38" s="180">
        <f>S9+S18+S28</f>
        <v>5618</v>
      </c>
      <c r="T38" s="184">
        <f>T9+T18+T28</f>
        <v>2003</v>
      </c>
    </row>
    <row r="39" spans="1:20" ht="12.75">
      <c r="A39" s="156" t="s">
        <v>10</v>
      </c>
      <c r="B39" s="94"/>
      <c r="C39" s="95"/>
      <c r="D39" s="96"/>
      <c r="E39" s="96"/>
      <c r="F39" s="96">
        <v>110.8</v>
      </c>
      <c r="G39" s="146"/>
      <c r="H39" s="1558">
        <v>0</v>
      </c>
      <c r="I39" s="1545">
        <v>0</v>
      </c>
      <c r="J39" s="1542"/>
      <c r="K39" s="1542"/>
      <c r="L39" s="1548">
        <v>74.6</v>
      </c>
      <c r="M39" s="1531">
        <v>1181.3</v>
      </c>
      <c r="N39" s="1521">
        <v>518</v>
      </c>
      <c r="O39" s="1554">
        <v>438</v>
      </c>
      <c r="Q39" s="73" t="s">
        <v>158</v>
      </c>
      <c r="R39" s="186" t="s">
        <v>186</v>
      </c>
      <c r="S39" s="73" t="s">
        <v>185</v>
      </c>
      <c r="T39" s="73" t="s">
        <v>173</v>
      </c>
    </row>
    <row r="40" spans="1:20" ht="12.75">
      <c r="A40" s="157" t="s">
        <v>8</v>
      </c>
      <c r="B40" s="94">
        <v>0</v>
      </c>
      <c r="C40" s="95">
        <v>339.5</v>
      </c>
      <c r="D40" s="96">
        <v>0</v>
      </c>
      <c r="E40" s="96">
        <v>0</v>
      </c>
      <c r="F40" s="99">
        <v>231.5</v>
      </c>
      <c r="G40" s="146">
        <v>115.9</v>
      </c>
      <c r="H40" s="1559"/>
      <c r="I40" s="1546"/>
      <c r="J40" s="1543"/>
      <c r="K40" s="1543"/>
      <c r="L40" s="1549"/>
      <c r="M40" s="1532"/>
      <c r="N40" s="1522"/>
      <c r="O40" s="1555"/>
      <c r="Q40" s="74" t="s">
        <v>174</v>
      </c>
      <c r="R40" s="179" t="s">
        <v>175</v>
      </c>
      <c r="S40" s="180">
        <f>S11+S20</f>
        <v>20908</v>
      </c>
      <c r="T40" s="179"/>
    </row>
    <row r="41" spans="1:20" ht="15.75">
      <c r="A41" s="157" t="s">
        <v>3</v>
      </c>
      <c r="B41" s="94">
        <v>0</v>
      </c>
      <c r="C41" s="95">
        <v>404.7</v>
      </c>
      <c r="D41" s="96">
        <v>0</v>
      </c>
      <c r="E41" s="96"/>
      <c r="F41" s="99">
        <v>232.3</v>
      </c>
      <c r="G41" s="146">
        <v>67.2</v>
      </c>
      <c r="H41" s="1559"/>
      <c r="I41" s="1546"/>
      <c r="J41" s="1543"/>
      <c r="K41" s="1543"/>
      <c r="L41" s="1549"/>
      <c r="M41" s="1532"/>
      <c r="N41" s="1522"/>
      <c r="O41" s="1555"/>
      <c r="Q41" s="15"/>
      <c r="R41" s="2"/>
      <c r="S41" s="185"/>
      <c r="T41" s="15"/>
    </row>
    <row r="42" spans="1:15" ht="12.75">
      <c r="A42" s="157" t="s">
        <v>5</v>
      </c>
      <c r="B42" s="100">
        <v>0</v>
      </c>
      <c r="C42" s="101">
        <v>548.4</v>
      </c>
      <c r="D42" s="101">
        <v>0</v>
      </c>
      <c r="E42" s="101"/>
      <c r="F42" s="102">
        <v>222.3</v>
      </c>
      <c r="G42" s="103">
        <v>59.4</v>
      </c>
      <c r="H42" s="1559"/>
      <c r="I42" s="1546"/>
      <c r="J42" s="1543"/>
      <c r="K42" s="1543"/>
      <c r="L42" s="1549"/>
      <c r="M42" s="1532"/>
      <c r="N42" s="1522"/>
      <c r="O42" s="1555"/>
    </row>
    <row r="43" spans="1:20" ht="13.5" thickBot="1">
      <c r="A43" s="158" t="s">
        <v>18</v>
      </c>
      <c r="B43" s="132"/>
      <c r="C43" s="132"/>
      <c r="D43" s="132">
        <v>27.4</v>
      </c>
      <c r="E43" s="132">
        <v>0</v>
      </c>
      <c r="F43" s="147">
        <v>61.4</v>
      </c>
      <c r="G43" s="105"/>
      <c r="H43" s="1560"/>
      <c r="I43" s="1547"/>
      <c r="J43" s="1544"/>
      <c r="K43" s="1544"/>
      <c r="L43" s="1550"/>
      <c r="M43" s="1533"/>
      <c r="N43" s="1523"/>
      <c r="O43" s="1556"/>
      <c r="Q43" s="183" t="s">
        <v>181</v>
      </c>
      <c r="R43" s="183"/>
      <c r="S43" s="183"/>
      <c r="T43" s="183"/>
    </row>
    <row r="44" spans="1:20" ht="13.5" thickBot="1">
      <c r="A44" s="159" t="s">
        <v>13</v>
      </c>
      <c r="B44" s="106">
        <f aca="true" t="shared" si="3" ref="B44:O44">SUM(B39:B43)</f>
        <v>0</v>
      </c>
      <c r="C44" s="106">
        <f t="shared" si="3"/>
        <v>1292.6</v>
      </c>
      <c r="D44" s="106">
        <f t="shared" si="3"/>
        <v>27.4</v>
      </c>
      <c r="E44" s="106">
        <f t="shared" si="3"/>
        <v>0</v>
      </c>
      <c r="F44" s="106">
        <f t="shared" si="3"/>
        <v>858.3000000000001</v>
      </c>
      <c r="G44" s="106">
        <f t="shared" si="3"/>
        <v>242.50000000000003</v>
      </c>
      <c r="H44" s="106">
        <f t="shared" si="3"/>
        <v>0</v>
      </c>
      <c r="I44" s="106">
        <f t="shared" si="3"/>
        <v>0</v>
      </c>
      <c r="J44" s="106">
        <f t="shared" si="3"/>
        <v>0</v>
      </c>
      <c r="K44" s="106">
        <f t="shared" si="3"/>
        <v>0</v>
      </c>
      <c r="L44" s="107">
        <f t="shared" si="3"/>
        <v>74.6</v>
      </c>
      <c r="M44" s="106">
        <f t="shared" si="3"/>
        <v>1181.3</v>
      </c>
      <c r="N44" s="106">
        <f t="shared" si="3"/>
        <v>518</v>
      </c>
      <c r="O44" s="106">
        <f t="shared" si="3"/>
        <v>438</v>
      </c>
      <c r="Q44" s="1557" t="s">
        <v>182</v>
      </c>
      <c r="R44" s="1557"/>
      <c r="S44" s="1557"/>
      <c r="T44" s="1557"/>
    </row>
    <row r="45" spans="17:20" ht="12.75">
      <c r="Q45" s="183" t="s">
        <v>183</v>
      </c>
      <c r="R45" s="183"/>
      <c r="S45" s="183"/>
      <c r="T45" s="183"/>
    </row>
    <row r="46" spans="1:20" ht="18" customHeight="1">
      <c r="A46" s="10"/>
      <c r="B46" s="6" t="s">
        <v>169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45"/>
      <c r="Q46" s="183" t="s">
        <v>189</v>
      </c>
      <c r="R46" s="183"/>
      <c r="S46" s="183"/>
      <c r="T46" s="183"/>
    </row>
    <row r="47" spans="1:16" ht="19.5" customHeight="1">
      <c r="A47" s="1461" t="s">
        <v>23</v>
      </c>
      <c r="B47" s="1423" t="s">
        <v>34</v>
      </c>
      <c r="C47" s="1423"/>
      <c r="D47" s="1423"/>
      <c r="E47" s="1423"/>
      <c r="F47" s="1450" t="s">
        <v>24</v>
      </c>
      <c r="G47" s="1461" t="s">
        <v>0</v>
      </c>
      <c r="H47" s="1465" t="s">
        <v>35</v>
      </c>
      <c r="I47" s="1465"/>
      <c r="J47" s="1465"/>
      <c r="K47" s="1465"/>
      <c r="L47" s="1466"/>
      <c r="M47" s="1491" t="s">
        <v>25</v>
      </c>
      <c r="N47" s="47" t="s">
        <v>1</v>
      </c>
      <c r="O47" s="47" t="s">
        <v>37</v>
      </c>
      <c r="P47" s="45"/>
    </row>
    <row r="48" spans="1:16" ht="20.25" thickBot="1">
      <c r="A48" s="1461"/>
      <c r="B48" s="31" t="s">
        <v>27</v>
      </c>
      <c r="C48" s="25" t="s">
        <v>28</v>
      </c>
      <c r="D48" s="25" t="s">
        <v>19</v>
      </c>
      <c r="E48" s="25" t="s">
        <v>29</v>
      </c>
      <c r="F48" s="1451"/>
      <c r="G48" s="1462"/>
      <c r="H48" s="28" t="s">
        <v>21</v>
      </c>
      <c r="I48" s="28" t="s">
        <v>20</v>
      </c>
      <c r="J48" s="28" t="s">
        <v>30</v>
      </c>
      <c r="K48" s="29" t="s">
        <v>31</v>
      </c>
      <c r="L48" s="30" t="s">
        <v>32</v>
      </c>
      <c r="M48" s="1492"/>
      <c r="N48" s="25" t="s">
        <v>33</v>
      </c>
      <c r="O48" s="33" t="s">
        <v>33</v>
      </c>
      <c r="P48" s="45"/>
    </row>
    <row r="49" spans="1:16" ht="12.75">
      <c r="A49" s="48" t="s">
        <v>10</v>
      </c>
      <c r="B49" s="123"/>
      <c r="C49" s="124"/>
      <c r="D49" s="125"/>
      <c r="E49" s="125"/>
      <c r="F49" s="127">
        <v>20.3</v>
      </c>
      <c r="G49" s="125"/>
      <c r="H49" s="1545">
        <v>0</v>
      </c>
      <c r="I49" s="1545">
        <v>0</v>
      </c>
      <c r="J49" s="1542"/>
      <c r="K49" s="1542"/>
      <c r="L49" s="1548">
        <v>69.9</v>
      </c>
      <c r="M49" s="1551">
        <v>227.5</v>
      </c>
      <c r="N49" s="1542">
        <v>173</v>
      </c>
      <c r="O49" s="1524">
        <v>41.1</v>
      </c>
      <c r="P49" s="45"/>
    </row>
    <row r="50" spans="1:16" ht="12.75">
      <c r="A50" s="49" t="s">
        <v>8</v>
      </c>
      <c r="B50" s="123">
        <v>171</v>
      </c>
      <c r="C50" s="124">
        <v>71.1</v>
      </c>
      <c r="D50" s="125"/>
      <c r="E50" s="125"/>
      <c r="F50" s="127">
        <v>213.8</v>
      </c>
      <c r="G50" s="125">
        <v>18</v>
      </c>
      <c r="H50" s="1546"/>
      <c r="I50" s="1546"/>
      <c r="J50" s="1543"/>
      <c r="K50" s="1543"/>
      <c r="L50" s="1549"/>
      <c r="M50" s="1552"/>
      <c r="N50" s="1543"/>
      <c r="O50" s="1525"/>
      <c r="P50" s="45"/>
    </row>
    <row r="51" spans="1:16" ht="12.75">
      <c r="A51" s="49" t="s">
        <v>3</v>
      </c>
      <c r="B51" s="123">
        <v>0</v>
      </c>
      <c r="C51" s="124">
        <v>0</v>
      </c>
      <c r="D51" s="125"/>
      <c r="E51" s="125"/>
      <c r="F51" s="127">
        <v>0</v>
      </c>
      <c r="G51" s="125">
        <v>0</v>
      </c>
      <c r="H51" s="1546"/>
      <c r="I51" s="1546"/>
      <c r="J51" s="1543"/>
      <c r="K51" s="1543"/>
      <c r="L51" s="1549"/>
      <c r="M51" s="1552"/>
      <c r="N51" s="1543"/>
      <c r="O51" s="1525"/>
      <c r="P51" s="45"/>
    </row>
    <row r="52" spans="1:16" ht="13.5" thickBot="1">
      <c r="A52" s="49" t="s">
        <v>5</v>
      </c>
      <c r="B52" s="128"/>
      <c r="C52" s="129">
        <v>0</v>
      </c>
      <c r="D52" s="129"/>
      <c r="E52" s="129"/>
      <c r="F52" s="130">
        <v>0</v>
      </c>
      <c r="G52" s="129">
        <v>0</v>
      </c>
      <c r="H52" s="1547"/>
      <c r="I52" s="1547"/>
      <c r="J52" s="1544"/>
      <c r="K52" s="1544"/>
      <c r="L52" s="1550"/>
      <c r="M52" s="1553"/>
      <c r="N52" s="1544"/>
      <c r="O52" s="1526"/>
      <c r="P52" s="45"/>
    </row>
    <row r="53" spans="1:16" ht="13.5" thickBot="1">
      <c r="A53" s="32" t="s">
        <v>13</v>
      </c>
      <c r="B53" s="106">
        <f>SUM(B49:B52)</f>
        <v>171</v>
      </c>
      <c r="C53" s="106">
        <f aca="true" t="shared" si="4" ref="C53:O53">SUM(C49:C52)</f>
        <v>71.1</v>
      </c>
      <c r="D53" s="106">
        <f t="shared" si="4"/>
        <v>0</v>
      </c>
      <c r="E53" s="106">
        <f t="shared" si="4"/>
        <v>0</v>
      </c>
      <c r="F53" s="106">
        <f t="shared" si="4"/>
        <v>234.10000000000002</v>
      </c>
      <c r="G53" s="106">
        <f t="shared" si="4"/>
        <v>18</v>
      </c>
      <c r="H53" s="106">
        <f t="shared" si="4"/>
        <v>0</v>
      </c>
      <c r="I53" s="106">
        <f t="shared" si="4"/>
        <v>0</v>
      </c>
      <c r="J53" s="106">
        <f t="shared" si="4"/>
        <v>0</v>
      </c>
      <c r="K53" s="106">
        <f t="shared" si="4"/>
        <v>0</v>
      </c>
      <c r="L53" s="141">
        <f t="shared" si="4"/>
        <v>69.9</v>
      </c>
      <c r="M53" s="142">
        <f t="shared" si="4"/>
        <v>227.5</v>
      </c>
      <c r="N53" s="106">
        <f t="shared" si="4"/>
        <v>173</v>
      </c>
      <c r="O53" s="106">
        <f t="shared" si="4"/>
        <v>41.1</v>
      </c>
      <c r="P53" s="45"/>
    </row>
    <row r="55" spans="1:20" ht="18">
      <c r="A55" s="10"/>
      <c r="B55" s="6" t="s">
        <v>144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482" t="s">
        <v>190</v>
      </c>
      <c r="R55" s="1482"/>
      <c r="S55" s="1482"/>
      <c r="T55" s="1482"/>
    </row>
    <row r="56" spans="1:15" ht="19.5">
      <c r="A56" s="1461" t="s">
        <v>23</v>
      </c>
      <c r="B56" s="1423" t="s">
        <v>34</v>
      </c>
      <c r="C56" s="1423"/>
      <c r="D56" s="1423"/>
      <c r="E56" s="1423"/>
      <c r="F56" s="1450" t="s">
        <v>24</v>
      </c>
      <c r="G56" s="1461" t="s">
        <v>0</v>
      </c>
      <c r="H56" s="1465" t="s">
        <v>35</v>
      </c>
      <c r="I56" s="1465"/>
      <c r="J56" s="1465"/>
      <c r="K56" s="1465"/>
      <c r="L56" s="1466"/>
      <c r="M56" s="1491" t="s">
        <v>25</v>
      </c>
      <c r="N56" s="47" t="s">
        <v>1</v>
      </c>
      <c r="O56" s="47" t="s">
        <v>37</v>
      </c>
    </row>
    <row r="57" spans="1:20" ht="20.25" thickBot="1">
      <c r="A57" s="1461"/>
      <c r="B57" s="31" t="s">
        <v>27</v>
      </c>
      <c r="C57" s="25" t="s">
        <v>28</v>
      </c>
      <c r="D57" s="25" t="s">
        <v>19</v>
      </c>
      <c r="E57" s="25" t="s">
        <v>29</v>
      </c>
      <c r="F57" s="1451"/>
      <c r="G57" s="1462"/>
      <c r="H57" s="28" t="s">
        <v>21</v>
      </c>
      <c r="I57" s="28" t="s">
        <v>20</v>
      </c>
      <c r="J57" s="28" t="s">
        <v>30</v>
      </c>
      <c r="K57" s="29" t="s">
        <v>31</v>
      </c>
      <c r="L57" s="30" t="s">
        <v>32</v>
      </c>
      <c r="M57" s="1492"/>
      <c r="N57" s="25" t="s">
        <v>33</v>
      </c>
      <c r="O57" s="33" t="s">
        <v>33</v>
      </c>
      <c r="Q57" s="190" t="s">
        <v>158</v>
      </c>
      <c r="R57" s="189" t="s">
        <v>193</v>
      </c>
      <c r="S57" s="191" t="s">
        <v>191</v>
      </c>
      <c r="T57" s="189" t="s">
        <v>192</v>
      </c>
    </row>
    <row r="58" spans="1:20" ht="12.75">
      <c r="A58" s="48" t="s">
        <v>10</v>
      </c>
      <c r="B58" s="94"/>
      <c r="C58" s="95"/>
      <c r="D58" s="96">
        <v>79.3</v>
      </c>
      <c r="E58" s="96"/>
      <c r="F58" s="96">
        <v>67.2</v>
      </c>
      <c r="G58" s="96">
        <v>8.1</v>
      </c>
      <c r="H58" s="1545"/>
      <c r="I58" s="1545"/>
      <c r="J58" s="1542"/>
      <c r="K58" s="1542"/>
      <c r="L58" s="1548">
        <v>140.6</v>
      </c>
      <c r="M58" s="1551">
        <v>724.9</v>
      </c>
      <c r="N58" s="1542">
        <v>122.6</v>
      </c>
      <c r="O58" s="1524">
        <v>176</v>
      </c>
      <c r="Q58" s="1402" t="s">
        <v>194</v>
      </c>
      <c r="R58" s="1481"/>
      <c r="S58" s="1481"/>
      <c r="T58" s="1403"/>
    </row>
    <row r="59" spans="1:20" ht="12.75">
      <c r="A59" s="49" t="s">
        <v>8</v>
      </c>
      <c r="B59" s="94"/>
      <c r="C59" s="95"/>
      <c r="D59" s="96">
        <v>361.1</v>
      </c>
      <c r="E59" s="96"/>
      <c r="F59" s="99">
        <v>91.1</v>
      </c>
      <c r="G59" s="96">
        <v>28.9</v>
      </c>
      <c r="H59" s="1546"/>
      <c r="I59" s="1546"/>
      <c r="J59" s="1543"/>
      <c r="K59" s="1543"/>
      <c r="L59" s="1549"/>
      <c r="M59" s="1552"/>
      <c r="N59" s="1543"/>
      <c r="O59" s="1525"/>
      <c r="Q59" s="65">
        <v>1</v>
      </c>
      <c r="R59" s="3">
        <v>1</v>
      </c>
      <c r="S59" s="3">
        <v>143.4</v>
      </c>
      <c r="T59" s="3"/>
    </row>
    <row r="60" spans="1:20" ht="13.5" thickBot="1">
      <c r="A60" s="61" t="s">
        <v>3</v>
      </c>
      <c r="B60" s="132"/>
      <c r="C60" s="131">
        <v>42.2</v>
      </c>
      <c r="D60" s="131">
        <v>183.5</v>
      </c>
      <c r="E60" s="131"/>
      <c r="F60" s="134">
        <v>109.1</v>
      </c>
      <c r="G60" s="131">
        <v>27</v>
      </c>
      <c r="H60" s="1547"/>
      <c r="I60" s="1547"/>
      <c r="J60" s="1544"/>
      <c r="K60" s="1544"/>
      <c r="L60" s="1550"/>
      <c r="M60" s="1553"/>
      <c r="N60" s="1544"/>
      <c r="O60" s="1526"/>
      <c r="Q60" s="65">
        <v>2</v>
      </c>
      <c r="R60" s="3">
        <v>2</v>
      </c>
      <c r="S60" s="3">
        <v>97.8</v>
      </c>
      <c r="T60" s="3"/>
    </row>
    <row r="61" spans="1:20" ht="13.5" thickBot="1">
      <c r="A61" s="32" t="s">
        <v>13</v>
      </c>
      <c r="B61" s="106">
        <f aca="true" t="shared" si="5" ref="B61:O61">SUM(B58:B60)</f>
        <v>0</v>
      </c>
      <c r="C61" s="106">
        <f t="shared" si="5"/>
        <v>42.2</v>
      </c>
      <c r="D61" s="106">
        <f t="shared" si="5"/>
        <v>623.9000000000001</v>
      </c>
      <c r="E61" s="106">
        <f t="shared" si="5"/>
        <v>0</v>
      </c>
      <c r="F61" s="106">
        <f t="shared" si="5"/>
        <v>267.4</v>
      </c>
      <c r="G61" s="106">
        <f t="shared" si="5"/>
        <v>64</v>
      </c>
      <c r="H61" s="106">
        <f t="shared" si="5"/>
        <v>0</v>
      </c>
      <c r="I61" s="106">
        <f t="shared" si="5"/>
        <v>0</v>
      </c>
      <c r="J61" s="106">
        <f t="shared" si="5"/>
        <v>0</v>
      </c>
      <c r="K61" s="106">
        <f t="shared" si="5"/>
        <v>0</v>
      </c>
      <c r="L61" s="107">
        <f t="shared" si="5"/>
        <v>140.6</v>
      </c>
      <c r="M61" s="106">
        <f t="shared" si="5"/>
        <v>724.9</v>
      </c>
      <c r="N61" s="106">
        <f t="shared" si="5"/>
        <v>122.6</v>
      </c>
      <c r="O61" s="133">
        <f t="shared" si="5"/>
        <v>176</v>
      </c>
      <c r="Q61" s="65">
        <v>3</v>
      </c>
      <c r="R61" s="3">
        <v>3</v>
      </c>
      <c r="S61" s="3">
        <v>97.8</v>
      </c>
      <c r="T61" s="3"/>
    </row>
    <row r="62" spans="17:20" ht="12.75">
      <c r="Q62" s="65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82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65">
        <v>5</v>
      </c>
      <c r="R63" s="3">
        <v>5</v>
      </c>
      <c r="S63" s="3">
        <v>86.3</v>
      </c>
      <c r="T63" s="3"/>
    </row>
    <row r="64" spans="1:20" ht="19.5">
      <c r="A64" s="1461" t="s">
        <v>23</v>
      </c>
      <c r="B64" s="1423" t="s">
        <v>34</v>
      </c>
      <c r="C64" s="1423"/>
      <c r="D64" s="1423"/>
      <c r="E64" s="1423"/>
      <c r="F64" s="1450" t="s">
        <v>24</v>
      </c>
      <c r="G64" s="1461" t="s">
        <v>0</v>
      </c>
      <c r="H64" s="1465" t="s">
        <v>35</v>
      </c>
      <c r="I64" s="1465"/>
      <c r="J64" s="1465"/>
      <c r="K64" s="1465"/>
      <c r="L64" s="1466"/>
      <c r="M64" s="1491" t="s">
        <v>25</v>
      </c>
      <c r="N64" s="47" t="s">
        <v>1</v>
      </c>
      <c r="O64" s="47" t="s">
        <v>37</v>
      </c>
      <c r="Q64" s="65">
        <v>6</v>
      </c>
      <c r="R64" s="3">
        <v>6</v>
      </c>
      <c r="S64" s="3">
        <v>74.7</v>
      </c>
      <c r="T64" s="3"/>
    </row>
    <row r="65" spans="1:20" ht="20.25" thickBot="1">
      <c r="A65" s="1425"/>
      <c r="B65" s="43" t="s">
        <v>27</v>
      </c>
      <c r="C65" s="25" t="s">
        <v>28</v>
      </c>
      <c r="D65" s="25" t="s">
        <v>19</v>
      </c>
      <c r="E65" s="25" t="s">
        <v>29</v>
      </c>
      <c r="F65" s="1451"/>
      <c r="G65" s="1462"/>
      <c r="H65" s="28" t="s">
        <v>21</v>
      </c>
      <c r="I65" s="28" t="s">
        <v>20</v>
      </c>
      <c r="J65" s="28" t="s">
        <v>30</v>
      </c>
      <c r="K65" s="29" t="s">
        <v>31</v>
      </c>
      <c r="L65" s="30" t="s">
        <v>32</v>
      </c>
      <c r="M65" s="1492"/>
      <c r="N65" s="25" t="s">
        <v>33</v>
      </c>
      <c r="O65" s="33" t="s">
        <v>33</v>
      </c>
      <c r="Q65" s="65">
        <v>7</v>
      </c>
      <c r="R65" s="3">
        <v>7</v>
      </c>
      <c r="S65" s="3">
        <v>74.7</v>
      </c>
      <c r="T65" s="3"/>
    </row>
    <row r="66" spans="1:20" ht="12.75">
      <c r="A66" s="62" t="s">
        <v>10</v>
      </c>
      <c r="B66" s="162"/>
      <c r="C66" s="95"/>
      <c r="D66" s="96"/>
      <c r="E66" s="96"/>
      <c r="F66" s="96">
        <v>61.2</v>
      </c>
      <c r="G66" s="96"/>
      <c r="H66" s="1527">
        <v>46.4</v>
      </c>
      <c r="I66" s="1527">
        <v>67.5</v>
      </c>
      <c r="J66" s="163"/>
      <c r="K66" s="163"/>
      <c r="L66" s="164"/>
      <c r="M66" s="1539">
        <v>494</v>
      </c>
      <c r="N66" s="1521">
        <v>123.6</v>
      </c>
      <c r="O66" s="1524">
        <v>77.9</v>
      </c>
      <c r="Q66" s="65">
        <v>8</v>
      </c>
      <c r="R66" s="3">
        <v>8</v>
      </c>
      <c r="S66" s="3">
        <v>47</v>
      </c>
      <c r="T66" s="3"/>
    </row>
    <row r="67" spans="1:20" ht="12.75">
      <c r="A67" s="62" t="s">
        <v>8</v>
      </c>
      <c r="B67" s="162"/>
      <c r="C67" s="95"/>
      <c r="D67" s="96">
        <v>69.2</v>
      </c>
      <c r="E67" s="96"/>
      <c r="F67" s="99">
        <v>64.3</v>
      </c>
      <c r="G67" s="96"/>
      <c r="H67" s="1528"/>
      <c r="I67" s="1528"/>
      <c r="J67" s="163"/>
      <c r="K67" s="163"/>
      <c r="L67" s="164"/>
      <c r="M67" s="1541"/>
      <c r="N67" s="1522"/>
      <c r="O67" s="1525"/>
      <c r="Q67" s="65">
        <v>9</v>
      </c>
      <c r="R67" s="3">
        <v>15</v>
      </c>
      <c r="S67" s="3">
        <v>171.8</v>
      </c>
      <c r="T67" s="3"/>
    </row>
    <row r="68" spans="1:20" ht="13.5" thickBot="1">
      <c r="A68" s="161" t="s">
        <v>3</v>
      </c>
      <c r="B68" s="165">
        <v>20.6</v>
      </c>
      <c r="C68" s="95">
        <v>130.4</v>
      </c>
      <c r="D68" s="96"/>
      <c r="E68" s="96"/>
      <c r="F68" s="99">
        <v>115.2</v>
      </c>
      <c r="G68" s="96">
        <v>11.8</v>
      </c>
      <c r="H68" s="1528"/>
      <c r="I68" s="1528"/>
      <c r="J68" s="166"/>
      <c r="K68" s="166"/>
      <c r="L68" s="167"/>
      <c r="M68" s="1541"/>
      <c r="N68" s="1522"/>
      <c r="O68" s="1525"/>
      <c r="Q68" s="1402" t="s">
        <v>195</v>
      </c>
      <c r="R68" s="1481"/>
      <c r="S68" s="1481"/>
      <c r="T68" s="1403"/>
    </row>
    <row r="69" spans="1:20" ht="13.5" thickBot="1">
      <c r="A69" s="32" t="s">
        <v>13</v>
      </c>
      <c r="B69" s="168">
        <f aca="true" t="shared" si="6" ref="B69:O69">SUM(B66:B68)</f>
        <v>20.6</v>
      </c>
      <c r="C69" s="106">
        <f t="shared" si="6"/>
        <v>130.4</v>
      </c>
      <c r="D69" s="106">
        <f t="shared" si="6"/>
        <v>69.2</v>
      </c>
      <c r="E69" s="106">
        <f t="shared" si="6"/>
        <v>0</v>
      </c>
      <c r="F69" s="106">
        <f t="shared" si="6"/>
        <v>240.7</v>
      </c>
      <c r="G69" s="106">
        <f t="shared" si="6"/>
        <v>11.8</v>
      </c>
      <c r="H69" s="106">
        <f t="shared" si="6"/>
        <v>46.4</v>
      </c>
      <c r="I69" s="106">
        <f t="shared" si="6"/>
        <v>67.5</v>
      </c>
      <c r="J69" s="106">
        <f t="shared" si="6"/>
        <v>0</v>
      </c>
      <c r="K69" s="106">
        <f t="shared" si="6"/>
        <v>0</v>
      </c>
      <c r="L69" s="141">
        <f t="shared" si="6"/>
        <v>0</v>
      </c>
      <c r="M69" s="142">
        <f t="shared" si="6"/>
        <v>494</v>
      </c>
      <c r="N69" s="106">
        <f t="shared" si="6"/>
        <v>123.6</v>
      </c>
      <c r="O69" s="133">
        <f t="shared" si="6"/>
        <v>77.9</v>
      </c>
      <c r="Q69" s="71">
        <v>1</v>
      </c>
      <c r="R69" s="3">
        <v>1</v>
      </c>
      <c r="S69" s="3">
        <v>104.4</v>
      </c>
      <c r="T69" s="3"/>
    </row>
    <row r="70" spans="17:20" ht="12.75">
      <c r="Q70" s="71">
        <v>2</v>
      </c>
      <c r="R70" s="3">
        <v>2</v>
      </c>
      <c r="S70" s="3">
        <v>82.4</v>
      </c>
      <c r="T70" s="3"/>
    </row>
    <row r="71" spans="1:20" ht="18">
      <c r="A71" s="10"/>
      <c r="B71" s="6" t="s">
        <v>90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71">
        <v>3</v>
      </c>
      <c r="R71" s="3">
        <v>7</v>
      </c>
      <c r="S71" s="3">
        <v>47</v>
      </c>
      <c r="T71" s="3"/>
    </row>
    <row r="72" spans="1:20" ht="19.5">
      <c r="A72" s="1420" t="s">
        <v>23</v>
      </c>
      <c r="B72" s="1423" t="s">
        <v>34</v>
      </c>
      <c r="C72" s="1423"/>
      <c r="D72" s="1423"/>
      <c r="E72" s="1423"/>
      <c r="F72" s="1450" t="s">
        <v>24</v>
      </c>
      <c r="G72" s="1461" t="s">
        <v>0</v>
      </c>
      <c r="H72" s="1465" t="s">
        <v>35</v>
      </c>
      <c r="I72" s="1465"/>
      <c r="J72" s="1465"/>
      <c r="K72" s="1465"/>
      <c r="L72" s="1466"/>
      <c r="M72" s="1491" t="s">
        <v>25</v>
      </c>
      <c r="N72" s="47" t="s">
        <v>1</v>
      </c>
      <c r="O72" s="47" t="s">
        <v>37</v>
      </c>
      <c r="Q72" s="71">
        <v>4</v>
      </c>
      <c r="R72" s="3">
        <v>28</v>
      </c>
      <c r="S72" s="3">
        <v>4.6</v>
      </c>
      <c r="T72" s="3"/>
    </row>
    <row r="73" spans="1:20" ht="20.25" thickBot="1">
      <c r="A73" s="1421"/>
      <c r="B73" s="31" t="s">
        <v>27</v>
      </c>
      <c r="C73" s="25" t="s">
        <v>28</v>
      </c>
      <c r="D73" s="25" t="s">
        <v>19</v>
      </c>
      <c r="E73" s="25" t="s">
        <v>29</v>
      </c>
      <c r="F73" s="1451"/>
      <c r="G73" s="1462"/>
      <c r="H73" s="28" t="s">
        <v>21</v>
      </c>
      <c r="I73" s="28" t="s">
        <v>20</v>
      </c>
      <c r="J73" s="28" t="s">
        <v>30</v>
      </c>
      <c r="K73" s="29" t="s">
        <v>31</v>
      </c>
      <c r="L73" s="30" t="s">
        <v>32</v>
      </c>
      <c r="M73" s="1492"/>
      <c r="N73" s="25" t="s">
        <v>33</v>
      </c>
      <c r="O73" s="33" t="s">
        <v>33</v>
      </c>
      <c r="Q73" s="1402" t="s">
        <v>196</v>
      </c>
      <c r="R73" s="1481"/>
      <c r="S73" s="1481"/>
      <c r="T73" s="1403"/>
    </row>
    <row r="74" spans="1:20" ht="13.5" thickBot="1">
      <c r="A74" s="122" t="s">
        <v>10</v>
      </c>
      <c r="B74" s="94"/>
      <c r="C74" s="95"/>
      <c r="D74" s="96"/>
      <c r="E74" s="96"/>
      <c r="F74" s="96"/>
      <c r="G74" s="96"/>
      <c r="H74" s="125"/>
      <c r="I74" s="125"/>
      <c r="J74" s="124"/>
      <c r="K74" s="124"/>
      <c r="L74" s="169"/>
      <c r="M74" s="1539">
        <v>329.1</v>
      </c>
      <c r="N74" s="1521">
        <v>102.3</v>
      </c>
      <c r="O74" s="1524">
        <v>105.2</v>
      </c>
      <c r="Q74" s="79">
        <v>1</v>
      </c>
      <c r="R74" s="192">
        <v>1</v>
      </c>
      <c r="S74" s="192">
        <v>110.8</v>
      </c>
      <c r="T74" s="3"/>
    </row>
    <row r="75" spans="1:19" ht="13.5" thickBot="1">
      <c r="A75" s="48" t="s">
        <v>8</v>
      </c>
      <c r="B75" s="94"/>
      <c r="C75" s="95"/>
      <c r="D75" s="96"/>
      <c r="E75" s="96">
        <v>109.5</v>
      </c>
      <c r="F75" s="99">
        <v>98.3</v>
      </c>
      <c r="G75" s="96">
        <v>32.8</v>
      </c>
      <c r="H75" s="125"/>
      <c r="I75" s="125"/>
      <c r="J75" s="124"/>
      <c r="K75" s="124"/>
      <c r="L75" s="169"/>
      <c r="M75" s="1540"/>
      <c r="N75" s="1523"/>
      <c r="O75" s="1526"/>
      <c r="Q75" s="1484" t="s">
        <v>151</v>
      </c>
      <c r="R75" s="1485"/>
      <c r="S75" s="193">
        <f>SUM(S59:S67,S69:S72,S74)</f>
        <v>1222.5</v>
      </c>
    </row>
    <row r="76" spans="1:15" ht="13.5" thickBot="1">
      <c r="A76" s="32" t="s">
        <v>13</v>
      </c>
      <c r="B76" s="106">
        <f aca="true" t="shared" si="7" ref="B76:O76">SUM(B74:B75)</f>
        <v>0</v>
      </c>
      <c r="C76" s="106">
        <f t="shared" si="7"/>
        <v>0</v>
      </c>
      <c r="D76" s="106">
        <f t="shared" si="7"/>
        <v>0</v>
      </c>
      <c r="E76" s="106">
        <f t="shared" si="7"/>
        <v>109.5</v>
      </c>
      <c r="F76" s="106">
        <f t="shared" si="7"/>
        <v>98.3</v>
      </c>
      <c r="G76" s="106">
        <f t="shared" si="7"/>
        <v>32.8</v>
      </c>
      <c r="H76" s="106">
        <f t="shared" si="7"/>
        <v>0</v>
      </c>
      <c r="I76" s="106">
        <f t="shared" si="7"/>
        <v>0</v>
      </c>
      <c r="J76" s="106">
        <f t="shared" si="7"/>
        <v>0</v>
      </c>
      <c r="K76" s="106">
        <f t="shared" si="7"/>
        <v>0</v>
      </c>
      <c r="L76" s="141">
        <f t="shared" si="7"/>
        <v>0</v>
      </c>
      <c r="M76" s="142">
        <f t="shared" si="7"/>
        <v>329.1</v>
      </c>
      <c r="N76" s="106">
        <f t="shared" si="7"/>
        <v>102.3</v>
      </c>
      <c r="O76" s="133">
        <f t="shared" si="7"/>
        <v>105.2</v>
      </c>
    </row>
    <row r="77" spans="1:15" ht="12.75">
      <c r="A77" s="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70"/>
    </row>
    <row r="78" spans="1:13" ht="18">
      <c r="A78" s="10"/>
      <c r="B78" s="6" t="s">
        <v>170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420" t="s">
        <v>23</v>
      </c>
      <c r="B79" s="1423" t="s">
        <v>34</v>
      </c>
      <c r="C79" s="1423"/>
      <c r="D79" s="1423"/>
      <c r="E79" s="1423"/>
      <c r="F79" s="1450" t="s">
        <v>24</v>
      </c>
      <c r="G79" s="1461" t="s">
        <v>0</v>
      </c>
      <c r="H79" s="1465" t="s">
        <v>35</v>
      </c>
      <c r="I79" s="1465"/>
      <c r="J79" s="1465"/>
      <c r="K79" s="1465"/>
      <c r="L79" s="1466"/>
      <c r="M79" s="1491" t="s">
        <v>25</v>
      </c>
      <c r="N79" s="47" t="s">
        <v>1</v>
      </c>
      <c r="O79" s="47" t="s">
        <v>37</v>
      </c>
    </row>
    <row r="80" spans="1:15" ht="20.25" thickBot="1">
      <c r="A80" s="1421"/>
      <c r="B80" s="31" t="s">
        <v>27</v>
      </c>
      <c r="C80" s="25" t="s">
        <v>28</v>
      </c>
      <c r="D80" s="25" t="s">
        <v>19</v>
      </c>
      <c r="E80" s="25" t="s">
        <v>29</v>
      </c>
      <c r="F80" s="1451"/>
      <c r="G80" s="1462"/>
      <c r="H80" s="28" t="s">
        <v>21</v>
      </c>
      <c r="I80" s="28" t="s">
        <v>20</v>
      </c>
      <c r="J80" s="28" t="s">
        <v>30</v>
      </c>
      <c r="K80" s="29" t="s">
        <v>31</v>
      </c>
      <c r="L80" s="30" t="s">
        <v>32</v>
      </c>
      <c r="M80" s="1492"/>
      <c r="N80" s="25" t="s">
        <v>33</v>
      </c>
      <c r="O80" s="33" t="s">
        <v>33</v>
      </c>
    </row>
    <row r="81" spans="1:15" ht="13.5" thickBot="1">
      <c r="A81" s="122" t="s">
        <v>8</v>
      </c>
      <c r="B81" s="94"/>
      <c r="C81" s="95"/>
      <c r="D81" s="96">
        <v>28.8</v>
      </c>
      <c r="E81" s="96">
        <v>0</v>
      </c>
      <c r="F81" s="99">
        <v>9.9</v>
      </c>
      <c r="G81" s="96">
        <v>15.1</v>
      </c>
      <c r="H81" s="125"/>
      <c r="I81" s="125"/>
      <c r="J81" s="124"/>
      <c r="K81" s="124"/>
      <c r="L81" s="169"/>
      <c r="M81" s="171">
        <v>129.7</v>
      </c>
      <c r="N81" s="172">
        <v>16.8</v>
      </c>
      <c r="O81" s="173">
        <v>20</v>
      </c>
    </row>
    <row r="82" spans="1:15" ht="13.5" thickBot="1">
      <c r="A82" s="32" t="s">
        <v>13</v>
      </c>
      <c r="B82" s="106">
        <f aca="true" t="shared" si="8" ref="B82:O82">SUM(B81:B81)</f>
        <v>0</v>
      </c>
      <c r="C82" s="106">
        <f t="shared" si="8"/>
        <v>0</v>
      </c>
      <c r="D82" s="106">
        <f t="shared" si="8"/>
        <v>28.8</v>
      </c>
      <c r="E82" s="106">
        <f t="shared" si="8"/>
        <v>0</v>
      </c>
      <c r="F82" s="106">
        <f t="shared" si="8"/>
        <v>9.9</v>
      </c>
      <c r="G82" s="106">
        <f t="shared" si="8"/>
        <v>15.1</v>
      </c>
      <c r="H82" s="106">
        <f t="shared" si="8"/>
        <v>0</v>
      </c>
      <c r="I82" s="106">
        <f t="shared" si="8"/>
        <v>0</v>
      </c>
      <c r="J82" s="106">
        <f t="shared" si="8"/>
        <v>0</v>
      </c>
      <c r="K82" s="106">
        <f t="shared" si="8"/>
        <v>0</v>
      </c>
      <c r="L82" s="141">
        <f t="shared" si="8"/>
        <v>0</v>
      </c>
      <c r="M82" s="142">
        <f t="shared" si="8"/>
        <v>129.7</v>
      </c>
      <c r="N82" s="106">
        <f t="shared" si="8"/>
        <v>16.8</v>
      </c>
      <c r="O82" s="133">
        <f t="shared" si="8"/>
        <v>20</v>
      </c>
    </row>
    <row r="83" spans="1:15" ht="12.75">
      <c r="A83" s="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70"/>
    </row>
    <row r="84" spans="1:13" ht="18">
      <c r="A84" s="10"/>
      <c r="B84" s="6" t="s">
        <v>171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420" t="s">
        <v>23</v>
      </c>
      <c r="B85" s="1423" t="s">
        <v>34</v>
      </c>
      <c r="C85" s="1423"/>
      <c r="D85" s="1423"/>
      <c r="E85" s="1423"/>
      <c r="F85" s="1450" t="s">
        <v>24</v>
      </c>
      <c r="G85" s="1461" t="s">
        <v>0</v>
      </c>
      <c r="H85" s="1465" t="s">
        <v>35</v>
      </c>
      <c r="I85" s="1465"/>
      <c r="J85" s="1465"/>
      <c r="K85" s="1465"/>
      <c r="L85" s="1466"/>
      <c r="M85" s="1491" t="s">
        <v>25</v>
      </c>
      <c r="N85" s="47" t="s">
        <v>1</v>
      </c>
      <c r="O85" s="47" t="s">
        <v>37</v>
      </c>
    </row>
    <row r="86" spans="1:15" ht="20.25" thickBot="1">
      <c r="A86" s="1421"/>
      <c r="B86" s="31" t="s">
        <v>27</v>
      </c>
      <c r="C86" s="25" t="s">
        <v>28</v>
      </c>
      <c r="D86" s="25" t="s">
        <v>19</v>
      </c>
      <c r="E86" s="25" t="s">
        <v>29</v>
      </c>
      <c r="F86" s="1451"/>
      <c r="G86" s="1462"/>
      <c r="H86" s="28" t="s">
        <v>21</v>
      </c>
      <c r="I86" s="28" t="s">
        <v>20</v>
      </c>
      <c r="J86" s="28" t="s">
        <v>30</v>
      </c>
      <c r="K86" s="29" t="s">
        <v>31</v>
      </c>
      <c r="L86" s="30" t="s">
        <v>32</v>
      </c>
      <c r="M86" s="1492"/>
      <c r="N86" s="25" t="s">
        <v>33</v>
      </c>
      <c r="O86" s="33" t="s">
        <v>33</v>
      </c>
    </row>
    <row r="87" spans="1:15" ht="13.5" thickBot="1">
      <c r="A87" s="122" t="s">
        <v>8</v>
      </c>
      <c r="B87" s="94">
        <v>0</v>
      </c>
      <c r="C87" s="95">
        <v>0</v>
      </c>
      <c r="D87" s="96">
        <v>0</v>
      </c>
      <c r="E87" s="96">
        <v>0</v>
      </c>
      <c r="F87" s="99">
        <v>6.4</v>
      </c>
      <c r="G87" s="96">
        <v>9.4</v>
      </c>
      <c r="H87" s="125"/>
      <c r="I87" s="125"/>
      <c r="J87" s="124"/>
      <c r="K87" s="124"/>
      <c r="L87" s="169"/>
      <c r="M87" s="171">
        <v>54.7</v>
      </c>
      <c r="N87" s="172">
        <v>0.8</v>
      </c>
      <c r="O87" s="173">
        <v>20.5</v>
      </c>
    </row>
    <row r="88" spans="1:15" ht="13.5" thickBot="1">
      <c r="A88" s="32" t="s">
        <v>13</v>
      </c>
      <c r="B88" s="106">
        <f aca="true" t="shared" si="9" ref="B88:O88">SUM(B87:B87)</f>
        <v>0</v>
      </c>
      <c r="C88" s="106">
        <f t="shared" si="9"/>
        <v>0</v>
      </c>
      <c r="D88" s="106">
        <f t="shared" si="9"/>
        <v>0</v>
      </c>
      <c r="E88" s="106">
        <f t="shared" si="9"/>
        <v>0</v>
      </c>
      <c r="F88" s="106">
        <f t="shared" si="9"/>
        <v>6.4</v>
      </c>
      <c r="G88" s="106">
        <f t="shared" si="9"/>
        <v>9.4</v>
      </c>
      <c r="H88" s="106">
        <f t="shared" si="9"/>
        <v>0</v>
      </c>
      <c r="I88" s="106">
        <f t="shared" si="9"/>
        <v>0</v>
      </c>
      <c r="J88" s="106">
        <f t="shared" si="9"/>
        <v>0</v>
      </c>
      <c r="K88" s="106">
        <f t="shared" si="9"/>
        <v>0</v>
      </c>
      <c r="L88" s="141">
        <f t="shared" si="9"/>
        <v>0</v>
      </c>
      <c r="M88" s="142">
        <f t="shared" si="9"/>
        <v>54.7</v>
      </c>
      <c r="N88" s="106">
        <f t="shared" si="9"/>
        <v>0.8</v>
      </c>
      <c r="O88" s="133">
        <f t="shared" si="9"/>
        <v>20.5</v>
      </c>
    </row>
    <row r="89" spans="1:15" ht="12.75">
      <c r="A89" s="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/>
    </row>
    <row r="90" spans="1:13" ht="18">
      <c r="A90" s="10"/>
      <c r="B90" s="6" t="s">
        <v>79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420" t="s">
        <v>23</v>
      </c>
      <c r="B91" s="1423" t="s">
        <v>34</v>
      </c>
      <c r="C91" s="1423"/>
      <c r="D91" s="1423"/>
      <c r="E91" s="1423"/>
      <c r="F91" s="1450" t="s">
        <v>24</v>
      </c>
      <c r="G91" s="1461" t="s">
        <v>0</v>
      </c>
      <c r="H91" s="1465" t="s">
        <v>35</v>
      </c>
      <c r="I91" s="1465"/>
      <c r="J91" s="1465"/>
      <c r="K91" s="1465"/>
      <c r="L91" s="1466"/>
      <c r="M91" s="1491" t="s">
        <v>25</v>
      </c>
      <c r="N91" s="47" t="s">
        <v>1</v>
      </c>
      <c r="O91" s="47" t="s">
        <v>37</v>
      </c>
    </row>
    <row r="92" spans="1:15" ht="20.25" thickBot="1">
      <c r="A92" s="1421"/>
      <c r="B92" s="31" t="s">
        <v>27</v>
      </c>
      <c r="C92" s="25" t="s">
        <v>28</v>
      </c>
      <c r="D92" s="25" t="s">
        <v>19</v>
      </c>
      <c r="E92" s="25" t="s">
        <v>29</v>
      </c>
      <c r="F92" s="1451"/>
      <c r="G92" s="1462"/>
      <c r="H92" s="28" t="s">
        <v>21</v>
      </c>
      <c r="I92" s="28" t="s">
        <v>20</v>
      </c>
      <c r="J92" s="28" t="s">
        <v>30</v>
      </c>
      <c r="K92" s="29" t="s">
        <v>31</v>
      </c>
      <c r="L92" s="30" t="s">
        <v>32</v>
      </c>
      <c r="M92" s="1492"/>
      <c r="N92" s="25" t="s">
        <v>33</v>
      </c>
      <c r="O92" s="33" t="s">
        <v>33</v>
      </c>
    </row>
    <row r="93" spans="1:15" ht="13.5" thickBot="1">
      <c r="A93" s="174" t="s">
        <v>8</v>
      </c>
      <c r="B93" s="94">
        <v>0</v>
      </c>
      <c r="C93" s="95">
        <v>0</v>
      </c>
      <c r="D93" s="96">
        <v>14.9</v>
      </c>
      <c r="E93" s="96">
        <v>0</v>
      </c>
      <c r="F93" s="96">
        <v>0</v>
      </c>
      <c r="G93" s="96">
        <v>2.8</v>
      </c>
      <c r="H93" s="96">
        <v>5.9</v>
      </c>
      <c r="I93" s="96">
        <v>5.8</v>
      </c>
      <c r="J93" s="95"/>
      <c r="K93" s="95"/>
      <c r="L93" s="97"/>
      <c r="M93" s="98">
        <v>11.2</v>
      </c>
      <c r="N93" s="95">
        <v>11.1</v>
      </c>
      <c r="O93" s="126">
        <v>5.6</v>
      </c>
    </row>
    <row r="94" spans="1:15" ht="13.5" thickBot="1">
      <c r="A94" s="32" t="s">
        <v>13</v>
      </c>
      <c r="B94" s="106">
        <f aca="true" t="shared" si="10" ref="B94:O94">SUM(B93:B93)</f>
        <v>0</v>
      </c>
      <c r="C94" s="106">
        <f t="shared" si="10"/>
        <v>0</v>
      </c>
      <c r="D94" s="106">
        <f t="shared" si="10"/>
        <v>14.9</v>
      </c>
      <c r="E94" s="106">
        <f t="shared" si="10"/>
        <v>0</v>
      </c>
      <c r="F94" s="106">
        <f t="shared" si="10"/>
        <v>0</v>
      </c>
      <c r="G94" s="106">
        <f t="shared" si="10"/>
        <v>2.8</v>
      </c>
      <c r="H94" s="106">
        <f t="shared" si="10"/>
        <v>5.9</v>
      </c>
      <c r="I94" s="106">
        <f t="shared" si="10"/>
        <v>5.8</v>
      </c>
      <c r="J94" s="106">
        <f t="shared" si="10"/>
        <v>0</v>
      </c>
      <c r="K94" s="106">
        <f t="shared" si="10"/>
        <v>0</v>
      </c>
      <c r="L94" s="141">
        <f t="shared" si="10"/>
        <v>0</v>
      </c>
      <c r="M94" s="142">
        <f t="shared" si="10"/>
        <v>11.2</v>
      </c>
      <c r="N94" s="106">
        <f t="shared" si="10"/>
        <v>11.1</v>
      </c>
      <c r="O94" s="133">
        <f t="shared" si="10"/>
        <v>5.6</v>
      </c>
    </row>
    <row r="95" spans="1:15" ht="12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56"/>
    </row>
    <row r="96" spans="1:15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56"/>
    </row>
    <row r="97" spans="1:15" ht="12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56"/>
    </row>
    <row r="98" spans="1:13" ht="18">
      <c r="A98" s="10"/>
      <c r="B98" s="4" t="s">
        <v>164</v>
      </c>
      <c r="C98" s="175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431" t="s">
        <v>23</v>
      </c>
      <c r="B99" s="1496" t="s">
        <v>34</v>
      </c>
      <c r="C99" s="1433"/>
      <c r="D99" s="1433"/>
      <c r="E99" s="1433"/>
      <c r="F99" s="1493" t="s">
        <v>24</v>
      </c>
      <c r="G99" s="1493" t="s">
        <v>0</v>
      </c>
      <c r="H99" s="1488" t="s">
        <v>35</v>
      </c>
      <c r="I99" s="1433"/>
      <c r="J99" s="1433"/>
      <c r="K99" s="1433"/>
      <c r="L99" s="1489"/>
      <c r="M99" s="1534" t="s">
        <v>25</v>
      </c>
      <c r="N99" s="52" t="s">
        <v>1</v>
      </c>
      <c r="O99" s="52" t="s">
        <v>37</v>
      </c>
    </row>
    <row r="100" spans="1:15" ht="20.25" thickBot="1">
      <c r="A100" s="1447"/>
      <c r="B100" s="36" t="s">
        <v>27</v>
      </c>
      <c r="C100" s="37" t="s">
        <v>28</v>
      </c>
      <c r="D100" s="37" t="s">
        <v>19</v>
      </c>
      <c r="E100" s="37" t="s">
        <v>29</v>
      </c>
      <c r="F100" s="1494"/>
      <c r="G100" s="1494"/>
      <c r="H100" s="38" t="s">
        <v>21</v>
      </c>
      <c r="I100" s="38" t="s">
        <v>20</v>
      </c>
      <c r="J100" s="38" t="s">
        <v>30</v>
      </c>
      <c r="K100" s="38" t="s">
        <v>31</v>
      </c>
      <c r="L100" s="39" t="s">
        <v>32</v>
      </c>
      <c r="M100" s="1535"/>
      <c r="N100" s="37" t="s">
        <v>33</v>
      </c>
      <c r="O100" s="40" t="s">
        <v>33</v>
      </c>
    </row>
    <row r="101" spans="1:15" ht="13.5" thickBot="1">
      <c r="A101" s="55" t="s">
        <v>13</v>
      </c>
      <c r="B101" s="108">
        <f>B14+B24+B34+B44+B53+B61+B69+B76+B82+B88+B94</f>
        <v>352.1</v>
      </c>
      <c r="C101" s="108">
        <f aca="true" t="shared" si="11" ref="C101:O101">C14+C24+C34+C44+C53+C61+C69+C76+C82+C88+C94</f>
        <v>3945.7999999999997</v>
      </c>
      <c r="D101" s="108">
        <f t="shared" si="11"/>
        <v>793.4000000000001</v>
      </c>
      <c r="E101" s="108">
        <f t="shared" si="11"/>
        <v>329.3</v>
      </c>
      <c r="F101" s="108">
        <f t="shared" si="11"/>
        <v>4180.999999999999</v>
      </c>
      <c r="G101" s="108">
        <f t="shared" si="11"/>
        <v>988.9999999999999</v>
      </c>
      <c r="H101" s="108">
        <f t="shared" si="11"/>
        <v>106.80000000000001</v>
      </c>
      <c r="I101" s="108">
        <f t="shared" si="11"/>
        <v>163.9</v>
      </c>
      <c r="J101" s="108">
        <f t="shared" si="11"/>
        <v>0</v>
      </c>
      <c r="K101" s="108">
        <f t="shared" si="11"/>
        <v>0</v>
      </c>
      <c r="L101" s="176">
        <f t="shared" si="11"/>
        <v>629.4</v>
      </c>
      <c r="M101" s="108">
        <f t="shared" si="11"/>
        <v>6754.499999999999</v>
      </c>
      <c r="N101" s="108">
        <f t="shared" si="11"/>
        <v>2348.2000000000003</v>
      </c>
      <c r="O101" s="108">
        <f t="shared" si="11"/>
        <v>2222.2999999999997</v>
      </c>
    </row>
    <row r="102" spans="1:15" ht="13.5" thickBot="1">
      <c r="A102" s="32" t="s">
        <v>13</v>
      </c>
      <c r="B102" s="106">
        <f aca="true" t="shared" si="12" ref="B102:O102">SUM(B101:B101)</f>
        <v>352.1</v>
      </c>
      <c r="C102" s="106">
        <f t="shared" si="12"/>
        <v>3945.7999999999997</v>
      </c>
      <c r="D102" s="106">
        <f t="shared" si="12"/>
        <v>793.4000000000001</v>
      </c>
      <c r="E102" s="106">
        <f t="shared" si="12"/>
        <v>329.3</v>
      </c>
      <c r="F102" s="106">
        <f t="shared" si="12"/>
        <v>4180.999999999999</v>
      </c>
      <c r="G102" s="106">
        <f t="shared" si="12"/>
        <v>988.9999999999999</v>
      </c>
      <c r="H102" s="106">
        <f t="shared" si="12"/>
        <v>106.80000000000001</v>
      </c>
      <c r="I102" s="106">
        <f t="shared" si="12"/>
        <v>163.9</v>
      </c>
      <c r="J102" s="106">
        <f t="shared" si="12"/>
        <v>0</v>
      </c>
      <c r="K102" s="106">
        <f t="shared" si="12"/>
        <v>0</v>
      </c>
      <c r="L102" s="107">
        <f t="shared" si="12"/>
        <v>629.4</v>
      </c>
      <c r="M102" s="106">
        <f t="shared" si="12"/>
        <v>6754.499999999999</v>
      </c>
      <c r="N102" s="106">
        <f t="shared" si="12"/>
        <v>2348.2000000000003</v>
      </c>
      <c r="O102" s="133">
        <f t="shared" si="12"/>
        <v>2222.2999999999997</v>
      </c>
    </row>
    <row r="104" spans="2:3" ht="15.75">
      <c r="B104" s="87"/>
      <c r="C104" s="87" t="s">
        <v>142</v>
      </c>
    </row>
    <row r="106" spans="1:13" ht="18">
      <c r="A106" s="10"/>
      <c r="B106" s="6" t="s">
        <v>145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420" t="s">
        <v>23</v>
      </c>
      <c r="B107" s="1423" t="s">
        <v>34</v>
      </c>
      <c r="C107" s="1423"/>
      <c r="D107" s="1423"/>
      <c r="E107" s="1423"/>
      <c r="F107" s="1450" t="s">
        <v>24</v>
      </c>
      <c r="G107" s="1461" t="s">
        <v>0</v>
      </c>
      <c r="H107" s="1465" t="s">
        <v>35</v>
      </c>
      <c r="I107" s="1465"/>
      <c r="J107" s="1465"/>
      <c r="K107" s="1465"/>
      <c r="L107" s="1466"/>
      <c r="M107" s="1491" t="s">
        <v>25</v>
      </c>
      <c r="N107" s="47" t="s">
        <v>1</v>
      </c>
      <c r="O107" s="47" t="s">
        <v>37</v>
      </c>
    </row>
    <row r="108" spans="1:15" ht="20.25" thickBot="1">
      <c r="A108" s="1421"/>
      <c r="B108" s="31" t="s">
        <v>27</v>
      </c>
      <c r="C108" s="25" t="s">
        <v>28</v>
      </c>
      <c r="D108" s="25" t="s">
        <v>19</v>
      </c>
      <c r="E108" s="25" t="s">
        <v>29</v>
      </c>
      <c r="F108" s="1451"/>
      <c r="G108" s="1462"/>
      <c r="H108" s="28" t="s">
        <v>21</v>
      </c>
      <c r="I108" s="28" t="s">
        <v>20</v>
      </c>
      <c r="J108" s="28" t="s">
        <v>30</v>
      </c>
      <c r="K108" s="29" t="s">
        <v>31</v>
      </c>
      <c r="L108" s="30" t="s">
        <v>32</v>
      </c>
      <c r="M108" s="1492"/>
      <c r="N108" s="25" t="s">
        <v>33</v>
      </c>
      <c r="O108" s="33" t="s">
        <v>33</v>
      </c>
    </row>
    <row r="109" spans="1:15" ht="12.75">
      <c r="A109" s="62" t="s">
        <v>10</v>
      </c>
      <c r="B109" s="94"/>
      <c r="C109" s="95"/>
      <c r="D109" s="96"/>
      <c r="E109" s="96"/>
      <c r="F109" s="96">
        <v>35.86</v>
      </c>
      <c r="G109" s="96"/>
      <c r="H109" s="1527">
        <v>28</v>
      </c>
      <c r="I109" s="1527">
        <v>22.5</v>
      </c>
      <c r="J109" s="1521"/>
      <c r="K109" s="1521"/>
      <c r="L109" s="1536"/>
      <c r="M109" s="1531">
        <v>169.3</v>
      </c>
      <c r="N109" s="1521">
        <v>58.9</v>
      </c>
      <c r="O109" s="1524">
        <v>75.1</v>
      </c>
    </row>
    <row r="110" spans="1:15" ht="12.75">
      <c r="A110" s="62" t="s">
        <v>8</v>
      </c>
      <c r="B110" s="94"/>
      <c r="C110" s="95"/>
      <c r="D110" s="96"/>
      <c r="E110" s="96"/>
      <c r="F110" s="99">
        <v>58.68</v>
      </c>
      <c r="G110" s="96">
        <v>8.82</v>
      </c>
      <c r="H110" s="1528"/>
      <c r="I110" s="1528"/>
      <c r="J110" s="1522"/>
      <c r="K110" s="1522"/>
      <c r="L110" s="1537"/>
      <c r="M110" s="1532"/>
      <c r="N110" s="1522"/>
      <c r="O110" s="1525"/>
    </row>
    <row r="111" spans="1:15" ht="12.75">
      <c r="A111" s="62" t="s">
        <v>3</v>
      </c>
      <c r="B111" s="94">
        <v>31.7</v>
      </c>
      <c r="C111" s="95"/>
      <c r="D111" s="96"/>
      <c r="E111" s="96"/>
      <c r="F111" s="99">
        <v>39.6</v>
      </c>
      <c r="G111" s="96">
        <v>9</v>
      </c>
      <c r="H111" s="1528"/>
      <c r="I111" s="1528"/>
      <c r="J111" s="1522"/>
      <c r="K111" s="1522"/>
      <c r="L111" s="1537"/>
      <c r="M111" s="1532"/>
      <c r="N111" s="1522"/>
      <c r="O111" s="1525"/>
    </row>
    <row r="112" spans="1:15" ht="13.5" thickBot="1">
      <c r="A112" s="62" t="s">
        <v>5</v>
      </c>
      <c r="B112" s="100"/>
      <c r="C112" s="101"/>
      <c r="D112" s="101"/>
      <c r="E112" s="101"/>
      <c r="F112" s="102"/>
      <c r="G112" s="101"/>
      <c r="H112" s="1529"/>
      <c r="I112" s="1529"/>
      <c r="J112" s="1523"/>
      <c r="K112" s="1523"/>
      <c r="L112" s="1538"/>
      <c r="M112" s="1533"/>
      <c r="N112" s="1523"/>
      <c r="O112" s="1526"/>
    </row>
    <row r="113" spans="1:15" ht="13.5" thickBot="1">
      <c r="A113" s="32" t="s">
        <v>13</v>
      </c>
      <c r="B113" s="106">
        <f aca="true" t="shared" si="13" ref="B113:O113">SUM(B109:B112)</f>
        <v>31.7</v>
      </c>
      <c r="C113" s="106">
        <f t="shared" si="13"/>
        <v>0</v>
      </c>
      <c r="D113" s="106">
        <f t="shared" si="13"/>
        <v>0</v>
      </c>
      <c r="E113" s="106">
        <f t="shared" si="13"/>
        <v>0</v>
      </c>
      <c r="F113" s="106">
        <f t="shared" si="13"/>
        <v>134.14</v>
      </c>
      <c r="G113" s="106">
        <f t="shared" si="13"/>
        <v>17.82</v>
      </c>
      <c r="H113" s="106">
        <f t="shared" si="13"/>
        <v>28</v>
      </c>
      <c r="I113" s="106">
        <f t="shared" si="13"/>
        <v>22.5</v>
      </c>
      <c r="J113" s="106">
        <f t="shared" si="13"/>
        <v>0</v>
      </c>
      <c r="K113" s="106">
        <f t="shared" si="13"/>
        <v>0</v>
      </c>
      <c r="L113" s="107">
        <f t="shared" si="13"/>
        <v>0</v>
      </c>
      <c r="M113" s="106">
        <f t="shared" si="13"/>
        <v>169.3</v>
      </c>
      <c r="N113" s="106">
        <f t="shared" si="13"/>
        <v>58.9</v>
      </c>
      <c r="O113" s="133">
        <f t="shared" si="13"/>
        <v>75.1</v>
      </c>
    </row>
    <row r="114" spans="1:15" ht="12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56"/>
    </row>
    <row r="115" spans="1:13" ht="18">
      <c r="A115" s="10"/>
      <c r="B115" s="6" t="s">
        <v>146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420" t="s">
        <v>23</v>
      </c>
      <c r="B116" s="1423" t="s">
        <v>34</v>
      </c>
      <c r="C116" s="1423"/>
      <c r="D116" s="1423"/>
      <c r="E116" s="1423"/>
      <c r="F116" s="1450" t="s">
        <v>24</v>
      </c>
      <c r="G116" s="1461" t="s">
        <v>0</v>
      </c>
      <c r="H116" s="1465" t="s">
        <v>35</v>
      </c>
      <c r="I116" s="1465"/>
      <c r="J116" s="1465"/>
      <c r="K116" s="1465"/>
      <c r="L116" s="1466"/>
      <c r="M116" s="1491" t="s">
        <v>25</v>
      </c>
      <c r="N116" s="47" t="s">
        <v>1</v>
      </c>
      <c r="O116" s="47" t="s">
        <v>37</v>
      </c>
    </row>
    <row r="117" spans="1:15" ht="20.25" thickBot="1">
      <c r="A117" s="1421"/>
      <c r="B117" s="31" t="s">
        <v>27</v>
      </c>
      <c r="C117" s="25" t="s">
        <v>28</v>
      </c>
      <c r="D117" s="25" t="s">
        <v>19</v>
      </c>
      <c r="E117" s="25" t="s">
        <v>29</v>
      </c>
      <c r="F117" s="1451"/>
      <c r="G117" s="1462"/>
      <c r="H117" s="28" t="s">
        <v>21</v>
      </c>
      <c r="I117" s="28" t="s">
        <v>20</v>
      </c>
      <c r="J117" s="28" t="s">
        <v>30</v>
      </c>
      <c r="K117" s="29" t="s">
        <v>31</v>
      </c>
      <c r="L117" s="42" t="s">
        <v>32</v>
      </c>
      <c r="M117" s="1492"/>
      <c r="N117" s="25" t="s">
        <v>33</v>
      </c>
      <c r="O117" s="33" t="s">
        <v>33</v>
      </c>
    </row>
    <row r="118" spans="1:15" ht="12.75">
      <c r="A118" s="62" t="s">
        <v>10</v>
      </c>
      <c r="B118" s="94"/>
      <c r="C118" s="95"/>
      <c r="D118" s="96"/>
      <c r="E118" s="96"/>
      <c r="F118" s="96"/>
      <c r="G118" s="96"/>
      <c r="H118" s="1527">
        <v>6</v>
      </c>
      <c r="I118" s="1527">
        <v>18</v>
      </c>
      <c r="J118" s="1521"/>
      <c r="K118" s="1521"/>
      <c r="L118" s="1530"/>
      <c r="M118" s="1531">
        <v>477.8</v>
      </c>
      <c r="N118" s="1521">
        <v>21.8</v>
      </c>
      <c r="O118" s="1524">
        <v>71.9</v>
      </c>
    </row>
    <row r="119" spans="1:15" ht="12.75">
      <c r="A119" s="62" t="s">
        <v>8</v>
      </c>
      <c r="B119" s="94"/>
      <c r="C119" s="95">
        <v>707.3</v>
      </c>
      <c r="D119" s="96">
        <v>9</v>
      </c>
      <c r="E119" s="96">
        <v>80.5</v>
      </c>
      <c r="F119" s="99">
        <v>36.7</v>
      </c>
      <c r="G119" s="96">
        <v>21.5</v>
      </c>
      <c r="H119" s="1528"/>
      <c r="I119" s="1528"/>
      <c r="J119" s="1522"/>
      <c r="K119" s="1522"/>
      <c r="L119" s="1530"/>
      <c r="M119" s="1532"/>
      <c r="N119" s="1522"/>
      <c r="O119" s="1525"/>
    </row>
    <row r="120" spans="1:15" ht="12.75">
      <c r="A120" s="62" t="s">
        <v>3</v>
      </c>
      <c r="B120" s="94"/>
      <c r="C120" s="95"/>
      <c r="D120" s="96"/>
      <c r="E120" s="96"/>
      <c r="F120" s="99"/>
      <c r="G120" s="96"/>
      <c r="H120" s="1528"/>
      <c r="I120" s="1528"/>
      <c r="J120" s="1522"/>
      <c r="K120" s="1522"/>
      <c r="L120" s="1530"/>
      <c r="M120" s="1532"/>
      <c r="N120" s="1522"/>
      <c r="O120" s="1525"/>
    </row>
    <row r="121" spans="1:15" ht="13.5" thickBot="1">
      <c r="A121" s="62" t="s">
        <v>5</v>
      </c>
      <c r="B121" s="100"/>
      <c r="C121" s="101"/>
      <c r="D121" s="101"/>
      <c r="E121" s="101"/>
      <c r="F121" s="102"/>
      <c r="G121" s="101"/>
      <c r="H121" s="1529"/>
      <c r="I121" s="1529"/>
      <c r="J121" s="1523"/>
      <c r="K121" s="1523"/>
      <c r="L121" s="1530"/>
      <c r="M121" s="1533"/>
      <c r="N121" s="1523"/>
      <c r="O121" s="1526"/>
    </row>
    <row r="122" spans="1:15" ht="13.5" thickBot="1">
      <c r="A122" s="32" t="s">
        <v>13</v>
      </c>
      <c r="B122" s="26">
        <f aca="true" t="shared" si="14" ref="B122:O122">SUM(B118:B121)</f>
        <v>0</v>
      </c>
      <c r="C122" s="26">
        <f t="shared" si="14"/>
        <v>707.3</v>
      </c>
      <c r="D122" s="26">
        <f t="shared" si="14"/>
        <v>9</v>
      </c>
      <c r="E122" s="26">
        <f t="shared" si="14"/>
        <v>80.5</v>
      </c>
      <c r="F122" s="26">
        <f t="shared" si="14"/>
        <v>36.7</v>
      </c>
      <c r="G122" s="26">
        <f t="shared" si="14"/>
        <v>21.5</v>
      </c>
      <c r="H122" s="26">
        <f t="shared" si="14"/>
        <v>6</v>
      </c>
      <c r="I122" s="26">
        <f t="shared" si="14"/>
        <v>18</v>
      </c>
      <c r="J122" s="26">
        <f t="shared" si="14"/>
        <v>0</v>
      </c>
      <c r="K122" s="26">
        <f t="shared" si="14"/>
        <v>0</v>
      </c>
      <c r="L122" s="51">
        <f t="shared" si="14"/>
        <v>0</v>
      </c>
      <c r="M122" s="26">
        <f t="shared" si="14"/>
        <v>477.8</v>
      </c>
      <c r="N122" s="26">
        <f t="shared" si="14"/>
        <v>21.8</v>
      </c>
      <c r="O122" s="53">
        <f t="shared" si="14"/>
        <v>71.9</v>
      </c>
    </row>
    <row r="123" spans="1:15" ht="12.75">
      <c r="A123" s="34"/>
      <c r="B123" s="35"/>
      <c r="C123" s="35"/>
      <c r="D123" s="35" t="s">
        <v>15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56"/>
    </row>
    <row r="124" spans="1:15" ht="12.75">
      <c r="A124" s="34"/>
      <c r="B124" s="35"/>
      <c r="C124" s="77" t="s">
        <v>57</v>
      </c>
      <c r="D124" s="77"/>
      <c r="E124" s="77"/>
      <c r="F124" s="77"/>
      <c r="G124" s="77"/>
      <c r="H124" s="77"/>
      <c r="I124" s="35"/>
      <c r="J124" s="35"/>
      <c r="K124" s="35"/>
      <c r="L124" s="35"/>
      <c r="M124" s="35"/>
      <c r="N124" s="35"/>
      <c r="O124" s="56"/>
    </row>
    <row r="125" spans="1:15" ht="12.75">
      <c r="A125" s="34"/>
      <c r="B125" s="35"/>
      <c r="C125" s="77"/>
      <c r="D125" s="77"/>
      <c r="E125" s="77"/>
      <c r="F125" s="77"/>
      <c r="G125" s="77"/>
      <c r="H125" s="77"/>
      <c r="I125" s="35"/>
      <c r="J125" s="35"/>
      <c r="K125" s="35"/>
      <c r="L125" s="35"/>
      <c r="M125" s="35"/>
      <c r="N125" s="35"/>
      <c r="O125" s="56"/>
    </row>
    <row r="126" spans="1:15" ht="12.75">
      <c r="A126" s="34"/>
      <c r="B126" s="35"/>
      <c r="C126" s="77"/>
      <c r="D126" s="77"/>
      <c r="E126" s="77"/>
      <c r="F126" s="77"/>
      <c r="G126" s="77"/>
      <c r="H126" s="77"/>
      <c r="I126" s="35"/>
      <c r="J126" s="35"/>
      <c r="K126" s="35"/>
      <c r="L126" s="35"/>
      <c r="M126" s="35"/>
      <c r="N126" s="35"/>
      <c r="O126" s="56"/>
    </row>
    <row r="127" spans="1:15" ht="12.75">
      <c r="A127" s="34"/>
      <c r="B127" s="35"/>
      <c r="C127" s="77"/>
      <c r="D127" s="77"/>
      <c r="E127" s="77"/>
      <c r="F127" s="77"/>
      <c r="G127" s="77"/>
      <c r="H127" s="77"/>
      <c r="I127" s="35"/>
      <c r="J127" s="35"/>
      <c r="K127" s="35"/>
      <c r="L127" s="35"/>
      <c r="M127" s="35"/>
      <c r="N127" s="35"/>
      <c r="O127" s="56"/>
    </row>
    <row r="128" spans="1:13" ht="18">
      <c r="A128" s="10"/>
      <c r="B128" s="6" t="s">
        <v>164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431" t="s">
        <v>23</v>
      </c>
      <c r="B129" s="1496" t="s">
        <v>34</v>
      </c>
      <c r="C129" s="1433"/>
      <c r="D129" s="1433"/>
      <c r="E129" s="1433"/>
      <c r="F129" s="1493" t="s">
        <v>24</v>
      </c>
      <c r="G129" s="1493" t="s">
        <v>0</v>
      </c>
      <c r="H129" s="1488" t="s">
        <v>35</v>
      </c>
      <c r="I129" s="1433"/>
      <c r="J129" s="1433"/>
      <c r="K129" s="1433"/>
      <c r="L129" s="1489"/>
      <c r="M129" s="1534" t="s">
        <v>25</v>
      </c>
      <c r="N129" s="52" t="s">
        <v>1</v>
      </c>
      <c r="O129" s="52" t="s">
        <v>37</v>
      </c>
    </row>
    <row r="130" spans="1:15" ht="20.25" thickBot="1">
      <c r="A130" s="1447"/>
      <c r="B130" s="36" t="s">
        <v>27</v>
      </c>
      <c r="C130" s="37" t="s">
        <v>28</v>
      </c>
      <c r="D130" s="37" t="s">
        <v>19</v>
      </c>
      <c r="E130" s="37" t="s">
        <v>29</v>
      </c>
      <c r="F130" s="1494"/>
      <c r="G130" s="1494"/>
      <c r="H130" s="38" t="s">
        <v>21</v>
      </c>
      <c r="I130" s="38" t="s">
        <v>20</v>
      </c>
      <c r="J130" s="38" t="s">
        <v>30</v>
      </c>
      <c r="K130" s="38" t="s">
        <v>31</v>
      </c>
      <c r="L130" s="39" t="s">
        <v>32</v>
      </c>
      <c r="M130" s="1535"/>
      <c r="N130" s="37" t="s">
        <v>33</v>
      </c>
      <c r="O130" s="40" t="s">
        <v>33</v>
      </c>
    </row>
    <row r="131" spans="1:15" ht="13.5" thickBot="1">
      <c r="A131" s="55" t="s">
        <v>13</v>
      </c>
      <c r="B131" s="108">
        <f>B113+B122</f>
        <v>31.7</v>
      </c>
      <c r="C131" s="108">
        <f aca="true" t="shared" si="15" ref="C131:O131">C113+C122</f>
        <v>707.3</v>
      </c>
      <c r="D131" s="108">
        <f t="shared" si="15"/>
        <v>9</v>
      </c>
      <c r="E131" s="108">
        <f t="shared" si="15"/>
        <v>80.5</v>
      </c>
      <c r="F131" s="108">
        <f t="shared" si="15"/>
        <v>170.83999999999997</v>
      </c>
      <c r="G131" s="108">
        <f t="shared" si="15"/>
        <v>39.32</v>
      </c>
      <c r="H131" s="108">
        <f t="shared" si="15"/>
        <v>34</v>
      </c>
      <c r="I131" s="108">
        <f t="shared" si="15"/>
        <v>40.5</v>
      </c>
      <c r="J131" s="108">
        <f t="shared" si="15"/>
        <v>0</v>
      </c>
      <c r="K131" s="108">
        <f t="shared" si="15"/>
        <v>0</v>
      </c>
      <c r="L131" s="108">
        <f t="shared" si="15"/>
        <v>0</v>
      </c>
      <c r="M131" s="108">
        <f t="shared" si="15"/>
        <v>647.1</v>
      </c>
      <c r="N131" s="108">
        <f t="shared" si="15"/>
        <v>80.7</v>
      </c>
      <c r="O131" s="108">
        <f t="shared" si="15"/>
        <v>147</v>
      </c>
    </row>
    <row r="132" spans="1:15" ht="13.5" thickBot="1">
      <c r="A132" s="32" t="s">
        <v>13</v>
      </c>
      <c r="B132" s="106">
        <f aca="true" t="shared" si="16" ref="B132:O132">SUM(B131:B131)</f>
        <v>31.7</v>
      </c>
      <c r="C132" s="106">
        <f t="shared" si="16"/>
        <v>707.3</v>
      </c>
      <c r="D132" s="106">
        <f t="shared" si="16"/>
        <v>9</v>
      </c>
      <c r="E132" s="106">
        <f t="shared" si="16"/>
        <v>80.5</v>
      </c>
      <c r="F132" s="106">
        <f t="shared" si="16"/>
        <v>170.83999999999997</v>
      </c>
      <c r="G132" s="106">
        <f t="shared" si="16"/>
        <v>39.32</v>
      </c>
      <c r="H132" s="106">
        <f t="shared" si="16"/>
        <v>34</v>
      </c>
      <c r="I132" s="106">
        <f t="shared" si="16"/>
        <v>40.5</v>
      </c>
      <c r="J132" s="106">
        <f t="shared" si="16"/>
        <v>0</v>
      </c>
      <c r="K132" s="106">
        <f t="shared" si="16"/>
        <v>0</v>
      </c>
      <c r="L132" s="106">
        <f t="shared" si="16"/>
        <v>0</v>
      </c>
      <c r="M132" s="106">
        <f t="shared" si="16"/>
        <v>647.1</v>
      </c>
      <c r="N132" s="106">
        <f t="shared" si="16"/>
        <v>80.7</v>
      </c>
      <c r="O132" s="133">
        <f t="shared" si="16"/>
        <v>147</v>
      </c>
    </row>
    <row r="133" spans="1:15" ht="12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56"/>
    </row>
    <row r="134" spans="1:15" ht="12.75">
      <c r="A134" s="34"/>
      <c r="B134" s="63" t="s">
        <v>143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56"/>
    </row>
    <row r="135" spans="1:13" ht="18">
      <c r="A135" s="10"/>
      <c r="B135" s="6" t="s">
        <v>68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420" t="s">
        <v>23</v>
      </c>
      <c r="B136" s="1423" t="s">
        <v>34</v>
      </c>
      <c r="C136" s="1423"/>
      <c r="D136" s="1423"/>
      <c r="E136" s="1423"/>
      <c r="F136" s="1450" t="s">
        <v>24</v>
      </c>
      <c r="G136" s="1461" t="s">
        <v>0</v>
      </c>
      <c r="H136" s="1465" t="s">
        <v>35</v>
      </c>
      <c r="I136" s="1465"/>
      <c r="J136" s="1465"/>
      <c r="K136" s="1465"/>
      <c r="L136" s="1466"/>
      <c r="M136" s="1491" t="s">
        <v>25</v>
      </c>
      <c r="N136" s="47" t="s">
        <v>1</v>
      </c>
      <c r="O136" s="47" t="s">
        <v>37</v>
      </c>
    </row>
    <row r="137" spans="1:15" ht="20.25" thickBot="1">
      <c r="A137" s="1421"/>
      <c r="B137" s="31" t="s">
        <v>27</v>
      </c>
      <c r="C137" s="25" t="s">
        <v>28</v>
      </c>
      <c r="D137" s="25" t="s">
        <v>19</v>
      </c>
      <c r="E137" s="25" t="s">
        <v>29</v>
      </c>
      <c r="F137" s="1451"/>
      <c r="G137" s="1462"/>
      <c r="H137" s="28" t="s">
        <v>21</v>
      </c>
      <c r="I137" s="28" t="s">
        <v>20</v>
      </c>
      <c r="J137" s="28" t="s">
        <v>30</v>
      </c>
      <c r="K137" s="29" t="s">
        <v>31</v>
      </c>
      <c r="L137" s="42" t="s">
        <v>32</v>
      </c>
      <c r="M137" s="1492"/>
      <c r="N137" s="25" t="s">
        <v>33</v>
      </c>
      <c r="O137" s="33" t="s">
        <v>33</v>
      </c>
    </row>
    <row r="138" spans="1:15" ht="12.75">
      <c r="A138" s="62" t="s">
        <v>10</v>
      </c>
      <c r="B138" s="94"/>
      <c r="C138" s="95"/>
      <c r="D138" s="96"/>
      <c r="E138" s="96"/>
      <c r="F138" s="96">
        <v>62.3</v>
      </c>
      <c r="G138" s="96">
        <v>7.8</v>
      </c>
      <c r="H138" s="1527">
        <v>200</v>
      </c>
      <c r="I138" s="1527">
        <v>118.5</v>
      </c>
      <c r="J138" s="1521"/>
      <c r="K138" s="1521"/>
      <c r="L138" s="1530"/>
      <c r="M138" s="1531">
        <v>218.3</v>
      </c>
      <c r="N138" s="1521">
        <v>324.3</v>
      </c>
      <c r="O138" s="1524">
        <v>120.37</v>
      </c>
    </row>
    <row r="139" spans="1:15" ht="12.75">
      <c r="A139" s="62" t="s">
        <v>8</v>
      </c>
      <c r="B139" s="94"/>
      <c r="C139" s="95">
        <v>245.4</v>
      </c>
      <c r="D139" s="96">
        <v>21.5</v>
      </c>
      <c r="E139" s="96">
        <v>37.2</v>
      </c>
      <c r="F139" s="99">
        <v>137.3</v>
      </c>
      <c r="G139" s="96">
        <v>28.6</v>
      </c>
      <c r="H139" s="1528"/>
      <c r="I139" s="1528"/>
      <c r="J139" s="1522"/>
      <c r="K139" s="1522"/>
      <c r="L139" s="1530"/>
      <c r="M139" s="1532"/>
      <c r="N139" s="1522"/>
      <c r="O139" s="1525"/>
    </row>
    <row r="140" spans="1:15" ht="12.75">
      <c r="A140" s="62" t="s">
        <v>3</v>
      </c>
      <c r="B140" s="94">
        <v>178.9</v>
      </c>
      <c r="C140" s="95">
        <v>132.1</v>
      </c>
      <c r="D140" s="96"/>
      <c r="E140" s="96">
        <v>49.3</v>
      </c>
      <c r="F140" s="99">
        <v>98.2</v>
      </c>
      <c r="G140" s="96"/>
      <c r="H140" s="1528"/>
      <c r="I140" s="1528"/>
      <c r="J140" s="1522"/>
      <c r="K140" s="1522"/>
      <c r="L140" s="1530"/>
      <c r="M140" s="1532"/>
      <c r="N140" s="1522"/>
      <c r="O140" s="1525"/>
    </row>
    <row r="141" spans="1:15" ht="13.5" thickBot="1">
      <c r="A141" s="62" t="s">
        <v>5</v>
      </c>
      <c r="B141" s="100"/>
      <c r="C141" s="101"/>
      <c r="D141" s="101"/>
      <c r="E141" s="101"/>
      <c r="F141" s="102"/>
      <c r="G141" s="101"/>
      <c r="H141" s="1529"/>
      <c r="I141" s="1529"/>
      <c r="J141" s="1523"/>
      <c r="K141" s="1523"/>
      <c r="L141" s="1530"/>
      <c r="M141" s="1533"/>
      <c r="N141" s="1523"/>
      <c r="O141" s="1526"/>
    </row>
    <row r="142" spans="1:15" ht="13.5" thickBot="1">
      <c r="A142" s="32" t="s">
        <v>13</v>
      </c>
      <c r="B142" s="106">
        <f aca="true" t="shared" si="17" ref="B142:O142">SUM(B138:B141)</f>
        <v>178.9</v>
      </c>
      <c r="C142" s="106">
        <f t="shared" si="17"/>
        <v>377.5</v>
      </c>
      <c r="D142" s="106">
        <f t="shared" si="17"/>
        <v>21.5</v>
      </c>
      <c r="E142" s="106">
        <f t="shared" si="17"/>
        <v>86.5</v>
      </c>
      <c r="F142" s="106">
        <f t="shared" si="17"/>
        <v>297.8</v>
      </c>
      <c r="G142" s="106">
        <f t="shared" si="17"/>
        <v>36.4</v>
      </c>
      <c r="H142" s="106">
        <f t="shared" si="17"/>
        <v>200</v>
      </c>
      <c r="I142" s="106">
        <f t="shared" si="17"/>
        <v>118.5</v>
      </c>
      <c r="J142" s="106">
        <f t="shared" si="17"/>
        <v>0</v>
      </c>
      <c r="K142" s="106">
        <f t="shared" si="17"/>
        <v>0</v>
      </c>
      <c r="L142" s="177">
        <f t="shared" si="17"/>
        <v>0</v>
      </c>
      <c r="M142" s="106">
        <f t="shared" si="17"/>
        <v>218.3</v>
      </c>
      <c r="N142" s="106">
        <f t="shared" si="17"/>
        <v>324.3</v>
      </c>
      <c r="O142" s="133">
        <f t="shared" si="17"/>
        <v>120.37</v>
      </c>
    </row>
    <row r="143" spans="1:15" ht="12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56"/>
    </row>
    <row r="145" ht="12.75">
      <c r="B145" s="6" t="s">
        <v>47</v>
      </c>
    </row>
    <row r="147" spans="1:15" ht="19.5">
      <c r="A147" s="1431" t="s">
        <v>23</v>
      </c>
      <c r="B147" s="1433" t="s">
        <v>34</v>
      </c>
      <c r="C147" s="1433"/>
      <c r="D147" s="1433"/>
      <c r="E147" s="1433"/>
      <c r="F147" s="1497" t="s">
        <v>24</v>
      </c>
      <c r="G147" s="1499" t="s">
        <v>0</v>
      </c>
      <c r="H147" s="1445" t="s">
        <v>35</v>
      </c>
      <c r="I147" s="1445"/>
      <c r="J147" s="1445"/>
      <c r="K147" s="1445"/>
      <c r="L147" s="1446"/>
      <c r="M147" s="1468" t="s">
        <v>25</v>
      </c>
      <c r="N147" s="52" t="s">
        <v>1</v>
      </c>
      <c r="O147" s="52" t="s">
        <v>37</v>
      </c>
    </row>
    <row r="148" spans="1:15" ht="20.25" thickBot="1">
      <c r="A148" s="1432"/>
      <c r="B148" s="36" t="s">
        <v>27</v>
      </c>
      <c r="C148" s="37" t="s">
        <v>28</v>
      </c>
      <c r="D148" s="37" t="s">
        <v>19</v>
      </c>
      <c r="E148" s="37" t="s">
        <v>29</v>
      </c>
      <c r="F148" s="1498"/>
      <c r="G148" s="1500"/>
      <c r="H148" s="38" t="s">
        <v>21</v>
      </c>
      <c r="I148" s="38" t="s">
        <v>20</v>
      </c>
      <c r="J148" s="38" t="s">
        <v>30</v>
      </c>
      <c r="K148" s="38" t="s">
        <v>31</v>
      </c>
      <c r="L148" s="39" t="s">
        <v>32</v>
      </c>
      <c r="M148" s="1469"/>
      <c r="N148" s="37" t="s">
        <v>33</v>
      </c>
      <c r="O148" s="40" t="s">
        <v>33</v>
      </c>
    </row>
    <row r="149" spans="1:15" ht="13.5" thickBot="1">
      <c r="A149" s="55" t="s">
        <v>4</v>
      </c>
      <c r="B149" s="108">
        <f>B102+B132+B142</f>
        <v>562.7</v>
      </c>
      <c r="C149" s="108">
        <f aca="true" t="shared" si="18" ref="C149:O149">C102+C132+C142</f>
        <v>5030.599999999999</v>
      </c>
      <c r="D149" s="108">
        <f t="shared" si="18"/>
        <v>823.9000000000001</v>
      </c>
      <c r="E149" s="108">
        <f t="shared" si="18"/>
        <v>496.3</v>
      </c>
      <c r="F149" s="108">
        <f t="shared" si="18"/>
        <v>4649.639999999999</v>
      </c>
      <c r="G149" s="108">
        <f t="shared" si="18"/>
        <v>1064.72</v>
      </c>
      <c r="H149" s="108">
        <f t="shared" si="18"/>
        <v>340.8</v>
      </c>
      <c r="I149" s="108">
        <f t="shared" si="18"/>
        <v>322.9</v>
      </c>
      <c r="J149" s="108">
        <f t="shared" si="18"/>
        <v>0</v>
      </c>
      <c r="K149" s="108">
        <f t="shared" si="18"/>
        <v>0</v>
      </c>
      <c r="L149" s="108">
        <f t="shared" si="18"/>
        <v>629.4</v>
      </c>
      <c r="M149" s="108">
        <f t="shared" si="18"/>
        <v>7619.9</v>
      </c>
      <c r="N149" s="108">
        <f t="shared" si="18"/>
        <v>2753.2000000000003</v>
      </c>
      <c r="O149" s="108">
        <f t="shared" si="18"/>
        <v>2489.6699999999996</v>
      </c>
    </row>
    <row r="150" spans="1:15" ht="13.5" thickBot="1">
      <c r="A150" s="41" t="s">
        <v>13</v>
      </c>
      <c r="B150" s="106">
        <f aca="true" t="shared" si="19" ref="B150:O150">SUM(B149:B149)</f>
        <v>562.7</v>
      </c>
      <c r="C150" s="106">
        <f t="shared" si="19"/>
        <v>5030.599999999999</v>
      </c>
      <c r="D150" s="106">
        <f t="shared" si="19"/>
        <v>823.9000000000001</v>
      </c>
      <c r="E150" s="106">
        <f t="shared" si="19"/>
        <v>496.3</v>
      </c>
      <c r="F150" s="106">
        <f t="shared" si="19"/>
        <v>4649.639999999999</v>
      </c>
      <c r="G150" s="106">
        <f t="shared" si="19"/>
        <v>1064.72</v>
      </c>
      <c r="H150" s="106">
        <f t="shared" si="19"/>
        <v>340.8</v>
      </c>
      <c r="I150" s="106">
        <f t="shared" si="19"/>
        <v>322.9</v>
      </c>
      <c r="J150" s="106">
        <f t="shared" si="19"/>
        <v>0</v>
      </c>
      <c r="K150" s="106">
        <f t="shared" si="19"/>
        <v>0</v>
      </c>
      <c r="L150" s="106">
        <f t="shared" si="19"/>
        <v>629.4</v>
      </c>
      <c r="M150" s="106">
        <f t="shared" si="19"/>
        <v>7619.9</v>
      </c>
      <c r="N150" s="106">
        <f t="shared" si="19"/>
        <v>2753.2000000000003</v>
      </c>
      <c r="O150" s="133">
        <f t="shared" si="19"/>
        <v>2489.6699999999996</v>
      </c>
    </row>
    <row r="151" ht="12.75">
      <c r="B151" s="6" t="s">
        <v>15</v>
      </c>
    </row>
    <row r="152" ht="12.75">
      <c r="B152" t="s">
        <v>38</v>
      </c>
    </row>
    <row r="153" ht="12.75">
      <c r="B153" t="s">
        <v>40</v>
      </c>
    </row>
    <row r="154" ht="12.75">
      <c r="B154" t="s">
        <v>39</v>
      </c>
    </row>
    <row r="156" spans="2:4" ht="15.75">
      <c r="B156" s="4" t="s">
        <v>151</v>
      </c>
      <c r="C156" s="4"/>
      <c r="D156" s="4"/>
    </row>
    <row r="158" spans="1:15" ht="19.5">
      <c r="A158" s="1431" t="s">
        <v>23</v>
      </c>
      <c r="B158" s="1433" t="s">
        <v>34</v>
      </c>
      <c r="C158" s="1433"/>
      <c r="D158" s="1433"/>
      <c r="E158" s="1433"/>
      <c r="F158" s="1497" t="s">
        <v>24</v>
      </c>
      <c r="G158" s="1499" t="s">
        <v>0</v>
      </c>
      <c r="H158" s="1445" t="s">
        <v>35</v>
      </c>
      <c r="I158" s="1445"/>
      <c r="J158" s="1445"/>
      <c r="K158" s="1445"/>
      <c r="L158" s="1446"/>
      <c r="M158" s="1468" t="s">
        <v>25</v>
      </c>
      <c r="N158" s="44" t="s">
        <v>36</v>
      </c>
      <c r="O158" s="44" t="s">
        <v>26</v>
      </c>
    </row>
    <row r="159" spans="1:15" ht="20.25" thickBot="1">
      <c r="A159" s="1467"/>
      <c r="B159" s="36" t="s">
        <v>27</v>
      </c>
      <c r="C159" s="37" t="s">
        <v>28</v>
      </c>
      <c r="D159" s="37" t="s">
        <v>19</v>
      </c>
      <c r="E159" s="37" t="s">
        <v>29</v>
      </c>
      <c r="F159" s="1498"/>
      <c r="G159" s="1500"/>
      <c r="H159" s="38" t="s">
        <v>21</v>
      </c>
      <c r="I159" s="38" t="s">
        <v>20</v>
      </c>
      <c r="J159" s="38" t="s">
        <v>30</v>
      </c>
      <c r="K159" s="38" t="s">
        <v>31</v>
      </c>
      <c r="L159" s="39" t="s">
        <v>32</v>
      </c>
      <c r="M159" s="1469"/>
      <c r="N159" s="37" t="s">
        <v>33</v>
      </c>
      <c r="O159" s="40" t="s">
        <v>33</v>
      </c>
    </row>
    <row r="160" spans="1:15" ht="12.75">
      <c r="A160" s="88" t="s">
        <v>61</v>
      </c>
      <c r="B160" s="108">
        <f>B14+B24+B34+B44+B53+B69+B94+B142</f>
        <v>531</v>
      </c>
      <c r="C160" s="108">
        <f aca="true" t="shared" si="20" ref="C160:O160">C14+C24+C34+C44+C53+C69+C94+C142</f>
        <v>4281.1</v>
      </c>
      <c r="D160" s="108">
        <f t="shared" si="20"/>
        <v>162.2</v>
      </c>
      <c r="E160" s="108">
        <f t="shared" si="20"/>
        <v>306.3</v>
      </c>
      <c r="F160" s="108">
        <f t="shared" si="20"/>
        <v>4096.799999999999</v>
      </c>
      <c r="G160" s="108">
        <f t="shared" si="20"/>
        <v>904.0999999999999</v>
      </c>
      <c r="H160" s="108">
        <f t="shared" si="20"/>
        <v>306.8</v>
      </c>
      <c r="I160" s="108">
        <f t="shared" si="20"/>
        <v>282.4</v>
      </c>
      <c r="J160" s="108">
        <f t="shared" si="20"/>
        <v>0</v>
      </c>
      <c r="K160" s="108">
        <f t="shared" si="20"/>
        <v>0</v>
      </c>
      <c r="L160" s="108">
        <f t="shared" si="20"/>
        <v>488.79999999999995</v>
      </c>
      <c r="M160" s="108">
        <f t="shared" si="20"/>
        <v>5734.4</v>
      </c>
      <c r="N160" s="108">
        <f t="shared" si="20"/>
        <v>2430</v>
      </c>
      <c r="O160" s="108">
        <f t="shared" si="20"/>
        <v>2020.9699999999998</v>
      </c>
    </row>
    <row r="161" spans="1:15" ht="12.75">
      <c r="A161" s="89" t="s">
        <v>62</v>
      </c>
      <c r="B161" s="100">
        <f>B61+B113</f>
        <v>31.7</v>
      </c>
      <c r="C161" s="100">
        <f aca="true" t="shared" si="21" ref="C161:O161">C61+C113</f>
        <v>42.2</v>
      </c>
      <c r="D161" s="100">
        <f t="shared" si="21"/>
        <v>623.9000000000001</v>
      </c>
      <c r="E161" s="100">
        <f t="shared" si="21"/>
        <v>0</v>
      </c>
      <c r="F161" s="100">
        <f t="shared" si="21"/>
        <v>401.53999999999996</v>
      </c>
      <c r="G161" s="100">
        <f t="shared" si="21"/>
        <v>81.82</v>
      </c>
      <c r="H161" s="100">
        <f t="shared" si="21"/>
        <v>28</v>
      </c>
      <c r="I161" s="100">
        <f t="shared" si="21"/>
        <v>22.5</v>
      </c>
      <c r="J161" s="100">
        <f t="shared" si="21"/>
        <v>0</v>
      </c>
      <c r="K161" s="100">
        <f t="shared" si="21"/>
        <v>0</v>
      </c>
      <c r="L161" s="100">
        <f t="shared" si="21"/>
        <v>140.6</v>
      </c>
      <c r="M161" s="100">
        <f t="shared" si="21"/>
        <v>894.2</v>
      </c>
      <c r="N161" s="100">
        <f t="shared" si="21"/>
        <v>181.5</v>
      </c>
      <c r="O161" s="100">
        <f t="shared" si="21"/>
        <v>251.1</v>
      </c>
    </row>
    <row r="162" spans="1:15" ht="12.75">
      <c r="A162" s="89" t="s">
        <v>63</v>
      </c>
      <c r="B162" s="100">
        <f>B122</f>
        <v>0</v>
      </c>
      <c r="C162" s="100">
        <f aca="true" t="shared" si="22" ref="C162:O162">C122</f>
        <v>707.3</v>
      </c>
      <c r="D162" s="100">
        <f t="shared" si="22"/>
        <v>9</v>
      </c>
      <c r="E162" s="100">
        <f t="shared" si="22"/>
        <v>80.5</v>
      </c>
      <c r="F162" s="100">
        <f t="shared" si="22"/>
        <v>36.7</v>
      </c>
      <c r="G162" s="100">
        <f t="shared" si="22"/>
        <v>21.5</v>
      </c>
      <c r="H162" s="100">
        <f t="shared" si="22"/>
        <v>6</v>
      </c>
      <c r="I162" s="100">
        <f t="shared" si="22"/>
        <v>18</v>
      </c>
      <c r="J162" s="100">
        <f t="shared" si="22"/>
        <v>0</v>
      </c>
      <c r="K162" s="100">
        <f t="shared" si="22"/>
        <v>0</v>
      </c>
      <c r="L162" s="100">
        <f t="shared" si="22"/>
        <v>0</v>
      </c>
      <c r="M162" s="100">
        <f t="shared" si="22"/>
        <v>477.8</v>
      </c>
      <c r="N162" s="100">
        <f t="shared" si="22"/>
        <v>21.8</v>
      </c>
      <c r="O162" s="100">
        <f t="shared" si="22"/>
        <v>71.9</v>
      </c>
    </row>
    <row r="163" spans="1:15" ht="13.5" thickBot="1">
      <c r="A163" s="89" t="s">
        <v>64</v>
      </c>
      <c r="B163" s="104">
        <f>B76+B82+B88</f>
        <v>0</v>
      </c>
      <c r="C163" s="104">
        <f aca="true" t="shared" si="23" ref="C163:O163">C76+C82+C88</f>
        <v>0</v>
      </c>
      <c r="D163" s="104">
        <f t="shared" si="23"/>
        <v>28.8</v>
      </c>
      <c r="E163" s="104">
        <f t="shared" si="23"/>
        <v>109.5</v>
      </c>
      <c r="F163" s="104">
        <f t="shared" si="23"/>
        <v>114.60000000000001</v>
      </c>
      <c r="G163" s="104">
        <f t="shared" si="23"/>
        <v>57.3</v>
      </c>
      <c r="H163" s="104">
        <f t="shared" si="23"/>
        <v>0</v>
      </c>
      <c r="I163" s="104">
        <f t="shared" si="23"/>
        <v>0</v>
      </c>
      <c r="J163" s="104">
        <f t="shared" si="23"/>
        <v>0</v>
      </c>
      <c r="K163" s="104">
        <f t="shared" si="23"/>
        <v>0</v>
      </c>
      <c r="L163" s="104">
        <f t="shared" si="23"/>
        <v>0</v>
      </c>
      <c r="M163" s="104">
        <f t="shared" si="23"/>
        <v>513.5</v>
      </c>
      <c r="N163" s="104">
        <f t="shared" si="23"/>
        <v>119.89999999999999</v>
      </c>
      <c r="O163" s="104">
        <f t="shared" si="23"/>
        <v>145.7</v>
      </c>
    </row>
    <row r="164" spans="1:15" ht="13.5" thickBot="1">
      <c r="A164" s="41" t="s">
        <v>13</v>
      </c>
      <c r="B164" s="109">
        <f aca="true" t="shared" si="24" ref="B164:O164">SUM(B160:B163)</f>
        <v>562.7</v>
      </c>
      <c r="C164" s="110">
        <f t="shared" si="24"/>
        <v>5030.6</v>
      </c>
      <c r="D164" s="110">
        <f t="shared" si="24"/>
        <v>823.9000000000001</v>
      </c>
      <c r="E164" s="110">
        <f t="shared" si="24"/>
        <v>496.3</v>
      </c>
      <c r="F164" s="111">
        <f t="shared" si="24"/>
        <v>4649.639999999999</v>
      </c>
      <c r="G164" s="110">
        <f t="shared" si="24"/>
        <v>1064.7199999999998</v>
      </c>
      <c r="H164" s="110">
        <f t="shared" si="24"/>
        <v>340.8</v>
      </c>
      <c r="I164" s="110">
        <f t="shared" si="24"/>
        <v>322.9</v>
      </c>
      <c r="J164" s="110">
        <f t="shared" si="24"/>
        <v>0</v>
      </c>
      <c r="K164" s="110">
        <f t="shared" si="24"/>
        <v>0</v>
      </c>
      <c r="L164" s="112">
        <f t="shared" si="24"/>
        <v>629.4</v>
      </c>
      <c r="M164" s="109">
        <f t="shared" si="24"/>
        <v>7619.9</v>
      </c>
      <c r="N164" s="110">
        <f t="shared" si="24"/>
        <v>2753.2000000000003</v>
      </c>
      <c r="O164" s="113">
        <f t="shared" si="24"/>
        <v>2489.6699999999996</v>
      </c>
    </row>
    <row r="168" spans="1:2" ht="12.75">
      <c r="A168" s="88" t="s">
        <v>61</v>
      </c>
      <c r="B168" s="86">
        <f>B160+C160+D160+E160+F160+G160</f>
        <v>10281.5</v>
      </c>
    </row>
    <row r="169" spans="1:2" ht="12.75">
      <c r="A169" s="89" t="s">
        <v>62</v>
      </c>
      <c r="B169" s="86">
        <f>B161+C161+D161+E161+F161+G161</f>
        <v>1181.16</v>
      </c>
    </row>
    <row r="170" spans="1:2" ht="12.75">
      <c r="A170" s="89" t="s">
        <v>63</v>
      </c>
      <c r="B170" s="86">
        <f>B162+C162+D162+E162+F162+G162</f>
        <v>855</v>
      </c>
    </row>
    <row r="171" spans="1:2" ht="12.75">
      <c r="A171" s="89" t="s">
        <v>64</v>
      </c>
      <c r="B171" s="86">
        <f>B163+C163+D163+E163+F163+G163</f>
        <v>310.20000000000005</v>
      </c>
    </row>
    <row r="172" ht="12.75">
      <c r="B172" s="178">
        <f>SUM(B168:B171)</f>
        <v>12627.86</v>
      </c>
    </row>
  </sheetData>
  <sheetProtection/>
  <mergeCells count="201"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H66:H68"/>
    <mergeCell ref="I66:I68"/>
    <mergeCell ref="M66:M68"/>
    <mergeCell ref="N66:N68"/>
    <mergeCell ref="O66:O68"/>
    <mergeCell ref="Q68:T68"/>
    <mergeCell ref="A72:A73"/>
    <mergeCell ref="B72:E72"/>
    <mergeCell ref="F72:F73"/>
    <mergeCell ref="G72:G73"/>
    <mergeCell ref="H72:L72"/>
    <mergeCell ref="M72:M73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M79:M80"/>
    <mergeCell ref="A85:A86"/>
    <mergeCell ref="B85:E85"/>
    <mergeCell ref="F85:F86"/>
    <mergeCell ref="G85:G86"/>
    <mergeCell ref="H85:L85"/>
    <mergeCell ref="M85:M86"/>
    <mergeCell ref="A91:A92"/>
    <mergeCell ref="B91:E91"/>
    <mergeCell ref="F91:F92"/>
    <mergeCell ref="G91:G92"/>
    <mergeCell ref="H91:L91"/>
    <mergeCell ref="M91:M92"/>
    <mergeCell ref="A99:A100"/>
    <mergeCell ref="B99:E99"/>
    <mergeCell ref="F99:F100"/>
    <mergeCell ref="G99:G100"/>
    <mergeCell ref="H99:L99"/>
    <mergeCell ref="M99:M100"/>
    <mergeCell ref="A107:A108"/>
    <mergeCell ref="B107:E107"/>
    <mergeCell ref="F107:F108"/>
    <mergeCell ref="G107:G108"/>
    <mergeCell ref="H107:L107"/>
    <mergeCell ref="M107:M108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A129:A130"/>
    <mergeCell ref="B129:E129"/>
    <mergeCell ref="F129:F130"/>
    <mergeCell ref="G129:G130"/>
    <mergeCell ref="H129:L129"/>
    <mergeCell ref="M129:M130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36:A137"/>
    <mergeCell ref="B136:E136"/>
    <mergeCell ref="F136:F137"/>
    <mergeCell ref="G136:G137"/>
    <mergeCell ref="H136:L136"/>
    <mergeCell ref="M136:M137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58:A159"/>
    <mergeCell ref="B158:E158"/>
    <mergeCell ref="F158:F159"/>
    <mergeCell ref="G158:G159"/>
    <mergeCell ref="H158:L158"/>
    <mergeCell ref="M158:M159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26"/>
  <sheetViews>
    <sheetView tabSelected="1" workbookViewId="0" topLeftCell="A1">
      <selection activeCell="P3" sqref="P3"/>
    </sheetView>
  </sheetViews>
  <sheetFormatPr defaultColWidth="8.8515625" defaultRowHeight="12.75"/>
  <cols>
    <col min="1" max="1" width="12.421875" style="881" customWidth="1"/>
    <col min="2" max="2" width="9.00390625" style="881" bestFit="1" customWidth="1"/>
    <col min="3" max="3" width="9.7109375" style="881" bestFit="1" customWidth="1"/>
    <col min="4" max="4" width="9.00390625" style="881" bestFit="1" customWidth="1"/>
    <col min="5" max="5" width="9.7109375" style="881" bestFit="1" customWidth="1"/>
    <col min="6" max="6" width="12.28125" style="881" customWidth="1"/>
    <col min="7" max="7" width="10.8515625" style="881" customWidth="1"/>
    <col min="8" max="8" width="9.00390625" style="881" bestFit="1" customWidth="1"/>
    <col min="9" max="9" width="9.7109375" style="881" bestFit="1" customWidth="1"/>
    <col min="10" max="11" width="9.00390625" style="881" bestFit="1" customWidth="1"/>
    <col min="12" max="12" width="9.7109375" style="881" bestFit="1" customWidth="1"/>
    <col min="13" max="13" width="13.57421875" style="881" customWidth="1"/>
    <col min="14" max="14" width="13.00390625" style="881" customWidth="1"/>
    <col min="15" max="15" width="12.7109375" style="881" customWidth="1"/>
    <col min="16" max="16384" width="8.8515625" style="881" customWidth="1"/>
  </cols>
  <sheetData>
    <row r="1" spans="11:15" ht="15.75">
      <c r="K1" s="1567" t="s">
        <v>320</v>
      </c>
      <c r="L1" s="1567"/>
      <c r="M1" s="1567"/>
      <c r="N1" s="1567"/>
      <c r="O1" s="1567"/>
    </row>
    <row r="2" spans="11:15" ht="15.75">
      <c r="K2" s="1568" t="s">
        <v>321</v>
      </c>
      <c r="L2" s="1568"/>
      <c r="M2" s="1568"/>
      <c r="N2" s="1568"/>
      <c r="O2" s="1568"/>
    </row>
    <row r="3" spans="1:10" ht="15.75">
      <c r="A3" s="1645" t="s">
        <v>14</v>
      </c>
      <c r="B3" s="1645"/>
      <c r="C3" s="1645"/>
      <c r="D3" s="1645"/>
      <c r="E3" s="1645"/>
      <c r="F3" s="1645"/>
      <c r="G3" s="1645"/>
      <c r="H3" s="1645"/>
      <c r="I3" s="1645"/>
      <c r="J3" s="1645"/>
    </row>
    <row r="4" spans="1:10" ht="15.75">
      <c r="A4" s="882" t="s">
        <v>16</v>
      </c>
      <c r="B4" s="883" t="s">
        <v>291</v>
      </c>
      <c r="C4" s="883"/>
      <c r="D4" s="883"/>
      <c r="E4" s="883"/>
      <c r="F4" s="883"/>
      <c r="G4" s="883"/>
      <c r="H4" s="883"/>
      <c r="I4" s="884"/>
      <c r="J4" s="884"/>
    </row>
    <row r="5" spans="1:8" ht="15.75">
      <c r="A5" s="882" t="s">
        <v>17</v>
      </c>
      <c r="C5" s="885"/>
      <c r="D5" s="885"/>
      <c r="E5" s="886"/>
      <c r="F5" s="886"/>
      <c r="G5" s="886"/>
      <c r="H5" s="885"/>
    </row>
    <row r="6" spans="1:10" ht="15.75">
      <c r="A6" s="1646" t="s">
        <v>319</v>
      </c>
      <c r="B6" s="1646"/>
      <c r="C6" s="1646"/>
      <c r="D6" s="1646"/>
      <c r="E6" s="1646"/>
      <c r="F6" s="1646"/>
      <c r="G6" s="1646"/>
      <c r="H6" s="1646"/>
      <c r="I6" s="1646"/>
      <c r="J6" s="1646"/>
    </row>
    <row r="7" spans="1:10" ht="15.75">
      <c r="A7" s="887"/>
      <c r="B7" s="887"/>
      <c r="C7" s="887"/>
      <c r="D7" s="887"/>
      <c r="E7" s="887"/>
      <c r="F7" s="887"/>
      <c r="G7" s="887"/>
      <c r="H7" s="887"/>
      <c r="I7" s="887"/>
      <c r="J7" s="887"/>
    </row>
    <row r="8" spans="2:6" ht="15.75">
      <c r="B8" s="888" t="s">
        <v>286</v>
      </c>
      <c r="C8" s="889"/>
      <c r="D8" s="889"/>
      <c r="E8" s="889"/>
      <c r="F8" s="889"/>
    </row>
    <row r="9" ht="15.75">
      <c r="A9" s="882"/>
    </row>
    <row r="10" spans="1:15" ht="15.75">
      <c r="A10" s="1647" t="s">
        <v>292</v>
      </c>
      <c r="B10" s="1647"/>
      <c r="C10" s="1647"/>
      <c r="D10" s="1647"/>
      <c r="E10" s="1647"/>
      <c r="F10" s="1647"/>
      <c r="G10" s="1647"/>
      <c r="H10" s="1647"/>
      <c r="I10" s="1647"/>
      <c r="J10" s="1647"/>
      <c r="K10" s="1647"/>
      <c r="L10" s="890"/>
      <c r="M10" s="890"/>
      <c r="N10" s="891"/>
      <c r="O10" s="891"/>
    </row>
    <row r="11" spans="1:17" ht="31.5">
      <c r="A11" s="1591" t="s">
        <v>23</v>
      </c>
      <c r="B11" s="1593" t="s">
        <v>314</v>
      </c>
      <c r="C11" s="1593"/>
      <c r="D11" s="1593"/>
      <c r="E11" s="1593"/>
      <c r="F11" s="1594" t="s">
        <v>232</v>
      </c>
      <c r="G11" s="1596" t="s">
        <v>233</v>
      </c>
      <c r="H11" s="1598" t="s">
        <v>315</v>
      </c>
      <c r="I11" s="1598"/>
      <c r="J11" s="1598"/>
      <c r="K11" s="1598"/>
      <c r="L11" s="1599"/>
      <c r="M11" s="1588" t="s">
        <v>234</v>
      </c>
      <c r="N11" s="892" t="s">
        <v>1</v>
      </c>
      <c r="O11" s="893" t="s">
        <v>37</v>
      </c>
      <c r="Q11" s="894"/>
    </row>
    <row r="12" spans="1:15" ht="63.75" thickBot="1">
      <c r="A12" s="1592"/>
      <c r="B12" s="895" t="s">
        <v>27</v>
      </c>
      <c r="C12" s="896" t="s">
        <v>28</v>
      </c>
      <c r="D12" s="896" t="s">
        <v>231</v>
      </c>
      <c r="E12" s="896" t="s">
        <v>29</v>
      </c>
      <c r="F12" s="1595"/>
      <c r="G12" s="1597"/>
      <c r="H12" s="897" t="s">
        <v>21</v>
      </c>
      <c r="I12" s="897" t="s">
        <v>20</v>
      </c>
      <c r="J12" s="898" t="s">
        <v>30</v>
      </c>
      <c r="K12" s="899" t="s">
        <v>31</v>
      </c>
      <c r="L12" s="900" t="s">
        <v>32</v>
      </c>
      <c r="M12" s="1589"/>
      <c r="N12" s="896" t="s">
        <v>33</v>
      </c>
      <c r="O12" s="901" t="s">
        <v>33</v>
      </c>
    </row>
    <row r="13" spans="1:15" ht="15.75">
      <c r="A13" s="902" t="s">
        <v>10</v>
      </c>
      <c r="B13" s="903"/>
      <c r="C13" s="904"/>
      <c r="D13" s="904">
        <v>23.72</v>
      </c>
      <c r="E13" s="904"/>
      <c r="F13" s="904">
        <v>23.13</v>
      </c>
      <c r="G13" s="905">
        <v>7.61</v>
      </c>
      <c r="H13" s="904">
        <v>0</v>
      </c>
      <c r="I13" s="904"/>
      <c r="J13" s="904"/>
      <c r="K13" s="904"/>
      <c r="L13" s="906"/>
      <c r="M13" s="907">
        <v>16.9</v>
      </c>
      <c r="N13" s="905">
        <v>0.36</v>
      </c>
      <c r="O13" s="908">
        <v>1.8</v>
      </c>
    </row>
    <row r="14" spans="1:15" ht="15.75">
      <c r="A14" s="909" t="s">
        <v>8</v>
      </c>
      <c r="B14" s="910"/>
      <c r="C14" s="911">
        <v>98.18</v>
      </c>
      <c r="D14" s="911">
        <v>203.74</v>
      </c>
      <c r="E14" s="911"/>
      <c r="F14" s="911">
        <v>80.32</v>
      </c>
      <c r="G14" s="911">
        <v>14.65</v>
      </c>
      <c r="H14" s="911">
        <v>52</v>
      </c>
      <c r="I14" s="911">
        <v>54</v>
      </c>
      <c r="J14" s="911"/>
      <c r="K14" s="911"/>
      <c r="L14" s="912"/>
      <c r="M14" s="913">
        <v>45</v>
      </c>
      <c r="N14" s="911">
        <v>154</v>
      </c>
      <c r="O14" s="914">
        <v>54.4</v>
      </c>
    </row>
    <row r="15" spans="1:15" ht="15.75">
      <c r="A15" s="909" t="s">
        <v>3</v>
      </c>
      <c r="B15" s="910">
        <v>169.89</v>
      </c>
      <c r="C15" s="915">
        <v>301.28</v>
      </c>
      <c r="D15" s="911"/>
      <c r="E15" s="911"/>
      <c r="F15" s="911">
        <v>150.91</v>
      </c>
      <c r="G15" s="911">
        <v>20.06</v>
      </c>
      <c r="H15" s="911">
        <v>150</v>
      </c>
      <c r="I15" s="911">
        <v>229.7</v>
      </c>
      <c r="J15" s="911">
        <v>57.56</v>
      </c>
      <c r="K15" s="911"/>
      <c r="L15" s="912">
        <v>95</v>
      </c>
      <c r="M15" s="913">
        <v>75</v>
      </c>
      <c r="N15" s="911">
        <v>184</v>
      </c>
      <c r="O15" s="914">
        <v>176.4</v>
      </c>
    </row>
    <row r="16" spans="1:15" ht="15.75">
      <c r="A16" s="909" t="s">
        <v>5</v>
      </c>
      <c r="B16" s="910">
        <v>470.64</v>
      </c>
      <c r="C16" s="911"/>
      <c r="D16" s="911"/>
      <c r="E16" s="911"/>
      <c r="F16" s="911">
        <v>151.28</v>
      </c>
      <c r="G16" s="911">
        <v>32.69</v>
      </c>
      <c r="H16" s="911">
        <v>181.8</v>
      </c>
      <c r="I16" s="911">
        <v>227.2</v>
      </c>
      <c r="J16" s="911"/>
      <c r="K16" s="911"/>
      <c r="L16" s="912">
        <v>85</v>
      </c>
      <c r="M16" s="913">
        <v>78.96</v>
      </c>
      <c r="N16" s="911">
        <v>184</v>
      </c>
      <c r="O16" s="914">
        <v>168</v>
      </c>
    </row>
    <row r="17" spans="1:15" ht="16.5" thickBot="1">
      <c r="A17" s="916" t="s">
        <v>9</v>
      </c>
      <c r="B17" s="917"/>
      <c r="C17" s="918"/>
      <c r="D17" s="918"/>
      <c r="E17" s="918"/>
      <c r="F17" s="918">
        <v>87.24</v>
      </c>
      <c r="G17" s="918"/>
      <c r="H17" s="918">
        <v>0</v>
      </c>
      <c r="I17" s="918"/>
      <c r="J17" s="918"/>
      <c r="K17" s="918"/>
      <c r="L17" s="919"/>
      <c r="M17" s="920"/>
      <c r="N17" s="918"/>
      <c r="O17" s="921"/>
    </row>
    <row r="18" spans="1:15" ht="16.5" thickBot="1">
      <c r="A18" s="922" t="s">
        <v>13</v>
      </c>
      <c r="B18" s="923">
        <f>SUM(B13:B17)</f>
        <v>640.53</v>
      </c>
      <c r="C18" s="924">
        <f>SUM(C13:C17)</f>
        <v>399.46</v>
      </c>
      <c r="D18" s="924">
        <f>SUM(D13:D17)</f>
        <v>227.46</v>
      </c>
      <c r="E18" s="924">
        <f>SUM(E13:E17)</f>
        <v>0</v>
      </c>
      <c r="F18" s="924">
        <f>SUM(F13:F17)</f>
        <v>492.88</v>
      </c>
      <c r="G18" s="924">
        <f aca="true" t="shared" si="0" ref="G18:O18">SUM(G13:G17)</f>
        <v>75.00999999999999</v>
      </c>
      <c r="H18" s="924">
        <f t="shared" si="0"/>
        <v>383.8</v>
      </c>
      <c r="I18" s="924">
        <f t="shared" si="0"/>
        <v>510.9</v>
      </c>
      <c r="J18" s="924">
        <f t="shared" si="0"/>
        <v>57.56</v>
      </c>
      <c r="K18" s="924">
        <f t="shared" si="0"/>
        <v>0</v>
      </c>
      <c r="L18" s="924">
        <f t="shared" si="0"/>
        <v>180</v>
      </c>
      <c r="M18" s="924">
        <f t="shared" si="0"/>
        <v>215.86</v>
      </c>
      <c r="N18" s="924">
        <f t="shared" si="0"/>
        <v>522.36</v>
      </c>
      <c r="O18" s="924">
        <f t="shared" si="0"/>
        <v>400.6</v>
      </c>
    </row>
    <row r="19" spans="1:15" ht="15.75">
      <c r="A19" s="925"/>
      <c r="B19" s="926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</row>
    <row r="20" spans="1:11" ht="15.75">
      <c r="A20" s="1638" t="s">
        <v>293</v>
      </c>
      <c r="B20" s="1638"/>
      <c r="C20" s="1638"/>
      <c r="D20" s="1638"/>
      <c r="E20" s="1638"/>
      <c r="F20" s="1638"/>
      <c r="G20" s="1638"/>
      <c r="H20" s="1638"/>
      <c r="I20" s="1638"/>
      <c r="J20" s="1638"/>
      <c r="K20" s="1638"/>
    </row>
    <row r="21" spans="1:17" ht="31.5">
      <c r="A21" s="1591" t="s">
        <v>23</v>
      </c>
      <c r="B21" s="1616" t="s">
        <v>314</v>
      </c>
      <c r="C21" s="1616"/>
      <c r="D21" s="1616"/>
      <c r="E21" s="1616"/>
      <c r="F21" s="1594" t="s">
        <v>232</v>
      </c>
      <c r="G21" s="1596" t="s">
        <v>233</v>
      </c>
      <c r="H21" s="1598" t="s">
        <v>315</v>
      </c>
      <c r="I21" s="1598"/>
      <c r="J21" s="1598"/>
      <c r="K21" s="1598"/>
      <c r="L21" s="1599"/>
      <c r="M21" s="1588" t="s">
        <v>234</v>
      </c>
      <c r="N21" s="892" t="s">
        <v>1</v>
      </c>
      <c r="O21" s="893" t="s">
        <v>37</v>
      </c>
      <c r="Q21" s="894"/>
    </row>
    <row r="22" spans="1:15" ht="63.75" thickBot="1">
      <c r="A22" s="1592"/>
      <c r="B22" s="895" t="s">
        <v>27</v>
      </c>
      <c r="C22" s="896" t="s">
        <v>28</v>
      </c>
      <c r="D22" s="896" t="s">
        <v>231</v>
      </c>
      <c r="E22" s="896" t="s">
        <v>29</v>
      </c>
      <c r="F22" s="1595"/>
      <c r="G22" s="1597"/>
      <c r="H22" s="897" t="s">
        <v>21</v>
      </c>
      <c r="I22" s="897" t="s">
        <v>20</v>
      </c>
      <c r="J22" s="898" t="s">
        <v>30</v>
      </c>
      <c r="K22" s="899" t="s">
        <v>31</v>
      </c>
      <c r="L22" s="900" t="s">
        <v>32</v>
      </c>
      <c r="M22" s="1589"/>
      <c r="N22" s="896" t="s">
        <v>33</v>
      </c>
      <c r="O22" s="901" t="s">
        <v>33</v>
      </c>
    </row>
    <row r="23" spans="1:15" ht="15.75">
      <c r="A23" s="902" t="s">
        <v>10</v>
      </c>
      <c r="B23" s="927"/>
      <c r="C23" s="927"/>
      <c r="D23" s="927"/>
      <c r="E23" s="927"/>
      <c r="F23" s="928">
        <v>177.65</v>
      </c>
      <c r="G23" s="928">
        <v>16.92</v>
      </c>
      <c r="H23" s="927"/>
      <c r="I23" s="928"/>
      <c r="J23" s="927"/>
      <c r="K23" s="927"/>
      <c r="L23" s="929"/>
      <c r="M23" s="930"/>
      <c r="N23" s="930"/>
      <c r="O23" s="931"/>
    </row>
    <row r="24" spans="1:15" ht="15.75">
      <c r="A24" s="909" t="s">
        <v>8</v>
      </c>
      <c r="B24" s="932"/>
      <c r="C24" s="932"/>
      <c r="D24" s="932"/>
      <c r="E24" s="932">
        <v>244.23</v>
      </c>
      <c r="F24" s="933">
        <v>195.77</v>
      </c>
      <c r="G24" s="932">
        <v>53.91</v>
      </c>
      <c r="H24" s="932"/>
      <c r="I24" s="932"/>
      <c r="J24" s="932"/>
      <c r="K24" s="932"/>
      <c r="L24" s="934"/>
      <c r="M24" s="930">
        <v>128.1</v>
      </c>
      <c r="N24" s="935">
        <v>200.54</v>
      </c>
      <c r="O24" s="931">
        <v>172</v>
      </c>
    </row>
    <row r="25" spans="1:15" ht="15.75">
      <c r="A25" s="909" t="s">
        <v>3</v>
      </c>
      <c r="B25" s="932"/>
      <c r="C25" s="932"/>
      <c r="D25" s="932"/>
      <c r="E25" s="932">
        <v>279.72</v>
      </c>
      <c r="F25" s="932">
        <v>190.69</v>
      </c>
      <c r="G25" s="932">
        <v>49.8</v>
      </c>
      <c r="H25" s="932"/>
      <c r="I25" s="932"/>
      <c r="J25" s="932">
        <v>57.56</v>
      </c>
      <c r="K25" s="932"/>
      <c r="L25" s="934">
        <v>282.44</v>
      </c>
      <c r="M25" s="936">
        <v>128.1</v>
      </c>
      <c r="N25" s="928">
        <v>228</v>
      </c>
      <c r="O25" s="937">
        <v>121.8</v>
      </c>
    </row>
    <row r="26" spans="1:15" ht="15.75">
      <c r="A26" s="909" t="s">
        <v>5</v>
      </c>
      <c r="B26" s="932"/>
      <c r="C26" s="932">
        <v>139.38</v>
      </c>
      <c r="D26" s="932"/>
      <c r="E26" s="938">
        <v>247.65</v>
      </c>
      <c r="F26" s="938">
        <v>198.81</v>
      </c>
      <c r="G26" s="928">
        <v>61.73</v>
      </c>
      <c r="H26" s="932"/>
      <c r="I26" s="938"/>
      <c r="J26" s="932"/>
      <c r="K26" s="932"/>
      <c r="L26" s="934">
        <v>307.56</v>
      </c>
      <c r="M26" s="939">
        <v>128.1</v>
      </c>
      <c r="N26" s="940">
        <v>232.56</v>
      </c>
      <c r="O26" s="941">
        <v>159.6</v>
      </c>
    </row>
    <row r="27" spans="1:15" ht="16.5" thickBot="1">
      <c r="A27" s="916" t="s">
        <v>9</v>
      </c>
      <c r="B27" s="942"/>
      <c r="C27" s="942"/>
      <c r="D27" s="942"/>
      <c r="E27" s="942"/>
      <c r="F27" s="942">
        <v>79.25</v>
      </c>
      <c r="G27" s="943"/>
      <c r="H27" s="942"/>
      <c r="I27" s="942"/>
      <c r="J27" s="942"/>
      <c r="K27" s="942"/>
      <c r="L27" s="944"/>
      <c r="M27" s="945"/>
      <c r="N27" s="945"/>
      <c r="O27" s="946"/>
    </row>
    <row r="28" spans="1:15" ht="16.5" thickBot="1">
      <c r="A28" s="922" t="s">
        <v>13</v>
      </c>
      <c r="B28" s="947">
        <f>SUM(B23:B27)</f>
        <v>0</v>
      </c>
      <c r="C28" s="948">
        <f>SUM(C23:C27)</f>
        <v>139.38</v>
      </c>
      <c r="D28" s="948">
        <f>SUM(D23:D27)</f>
        <v>0</v>
      </c>
      <c r="E28" s="948">
        <f aca="true" t="shared" si="1" ref="E28:O28">SUM(E23:E27)</f>
        <v>771.6</v>
      </c>
      <c r="F28" s="949">
        <f t="shared" si="1"/>
        <v>842.1700000000001</v>
      </c>
      <c r="G28" s="948">
        <f t="shared" si="1"/>
        <v>182.35999999999999</v>
      </c>
      <c r="H28" s="948">
        <f t="shared" si="1"/>
        <v>0</v>
      </c>
      <c r="I28" s="948">
        <f t="shared" si="1"/>
        <v>0</v>
      </c>
      <c r="J28" s="948">
        <f t="shared" si="1"/>
        <v>57.56</v>
      </c>
      <c r="K28" s="948">
        <f t="shared" si="1"/>
        <v>0</v>
      </c>
      <c r="L28" s="948">
        <f t="shared" si="1"/>
        <v>590</v>
      </c>
      <c r="M28" s="948">
        <f t="shared" si="1"/>
        <v>384.29999999999995</v>
      </c>
      <c r="N28" s="948">
        <f t="shared" si="1"/>
        <v>661.0999999999999</v>
      </c>
      <c r="O28" s="948">
        <f t="shared" si="1"/>
        <v>453.4</v>
      </c>
    </row>
    <row r="29" spans="1:15" ht="15.75">
      <c r="A29" s="925"/>
      <c r="B29" s="926"/>
      <c r="C29" s="926"/>
      <c r="D29" s="926"/>
      <c r="E29" s="926"/>
      <c r="F29" s="926"/>
      <c r="G29" s="926"/>
      <c r="H29" s="926"/>
      <c r="I29" s="926"/>
      <c r="J29" s="950"/>
      <c r="K29" s="926"/>
      <c r="L29" s="951"/>
      <c r="M29" s="926"/>
      <c r="N29" s="926"/>
      <c r="O29" s="926"/>
    </row>
    <row r="30" spans="1:12" ht="15.75">
      <c r="A30" s="1644" t="s">
        <v>294</v>
      </c>
      <c r="B30" s="1644"/>
      <c r="C30" s="1644"/>
      <c r="D30" s="1644"/>
      <c r="E30" s="1644"/>
      <c r="F30" s="1644"/>
      <c r="G30" s="1644"/>
      <c r="H30" s="1644"/>
      <c r="I30" s="1644"/>
      <c r="J30" s="1644"/>
      <c r="K30" s="1644"/>
      <c r="L30" s="952"/>
    </row>
    <row r="31" spans="1:15" ht="31.5">
      <c r="A31" s="1591" t="s">
        <v>23</v>
      </c>
      <c r="B31" s="1593" t="s">
        <v>314</v>
      </c>
      <c r="C31" s="1593"/>
      <c r="D31" s="1593"/>
      <c r="E31" s="1593"/>
      <c r="F31" s="1594" t="s">
        <v>232</v>
      </c>
      <c r="G31" s="1596" t="s">
        <v>233</v>
      </c>
      <c r="H31" s="1598" t="s">
        <v>315</v>
      </c>
      <c r="I31" s="1598"/>
      <c r="J31" s="1598"/>
      <c r="K31" s="1598"/>
      <c r="L31" s="1599"/>
      <c r="M31" s="1588" t="s">
        <v>234</v>
      </c>
      <c r="N31" s="892" t="s">
        <v>1</v>
      </c>
      <c r="O31" s="893" t="s">
        <v>37</v>
      </c>
    </row>
    <row r="32" spans="1:15" ht="63.75" thickBot="1">
      <c r="A32" s="1592"/>
      <c r="B32" s="895" t="s">
        <v>27</v>
      </c>
      <c r="C32" s="896" t="s">
        <v>28</v>
      </c>
      <c r="D32" s="896" t="s">
        <v>231</v>
      </c>
      <c r="E32" s="896" t="s">
        <v>29</v>
      </c>
      <c r="F32" s="1595"/>
      <c r="G32" s="1597"/>
      <c r="H32" s="897" t="s">
        <v>21</v>
      </c>
      <c r="I32" s="897" t="s">
        <v>20</v>
      </c>
      <c r="J32" s="898" t="s">
        <v>30</v>
      </c>
      <c r="K32" s="899" t="s">
        <v>31</v>
      </c>
      <c r="L32" s="900" t="s">
        <v>32</v>
      </c>
      <c r="M32" s="1589"/>
      <c r="N32" s="896" t="s">
        <v>33</v>
      </c>
      <c r="O32" s="901" t="s">
        <v>33</v>
      </c>
    </row>
    <row r="33" spans="1:15" ht="15.75">
      <c r="A33" s="902" t="s">
        <v>10</v>
      </c>
      <c r="B33" s="927"/>
      <c r="C33" s="927"/>
      <c r="D33" s="928"/>
      <c r="E33" s="928"/>
      <c r="F33" s="928">
        <v>38.44</v>
      </c>
      <c r="G33" s="928">
        <v>30.82</v>
      </c>
      <c r="H33" s="928"/>
      <c r="I33" s="928"/>
      <c r="J33" s="927"/>
      <c r="K33" s="927"/>
      <c r="L33" s="929"/>
      <c r="M33" s="930"/>
      <c r="N33" s="935"/>
      <c r="O33" s="931"/>
    </row>
    <row r="34" spans="1:16" ht="15.75">
      <c r="A34" s="909" t="s">
        <v>8</v>
      </c>
      <c r="B34" s="932"/>
      <c r="C34" s="932"/>
      <c r="D34" s="932"/>
      <c r="E34" s="932"/>
      <c r="F34" s="953">
        <v>209.05</v>
      </c>
      <c r="G34" s="953">
        <v>172.04</v>
      </c>
      <c r="H34" s="932"/>
      <c r="I34" s="932"/>
      <c r="J34" s="932"/>
      <c r="K34" s="932"/>
      <c r="L34" s="934"/>
      <c r="M34" s="954">
        <v>94.5</v>
      </c>
      <c r="N34" s="955">
        <v>117.6</v>
      </c>
      <c r="O34" s="956">
        <v>47.04</v>
      </c>
      <c r="P34" s="894"/>
    </row>
    <row r="35" spans="1:15" ht="15.75">
      <c r="A35" s="909" t="s">
        <v>3</v>
      </c>
      <c r="B35" s="932"/>
      <c r="C35" s="932">
        <v>452.56</v>
      </c>
      <c r="D35" s="932"/>
      <c r="E35" s="932"/>
      <c r="F35" s="932">
        <v>121.07</v>
      </c>
      <c r="G35" s="932">
        <v>30.21</v>
      </c>
      <c r="H35" s="932">
        <v>89.2</v>
      </c>
      <c r="I35" s="932">
        <v>193</v>
      </c>
      <c r="J35" s="932"/>
      <c r="K35" s="932"/>
      <c r="L35" s="934"/>
      <c r="M35" s="936">
        <v>94.5</v>
      </c>
      <c r="N35" s="928">
        <v>207.2</v>
      </c>
      <c r="O35" s="937">
        <v>94.08</v>
      </c>
    </row>
    <row r="36" spans="1:15" ht="15.75">
      <c r="A36" s="909" t="s">
        <v>5</v>
      </c>
      <c r="B36" s="932"/>
      <c r="C36" s="932"/>
      <c r="D36" s="932"/>
      <c r="E36" s="932"/>
      <c r="F36" s="932"/>
      <c r="G36" s="932"/>
      <c r="H36" s="932"/>
      <c r="I36" s="932"/>
      <c r="J36" s="932"/>
      <c r="K36" s="932"/>
      <c r="L36" s="934"/>
      <c r="M36" s="957"/>
      <c r="N36" s="940"/>
      <c r="O36" s="941"/>
    </row>
    <row r="37" spans="1:15" ht="16.5" thickBot="1">
      <c r="A37" s="916" t="s">
        <v>9</v>
      </c>
      <c r="B37" s="958"/>
      <c r="C37" s="942"/>
      <c r="D37" s="958"/>
      <c r="E37" s="958"/>
      <c r="F37" s="958">
        <v>44.87</v>
      </c>
      <c r="G37" s="958"/>
      <c r="H37" s="958"/>
      <c r="I37" s="958"/>
      <c r="J37" s="942"/>
      <c r="K37" s="942"/>
      <c r="L37" s="944"/>
      <c r="M37" s="945">
        <v>94.5</v>
      </c>
      <c r="N37" s="942"/>
      <c r="O37" s="946"/>
    </row>
    <row r="38" spans="1:15" ht="16.5" thickBot="1">
      <c r="A38" s="922" t="s">
        <v>13</v>
      </c>
      <c r="B38" s="947">
        <f aca="true" t="shared" si="2" ref="B38:O38">SUM(B33:B37)</f>
        <v>0</v>
      </c>
      <c r="C38" s="948">
        <f t="shared" si="2"/>
        <v>452.56</v>
      </c>
      <c r="D38" s="948">
        <f t="shared" si="2"/>
        <v>0</v>
      </c>
      <c r="E38" s="948">
        <f t="shared" si="2"/>
        <v>0</v>
      </c>
      <c r="F38" s="949">
        <f t="shared" si="2"/>
        <v>413.43</v>
      </c>
      <c r="G38" s="948">
        <f t="shared" si="2"/>
        <v>233.07</v>
      </c>
      <c r="H38" s="948">
        <f t="shared" si="2"/>
        <v>89.2</v>
      </c>
      <c r="I38" s="948">
        <f t="shared" si="2"/>
        <v>193</v>
      </c>
      <c r="J38" s="948">
        <f t="shared" si="2"/>
        <v>0</v>
      </c>
      <c r="K38" s="948">
        <f t="shared" si="2"/>
        <v>0</v>
      </c>
      <c r="L38" s="948">
        <f t="shared" si="2"/>
        <v>0</v>
      </c>
      <c r="M38" s="948">
        <f t="shared" si="2"/>
        <v>283.5</v>
      </c>
      <c r="N38" s="948">
        <f t="shared" si="2"/>
        <v>324.79999999999995</v>
      </c>
      <c r="O38" s="948">
        <f t="shared" si="2"/>
        <v>141.12</v>
      </c>
    </row>
    <row r="39" spans="1:11" ht="15.75">
      <c r="A39" s="959"/>
      <c r="B39" s="959"/>
      <c r="C39" s="959"/>
      <c r="D39" s="960"/>
      <c r="E39" s="960"/>
      <c r="F39" s="961"/>
      <c r="G39" s="962"/>
      <c r="H39" s="962"/>
      <c r="I39" s="962"/>
      <c r="J39" s="962"/>
      <c r="K39" s="962"/>
    </row>
    <row r="40" spans="1:11" ht="15.75">
      <c r="A40" s="1636" t="s">
        <v>295</v>
      </c>
      <c r="B40" s="1636"/>
      <c r="C40" s="1636"/>
      <c r="D40" s="1636"/>
      <c r="E40" s="1636"/>
      <c r="F40" s="1636"/>
      <c r="G40" s="1636"/>
      <c r="H40" s="1636"/>
      <c r="I40" s="1636"/>
      <c r="J40" s="1636"/>
      <c r="K40" s="964"/>
    </row>
    <row r="41" spans="1:17" ht="31.5">
      <c r="A41" s="1591" t="s">
        <v>23</v>
      </c>
      <c r="B41" s="1593" t="s">
        <v>314</v>
      </c>
      <c r="C41" s="1593"/>
      <c r="D41" s="1593"/>
      <c r="E41" s="1593"/>
      <c r="F41" s="1594" t="s">
        <v>232</v>
      </c>
      <c r="G41" s="1596" t="s">
        <v>233</v>
      </c>
      <c r="H41" s="1598" t="s">
        <v>315</v>
      </c>
      <c r="I41" s="1598"/>
      <c r="J41" s="1598"/>
      <c r="K41" s="1598"/>
      <c r="L41" s="1599"/>
      <c r="M41" s="1588" t="s">
        <v>234</v>
      </c>
      <c r="N41" s="892" t="s">
        <v>1</v>
      </c>
      <c r="O41" s="893" t="s">
        <v>37</v>
      </c>
      <c r="Q41" s="894"/>
    </row>
    <row r="42" spans="1:15" ht="63.75" thickBot="1">
      <c r="A42" s="1592"/>
      <c r="B42" s="895" t="s">
        <v>27</v>
      </c>
      <c r="C42" s="896" t="s">
        <v>28</v>
      </c>
      <c r="D42" s="896" t="s">
        <v>231</v>
      </c>
      <c r="E42" s="896" t="s">
        <v>29</v>
      </c>
      <c r="F42" s="1595"/>
      <c r="G42" s="1597"/>
      <c r="H42" s="897" t="s">
        <v>21</v>
      </c>
      <c r="I42" s="897" t="s">
        <v>20</v>
      </c>
      <c r="J42" s="898" t="s">
        <v>30</v>
      </c>
      <c r="K42" s="899" t="s">
        <v>31</v>
      </c>
      <c r="L42" s="900" t="s">
        <v>32</v>
      </c>
      <c r="M42" s="1589"/>
      <c r="N42" s="896" t="s">
        <v>33</v>
      </c>
      <c r="O42" s="901" t="s">
        <v>33</v>
      </c>
    </row>
    <row r="43" spans="1:15" ht="15.75">
      <c r="A43" s="902" t="s">
        <v>10</v>
      </c>
      <c r="B43" s="928"/>
      <c r="C43" s="928"/>
      <c r="D43" s="928"/>
      <c r="E43" s="928"/>
      <c r="F43" s="928"/>
      <c r="G43" s="928"/>
      <c r="H43" s="935"/>
      <c r="I43" s="935"/>
      <c r="J43" s="928"/>
      <c r="K43" s="928"/>
      <c r="L43" s="965"/>
      <c r="M43" s="936"/>
      <c r="N43" s="935"/>
      <c r="O43" s="931"/>
    </row>
    <row r="44" spans="1:15" ht="15.75">
      <c r="A44" s="909" t="s">
        <v>8</v>
      </c>
      <c r="B44" s="932">
        <v>21.12</v>
      </c>
      <c r="C44" s="932">
        <v>493.93</v>
      </c>
      <c r="D44" s="932"/>
      <c r="E44" s="932"/>
      <c r="F44" s="932">
        <v>221.7</v>
      </c>
      <c r="G44" s="932">
        <v>131.72</v>
      </c>
      <c r="H44" s="932"/>
      <c r="I44" s="935"/>
      <c r="J44" s="932"/>
      <c r="K44" s="932">
        <v>80</v>
      </c>
      <c r="L44" s="966">
        <v>80.37</v>
      </c>
      <c r="M44" s="930">
        <v>140.7</v>
      </c>
      <c r="N44" s="935">
        <v>274.4</v>
      </c>
      <c r="O44" s="931">
        <v>147.6</v>
      </c>
    </row>
    <row r="45" spans="1:15" ht="15.75">
      <c r="A45" s="909" t="s">
        <v>3</v>
      </c>
      <c r="B45" s="932"/>
      <c r="C45" s="932">
        <v>536.68</v>
      </c>
      <c r="D45" s="932"/>
      <c r="E45" s="932"/>
      <c r="F45" s="932">
        <v>210.5</v>
      </c>
      <c r="G45" s="932">
        <v>123.35</v>
      </c>
      <c r="H45" s="928">
        <v>80</v>
      </c>
      <c r="I45" s="928">
        <v>76</v>
      </c>
      <c r="J45" s="932">
        <v>57.56</v>
      </c>
      <c r="K45" s="932">
        <v>48.7</v>
      </c>
      <c r="L45" s="934">
        <v>114.18</v>
      </c>
      <c r="M45" s="936">
        <v>140.7</v>
      </c>
      <c r="N45" s="928">
        <v>296.8</v>
      </c>
      <c r="O45" s="937">
        <v>140.4</v>
      </c>
    </row>
    <row r="46" spans="1:15" ht="16.5" thickBot="1">
      <c r="A46" s="916" t="s">
        <v>5</v>
      </c>
      <c r="B46" s="932"/>
      <c r="C46" s="932">
        <v>501.94</v>
      </c>
      <c r="D46" s="932"/>
      <c r="E46" s="932"/>
      <c r="F46" s="932">
        <v>211.16</v>
      </c>
      <c r="G46" s="932">
        <v>123.48</v>
      </c>
      <c r="H46" s="932">
        <v>50.8</v>
      </c>
      <c r="I46" s="932">
        <v>77</v>
      </c>
      <c r="J46" s="932"/>
      <c r="K46" s="932"/>
      <c r="L46" s="934">
        <v>172.09</v>
      </c>
      <c r="M46" s="933">
        <v>140.7</v>
      </c>
      <c r="N46" s="932">
        <v>296.8</v>
      </c>
      <c r="O46" s="967">
        <v>140.4</v>
      </c>
    </row>
    <row r="47" spans="1:15" ht="16.5" thickBot="1">
      <c r="A47" s="968" t="s">
        <v>9</v>
      </c>
      <c r="B47" s="969"/>
      <c r="C47" s="938"/>
      <c r="D47" s="938"/>
      <c r="E47" s="938"/>
      <c r="F47" s="970">
        <v>81.38</v>
      </c>
      <c r="G47" s="938"/>
      <c r="H47" s="938"/>
      <c r="I47" s="938"/>
      <c r="J47" s="932"/>
      <c r="K47" s="969"/>
      <c r="L47" s="971"/>
      <c r="M47" s="969"/>
      <c r="N47" s="938"/>
      <c r="O47" s="972"/>
    </row>
    <row r="48" spans="1:15" ht="16.5" thickBot="1">
      <c r="A48" s="922" t="s">
        <v>13</v>
      </c>
      <c r="B48" s="947">
        <f aca="true" t="shared" si="3" ref="B48:O48">SUM(B43:B47)</f>
        <v>21.12</v>
      </c>
      <c r="C48" s="948">
        <f t="shared" si="3"/>
        <v>1532.55</v>
      </c>
      <c r="D48" s="948">
        <f t="shared" si="3"/>
        <v>0</v>
      </c>
      <c r="E48" s="948">
        <f t="shared" si="3"/>
        <v>0</v>
      </c>
      <c r="F48" s="948">
        <f t="shared" si="3"/>
        <v>724.74</v>
      </c>
      <c r="G48" s="948">
        <f t="shared" si="3"/>
        <v>378.55</v>
      </c>
      <c r="H48" s="948">
        <f t="shared" si="3"/>
        <v>130.8</v>
      </c>
      <c r="I48" s="948">
        <f t="shared" si="3"/>
        <v>153</v>
      </c>
      <c r="J48" s="973">
        <f t="shared" si="3"/>
        <v>57.56</v>
      </c>
      <c r="K48" s="948">
        <f t="shared" si="3"/>
        <v>128.7</v>
      </c>
      <c r="L48" s="948">
        <f t="shared" si="3"/>
        <v>366.64</v>
      </c>
      <c r="M48" s="948">
        <f t="shared" si="3"/>
        <v>422.09999999999997</v>
      </c>
      <c r="N48" s="948">
        <f t="shared" si="3"/>
        <v>868</v>
      </c>
      <c r="O48" s="948">
        <f t="shared" si="3"/>
        <v>428.4</v>
      </c>
    </row>
    <row r="49" spans="1:11" ht="15.75">
      <c r="A49" s="974"/>
      <c r="B49" s="962"/>
      <c r="C49" s="962"/>
      <c r="D49" s="962"/>
      <c r="E49" s="962"/>
      <c r="F49" s="962"/>
      <c r="G49" s="962"/>
      <c r="H49" s="962"/>
      <c r="I49" s="962"/>
      <c r="J49" s="962"/>
      <c r="K49" s="962"/>
    </row>
    <row r="50" spans="1:11" ht="15.75">
      <c r="A50" s="1638" t="s">
        <v>296</v>
      </c>
      <c r="B50" s="1638"/>
      <c r="C50" s="1638"/>
      <c r="D50" s="1638"/>
      <c r="E50" s="1638"/>
      <c r="F50" s="1638"/>
      <c r="G50" s="1638"/>
      <c r="H50" s="1638"/>
      <c r="I50" s="1638"/>
      <c r="J50" s="1638"/>
      <c r="K50" s="1638"/>
    </row>
    <row r="51" spans="1:17" ht="31.5">
      <c r="A51" s="1591" t="s">
        <v>23</v>
      </c>
      <c r="B51" s="1593" t="s">
        <v>314</v>
      </c>
      <c r="C51" s="1593"/>
      <c r="D51" s="1593"/>
      <c r="E51" s="1593"/>
      <c r="F51" s="1594" t="s">
        <v>232</v>
      </c>
      <c r="G51" s="1596" t="s">
        <v>233</v>
      </c>
      <c r="H51" s="1598" t="s">
        <v>315</v>
      </c>
      <c r="I51" s="1598"/>
      <c r="J51" s="1598"/>
      <c r="K51" s="1598"/>
      <c r="L51" s="1599"/>
      <c r="M51" s="1588" t="s">
        <v>234</v>
      </c>
      <c r="N51" s="892" t="s">
        <v>1</v>
      </c>
      <c r="O51" s="893" t="s">
        <v>37</v>
      </c>
      <c r="Q51" s="894"/>
    </row>
    <row r="52" spans="1:15" ht="63.75" thickBot="1">
      <c r="A52" s="1592"/>
      <c r="B52" s="895" t="s">
        <v>27</v>
      </c>
      <c r="C52" s="896" t="s">
        <v>28</v>
      </c>
      <c r="D52" s="896" t="s">
        <v>231</v>
      </c>
      <c r="E52" s="896" t="s">
        <v>29</v>
      </c>
      <c r="F52" s="1595"/>
      <c r="G52" s="1597"/>
      <c r="H52" s="897" t="s">
        <v>21</v>
      </c>
      <c r="I52" s="897" t="s">
        <v>20</v>
      </c>
      <c r="J52" s="898" t="s">
        <v>30</v>
      </c>
      <c r="K52" s="899" t="s">
        <v>31</v>
      </c>
      <c r="L52" s="900" t="s">
        <v>32</v>
      </c>
      <c r="M52" s="1589"/>
      <c r="N52" s="896" t="s">
        <v>33</v>
      </c>
      <c r="O52" s="901" t="s">
        <v>33</v>
      </c>
    </row>
    <row r="53" spans="1:15" ht="15.75">
      <c r="A53" s="902" t="s">
        <v>10</v>
      </c>
      <c r="B53" s="928"/>
      <c r="C53" s="928"/>
      <c r="D53" s="928"/>
      <c r="E53" s="928"/>
      <c r="F53" s="975">
        <v>168.77</v>
      </c>
      <c r="G53" s="975">
        <v>47.37</v>
      </c>
      <c r="H53" s="975"/>
      <c r="I53" s="975"/>
      <c r="J53" s="975"/>
      <c r="K53" s="975"/>
      <c r="L53" s="976"/>
      <c r="M53" s="977">
        <v>122.2</v>
      </c>
      <c r="N53" s="978">
        <v>0.5</v>
      </c>
      <c r="O53" s="979">
        <v>6.4</v>
      </c>
    </row>
    <row r="54" spans="1:15" ht="15.75">
      <c r="A54" s="980" t="s">
        <v>8</v>
      </c>
      <c r="B54" s="932"/>
      <c r="C54" s="932">
        <v>459.78</v>
      </c>
      <c r="D54" s="932"/>
      <c r="E54" s="932"/>
      <c r="F54" s="932">
        <v>261.4</v>
      </c>
      <c r="G54" s="932">
        <v>145.73</v>
      </c>
      <c r="H54" s="932"/>
      <c r="I54" s="932"/>
      <c r="J54" s="932"/>
      <c r="K54" s="932"/>
      <c r="L54" s="966"/>
      <c r="M54" s="930">
        <v>140.7</v>
      </c>
      <c r="N54" s="935">
        <v>274.4</v>
      </c>
      <c r="O54" s="931">
        <v>190.8</v>
      </c>
    </row>
    <row r="55" spans="1:15" ht="15.75">
      <c r="A55" s="980" t="s">
        <v>3</v>
      </c>
      <c r="B55" s="932"/>
      <c r="C55" s="932">
        <v>540.51</v>
      </c>
      <c r="D55" s="932"/>
      <c r="E55" s="932"/>
      <c r="F55" s="932">
        <v>257.96</v>
      </c>
      <c r="G55" s="932">
        <v>94.18</v>
      </c>
      <c r="H55" s="932"/>
      <c r="I55" s="932"/>
      <c r="J55" s="932">
        <v>78.62</v>
      </c>
      <c r="K55" s="932"/>
      <c r="L55" s="981"/>
      <c r="M55" s="940">
        <v>140.7</v>
      </c>
      <c r="N55" s="940">
        <v>296.8</v>
      </c>
      <c r="O55" s="937">
        <v>187.2</v>
      </c>
    </row>
    <row r="56" spans="1:15" ht="16.5" thickBot="1">
      <c r="A56" s="982" t="s">
        <v>287</v>
      </c>
      <c r="B56" s="932"/>
      <c r="C56" s="932">
        <v>544.95</v>
      </c>
      <c r="D56" s="932"/>
      <c r="E56" s="932"/>
      <c r="F56" s="932">
        <v>241.06</v>
      </c>
      <c r="G56" s="932">
        <v>97.05</v>
      </c>
      <c r="H56" s="958"/>
      <c r="I56" s="958"/>
      <c r="J56" s="958"/>
      <c r="K56" s="958"/>
      <c r="L56" s="983"/>
      <c r="M56" s="945">
        <v>140.7</v>
      </c>
      <c r="N56" s="942">
        <v>296.8</v>
      </c>
      <c r="O56" s="946">
        <v>187.2</v>
      </c>
    </row>
    <row r="57" spans="1:15" ht="16.5" thickBot="1">
      <c r="A57" s="984" t="s">
        <v>9</v>
      </c>
      <c r="B57" s="932"/>
      <c r="C57" s="932"/>
      <c r="D57" s="932"/>
      <c r="E57" s="932"/>
      <c r="F57" s="932">
        <v>81.75</v>
      </c>
      <c r="G57" s="932"/>
      <c r="H57" s="932"/>
      <c r="I57" s="932"/>
      <c r="J57" s="932"/>
      <c r="K57" s="932"/>
      <c r="L57" s="932"/>
      <c r="M57" s="985"/>
      <c r="N57" s="986"/>
      <c r="O57" s="987"/>
    </row>
    <row r="58" spans="1:15" ht="16.5" thickBot="1">
      <c r="A58" s="922" t="s">
        <v>13</v>
      </c>
      <c r="B58" s="988">
        <f>SUM(B53:B56)</f>
        <v>0</v>
      </c>
      <c r="C58" s="973">
        <f aca="true" t="shared" si="4" ref="C58:O58">SUM(C53:C57)</f>
        <v>1545.24</v>
      </c>
      <c r="D58" s="973">
        <f t="shared" si="4"/>
        <v>0</v>
      </c>
      <c r="E58" s="973">
        <f t="shared" si="4"/>
        <v>0</v>
      </c>
      <c r="F58" s="973">
        <f t="shared" si="4"/>
        <v>1010.9399999999998</v>
      </c>
      <c r="G58" s="973">
        <f t="shared" si="4"/>
        <v>384.33</v>
      </c>
      <c r="H58" s="989">
        <f t="shared" si="4"/>
        <v>0</v>
      </c>
      <c r="I58" s="989">
        <f t="shared" si="4"/>
        <v>0</v>
      </c>
      <c r="J58" s="989">
        <f t="shared" si="4"/>
        <v>78.62</v>
      </c>
      <c r="K58" s="989">
        <f t="shared" si="4"/>
        <v>0</v>
      </c>
      <c r="L58" s="989">
        <f t="shared" si="4"/>
        <v>0</v>
      </c>
      <c r="M58" s="989">
        <f t="shared" si="4"/>
        <v>544.3</v>
      </c>
      <c r="N58" s="989">
        <f t="shared" si="4"/>
        <v>868.5</v>
      </c>
      <c r="O58" s="989">
        <f t="shared" si="4"/>
        <v>571.5999999999999</v>
      </c>
    </row>
    <row r="59" spans="1:11" ht="15.75">
      <c r="A59" s="974"/>
      <c r="B59" s="962"/>
      <c r="C59" s="962"/>
      <c r="D59" s="962"/>
      <c r="E59" s="990"/>
      <c r="F59" s="991"/>
      <c r="G59" s="962"/>
      <c r="H59" s="962"/>
      <c r="I59" s="962"/>
      <c r="J59" s="962"/>
      <c r="K59" s="962"/>
    </row>
    <row r="60" spans="1:11" ht="15.75">
      <c r="A60" s="1638" t="s">
        <v>297</v>
      </c>
      <c r="B60" s="1638"/>
      <c r="C60" s="1638"/>
      <c r="D60" s="1638"/>
      <c r="E60" s="1638"/>
      <c r="F60" s="1638"/>
      <c r="G60" s="1638"/>
      <c r="H60" s="1638"/>
      <c r="I60" s="1638"/>
      <c r="J60" s="1638"/>
      <c r="K60" s="1638"/>
    </row>
    <row r="61" spans="1:17" ht="31.5">
      <c r="A61" s="1591" t="s">
        <v>23</v>
      </c>
      <c r="B61" s="1593" t="s">
        <v>314</v>
      </c>
      <c r="C61" s="1593"/>
      <c r="D61" s="1593"/>
      <c r="E61" s="1593"/>
      <c r="F61" s="1594" t="s">
        <v>232</v>
      </c>
      <c r="G61" s="1596" t="s">
        <v>233</v>
      </c>
      <c r="H61" s="1598" t="s">
        <v>315</v>
      </c>
      <c r="I61" s="1598"/>
      <c r="J61" s="1598"/>
      <c r="K61" s="1598"/>
      <c r="L61" s="1599"/>
      <c r="M61" s="1588" t="s">
        <v>234</v>
      </c>
      <c r="N61" s="892" t="s">
        <v>1</v>
      </c>
      <c r="O61" s="893" t="s">
        <v>37</v>
      </c>
      <c r="Q61" s="894"/>
    </row>
    <row r="62" spans="1:15" ht="63.75" thickBot="1">
      <c r="A62" s="1592"/>
      <c r="B62" s="895" t="s">
        <v>27</v>
      </c>
      <c r="C62" s="896" t="s">
        <v>28</v>
      </c>
      <c r="D62" s="896" t="s">
        <v>231</v>
      </c>
      <c r="E62" s="896" t="s">
        <v>29</v>
      </c>
      <c r="F62" s="1595"/>
      <c r="G62" s="1597"/>
      <c r="H62" s="897" t="s">
        <v>21</v>
      </c>
      <c r="I62" s="897" t="s">
        <v>20</v>
      </c>
      <c r="J62" s="898" t="s">
        <v>30</v>
      </c>
      <c r="K62" s="899" t="s">
        <v>31</v>
      </c>
      <c r="L62" s="992" t="s">
        <v>32</v>
      </c>
      <c r="M62" s="1589"/>
      <c r="N62" s="896" t="s">
        <v>33</v>
      </c>
      <c r="O62" s="901" t="s">
        <v>33</v>
      </c>
    </row>
    <row r="63" spans="1:15" ht="15.75">
      <c r="A63" s="902" t="s">
        <v>10</v>
      </c>
      <c r="B63" s="928"/>
      <c r="C63" s="928"/>
      <c r="D63" s="928"/>
      <c r="E63" s="928"/>
      <c r="F63" s="928"/>
      <c r="G63" s="928"/>
      <c r="H63" s="928"/>
      <c r="I63" s="928"/>
      <c r="J63" s="928"/>
      <c r="K63" s="928"/>
      <c r="L63" s="965"/>
      <c r="M63" s="936"/>
      <c r="N63" s="928"/>
      <c r="O63" s="937"/>
    </row>
    <row r="64" spans="1:15" ht="15.75">
      <c r="A64" s="909" t="s">
        <v>8</v>
      </c>
      <c r="B64" s="993"/>
      <c r="C64" s="993"/>
      <c r="D64" s="993">
        <v>47.97</v>
      </c>
      <c r="E64" s="993"/>
      <c r="F64" s="993">
        <v>19.19</v>
      </c>
      <c r="G64" s="993">
        <v>7.38</v>
      </c>
      <c r="H64" s="993"/>
      <c r="I64" s="993"/>
      <c r="J64" s="993"/>
      <c r="K64" s="993"/>
      <c r="L64" s="993"/>
      <c r="M64" s="993"/>
      <c r="N64" s="935">
        <v>19.6</v>
      </c>
      <c r="O64" s="931">
        <v>32</v>
      </c>
    </row>
    <row r="65" spans="1:15" ht="15.75">
      <c r="A65" s="994" t="s">
        <v>3</v>
      </c>
      <c r="B65" s="995"/>
      <c r="C65" s="995"/>
      <c r="D65" s="995"/>
      <c r="E65" s="995"/>
      <c r="F65" s="995"/>
      <c r="G65" s="995"/>
      <c r="H65" s="995"/>
      <c r="I65" s="995"/>
      <c r="J65" s="995"/>
      <c r="K65" s="995"/>
      <c r="L65" s="996"/>
      <c r="M65" s="956"/>
      <c r="N65" s="956"/>
      <c r="O65" s="956"/>
    </row>
    <row r="66" spans="1:15" ht="15.75">
      <c r="A66" s="909" t="s">
        <v>5</v>
      </c>
      <c r="B66" s="932"/>
      <c r="C66" s="932"/>
      <c r="D66" s="932"/>
      <c r="E66" s="932"/>
      <c r="F66" s="932"/>
      <c r="G66" s="932"/>
      <c r="H66" s="932"/>
      <c r="I66" s="932"/>
      <c r="J66" s="932"/>
      <c r="K66" s="932"/>
      <c r="L66" s="997">
        <v>0</v>
      </c>
      <c r="M66" s="956"/>
      <c r="N66" s="956"/>
      <c r="O66" s="956"/>
    </row>
    <row r="67" spans="1:15" ht="15.75">
      <c r="A67" s="909" t="s">
        <v>9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56"/>
      <c r="M67" s="956"/>
      <c r="N67" s="956"/>
      <c r="O67" s="941"/>
    </row>
    <row r="68" spans="1:15" ht="16.5" thickBot="1">
      <c r="A68" s="916" t="s">
        <v>9</v>
      </c>
      <c r="B68" s="958"/>
      <c r="C68" s="958"/>
      <c r="D68" s="958"/>
      <c r="E68" s="958"/>
      <c r="F68" s="958"/>
      <c r="G68" s="958"/>
      <c r="H68" s="958"/>
      <c r="I68" s="958"/>
      <c r="J68" s="958"/>
      <c r="K68" s="958"/>
      <c r="L68" s="983"/>
      <c r="M68" s="943"/>
      <c r="N68" s="958"/>
      <c r="O68" s="998"/>
    </row>
    <row r="69" spans="1:15" ht="16.5" thickBot="1">
      <c r="A69" s="922" t="s">
        <v>13</v>
      </c>
      <c r="B69" s="947">
        <f aca="true" t="shared" si="5" ref="B69:O69">SUM(B63:B68)</f>
        <v>0</v>
      </c>
      <c r="C69" s="947">
        <f t="shared" si="5"/>
        <v>0</v>
      </c>
      <c r="D69" s="947">
        <f t="shared" si="5"/>
        <v>47.97</v>
      </c>
      <c r="E69" s="947">
        <f t="shared" si="5"/>
        <v>0</v>
      </c>
      <c r="F69" s="947">
        <f t="shared" si="5"/>
        <v>19.19</v>
      </c>
      <c r="G69" s="947">
        <f t="shared" si="5"/>
        <v>7.38</v>
      </c>
      <c r="H69" s="947">
        <f t="shared" si="5"/>
        <v>0</v>
      </c>
      <c r="I69" s="947">
        <f t="shared" si="5"/>
        <v>0</v>
      </c>
      <c r="J69" s="947">
        <f t="shared" si="5"/>
        <v>0</v>
      </c>
      <c r="K69" s="947">
        <f t="shared" si="5"/>
        <v>0</v>
      </c>
      <c r="L69" s="947">
        <f t="shared" si="5"/>
        <v>0</v>
      </c>
      <c r="M69" s="947">
        <f t="shared" si="5"/>
        <v>0</v>
      </c>
      <c r="N69" s="947">
        <f t="shared" si="5"/>
        <v>19.6</v>
      </c>
      <c r="O69" s="947">
        <f t="shared" si="5"/>
        <v>32</v>
      </c>
    </row>
    <row r="70" spans="1:11" ht="15.75">
      <c r="A70" s="974"/>
      <c r="B70" s="962"/>
      <c r="C70" s="962"/>
      <c r="D70" s="962"/>
      <c r="E70" s="960"/>
      <c r="F70" s="961"/>
      <c r="G70" s="962"/>
      <c r="H70" s="962"/>
      <c r="I70" s="962"/>
      <c r="J70" s="962"/>
      <c r="K70" s="962"/>
    </row>
    <row r="71" spans="1:11" ht="15.75">
      <c r="A71" s="1643" t="s">
        <v>298</v>
      </c>
      <c r="B71" s="1643"/>
      <c r="C71" s="1643"/>
      <c r="D71" s="1643"/>
      <c r="E71" s="1643"/>
      <c r="F71" s="1643"/>
      <c r="G71" s="1643"/>
      <c r="H71" s="1643"/>
      <c r="I71" s="1643"/>
      <c r="J71" s="1643"/>
      <c r="K71" s="1643"/>
    </row>
    <row r="72" spans="1:15" ht="31.5">
      <c r="A72" s="1591" t="s">
        <v>23</v>
      </c>
      <c r="B72" s="1593" t="s">
        <v>314</v>
      </c>
      <c r="C72" s="1593"/>
      <c r="D72" s="1593"/>
      <c r="E72" s="1593"/>
      <c r="F72" s="1594" t="s">
        <v>232</v>
      </c>
      <c r="G72" s="1596" t="s">
        <v>233</v>
      </c>
      <c r="H72" s="1598" t="s">
        <v>315</v>
      </c>
      <c r="I72" s="1598"/>
      <c r="J72" s="1598"/>
      <c r="K72" s="1598"/>
      <c r="L72" s="1639"/>
      <c r="M72" s="1588" t="s">
        <v>234</v>
      </c>
      <c r="N72" s="892" t="s">
        <v>1</v>
      </c>
      <c r="O72" s="893" t="s">
        <v>37</v>
      </c>
    </row>
    <row r="73" spans="1:15" ht="63.75" thickBot="1">
      <c r="A73" s="1592"/>
      <c r="B73" s="895" t="s">
        <v>27</v>
      </c>
      <c r="C73" s="896" t="s">
        <v>28</v>
      </c>
      <c r="D73" s="896" t="s">
        <v>231</v>
      </c>
      <c r="E73" s="896" t="s">
        <v>29</v>
      </c>
      <c r="F73" s="1595"/>
      <c r="G73" s="1597"/>
      <c r="H73" s="897" t="s">
        <v>21</v>
      </c>
      <c r="I73" s="897" t="s">
        <v>20</v>
      </c>
      <c r="J73" s="898" t="s">
        <v>30</v>
      </c>
      <c r="K73" s="899" t="s">
        <v>31</v>
      </c>
      <c r="L73" s="992" t="s">
        <v>32</v>
      </c>
      <c r="M73" s="1589"/>
      <c r="N73" s="896" t="s">
        <v>33</v>
      </c>
      <c r="O73" s="901" t="s">
        <v>33</v>
      </c>
    </row>
    <row r="74" spans="1:15" ht="15.75">
      <c r="A74" s="902" t="s">
        <v>10</v>
      </c>
      <c r="B74" s="930"/>
      <c r="C74" s="930"/>
      <c r="D74" s="928"/>
      <c r="E74" s="928"/>
      <c r="F74" s="928"/>
      <c r="G74" s="928"/>
      <c r="H74" s="935"/>
      <c r="I74" s="930"/>
      <c r="J74" s="930"/>
      <c r="K74" s="930"/>
      <c r="L74" s="999"/>
      <c r="M74" s="930"/>
      <c r="N74" s="930"/>
      <c r="O74" s="931"/>
    </row>
    <row r="75" spans="1:15" ht="15.75">
      <c r="A75" s="909" t="s">
        <v>8</v>
      </c>
      <c r="B75" s="930"/>
      <c r="C75" s="930"/>
      <c r="D75" s="932">
        <v>15.31</v>
      </c>
      <c r="E75" s="932"/>
      <c r="F75" s="932">
        <v>9.18</v>
      </c>
      <c r="G75" s="932">
        <v>13.94</v>
      </c>
      <c r="H75" s="935"/>
      <c r="I75" s="930"/>
      <c r="J75" s="930"/>
      <c r="K75" s="930"/>
      <c r="L75" s="999"/>
      <c r="M75" s="936"/>
      <c r="N75" s="935">
        <v>8.4</v>
      </c>
      <c r="O75" s="931">
        <v>18</v>
      </c>
    </row>
    <row r="76" spans="1:15" ht="16.5" thickBot="1">
      <c r="A76" s="909" t="s">
        <v>3</v>
      </c>
      <c r="B76" s="936"/>
      <c r="C76" s="936"/>
      <c r="D76" s="932"/>
      <c r="E76" s="932"/>
      <c r="F76" s="932"/>
      <c r="G76" s="932"/>
      <c r="H76" s="928"/>
      <c r="I76" s="936"/>
      <c r="J76" s="936"/>
      <c r="K76" s="936"/>
      <c r="L76" s="936"/>
      <c r="M76" s="936"/>
      <c r="N76" s="936">
        <v>0</v>
      </c>
      <c r="O76" s="946"/>
    </row>
    <row r="77" spans="1:15" ht="16.5" thickBot="1">
      <c r="A77" s="922" t="s">
        <v>13</v>
      </c>
      <c r="B77" s="947">
        <f aca="true" t="shared" si="6" ref="B77:O77">SUM(B74:B76)</f>
        <v>0</v>
      </c>
      <c r="C77" s="947">
        <f t="shared" si="6"/>
        <v>0</v>
      </c>
      <c r="D77" s="947">
        <f t="shared" si="6"/>
        <v>15.31</v>
      </c>
      <c r="E77" s="947">
        <f t="shared" si="6"/>
        <v>0</v>
      </c>
      <c r="F77" s="947">
        <f t="shared" si="6"/>
        <v>9.18</v>
      </c>
      <c r="G77" s="947">
        <f t="shared" si="6"/>
        <v>13.94</v>
      </c>
      <c r="H77" s="947">
        <f t="shared" si="6"/>
        <v>0</v>
      </c>
      <c r="I77" s="947">
        <f t="shared" si="6"/>
        <v>0</v>
      </c>
      <c r="J77" s="947">
        <f t="shared" si="6"/>
        <v>0</v>
      </c>
      <c r="K77" s="947">
        <f t="shared" si="6"/>
        <v>0</v>
      </c>
      <c r="L77" s="947">
        <f t="shared" si="6"/>
        <v>0</v>
      </c>
      <c r="M77" s="947">
        <f t="shared" si="6"/>
        <v>0</v>
      </c>
      <c r="N77" s="947">
        <f t="shared" si="6"/>
        <v>8.4</v>
      </c>
      <c r="O77" s="947">
        <f t="shared" si="6"/>
        <v>18</v>
      </c>
    </row>
    <row r="78" spans="1:11" ht="15.75">
      <c r="A78" s="1000"/>
      <c r="B78" s="1000"/>
      <c r="C78" s="1000"/>
      <c r="D78" s="1000"/>
      <c r="E78" s="1000"/>
      <c r="F78" s="1000"/>
      <c r="G78" s="1001"/>
      <c r="H78" s="1001"/>
      <c r="I78" s="1001"/>
      <c r="J78" s="1001"/>
      <c r="K78" s="1002"/>
    </row>
    <row r="79" spans="1:11" ht="15.75">
      <c r="A79" s="1640"/>
      <c r="B79" s="1641"/>
      <c r="C79" s="1641"/>
      <c r="D79" s="1641"/>
      <c r="E79" s="1641"/>
      <c r="F79" s="1641"/>
      <c r="G79" s="1001"/>
      <c r="H79" s="1001"/>
      <c r="I79" s="1001"/>
      <c r="J79" s="1001"/>
      <c r="K79" s="1002"/>
    </row>
    <row r="80" spans="1:11" ht="15.75">
      <c r="A80" s="1640"/>
      <c r="B80" s="1641"/>
      <c r="C80" s="1641"/>
      <c r="D80" s="1641"/>
      <c r="E80" s="1641"/>
      <c r="F80" s="1000"/>
      <c r="G80" s="962"/>
      <c r="H80" s="962"/>
      <c r="I80" s="962"/>
      <c r="J80" s="1000"/>
      <c r="K80" s="1002"/>
    </row>
    <row r="82" spans="1:11" ht="15.75">
      <c r="A82" s="1638" t="s">
        <v>299</v>
      </c>
      <c r="B82" s="1638"/>
      <c r="C82" s="1638"/>
      <c r="D82" s="1638"/>
      <c r="E82" s="1638"/>
      <c r="F82" s="1638"/>
      <c r="G82" s="1638"/>
      <c r="H82" s="1638"/>
      <c r="I82" s="1638"/>
      <c r="J82" s="1638"/>
      <c r="K82" s="1642"/>
    </row>
    <row r="83" spans="1:17" ht="31.5">
      <c r="A83" s="1591" t="s">
        <v>23</v>
      </c>
      <c r="B83" s="1593" t="s">
        <v>314</v>
      </c>
      <c r="C83" s="1593"/>
      <c r="D83" s="1593"/>
      <c r="E83" s="1593"/>
      <c r="F83" s="1594" t="s">
        <v>232</v>
      </c>
      <c r="G83" s="1596" t="s">
        <v>233</v>
      </c>
      <c r="H83" s="1598" t="s">
        <v>315</v>
      </c>
      <c r="I83" s="1598"/>
      <c r="J83" s="1598"/>
      <c r="K83" s="1598"/>
      <c r="L83" s="1599"/>
      <c r="M83" s="1588" t="s">
        <v>234</v>
      </c>
      <c r="N83" s="892" t="s">
        <v>1</v>
      </c>
      <c r="O83" s="893" t="s">
        <v>37</v>
      </c>
      <c r="Q83" s="1003"/>
    </row>
    <row r="84" spans="1:15" ht="63.75" thickBot="1">
      <c r="A84" s="1592"/>
      <c r="B84" s="895" t="s">
        <v>27</v>
      </c>
      <c r="C84" s="896" t="s">
        <v>28</v>
      </c>
      <c r="D84" s="896" t="s">
        <v>231</v>
      </c>
      <c r="E84" s="896" t="s">
        <v>29</v>
      </c>
      <c r="F84" s="1595"/>
      <c r="G84" s="1597"/>
      <c r="H84" s="897" t="s">
        <v>21</v>
      </c>
      <c r="I84" s="897" t="s">
        <v>20</v>
      </c>
      <c r="J84" s="898" t="s">
        <v>30</v>
      </c>
      <c r="K84" s="899" t="s">
        <v>31</v>
      </c>
      <c r="L84" s="992" t="s">
        <v>32</v>
      </c>
      <c r="M84" s="1589"/>
      <c r="N84" s="896" t="s">
        <v>33</v>
      </c>
      <c r="O84" s="901" t="s">
        <v>33</v>
      </c>
    </row>
    <row r="85" spans="1:15" ht="15.75">
      <c r="A85" s="902" t="s">
        <v>10</v>
      </c>
      <c r="B85" s="927"/>
      <c r="C85" s="927"/>
      <c r="D85" s="927"/>
      <c r="E85" s="928"/>
      <c r="F85" s="928"/>
      <c r="G85" s="928"/>
      <c r="H85" s="927"/>
      <c r="I85" s="927"/>
      <c r="J85" s="927"/>
      <c r="K85" s="927"/>
      <c r="L85" s="965"/>
      <c r="M85" s="1004"/>
      <c r="N85" s="927"/>
      <c r="O85" s="931"/>
    </row>
    <row r="86" spans="1:15" ht="15.75">
      <c r="A86" s="909" t="s">
        <v>8</v>
      </c>
      <c r="B86" s="932"/>
      <c r="C86" s="932">
        <v>31.3</v>
      </c>
      <c r="D86" s="932"/>
      <c r="E86" s="932"/>
      <c r="F86" s="932">
        <v>10.47</v>
      </c>
      <c r="G86" s="932">
        <v>33.41</v>
      </c>
      <c r="H86" s="932"/>
      <c r="I86" s="932"/>
      <c r="J86" s="932"/>
      <c r="K86" s="932"/>
      <c r="L86" s="932"/>
      <c r="M86" s="930">
        <v>14.7</v>
      </c>
      <c r="N86" s="935">
        <v>21.12</v>
      </c>
      <c r="O86" s="931">
        <v>19.2</v>
      </c>
    </row>
    <row r="87" spans="1:15" ht="15.75">
      <c r="A87" s="909" t="s">
        <v>3</v>
      </c>
      <c r="B87" s="932"/>
      <c r="C87" s="932"/>
      <c r="D87" s="932"/>
      <c r="E87" s="932"/>
      <c r="F87" s="932"/>
      <c r="G87" s="932"/>
      <c r="H87" s="932"/>
      <c r="I87" s="932"/>
      <c r="J87" s="932"/>
      <c r="K87" s="932"/>
      <c r="L87" s="932"/>
      <c r="M87" s="936"/>
      <c r="N87" s="936"/>
      <c r="O87" s="937"/>
    </row>
    <row r="88" spans="1:15" ht="15.75">
      <c r="A88" s="909" t="s">
        <v>5</v>
      </c>
      <c r="B88" s="932"/>
      <c r="C88" s="932"/>
      <c r="D88" s="932"/>
      <c r="E88" s="958"/>
      <c r="F88" s="958"/>
      <c r="G88" s="958"/>
      <c r="H88" s="932"/>
      <c r="I88" s="932"/>
      <c r="J88" s="932"/>
      <c r="K88" s="932"/>
      <c r="L88" s="932"/>
      <c r="M88" s="936"/>
      <c r="N88" s="936"/>
      <c r="O88" s="941"/>
    </row>
    <row r="89" spans="1:15" ht="16.5" thickBot="1">
      <c r="A89" s="916" t="s">
        <v>9</v>
      </c>
      <c r="B89" s="942"/>
      <c r="C89" s="942"/>
      <c r="D89" s="942"/>
      <c r="E89" s="932"/>
      <c r="F89" s="932"/>
      <c r="G89" s="932"/>
      <c r="H89" s="942"/>
      <c r="I89" s="942"/>
      <c r="J89" s="942"/>
      <c r="K89" s="942"/>
      <c r="L89" s="932"/>
      <c r="M89" s="945"/>
      <c r="N89" s="942"/>
      <c r="O89" s="946"/>
    </row>
    <row r="90" spans="1:15" ht="16.5" thickBot="1">
      <c r="A90" s="922" t="s">
        <v>13</v>
      </c>
      <c r="B90" s="947">
        <f aca="true" t="shared" si="7" ref="B90:O90">SUM(B85:B89)</f>
        <v>0</v>
      </c>
      <c r="C90" s="947">
        <f t="shared" si="7"/>
        <v>31.3</v>
      </c>
      <c r="D90" s="947">
        <f t="shared" si="7"/>
        <v>0</v>
      </c>
      <c r="E90" s="947">
        <f t="shared" si="7"/>
        <v>0</v>
      </c>
      <c r="F90" s="947">
        <f t="shared" si="7"/>
        <v>10.47</v>
      </c>
      <c r="G90" s="947">
        <f t="shared" si="7"/>
        <v>33.41</v>
      </c>
      <c r="H90" s="947">
        <f t="shared" si="7"/>
        <v>0</v>
      </c>
      <c r="I90" s="947">
        <f t="shared" si="7"/>
        <v>0</v>
      </c>
      <c r="J90" s="947">
        <f t="shared" si="7"/>
        <v>0</v>
      </c>
      <c r="K90" s="947">
        <f t="shared" si="7"/>
        <v>0</v>
      </c>
      <c r="L90" s="947">
        <f t="shared" si="7"/>
        <v>0</v>
      </c>
      <c r="M90" s="947">
        <f t="shared" si="7"/>
        <v>14.7</v>
      </c>
      <c r="N90" s="947">
        <f t="shared" si="7"/>
        <v>21.12</v>
      </c>
      <c r="O90" s="947">
        <f t="shared" si="7"/>
        <v>19.2</v>
      </c>
    </row>
    <row r="91" spans="1:4" ht="15.75">
      <c r="A91" s="974"/>
      <c r="B91" s="962"/>
      <c r="C91" s="962"/>
      <c r="D91" s="962"/>
    </row>
    <row r="92" spans="1:12" ht="15.75">
      <c r="A92" s="1638" t="s">
        <v>300</v>
      </c>
      <c r="B92" s="1638"/>
      <c r="C92" s="1638"/>
      <c r="D92" s="1638"/>
      <c r="E92" s="1638"/>
      <c r="F92" s="1638"/>
      <c r="G92" s="1638"/>
      <c r="H92" s="1638"/>
      <c r="I92" s="1638"/>
      <c r="J92" s="1638"/>
      <c r="K92" s="1638"/>
      <c r="L92" s="1005"/>
    </row>
    <row r="93" spans="1:15" ht="31.5">
      <c r="A93" s="1591" t="s">
        <v>23</v>
      </c>
      <c r="B93" s="1593" t="s">
        <v>314</v>
      </c>
      <c r="C93" s="1593"/>
      <c r="D93" s="1593"/>
      <c r="E93" s="1593"/>
      <c r="F93" s="1594" t="s">
        <v>232</v>
      </c>
      <c r="G93" s="1596" t="s">
        <v>233</v>
      </c>
      <c r="H93" s="1598" t="s">
        <v>315</v>
      </c>
      <c r="I93" s="1598"/>
      <c r="J93" s="1598"/>
      <c r="K93" s="1598"/>
      <c r="L93" s="1598"/>
      <c r="M93" s="1588" t="s">
        <v>234</v>
      </c>
      <c r="N93" s="892" t="s">
        <v>1</v>
      </c>
      <c r="O93" s="893" t="s">
        <v>37</v>
      </c>
    </row>
    <row r="94" spans="1:15" ht="63.75" thickBot="1">
      <c r="A94" s="1592"/>
      <c r="B94" s="895" t="s">
        <v>27</v>
      </c>
      <c r="C94" s="896" t="s">
        <v>28</v>
      </c>
      <c r="D94" s="896" t="s">
        <v>231</v>
      </c>
      <c r="E94" s="896" t="s">
        <v>29</v>
      </c>
      <c r="F94" s="1595"/>
      <c r="G94" s="1597"/>
      <c r="H94" s="897" t="s">
        <v>21</v>
      </c>
      <c r="I94" s="897" t="s">
        <v>20</v>
      </c>
      <c r="J94" s="898" t="s">
        <v>30</v>
      </c>
      <c r="K94" s="899" t="s">
        <v>31</v>
      </c>
      <c r="L94" s="992" t="s">
        <v>32</v>
      </c>
      <c r="M94" s="1589"/>
      <c r="N94" s="896" t="s">
        <v>33</v>
      </c>
      <c r="O94" s="901" t="s">
        <v>33</v>
      </c>
    </row>
    <row r="95" spans="1:15" ht="15.75">
      <c r="A95" s="902" t="s">
        <v>10</v>
      </c>
      <c r="B95" s="928"/>
      <c r="C95" s="927"/>
      <c r="D95" s="927"/>
      <c r="E95" s="928"/>
      <c r="F95" s="928"/>
      <c r="G95" s="928"/>
      <c r="H95" s="928"/>
      <c r="I95" s="928"/>
      <c r="J95" s="927">
        <v>0</v>
      </c>
      <c r="K95" s="927"/>
      <c r="L95" s="997"/>
      <c r="M95" s="936"/>
      <c r="N95" s="928"/>
      <c r="O95" s="937"/>
    </row>
    <row r="96" spans="1:15" ht="15.75">
      <c r="A96" s="909" t="s">
        <v>8</v>
      </c>
      <c r="B96" s="932"/>
      <c r="C96" s="932">
        <v>265.38</v>
      </c>
      <c r="D96" s="932">
        <v>67.12</v>
      </c>
      <c r="E96" s="932"/>
      <c r="F96" s="932">
        <v>456.93</v>
      </c>
      <c r="G96" s="932">
        <v>114.1</v>
      </c>
      <c r="H96" s="932">
        <v>150</v>
      </c>
      <c r="I96" s="932">
        <v>150</v>
      </c>
      <c r="J96" s="932"/>
      <c r="K96" s="932">
        <v>34.12</v>
      </c>
      <c r="L96" s="934"/>
      <c r="M96" s="930">
        <v>114.6</v>
      </c>
      <c r="N96" s="935">
        <v>154.4</v>
      </c>
      <c r="O96" s="931">
        <v>762.4</v>
      </c>
    </row>
    <row r="97" spans="1:15" ht="15.75">
      <c r="A97" s="909" t="s">
        <v>3</v>
      </c>
      <c r="B97" s="932"/>
      <c r="C97" s="932"/>
      <c r="D97" s="932">
        <v>23.26</v>
      </c>
      <c r="E97" s="932"/>
      <c r="F97" s="932"/>
      <c r="G97" s="932">
        <v>5.17</v>
      </c>
      <c r="H97" s="932"/>
      <c r="I97" s="932"/>
      <c r="J97" s="932"/>
      <c r="K97" s="932"/>
      <c r="L97" s="934"/>
      <c r="M97" s="936"/>
      <c r="N97" s="928">
        <v>17.16</v>
      </c>
      <c r="O97" s="937">
        <v>9.6</v>
      </c>
    </row>
    <row r="98" spans="1:15" ht="15.75">
      <c r="A98" s="909" t="s">
        <v>5</v>
      </c>
      <c r="B98" s="932"/>
      <c r="C98" s="932"/>
      <c r="D98" s="932"/>
      <c r="E98" s="932"/>
      <c r="F98" s="932"/>
      <c r="G98" s="932"/>
      <c r="H98" s="932"/>
      <c r="I98" s="932"/>
      <c r="J98" s="932"/>
      <c r="K98" s="932">
        <v>0</v>
      </c>
      <c r="L98" s="934"/>
      <c r="M98" s="936"/>
      <c r="N98" s="936"/>
      <c r="O98" s="941"/>
    </row>
    <row r="99" spans="1:15" ht="16.5" thickBot="1">
      <c r="A99" s="916" t="s">
        <v>9</v>
      </c>
      <c r="B99" s="945"/>
      <c r="C99" s="942"/>
      <c r="D99" s="942"/>
      <c r="E99" s="932"/>
      <c r="F99" s="958"/>
      <c r="G99" s="958"/>
      <c r="H99" s="942"/>
      <c r="I99" s="942"/>
      <c r="J99" s="942"/>
      <c r="K99" s="942"/>
      <c r="L99" s="944"/>
      <c r="M99" s="945"/>
      <c r="N99" s="942"/>
      <c r="O99" s="946"/>
    </row>
    <row r="100" spans="1:15" ht="16.5" thickBot="1">
      <c r="A100" s="922" t="s">
        <v>13</v>
      </c>
      <c r="B100" s="947">
        <f aca="true" t="shared" si="8" ref="B100:O100">SUM(B95:B99)</f>
        <v>0</v>
      </c>
      <c r="C100" s="947">
        <f t="shared" si="8"/>
        <v>265.38</v>
      </c>
      <c r="D100" s="947">
        <f t="shared" si="8"/>
        <v>90.38000000000001</v>
      </c>
      <c r="E100" s="947">
        <f t="shared" si="8"/>
        <v>0</v>
      </c>
      <c r="F100" s="947">
        <f t="shared" si="8"/>
        <v>456.93</v>
      </c>
      <c r="G100" s="947">
        <f t="shared" si="8"/>
        <v>119.27</v>
      </c>
      <c r="H100" s="947">
        <f t="shared" si="8"/>
        <v>150</v>
      </c>
      <c r="I100" s="947">
        <f t="shared" si="8"/>
        <v>150</v>
      </c>
      <c r="J100" s="947">
        <f t="shared" si="8"/>
        <v>0</v>
      </c>
      <c r="K100" s="947">
        <f t="shared" si="8"/>
        <v>34.12</v>
      </c>
      <c r="L100" s="947">
        <f t="shared" si="8"/>
        <v>0</v>
      </c>
      <c r="M100" s="947">
        <f t="shared" si="8"/>
        <v>114.6</v>
      </c>
      <c r="N100" s="947">
        <f t="shared" si="8"/>
        <v>171.56</v>
      </c>
      <c r="O100" s="947">
        <f t="shared" si="8"/>
        <v>772</v>
      </c>
    </row>
    <row r="101" spans="1:11" ht="15.75">
      <c r="A101" s="974"/>
      <c r="B101" s="962"/>
      <c r="C101" s="962"/>
      <c r="D101" s="962"/>
      <c r="E101" s="960"/>
      <c r="F101" s="961"/>
      <c r="G101" s="962"/>
      <c r="H101" s="962"/>
      <c r="I101" s="962"/>
      <c r="J101" s="962"/>
      <c r="K101" s="962"/>
    </row>
    <row r="102" spans="1:12" ht="15.75">
      <c r="A102" s="1638" t="s">
        <v>301</v>
      </c>
      <c r="B102" s="1638"/>
      <c r="C102" s="1638"/>
      <c r="D102" s="1638"/>
      <c r="E102" s="1638"/>
      <c r="F102" s="1638"/>
      <c r="G102" s="1638"/>
      <c r="H102" s="1638"/>
      <c r="I102" s="1638"/>
      <c r="J102" s="1638"/>
      <c r="K102" s="1638"/>
      <c r="L102" s="1005"/>
    </row>
    <row r="103" spans="1:17" ht="31.5">
      <c r="A103" s="1591" t="s">
        <v>23</v>
      </c>
      <c r="B103" s="1593" t="s">
        <v>314</v>
      </c>
      <c r="C103" s="1593"/>
      <c r="D103" s="1593"/>
      <c r="E103" s="1593"/>
      <c r="F103" s="1594" t="s">
        <v>232</v>
      </c>
      <c r="G103" s="1596" t="s">
        <v>233</v>
      </c>
      <c r="H103" s="1598" t="s">
        <v>315</v>
      </c>
      <c r="I103" s="1598"/>
      <c r="J103" s="1598"/>
      <c r="K103" s="1598"/>
      <c r="L103" s="1598"/>
      <c r="M103" s="1588" t="s">
        <v>234</v>
      </c>
      <c r="N103" s="892" t="s">
        <v>1</v>
      </c>
      <c r="O103" s="893" t="s">
        <v>37</v>
      </c>
      <c r="Q103" s="894"/>
    </row>
    <row r="104" spans="1:15" ht="63.75" thickBot="1">
      <c r="A104" s="1592"/>
      <c r="B104" s="895" t="s">
        <v>27</v>
      </c>
      <c r="C104" s="896" t="s">
        <v>28</v>
      </c>
      <c r="D104" s="896" t="s">
        <v>231</v>
      </c>
      <c r="E104" s="896" t="s">
        <v>29</v>
      </c>
      <c r="F104" s="1595"/>
      <c r="G104" s="1597"/>
      <c r="H104" s="897" t="s">
        <v>21</v>
      </c>
      <c r="I104" s="897" t="s">
        <v>20</v>
      </c>
      <c r="J104" s="898" t="s">
        <v>30</v>
      </c>
      <c r="K104" s="899" t="s">
        <v>31</v>
      </c>
      <c r="L104" s="992" t="s">
        <v>32</v>
      </c>
      <c r="M104" s="1589"/>
      <c r="N104" s="896" t="s">
        <v>33</v>
      </c>
      <c r="O104" s="901" t="s">
        <v>33</v>
      </c>
    </row>
    <row r="105" spans="1:15" ht="15.75">
      <c r="A105" s="902" t="s">
        <v>10</v>
      </c>
      <c r="B105" s="928"/>
      <c r="C105" s="927"/>
      <c r="D105" s="927"/>
      <c r="E105" s="928"/>
      <c r="F105" s="928"/>
      <c r="G105" s="928"/>
      <c r="H105" s="927"/>
      <c r="I105" s="927"/>
      <c r="J105" s="927"/>
      <c r="K105" s="927"/>
      <c r="L105" s="965"/>
      <c r="M105" s="1004"/>
      <c r="N105" s="927"/>
      <c r="O105" s="1006"/>
    </row>
    <row r="106" spans="1:15" ht="15.75">
      <c r="A106" s="909" t="s">
        <v>8</v>
      </c>
      <c r="B106" s="932"/>
      <c r="C106" s="932"/>
      <c r="D106" s="932"/>
      <c r="E106" s="932">
        <v>464.38</v>
      </c>
      <c r="F106" s="932">
        <v>551.75</v>
      </c>
      <c r="G106" s="932">
        <v>84.8</v>
      </c>
      <c r="H106" s="932"/>
      <c r="I106" s="932"/>
      <c r="J106" s="932"/>
      <c r="K106" s="932"/>
      <c r="L106" s="934">
        <v>800</v>
      </c>
      <c r="M106" s="933"/>
      <c r="N106" s="935">
        <v>259</v>
      </c>
      <c r="O106" s="931">
        <v>223.2</v>
      </c>
    </row>
    <row r="107" spans="1:15" ht="15.75">
      <c r="A107" s="909" t="s">
        <v>3</v>
      </c>
      <c r="B107" s="1007"/>
      <c r="C107" s="932"/>
      <c r="D107" s="932"/>
      <c r="E107" s="995">
        <v>192.26</v>
      </c>
      <c r="F107" s="995">
        <v>162.24</v>
      </c>
      <c r="G107" s="993"/>
      <c r="H107" s="932"/>
      <c r="I107" s="932"/>
      <c r="J107" s="932"/>
      <c r="K107" s="932"/>
      <c r="L107" s="934"/>
      <c r="M107" s="933"/>
      <c r="N107" s="928">
        <v>35.2</v>
      </c>
      <c r="O107" s="937">
        <v>28.8</v>
      </c>
    </row>
    <row r="108" spans="1:15" ht="15.75">
      <c r="A108" s="909" t="s">
        <v>5</v>
      </c>
      <c r="B108" s="932"/>
      <c r="C108" s="932"/>
      <c r="D108" s="932"/>
      <c r="E108" s="932"/>
      <c r="F108" s="932"/>
      <c r="G108" s="932"/>
      <c r="H108" s="932"/>
      <c r="I108" s="932"/>
      <c r="J108" s="932"/>
      <c r="K108" s="932"/>
      <c r="L108" s="934"/>
      <c r="M108" s="933"/>
      <c r="N108" s="933"/>
      <c r="O108" s="941"/>
    </row>
    <row r="109" spans="1:15" ht="16.5" thickBot="1">
      <c r="A109" s="916" t="s">
        <v>9</v>
      </c>
      <c r="B109" s="958"/>
      <c r="C109" s="942"/>
      <c r="D109" s="942"/>
      <c r="E109" s="958"/>
      <c r="F109" s="958"/>
      <c r="G109" s="958"/>
      <c r="H109" s="942"/>
      <c r="I109" s="942"/>
      <c r="J109" s="942"/>
      <c r="K109" s="942"/>
      <c r="L109" s="944"/>
      <c r="M109" s="945"/>
      <c r="N109" s="942"/>
      <c r="O109" s="946"/>
    </row>
    <row r="110" spans="1:15" ht="16.5" thickBot="1">
      <c r="A110" s="922" t="s">
        <v>13</v>
      </c>
      <c r="B110" s="947">
        <f aca="true" t="shared" si="9" ref="B110:O110">SUM(B106:B109)</f>
        <v>0</v>
      </c>
      <c r="C110" s="947">
        <f t="shared" si="9"/>
        <v>0</v>
      </c>
      <c r="D110" s="947">
        <f t="shared" si="9"/>
        <v>0</v>
      </c>
      <c r="E110" s="947">
        <f t="shared" si="9"/>
        <v>656.64</v>
      </c>
      <c r="F110" s="947">
        <f t="shared" si="9"/>
        <v>713.99</v>
      </c>
      <c r="G110" s="947">
        <f t="shared" si="9"/>
        <v>84.8</v>
      </c>
      <c r="H110" s="947">
        <f t="shared" si="9"/>
        <v>0</v>
      </c>
      <c r="I110" s="947">
        <f t="shared" si="9"/>
        <v>0</v>
      </c>
      <c r="J110" s="947">
        <f t="shared" si="9"/>
        <v>0</v>
      </c>
      <c r="K110" s="947">
        <f t="shared" si="9"/>
        <v>0</v>
      </c>
      <c r="L110" s="947">
        <f t="shared" si="9"/>
        <v>800</v>
      </c>
      <c r="M110" s="947">
        <f t="shared" si="9"/>
        <v>0</v>
      </c>
      <c r="N110" s="947">
        <f t="shared" si="9"/>
        <v>294.2</v>
      </c>
      <c r="O110" s="947">
        <f t="shared" si="9"/>
        <v>252</v>
      </c>
    </row>
    <row r="111" spans="1:7" ht="15.75">
      <c r="A111" s="1008"/>
      <c r="B111" s="1009"/>
      <c r="C111" s="1009"/>
      <c r="D111" s="1009"/>
      <c r="E111" s="1009"/>
      <c r="F111" s="1009"/>
      <c r="G111" s="1009"/>
    </row>
    <row r="112" spans="1:12" ht="15.75">
      <c r="A112" s="1638" t="s">
        <v>302</v>
      </c>
      <c r="B112" s="1638"/>
      <c r="C112" s="1638"/>
      <c r="D112" s="1638"/>
      <c r="E112" s="1638"/>
      <c r="F112" s="1638"/>
      <c r="G112" s="1638"/>
      <c r="H112" s="1638"/>
      <c r="I112" s="1638"/>
      <c r="J112" s="1638"/>
      <c r="K112" s="1638"/>
      <c r="L112" s="1005"/>
    </row>
    <row r="113" spans="1:15" ht="31.5">
      <c r="A113" s="1591" t="s">
        <v>23</v>
      </c>
      <c r="B113" s="1593" t="s">
        <v>314</v>
      </c>
      <c r="C113" s="1593"/>
      <c r="D113" s="1593"/>
      <c r="E113" s="1593"/>
      <c r="F113" s="1594" t="s">
        <v>232</v>
      </c>
      <c r="G113" s="1596" t="s">
        <v>233</v>
      </c>
      <c r="H113" s="1598" t="s">
        <v>315</v>
      </c>
      <c r="I113" s="1598"/>
      <c r="J113" s="1598"/>
      <c r="K113" s="1598"/>
      <c r="L113" s="1598"/>
      <c r="M113" s="1588" t="s">
        <v>234</v>
      </c>
      <c r="N113" s="892" t="s">
        <v>1</v>
      </c>
      <c r="O113" s="893" t="s">
        <v>37</v>
      </c>
    </row>
    <row r="114" spans="1:15" ht="63.75" thickBot="1">
      <c r="A114" s="1592"/>
      <c r="B114" s="895" t="s">
        <v>27</v>
      </c>
      <c r="C114" s="896" t="s">
        <v>28</v>
      </c>
      <c r="D114" s="896" t="s">
        <v>231</v>
      </c>
      <c r="E114" s="896" t="s">
        <v>29</v>
      </c>
      <c r="F114" s="1595"/>
      <c r="G114" s="1597"/>
      <c r="H114" s="897" t="s">
        <v>21</v>
      </c>
      <c r="I114" s="897" t="s">
        <v>20</v>
      </c>
      <c r="J114" s="898" t="s">
        <v>30</v>
      </c>
      <c r="K114" s="899" t="s">
        <v>31</v>
      </c>
      <c r="L114" s="900" t="s">
        <v>32</v>
      </c>
      <c r="M114" s="1589"/>
      <c r="N114" s="896" t="s">
        <v>33</v>
      </c>
      <c r="O114" s="901" t="s">
        <v>33</v>
      </c>
    </row>
    <row r="115" spans="1:15" ht="15.75">
      <c r="A115" s="902" t="s">
        <v>10</v>
      </c>
      <c r="B115" s="928"/>
      <c r="C115" s="927"/>
      <c r="D115" s="927"/>
      <c r="E115" s="928"/>
      <c r="F115" s="928"/>
      <c r="G115" s="928"/>
      <c r="H115" s="928"/>
      <c r="I115" s="928"/>
      <c r="J115" s="927"/>
      <c r="K115" s="927"/>
      <c r="L115" s="965"/>
      <c r="M115" s="1004"/>
      <c r="N115" s="927"/>
      <c r="O115" s="931"/>
    </row>
    <row r="116" spans="1:15" ht="16.5" thickBot="1">
      <c r="A116" s="909" t="s">
        <v>8</v>
      </c>
      <c r="B116" s="932"/>
      <c r="C116" s="932"/>
      <c r="D116" s="932">
        <v>16.9</v>
      </c>
      <c r="E116" s="932"/>
      <c r="F116" s="932"/>
      <c r="G116" s="932">
        <v>46.72</v>
      </c>
      <c r="H116" s="932"/>
      <c r="I116" s="932"/>
      <c r="J116" s="932"/>
      <c r="K116" s="932"/>
      <c r="L116" s="932"/>
      <c r="M116" s="930">
        <v>40.95</v>
      </c>
      <c r="N116" s="935">
        <v>55.68</v>
      </c>
      <c r="O116" s="931">
        <v>25.6</v>
      </c>
    </row>
    <row r="117" spans="1:15" ht="16.5" thickBot="1">
      <c r="A117" s="909" t="s">
        <v>3</v>
      </c>
      <c r="B117" s="1007"/>
      <c r="C117" s="932"/>
      <c r="D117" s="932"/>
      <c r="E117" s="993"/>
      <c r="F117" s="993"/>
      <c r="G117" s="993"/>
      <c r="H117" s="993"/>
      <c r="I117" s="993"/>
      <c r="J117" s="932"/>
      <c r="K117" s="932"/>
      <c r="L117" s="932"/>
      <c r="M117" s="1004"/>
      <c r="N117" s="1004"/>
      <c r="O117" s="937"/>
    </row>
    <row r="118" spans="1:15" ht="16.5" thickBot="1">
      <c r="A118" s="909" t="s">
        <v>5</v>
      </c>
      <c r="B118" s="932"/>
      <c r="C118" s="932"/>
      <c r="D118" s="932"/>
      <c r="E118" s="932"/>
      <c r="F118" s="932"/>
      <c r="G118" s="932"/>
      <c r="H118" s="932"/>
      <c r="I118" s="932"/>
      <c r="J118" s="932"/>
      <c r="K118" s="932"/>
      <c r="L118" s="934"/>
      <c r="M118" s="1004"/>
      <c r="N118" s="1004"/>
      <c r="O118" s="1004"/>
    </row>
    <row r="119" spans="1:15" ht="16.5" thickBot="1">
      <c r="A119" s="916" t="s">
        <v>9</v>
      </c>
      <c r="B119" s="958"/>
      <c r="C119" s="942"/>
      <c r="D119" s="942"/>
      <c r="E119" s="958"/>
      <c r="F119" s="958"/>
      <c r="G119" s="958"/>
      <c r="H119" s="958"/>
      <c r="I119" s="958"/>
      <c r="J119" s="942"/>
      <c r="K119" s="942"/>
      <c r="L119" s="944"/>
      <c r="M119" s="1004"/>
      <c r="N119" s="1004"/>
      <c r="O119" s="1004"/>
    </row>
    <row r="120" spans="1:15" ht="16.5" thickBot="1">
      <c r="A120" s="922" t="s">
        <v>13</v>
      </c>
      <c r="B120" s="947">
        <f aca="true" t="shared" si="10" ref="B120:O120">SUM(B115:B119)</f>
        <v>0</v>
      </c>
      <c r="C120" s="947">
        <f t="shared" si="10"/>
        <v>0</v>
      </c>
      <c r="D120" s="947">
        <f t="shared" si="10"/>
        <v>16.9</v>
      </c>
      <c r="E120" s="947">
        <f t="shared" si="10"/>
        <v>0</v>
      </c>
      <c r="F120" s="947">
        <f t="shared" si="10"/>
        <v>0</v>
      </c>
      <c r="G120" s="947">
        <f t="shared" si="10"/>
        <v>46.72</v>
      </c>
      <c r="H120" s="947">
        <f t="shared" si="10"/>
        <v>0</v>
      </c>
      <c r="I120" s="947">
        <f t="shared" si="10"/>
        <v>0</v>
      </c>
      <c r="J120" s="947">
        <f t="shared" si="10"/>
        <v>0</v>
      </c>
      <c r="K120" s="947">
        <f t="shared" si="10"/>
        <v>0</v>
      </c>
      <c r="L120" s="947">
        <f t="shared" si="10"/>
        <v>0</v>
      </c>
      <c r="M120" s="947">
        <f t="shared" si="10"/>
        <v>40.95</v>
      </c>
      <c r="N120" s="947">
        <f t="shared" si="10"/>
        <v>55.68</v>
      </c>
      <c r="O120" s="947">
        <f t="shared" si="10"/>
        <v>25.6</v>
      </c>
    </row>
    <row r="121" spans="1:7" ht="15.75">
      <c r="A121" s="1008"/>
      <c r="B121" s="1009"/>
      <c r="C121" s="1009"/>
      <c r="D121" s="1009"/>
      <c r="E121" s="1009"/>
      <c r="F121" s="1009"/>
      <c r="G121" s="1009"/>
    </row>
    <row r="122" spans="1:11" ht="18" customHeight="1">
      <c r="A122" s="1638" t="s">
        <v>303</v>
      </c>
      <c r="B122" s="1638"/>
      <c r="C122" s="1638"/>
      <c r="D122" s="1638"/>
      <c r="E122" s="1638"/>
      <c r="F122" s="1638"/>
      <c r="G122" s="1638"/>
      <c r="H122" s="1638"/>
      <c r="I122" s="1638"/>
      <c r="J122" s="1638"/>
      <c r="K122" s="1638"/>
    </row>
    <row r="123" spans="1:15" ht="31.5">
      <c r="A123" s="1591" t="s">
        <v>23</v>
      </c>
      <c r="B123" s="1593" t="s">
        <v>314</v>
      </c>
      <c r="C123" s="1593"/>
      <c r="D123" s="1593"/>
      <c r="E123" s="1593"/>
      <c r="F123" s="1594" t="s">
        <v>232</v>
      </c>
      <c r="G123" s="1596" t="s">
        <v>233</v>
      </c>
      <c r="H123" s="1598" t="s">
        <v>315</v>
      </c>
      <c r="I123" s="1598"/>
      <c r="J123" s="1598"/>
      <c r="K123" s="1598"/>
      <c r="L123" s="1639"/>
      <c r="M123" s="1588" t="s">
        <v>234</v>
      </c>
      <c r="N123" s="892" t="s">
        <v>1</v>
      </c>
      <c r="O123" s="893" t="s">
        <v>37</v>
      </c>
    </row>
    <row r="124" spans="1:15" ht="27.75" customHeight="1" thickBot="1">
      <c r="A124" s="1592"/>
      <c r="B124" s="1010" t="s">
        <v>27</v>
      </c>
      <c r="C124" s="896" t="s">
        <v>28</v>
      </c>
      <c r="D124" s="896" t="s">
        <v>231</v>
      </c>
      <c r="E124" s="896" t="s">
        <v>29</v>
      </c>
      <c r="F124" s="1595"/>
      <c r="G124" s="1597"/>
      <c r="H124" s="897" t="s">
        <v>21</v>
      </c>
      <c r="I124" s="897" t="s">
        <v>20</v>
      </c>
      <c r="J124" s="898" t="s">
        <v>30</v>
      </c>
      <c r="K124" s="899" t="s">
        <v>31</v>
      </c>
      <c r="L124" s="992" t="s">
        <v>32</v>
      </c>
      <c r="M124" s="1589"/>
      <c r="N124" s="896" t="s">
        <v>33</v>
      </c>
      <c r="O124" s="901" t="s">
        <v>33</v>
      </c>
    </row>
    <row r="125" spans="1:15" ht="16.5" thickBot="1">
      <c r="A125" s="902" t="s">
        <v>10</v>
      </c>
      <c r="B125" s="927"/>
      <c r="C125" s="927"/>
      <c r="D125" s="927"/>
      <c r="E125" s="927"/>
      <c r="F125" s="928"/>
      <c r="G125" s="928"/>
      <c r="H125" s="927"/>
      <c r="I125" s="927"/>
      <c r="J125" s="927"/>
      <c r="K125" s="927"/>
      <c r="L125" s="965"/>
      <c r="M125" s="1004"/>
      <c r="N125" s="927"/>
      <c r="O125" s="931"/>
    </row>
    <row r="126" spans="1:15" ht="16.5" thickBot="1">
      <c r="A126" s="909" t="s">
        <v>8</v>
      </c>
      <c r="B126" s="932"/>
      <c r="C126" s="932"/>
      <c r="D126" s="932"/>
      <c r="E126" s="932"/>
      <c r="F126" s="932">
        <v>454.71</v>
      </c>
      <c r="G126" s="932"/>
      <c r="H126" s="932"/>
      <c r="I126" s="932"/>
      <c r="J126" s="932"/>
      <c r="K126" s="932"/>
      <c r="L126" s="934"/>
      <c r="M126" s="927"/>
      <c r="N126" s="935">
        <v>30.24</v>
      </c>
      <c r="O126" s="931">
        <v>72</v>
      </c>
    </row>
    <row r="127" spans="1:15" ht="16.5" thickBot="1">
      <c r="A127" s="909" t="s">
        <v>3</v>
      </c>
      <c r="B127" s="932"/>
      <c r="C127" s="932"/>
      <c r="D127" s="932"/>
      <c r="E127" s="932"/>
      <c r="F127" s="932">
        <v>87.69</v>
      </c>
      <c r="G127" s="932"/>
      <c r="H127" s="932"/>
      <c r="I127" s="932"/>
      <c r="J127" s="932"/>
      <c r="K127" s="932"/>
      <c r="L127" s="934"/>
      <c r="M127" s="927"/>
      <c r="N127" s="928">
        <v>2.8</v>
      </c>
      <c r="O127" s="937">
        <v>32</v>
      </c>
    </row>
    <row r="128" spans="1:15" ht="15.75">
      <c r="A128" s="909" t="s">
        <v>5</v>
      </c>
      <c r="B128" s="932"/>
      <c r="C128" s="932"/>
      <c r="D128" s="932"/>
      <c r="E128" s="932"/>
      <c r="F128" s="932"/>
      <c r="G128" s="932"/>
      <c r="H128" s="932"/>
      <c r="I128" s="932"/>
      <c r="J128" s="932"/>
      <c r="K128" s="932"/>
      <c r="L128" s="934"/>
      <c r="M128" s="927"/>
      <c r="N128" s="927"/>
      <c r="O128" s="941"/>
    </row>
    <row r="129" spans="1:15" ht="16.5" thickBot="1">
      <c r="A129" s="916" t="s">
        <v>9</v>
      </c>
      <c r="B129" s="942"/>
      <c r="C129" s="942"/>
      <c r="D129" s="942"/>
      <c r="E129" s="942"/>
      <c r="F129" s="958"/>
      <c r="G129" s="958"/>
      <c r="H129" s="942"/>
      <c r="I129" s="942"/>
      <c r="J129" s="942"/>
      <c r="K129" s="942"/>
      <c r="L129" s="944"/>
      <c r="M129" s="945"/>
      <c r="N129" s="942"/>
      <c r="O129" s="946"/>
    </row>
    <row r="130" spans="1:15" ht="16.5" thickBot="1">
      <c r="A130" s="922" t="s">
        <v>13</v>
      </c>
      <c r="B130" s="947">
        <f aca="true" t="shared" si="11" ref="B130:O130">SUM(B125:B129)</f>
        <v>0</v>
      </c>
      <c r="C130" s="947">
        <f t="shared" si="11"/>
        <v>0</v>
      </c>
      <c r="D130" s="947">
        <f t="shared" si="11"/>
        <v>0</v>
      </c>
      <c r="E130" s="947">
        <f t="shared" si="11"/>
        <v>0</v>
      </c>
      <c r="F130" s="947">
        <f t="shared" si="11"/>
        <v>542.4</v>
      </c>
      <c r="G130" s="947">
        <v>0</v>
      </c>
      <c r="H130" s="947">
        <f t="shared" si="11"/>
        <v>0</v>
      </c>
      <c r="I130" s="947">
        <f t="shared" si="11"/>
        <v>0</v>
      </c>
      <c r="J130" s="947">
        <f t="shared" si="11"/>
        <v>0</v>
      </c>
      <c r="K130" s="947">
        <f t="shared" si="11"/>
        <v>0</v>
      </c>
      <c r="L130" s="947">
        <f t="shared" si="11"/>
        <v>0</v>
      </c>
      <c r="M130" s="947">
        <f t="shared" si="11"/>
        <v>0</v>
      </c>
      <c r="N130" s="947">
        <f t="shared" si="11"/>
        <v>33.04</v>
      </c>
      <c r="O130" s="947">
        <f t="shared" si="11"/>
        <v>104</v>
      </c>
    </row>
    <row r="132" spans="1:12" ht="15.75">
      <c r="A132" s="1638" t="s">
        <v>304</v>
      </c>
      <c r="B132" s="1638"/>
      <c r="C132" s="1638"/>
      <c r="D132" s="1638"/>
      <c r="E132" s="1638"/>
      <c r="F132" s="1638"/>
      <c r="G132" s="1638"/>
      <c r="H132" s="1638"/>
      <c r="I132" s="1638"/>
      <c r="J132" s="1638"/>
      <c r="K132" s="1638"/>
      <c r="L132" s="1005"/>
    </row>
    <row r="133" spans="1:15" ht="31.5">
      <c r="A133" s="1591" t="s">
        <v>23</v>
      </c>
      <c r="B133" s="1593" t="s">
        <v>314</v>
      </c>
      <c r="C133" s="1593"/>
      <c r="D133" s="1593"/>
      <c r="E133" s="1593"/>
      <c r="F133" s="1594" t="s">
        <v>232</v>
      </c>
      <c r="G133" s="1596" t="s">
        <v>233</v>
      </c>
      <c r="H133" s="1598" t="s">
        <v>315</v>
      </c>
      <c r="I133" s="1598"/>
      <c r="J133" s="1598"/>
      <c r="K133" s="1598"/>
      <c r="L133" s="1598"/>
      <c r="M133" s="1588" t="s">
        <v>234</v>
      </c>
      <c r="N133" s="892" t="s">
        <v>1</v>
      </c>
      <c r="O133" s="893" t="s">
        <v>37</v>
      </c>
    </row>
    <row r="134" spans="1:15" ht="63.75" thickBot="1">
      <c r="A134" s="1592"/>
      <c r="B134" s="895" t="s">
        <v>27</v>
      </c>
      <c r="C134" s="896" t="s">
        <v>28</v>
      </c>
      <c r="D134" s="896" t="s">
        <v>231</v>
      </c>
      <c r="E134" s="896" t="s">
        <v>29</v>
      </c>
      <c r="F134" s="1595"/>
      <c r="G134" s="1597"/>
      <c r="H134" s="897" t="s">
        <v>21</v>
      </c>
      <c r="I134" s="897" t="s">
        <v>20</v>
      </c>
      <c r="J134" s="898" t="s">
        <v>30</v>
      </c>
      <c r="K134" s="899" t="s">
        <v>31</v>
      </c>
      <c r="L134" s="992" t="s">
        <v>32</v>
      </c>
      <c r="M134" s="1589"/>
      <c r="N134" s="896" t="s">
        <v>33</v>
      </c>
      <c r="O134" s="901" t="s">
        <v>33</v>
      </c>
    </row>
    <row r="135" spans="1:15" ht="15.75">
      <c r="A135" s="902" t="s">
        <v>10</v>
      </c>
      <c r="B135" s="928"/>
      <c r="C135" s="927"/>
      <c r="D135" s="927"/>
      <c r="E135" s="928"/>
      <c r="F135" s="928"/>
      <c r="G135" s="928"/>
      <c r="H135" s="928"/>
      <c r="I135" s="928"/>
      <c r="J135" s="927"/>
      <c r="K135" s="927"/>
      <c r="L135" s="997"/>
      <c r="M135" s="936"/>
      <c r="N135" s="928"/>
      <c r="O135" s="931"/>
    </row>
    <row r="136" spans="1:15" ht="15.75">
      <c r="A136" s="909" t="s">
        <v>8</v>
      </c>
      <c r="B136" s="932"/>
      <c r="C136" s="932"/>
      <c r="D136" s="932"/>
      <c r="E136" s="932">
        <v>149.78</v>
      </c>
      <c r="F136" s="932">
        <v>453.65</v>
      </c>
      <c r="G136" s="932">
        <v>197.93</v>
      </c>
      <c r="H136" s="932"/>
      <c r="I136" s="932"/>
      <c r="J136" s="932"/>
      <c r="K136" s="932"/>
      <c r="L136" s="934"/>
      <c r="M136" s="936"/>
      <c r="N136" s="935">
        <v>90.72</v>
      </c>
      <c r="O136" s="931">
        <v>205.2</v>
      </c>
    </row>
    <row r="137" spans="1:15" ht="15.75">
      <c r="A137" s="909" t="s">
        <v>3</v>
      </c>
      <c r="B137" s="932"/>
      <c r="C137" s="932"/>
      <c r="D137" s="932"/>
      <c r="E137" s="932">
        <v>66.22</v>
      </c>
      <c r="F137" s="932">
        <v>93.45</v>
      </c>
      <c r="G137" s="932"/>
      <c r="H137" s="932"/>
      <c r="I137" s="932"/>
      <c r="J137" s="932"/>
      <c r="K137" s="932"/>
      <c r="L137" s="934"/>
      <c r="M137" s="936"/>
      <c r="N137" s="928">
        <v>8.8</v>
      </c>
      <c r="O137" s="937">
        <v>50.4</v>
      </c>
    </row>
    <row r="138" spans="1:15" ht="15.75">
      <c r="A138" s="909" t="s">
        <v>5</v>
      </c>
      <c r="B138" s="932"/>
      <c r="C138" s="932"/>
      <c r="D138" s="932"/>
      <c r="E138" s="932"/>
      <c r="F138" s="932"/>
      <c r="G138" s="932"/>
      <c r="H138" s="932"/>
      <c r="I138" s="932"/>
      <c r="J138" s="932"/>
      <c r="K138" s="932"/>
      <c r="L138" s="934"/>
      <c r="M138" s="936"/>
      <c r="N138" s="941"/>
      <c r="O138" s="941"/>
    </row>
    <row r="139" spans="1:15" ht="16.5" thickBot="1">
      <c r="A139" s="916" t="s">
        <v>9</v>
      </c>
      <c r="B139" s="958"/>
      <c r="C139" s="942"/>
      <c r="D139" s="942"/>
      <c r="E139" s="942"/>
      <c r="F139" s="958"/>
      <c r="G139" s="958"/>
      <c r="H139" s="942"/>
      <c r="I139" s="942"/>
      <c r="J139" s="942"/>
      <c r="K139" s="942"/>
      <c r="L139" s="944"/>
      <c r="M139" s="945"/>
      <c r="N139" s="942"/>
      <c r="O139" s="946"/>
    </row>
    <row r="140" spans="1:15" ht="16.5" thickBot="1">
      <c r="A140" s="922" t="s">
        <v>13</v>
      </c>
      <c r="B140" s="947">
        <f aca="true" t="shared" si="12" ref="B140:O140">SUM(B135:B139)</f>
        <v>0</v>
      </c>
      <c r="C140" s="947">
        <f t="shared" si="12"/>
        <v>0</v>
      </c>
      <c r="D140" s="947">
        <f t="shared" si="12"/>
        <v>0</v>
      </c>
      <c r="E140" s="947">
        <f t="shared" si="12"/>
        <v>216</v>
      </c>
      <c r="F140" s="947">
        <f t="shared" si="12"/>
        <v>547.1</v>
      </c>
      <c r="G140" s="947">
        <f t="shared" si="12"/>
        <v>197.93</v>
      </c>
      <c r="H140" s="947">
        <f t="shared" si="12"/>
        <v>0</v>
      </c>
      <c r="I140" s="947">
        <f t="shared" si="12"/>
        <v>0</v>
      </c>
      <c r="J140" s="947">
        <f t="shared" si="12"/>
        <v>0</v>
      </c>
      <c r="K140" s="947">
        <f t="shared" si="12"/>
        <v>0</v>
      </c>
      <c r="L140" s="947">
        <f t="shared" si="12"/>
        <v>0</v>
      </c>
      <c r="M140" s="947">
        <f t="shared" si="12"/>
        <v>0</v>
      </c>
      <c r="N140" s="947">
        <f t="shared" si="12"/>
        <v>99.52</v>
      </c>
      <c r="O140" s="947">
        <f t="shared" si="12"/>
        <v>255.6</v>
      </c>
    </row>
    <row r="142" spans="1:12" ht="15.75">
      <c r="A142" s="1638" t="s">
        <v>305</v>
      </c>
      <c r="B142" s="1638"/>
      <c r="C142" s="1638"/>
      <c r="D142" s="1638"/>
      <c r="E142" s="1638"/>
      <c r="F142" s="1638"/>
      <c r="G142" s="1638"/>
      <c r="H142" s="1638"/>
      <c r="I142" s="1638"/>
      <c r="J142" s="1638"/>
      <c r="K142" s="1638"/>
      <c r="L142" s="1005"/>
    </row>
    <row r="143" spans="1:15" ht="31.5">
      <c r="A143" s="1591" t="s">
        <v>23</v>
      </c>
      <c r="B143" s="1593" t="s">
        <v>314</v>
      </c>
      <c r="C143" s="1593"/>
      <c r="D143" s="1593"/>
      <c r="E143" s="1593"/>
      <c r="F143" s="1594" t="s">
        <v>232</v>
      </c>
      <c r="G143" s="1596" t="s">
        <v>233</v>
      </c>
      <c r="H143" s="1598" t="s">
        <v>315</v>
      </c>
      <c r="I143" s="1598"/>
      <c r="J143" s="1598"/>
      <c r="K143" s="1598"/>
      <c r="L143" s="1598"/>
      <c r="M143" s="1588" t="s">
        <v>234</v>
      </c>
      <c r="N143" s="892" t="s">
        <v>1</v>
      </c>
      <c r="O143" s="893" t="s">
        <v>37</v>
      </c>
    </row>
    <row r="144" spans="1:15" ht="63.75" thickBot="1">
      <c r="A144" s="1592"/>
      <c r="B144" s="895" t="s">
        <v>27</v>
      </c>
      <c r="C144" s="896" t="s">
        <v>28</v>
      </c>
      <c r="D144" s="896" t="s">
        <v>231</v>
      </c>
      <c r="E144" s="896" t="s">
        <v>29</v>
      </c>
      <c r="F144" s="1595"/>
      <c r="G144" s="1597"/>
      <c r="H144" s="897" t="s">
        <v>21</v>
      </c>
      <c r="I144" s="897" t="s">
        <v>20</v>
      </c>
      <c r="J144" s="898" t="s">
        <v>30</v>
      </c>
      <c r="K144" s="899" t="s">
        <v>31</v>
      </c>
      <c r="L144" s="900" t="s">
        <v>32</v>
      </c>
      <c r="M144" s="1589"/>
      <c r="N144" s="896" t="s">
        <v>33</v>
      </c>
      <c r="O144" s="901" t="s">
        <v>33</v>
      </c>
    </row>
    <row r="145" spans="1:15" ht="15.75">
      <c r="A145" s="902" t="s">
        <v>10</v>
      </c>
      <c r="B145" s="930"/>
      <c r="C145" s="935"/>
      <c r="D145" s="928"/>
      <c r="E145" s="928"/>
      <c r="F145" s="928"/>
      <c r="G145" s="928"/>
      <c r="H145" s="935"/>
      <c r="I145" s="935"/>
      <c r="J145" s="935"/>
      <c r="K145" s="935"/>
      <c r="L145" s="929"/>
      <c r="M145" s="930"/>
      <c r="N145" s="935"/>
      <c r="O145" s="931"/>
    </row>
    <row r="146" spans="1:15" ht="15.75">
      <c r="A146" s="909" t="s">
        <v>8</v>
      </c>
      <c r="B146" s="930"/>
      <c r="C146" s="935"/>
      <c r="D146" s="932"/>
      <c r="E146" s="932"/>
      <c r="F146" s="932"/>
      <c r="G146" s="932">
        <v>15.8</v>
      </c>
      <c r="H146" s="935"/>
      <c r="I146" s="935"/>
      <c r="J146" s="935"/>
      <c r="K146" s="935"/>
      <c r="L146" s="935"/>
      <c r="M146" s="930"/>
      <c r="N146" s="935">
        <v>18.56</v>
      </c>
      <c r="O146" s="931">
        <v>14</v>
      </c>
    </row>
    <row r="147" spans="1:15" ht="15.75">
      <c r="A147" s="909" t="s">
        <v>3</v>
      </c>
      <c r="B147" s="936"/>
      <c r="C147" s="928"/>
      <c r="D147" s="932"/>
      <c r="E147" s="932"/>
      <c r="F147" s="932"/>
      <c r="G147" s="932"/>
      <c r="H147" s="928"/>
      <c r="I147" s="928"/>
      <c r="J147" s="928"/>
      <c r="K147" s="928"/>
      <c r="L147" s="935"/>
      <c r="M147" s="930"/>
      <c r="N147" s="935"/>
      <c r="O147" s="937"/>
    </row>
    <row r="148" spans="1:15" ht="16.5" thickBot="1">
      <c r="A148" s="916" t="s">
        <v>9</v>
      </c>
      <c r="B148" s="945"/>
      <c r="C148" s="942"/>
      <c r="D148" s="932"/>
      <c r="E148" s="958"/>
      <c r="F148" s="958"/>
      <c r="G148" s="932"/>
      <c r="H148" s="942"/>
      <c r="I148" s="942"/>
      <c r="J148" s="942"/>
      <c r="K148" s="942"/>
      <c r="L148" s="935"/>
      <c r="M148" s="930"/>
      <c r="N148" s="935"/>
      <c r="O148" s="941"/>
    </row>
    <row r="149" spans="1:15" ht="16.5" thickBot="1">
      <c r="A149" s="922"/>
      <c r="B149" s="947">
        <f aca="true" t="shared" si="13" ref="B149:O149">SUM(B145:B148)</f>
        <v>0</v>
      </c>
      <c r="C149" s="947">
        <f t="shared" si="13"/>
        <v>0</v>
      </c>
      <c r="D149" s="947">
        <f t="shared" si="13"/>
        <v>0</v>
      </c>
      <c r="E149" s="947">
        <f t="shared" si="13"/>
        <v>0</v>
      </c>
      <c r="F149" s="947">
        <f t="shared" si="13"/>
        <v>0</v>
      </c>
      <c r="G149" s="947">
        <f t="shared" si="13"/>
        <v>15.8</v>
      </c>
      <c r="H149" s="947">
        <f t="shared" si="13"/>
        <v>0</v>
      </c>
      <c r="I149" s="947">
        <f t="shared" si="13"/>
        <v>0</v>
      </c>
      <c r="J149" s="947">
        <f t="shared" si="13"/>
        <v>0</v>
      </c>
      <c r="K149" s="947">
        <f t="shared" si="13"/>
        <v>0</v>
      </c>
      <c r="L149" s="947">
        <f t="shared" si="13"/>
        <v>0</v>
      </c>
      <c r="M149" s="947">
        <f t="shared" si="13"/>
        <v>0</v>
      </c>
      <c r="N149" s="947">
        <f t="shared" si="13"/>
        <v>18.56</v>
      </c>
      <c r="O149" s="947">
        <f t="shared" si="13"/>
        <v>14</v>
      </c>
    </row>
    <row r="150" spans="1:11" ht="15.75">
      <c r="A150" s="974"/>
      <c r="B150" s="962"/>
      <c r="C150" s="962"/>
      <c r="D150" s="962"/>
      <c r="E150" s="960"/>
      <c r="F150" s="961"/>
      <c r="G150" s="962"/>
      <c r="H150" s="962"/>
      <c r="I150" s="962"/>
      <c r="J150" s="962"/>
      <c r="K150" s="962"/>
    </row>
    <row r="151" spans="1:12" ht="15.75">
      <c r="A151" s="1638" t="s">
        <v>306</v>
      </c>
      <c r="B151" s="1638"/>
      <c r="C151" s="1638"/>
      <c r="D151" s="1638"/>
      <c r="E151" s="1638"/>
      <c r="F151" s="1638"/>
      <c r="G151" s="1638"/>
      <c r="H151" s="1638"/>
      <c r="I151" s="1638"/>
      <c r="J151" s="1638"/>
      <c r="K151" s="1638"/>
      <c r="L151" s="1005"/>
    </row>
    <row r="152" spans="1:15" ht="31.5">
      <c r="A152" s="1591" t="s">
        <v>23</v>
      </c>
      <c r="B152" s="1593" t="s">
        <v>314</v>
      </c>
      <c r="C152" s="1593"/>
      <c r="D152" s="1593"/>
      <c r="E152" s="1593"/>
      <c r="F152" s="1594" t="s">
        <v>232</v>
      </c>
      <c r="G152" s="1596" t="s">
        <v>233</v>
      </c>
      <c r="H152" s="1598" t="s">
        <v>315</v>
      </c>
      <c r="I152" s="1598"/>
      <c r="J152" s="1598"/>
      <c r="K152" s="1598"/>
      <c r="L152" s="1598"/>
      <c r="M152" s="1588" t="s">
        <v>234</v>
      </c>
      <c r="N152" s="892" t="s">
        <v>1</v>
      </c>
      <c r="O152" s="893" t="s">
        <v>37</v>
      </c>
    </row>
    <row r="153" spans="1:15" ht="63.75" thickBot="1">
      <c r="A153" s="1592"/>
      <c r="B153" s="895" t="s">
        <v>27</v>
      </c>
      <c r="C153" s="896" t="s">
        <v>28</v>
      </c>
      <c r="D153" s="896" t="s">
        <v>231</v>
      </c>
      <c r="E153" s="896" t="s">
        <v>29</v>
      </c>
      <c r="F153" s="1595"/>
      <c r="G153" s="1597"/>
      <c r="H153" s="897" t="s">
        <v>21</v>
      </c>
      <c r="I153" s="897" t="s">
        <v>20</v>
      </c>
      <c r="J153" s="898" t="s">
        <v>30</v>
      </c>
      <c r="K153" s="899" t="s">
        <v>31</v>
      </c>
      <c r="L153" s="900" t="s">
        <v>32</v>
      </c>
      <c r="M153" s="1589"/>
      <c r="N153" s="896" t="s">
        <v>33</v>
      </c>
      <c r="O153" s="901" t="s">
        <v>33</v>
      </c>
    </row>
    <row r="154" spans="1:15" ht="15.75">
      <c r="A154" s="902" t="s">
        <v>10</v>
      </c>
      <c r="B154" s="935"/>
      <c r="C154" s="935"/>
      <c r="D154" s="928"/>
      <c r="E154" s="928"/>
      <c r="F154" s="928"/>
      <c r="G154" s="928"/>
      <c r="H154" s="935"/>
      <c r="I154" s="935"/>
      <c r="J154" s="935"/>
      <c r="K154" s="935"/>
      <c r="L154" s="929"/>
      <c r="M154" s="930"/>
      <c r="N154" s="935"/>
      <c r="O154" s="931"/>
    </row>
    <row r="155" spans="1:15" ht="15.75">
      <c r="A155" s="909" t="s">
        <v>8</v>
      </c>
      <c r="B155" s="935"/>
      <c r="C155" s="935"/>
      <c r="D155" s="932"/>
      <c r="E155" s="932">
        <v>278.1</v>
      </c>
      <c r="F155" s="932">
        <v>380.89</v>
      </c>
      <c r="G155" s="932">
        <v>139.93</v>
      </c>
      <c r="H155" s="935"/>
      <c r="I155" s="935"/>
      <c r="J155" s="935"/>
      <c r="K155" s="935"/>
      <c r="L155" s="966"/>
      <c r="M155" s="930"/>
      <c r="N155" s="935">
        <v>156.8</v>
      </c>
      <c r="O155" s="931">
        <v>215.6</v>
      </c>
    </row>
    <row r="156" spans="1:15" ht="15.75">
      <c r="A156" s="909" t="s">
        <v>3</v>
      </c>
      <c r="B156" s="928"/>
      <c r="C156" s="928"/>
      <c r="D156" s="932"/>
      <c r="E156" s="932">
        <v>203.93</v>
      </c>
      <c r="F156" s="932">
        <v>168.65</v>
      </c>
      <c r="G156" s="932">
        <v>35.97</v>
      </c>
      <c r="H156" s="928"/>
      <c r="I156" s="928"/>
      <c r="J156" s="928"/>
      <c r="K156" s="928"/>
      <c r="L156" s="997"/>
      <c r="M156" s="930"/>
      <c r="N156" s="928">
        <v>32</v>
      </c>
      <c r="O156" s="937">
        <v>44</v>
      </c>
    </row>
    <row r="157" spans="1:15" ht="16.5" thickBot="1">
      <c r="A157" s="916" t="s">
        <v>9</v>
      </c>
      <c r="B157" s="942"/>
      <c r="C157" s="942"/>
      <c r="D157" s="932"/>
      <c r="E157" s="932"/>
      <c r="F157" s="932"/>
      <c r="G157" s="932"/>
      <c r="H157" s="942"/>
      <c r="I157" s="942"/>
      <c r="J157" s="942"/>
      <c r="K157" s="942"/>
      <c r="L157" s="944"/>
      <c r="M157" s="930"/>
      <c r="N157" s="941"/>
      <c r="O157" s="941"/>
    </row>
    <row r="158" spans="1:15" ht="16.5" thickBot="1">
      <c r="A158" s="922" t="s">
        <v>13</v>
      </c>
      <c r="B158" s="947">
        <f aca="true" t="shared" si="14" ref="B158:O158">SUM(B154:B157)</f>
        <v>0</v>
      </c>
      <c r="C158" s="947">
        <f t="shared" si="14"/>
        <v>0</v>
      </c>
      <c r="D158" s="947">
        <f t="shared" si="14"/>
        <v>0</v>
      </c>
      <c r="E158" s="947">
        <f t="shared" si="14"/>
        <v>482.03000000000003</v>
      </c>
      <c r="F158" s="947">
        <f t="shared" si="14"/>
        <v>549.54</v>
      </c>
      <c r="G158" s="947">
        <f t="shared" si="14"/>
        <v>175.9</v>
      </c>
      <c r="H158" s="947">
        <f t="shared" si="14"/>
        <v>0</v>
      </c>
      <c r="I158" s="947">
        <f t="shared" si="14"/>
        <v>0</v>
      </c>
      <c r="J158" s="947">
        <f t="shared" si="14"/>
        <v>0</v>
      </c>
      <c r="K158" s="947">
        <f t="shared" si="14"/>
        <v>0</v>
      </c>
      <c r="L158" s="947">
        <f t="shared" si="14"/>
        <v>0</v>
      </c>
      <c r="M158" s="947">
        <f t="shared" si="14"/>
        <v>0</v>
      </c>
      <c r="N158" s="947">
        <f t="shared" si="14"/>
        <v>188.8</v>
      </c>
      <c r="O158" s="947">
        <f t="shared" si="14"/>
        <v>259.6</v>
      </c>
    </row>
    <row r="160" spans="1:12" ht="15.75">
      <c r="A160" s="1638" t="s">
        <v>307</v>
      </c>
      <c r="B160" s="1638"/>
      <c r="C160" s="1638"/>
      <c r="D160" s="1638"/>
      <c r="E160" s="1638"/>
      <c r="F160" s="1638"/>
      <c r="G160" s="1638"/>
      <c r="H160" s="1638"/>
      <c r="I160" s="1638"/>
      <c r="J160" s="1638"/>
      <c r="K160" s="1638"/>
      <c r="L160" s="1005"/>
    </row>
    <row r="161" spans="1:15" ht="31.5">
      <c r="A161" s="1591" t="s">
        <v>23</v>
      </c>
      <c r="B161" s="1593" t="s">
        <v>314</v>
      </c>
      <c r="C161" s="1593"/>
      <c r="D161" s="1593"/>
      <c r="E161" s="1593"/>
      <c r="F161" s="1594" t="s">
        <v>232</v>
      </c>
      <c r="G161" s="1596" t="s">
        <v>233</v>
      </c>
      <c r="H161" s="1598" t="s">
        <v>315</v>
      </c>
      <c r="I161" s="1598"/>
      <c r="J161" s="1598"/>
      <c r="K161" s="1598"/>
      <c r="L161" s="1598"/>
      <c r="M161" s="1588" t="s">
        <v>234</v>
      </c>
      <c r="N161" s="892" t="s">
        <v>1</v>
      </c>
      <c r="O161" s="1011" t="s">
        <v>37</v>
      </c>
    </row>
    <row r="162" spans="1:15" ht="63.75" thickBot="1">
      <c r="A162" s="1592"/>
      <c r="B162" s="895" t="s">
        <v>27</v>
      </c>
      <c r="C162" s="896" t="s">
        <v>28</v>
      </c>
      <c r="D162" s="896" t="s">
        <v>231</v>
      </c>
      <c r="E162" s="896" t="s">
        <v>29</v>
      </c>
      <c r="F162" s="1595"/>
      <c r="G162" s="1597"/>
      <c r="H162" s="897" t="s">
        <v>21</v>
      </c>
      <c r="I162" s="897" t="s">
        <v>20</v>
      </c>
      <c r="J162" s="898" t="s">
        <v>30</v>
      </c>
      <c r="K162" s="899" t="s">
        <v>31</v>
      </c>
      <c r="L162" s="900" t="s">
        <v>32</v>
      </c>
      <c r="M162" s="1589"/>
      <c r="N162" s="896" t="s">
        <v>33</v>
      </c>
      <c r="O162" s="901" t="s">
        <v>33</v>
      </c>
    </row>
    <row r="163" spans="1:15" ht="15.75">
      <c r="A163" s="902" t="s">
        <v>10</v>
      </c>
      <c r="B163" s="935"/>
      <c r="C163" s="935"/>
      <c r="D163" s="928"/>
      <c r="E163" s="935"/>
      <c r="F163" s="928"/>
      <c r="G163" s="928"/>
      <c r="H163" s="935"/>
      <c r="I163" s="935"/>
      <c r="J163" s="935"/>
      <c r="K163" s="935"/>
      <c r="L163" s="929"/>
      <c r="M163" s="930"/>
      <c r="N163" s="935"/>
      <c r="O163" s="931"/>
    </row>
    <row r="164" spans="1:15" ht="15.75">
      <c r="A164" s="909" t="s">
        <v>8</v>
      </c>
      <c r="B164" s="935"/>
      <c r="C164" s="935"/>
      <c r="D164" s="932"/>
      <c r="E164" s="935">
        <v>11.78</v>
      </c>
      <c r="F164" s="932"/>
      <c r="G164" s="932">
        <v>9.9</v>
      </c>
      <c r="H164" s="935"/>
      <c r="I164" s="935"/>
      <c r="J164" s="935"/>
      <c r="K164" s="935"/>
      <c r="L164" s="966"/>
      <c r="M164" s="930"/>
      <c r="N164" s="935">
        <v>8.4</v>
      </c>
      <c r="O164" s="931">
        <v>36</v>
      </c>
    </row>
    <row r="165" spans="1:15" ht="15.75">
      <c r="A165" s="909" t="s">
        <v>3</v>
      </c>
      <c r="B165" s="928"/>
      <c r="C165" s="928"/>
      <c r="D165" s="932"/>
      <c r="E165" s="928"/>
      <c r="F165" s="932"/>
      <c r="G165" s="932"/>
      <c r="H165" s="928"/>
      <c r="I165" s="928"/>
      <c r="J165" s="928"/>
      <c r="K165" s="928"/>
      <c r="L165" s="997"/>
      <c r="M165" s="936"/>
      <c r="N165" s="928"/>
      <c r="O165" s="937"/>
    </row>
    <row r="166" spans="1:15" ht="16.5" thickBot="1">
      <c r="A166" s="916" t="s">
        <v>9</v>
      </c>
      <c r="B166" s="942"/>
      <c r="C166" s="942"/>
      <c r="D166" s="953"/>
      <c r="E166" s="942"/>
      <c r="F166" s="953"/>
      <c r="G166" s="932"/>
      <c r="H166" s="942"/>
      <c r="I166" s="942"/>
      <c r="J166" s="942"/>
      <c r="K166" s="942"/>
      <c r="L166" s="944"/>
      <c r="M166" s="945"/>
      <c r="N166" s="942"/>
      <c r="O166" s="946"/>
    </row>
    <row r="167" spans="1:15" ht="16.5" thickBot="1">
      <c r="A167" s="922" t="s">
        <v>13</v>
      </c>
      <c r="B167" s="947">
        <f aca="true" t="shared" si="15" ref="B167:O167">SUM(B164:B166)</f>
        <v>0</v>
      </c>
      <c r="C167" s="947">
        <f t="shared" si="15"/>
        <v>0</v>
      </c>
      <c r="D167" s="947">
        <f t="shared" si="15"/>
        <v>0</v>
      </c>
      <c r="E167" s="947">
        <f t="shared" si="15"/>
        <v>11.78</v>
      </c>
      <c r="F167" s="947">
        <f t="shared" si="15"/>
        <v>0</v>
      </c>
      <c r="G167" s="947">
        <f t="shared" si="15"/>
        <v>9.9</v>
      </c>
      <c r="H167" s="947">
        <f t="shared" si="15"/>
        <v>0</v>
      </c>
      <c r="I167" s="947">
        <f t="shared" si="15"/>
        <v>0</v>
      </c>
      <c r="J167" s="947">
        <f t="shared" si="15"/>
        <v>0</v>
      </c>
      <c r="K167" s="947">
        <f t="shared" si="15"/>
        <v>0</v>
      </c>
      <c r="L167" s="947">
        <f t="shared" si="15"/>
        <v>0</v>
      </c>
      <c r="M167" s="947">
        <f t="shared" si="15"/>
        <v>0</v>
      </c>
      <c r="N167" s="947">
        <f t="shared" si="15"/>
        <v>8.4</v>
      </c>
      <c r="O167" s="947">
        <f t="shared" si="15"/>
        <v>36</v>
      </c>
    </row>
    <row r="169" spans="1:12" ht="15.75">
      <c r="A169" s="1636" t="s">
        <v>308</v>
      </c>
      <c r="B169" s="1636"/>
      <c r="C169" s="1636"/>
      <c r="D169" s="1636"/>
      <c r="E169" s="1636"/>
      <c r="F169" s="1636"/>
      <c r="G169" s="1636"/>
      <c r="H169" s="1636"/>
      <c r="I169" s="1636"/>
      <c r="J169" s="1636"/>
      <c r="K169" s="1636"/>
      <c r="L169" s="1012"/>
    </row>
    <row r="170" spans="1:15" ht="31.5">
      <c r="A170" s="1591" t="s">
        <v>23</v>
      </c>
      <c r="B170" s="1593" t="s">
        <v>314</v>
      </c>
      <c r="C170" s="1593"/>
      <c r="D170" s="1593"/>
      <c r="E170" s="1593"/>
      <c r="F170" s="1594" t="s">
        <v>232</v>
      </c>
      <c r="G170" s="1596" t="s">
        <v>233</v>
      </c>
      <c r="H170" s="1598" t="s">
        <v>315</v>
      </c>
      <c r="I170" s="1598"/>
      <c r="J170" s="1598"/>
      <c r="K170" s="1598"/>
      <c r="L170" s="1599"/>
      <c r="M170" s="1588" t="s">
        <v>234</v>
      </c>
      <c r="N170" s="892" t="s">
        <v>1</v>
      </c>
      <c r="O170" s="1011" t="s">
        <v>37</v>
      </c>
    </row>
    <row r="171" spans="1:15" ht="63.75" thickBot="1">
      <c r="A171" s="1592"/>
      <c r="B171" s="895" t="s">
        <v>27</v>
      </c>
      <c r="C171" s="896" t="s">
        <v>28</v>
      </c>
      <c r="D171" s="896" t="s">
        <v>231</v>
      </c>
      <c r="E171" s="896" t="s">
        <v>29</v>
      </c>
      <c r="F171" s="1595"/>
      <c r="G171" s="1597"/>
      <c r="H171" s="897" t="s">
        <v>21</v>
      </c>
      <c r="I171" s="897" t="s">
        <v>20</v>
      </c>
      <c r="J171" s="898" t="s">
        <v>30</v>
      </c>
      <c r="K171" s="899" t="s">
        <v>31</v>
      </c>
      <c r="L171" s="900" t="s">
        <v>32</v>
      </c>
      <c r="M171" s="1589"/>
      <c r="N171" s="896" t="s">
        <v>33</v>
      </c>
      <c r="O171" s="901" t="s">
        <v>33</v>
      </c>
    </row>
    <row r="172" spans="1:15" ht="15.75">
      <c r="A172" s="909" t="s">
        <v>8</v>
      </c>
      <c r="B172" s="930"/>
      <c r="C172" s="930"/>
      <c r="D172" s="935">
        <v>6.27</v>
      </c>
      <c r="E172" s="953">
        <v>2.76</v>
      </c>
      <c r="F172" s="932">
        <v>44.85</v>
      </c>
      <c r="G172" s="932">
        <v>9.5</v>
      </c>
      <c r="H172" s="930"/>
      <c r="I172" s="930"/>
      <c r="J172" s="930"/>
      <c r="K172" s="930"/>
      <c r="L172" s="929"/>
      <c r="M172" s="930">
        <v>226.8</v>
      </c>
      <c r="N172" s="1013">
        <v>4.48</v>
      </c>
      <c r="O172" s="931">
        <v>50.4</v>
      </c>
    </row>
    <row r="173" spans="1:15" ht="16.5" thickBot="1">
      <c r="A173" s="909" t="s">
        <v>3</v>
      </c>
      <c r="B173" s="936"/>
      <c r="C173" s="936"/>
      <c r="D173" s="935"/>
      <c r="E173" s="935"/>
      <c r="F173" s="938">
        <v>49.68</v>
      </c>
      <c r="G173" s="935"/>
      <c r="H173" s="936"/>
      <c r="I173" s="936"/>
      <c r="J173" s="936"/>
      <c r="K173" s="936"/>
      <c r="L173" s="997"/>
      <c r="M173" s="936"/>
      <c r="N173" s="1014">
        <v>9.6</v>
      </c>
      <c r="O173" s="937">
        <v>32</v>
      </c>
    </row>
    <row r="174" spans="1:15" ht="16.5" thickBot="1">
      <c r="A174" s="922" t="s">
        <v>13</v>
      </c>
      <c r="B174" s="947">
        <f aca="true" t="shared" si="16" ref="B174:O174">SUM(B172:B173)</f>
        <v>0</v>
      </c>
      <c r="C174" s="947">
        <f t="shared" si="16"/>
        <v>0</v>
      </c>
      <c r="D174" s="947">
        <f t="shared" si="16"/>
        <v>6.27</v>
      </c>
      <c r="E174" s="947">
        <f t="shared" si="16"/>
        <v>2.76</v>
      </c>
      <c r="F174" s="947">
        <f t="shared" si="16"/>
        <v>94.53</v>
      </c>
      <c r="G174" s="947">
        <f t="shared" si="16"/>
        <v>9.5</v>
      </c>
      <c r="H174" s="947">
        <f t="shared" si="16"/>
        <v>0</v>
      </c>
      <c r="I174" s="947">
        <f t="shared" si="16"/>
        <v>0</v>
      </c>
      <c r="J174" s="947">
        <f t="shared" si="16"/>
        <v>0</v>
      </c>
      <c r="K174" s="947">
        <f t="shared" si="16"/>
        <v>0</v>
      </c>
      <c r="L174" s="947">
        <f t="shared" si="16"/>
        <v>0</v>
      </c>
      <c r="M174" s="947">
        <f t="shared" si="16"/>
        <v>226.8</v>
      </c>
      <c r="N174" s="947">
        <f t="shared" si="16"/>
        <v>14.08</v>
      </c>
      <c r="O174" s="947">
        <f t="shared" si="16"/>
        <v>82.4</v>
      </c>
    </row>
    <row r="176" spans="1:5" ht="15.75">
      <c r="A176" s="1636" t="s">
        <v>309</v>
      </c>
      <c r="B176" s="1636"/>
      <c r="C176" s="1636"/>
      <c r="D176" s="1636"/>
      <c r="E176" s="1636"/>
    </row>
    <row r="177" spans="1:15" ht="31.5">
      <c r="A177" s="1591" t="s">
        <v>23</v>
      </c>
      <c r="B177" s="1593" t="s">
        <v>314</v>
      </c>
      <c r="C177" s="1593"/>
      <c r="D177" s="1593"/>
      <c r="E177" s="1593"/>
      <c r="F177" s="1594" t="s">
        <v>232</v>
      </c>
      <c r="G177" s="1596" t="s">
        <v>233</v>
      </c>
      <c r="H177" s="1598" t="s">
        <v>315</v>
      </c>
      <c r="I177" s="1598"/>
      <c r="J177" s="1598"/>
      <c r="K177" s="1598"/>
      <c r="L177" s="1599"/>
      <c r="M177" s="1588" t="s">
        <v>234</v>
      </c>
      <c r="N177" s="892" t="s">
        <v>1</v>
      </c>
      <c r="O177" s="1011" t="s">
        <v>37</v>
      </c>
    </row>
    <row r="178" spans="1:15" ht="63.75" thickBot="1">
      <c r="A178" s="1592"/>
      <c r="B178" s="895" t="s">
        <v>27</v>
      </c>
      <c r="C178" s="896" t="s">
        <v>28</v>
      </c>
      <c r="D178" s="896" t="s">
        <v>231</v>
      </c>
      <c r="E178" s="896" t="s">
        <v>29</v>
      </c>
      <c r="F178" s="1595"/>
      <c r="G178" s="1597"/>
      <c r="H178" s="897" t="s">
        <v>21</v>
      </c>
      <c r="I178" s="897" t="s">
        <v>20</v>
      </c>
      <c r="J178" s="898" t="s">
        <v>30</v>
      </c>
      <c r="K178" s="899" t="s">
        <v>31</v>
      </c>
      <c r="L178" s="900" t="s">
        <v>32</v>
      </c>
      <c r="M178" s="1589"/>
      <c r="N178" s="896" t="s">
        <v>33</v>
      </c>
      <c r="O178" s="901" t="s">
        <v>33</v>
      </c>
    </row>
    <row r="179" spans="1:15" ht="16.5" thickBot="1">
      <c r="A179" s="909" t="s">
        <v>8</v>
      </c>
      <c r="B179" s="930"/>
      <c r="C179" s="935"/>
      <c r="D179" s="1015"/>
      <c r="E179" s="932">
        <v>44.34</v>
      </c>
      <c r="F179" s="1016">
        <v>10.3</v>
      </c>
      <c r="G179" s="1016">
        <v>7.06</v>
      </c>
      <c r="H179" s="935">
        <v>38.1</v>
      </c>
      <c r="I179" s="935">
        <v>20</v>
      </c>
      <c r="J179" s="1017"/>
      <c r="K179" s="930"/>
      <c r="L179" s="966"/>
      <c r="M179" s="930"/>
      <c r="N179" s="1018">
        <v>14.04</v>
      </c>
      <c r="O179" s="931">
        <v>18</v>
      </c>
    </row>
    <row r="180" spans="1:15" ht="16.5" thickBot="1">
      <c r="A180" s="922" t="s">
        <v>13</v>
      </c>
      <c r="B180" s="947">
        <f aca="true" t="shared" si="17" ref="B180:O180">SUM(B179)</f>
        <v>0</v>
      </c>
      <c r="C180" s="947">
        <f t="shared" si="17"/>
        <v>0</v>
      </c>
      <c r="D180" s="947">
        <f t="shared" si="17"/>
        <v>0</v>
      </c>
      <c r="E180" s="947">
        <f t="shared" si="17"/>
        <v>44.34</v>
      </c>
      <c r="F180" s="947">
        <f t="shared" si="17"/>
        <v>10.3</v>
      </c>
      <c r="G180" s="947">
        <f t="shared" si="17"/>
        <v>7.06</v>
      </c>
      <c r="H180" s="947">
        <f t="shared" si="17"/>
        <v>38.1</v>
      </c>
      <c r="I180" s="947">
        <f t="shared" si="17"/>
        <v>20</v>
      </c>
      <c r="J180" s="947">
        <f t="shared" si="17"/>
        <v>0</v>
      </c>
      <c r="K180" s="947">
        <f t="shared" si="17"/>
        <v>0</v>
      </c>
      <c r="L180" s="947">
        <f t="shared" si="17"/>
        <v>0</v>
      </c>
      <c r="M180" s="947">
        <f t="shared" si="17"/>
        <v>0</v>
      </c>
      <c r="N180" s="947">
        <f t="shared" si="17"/>
        <v>14.04</v>
      </c>
      <c r="O180" s="947">
        <f t="shared" si="17"/>
        <v>18</v>
      </c>
    </row>
    <row r="181" spans="1:15" ht="15.75">
      <c r="A181" s="1005"/>
      <c r="B181" s="1005"/>
      <c r="C181" s="1005"/>
      <c r="D181" s="1005"/>
      <c r="E181" s="1005"/>
      <c r="F181" s="1005"/>
      <c r="G181" s="1005"/>
      <c r="H181" s="1005"/>
      <c r="I181" s="1005"/>
      <c r="J181" s="1005"/>
      <c r="K181" s="1005"/>
      <c r="L181" s="1005"/>
      <c r="M181" s="1005"/>
      <c r="N181" s="1005"/>
      <c r="O181" s="1005"/>
    </row>
    <row r="182" spans="1:5" ht="15.75">
      <c r="A182" s="1636" t="s">
        <v>310</v>
      </c>
      <c r="B182" s="1636"/>
      <c r="C182" s="1636"/>
      <c r="D182" s="1636"/>
      <c r="E182" s="1636"/>
    </row>
    <row r="183" spans="1:15" ht="31.5">
      <c r="A183" s="1591" t="s">
        <v>23</v>
      </c>
      <c r="B183" s="1593" t="s">
        <v>314</v>
      </c>
      <c r="C183" s="1593"/>
      <c r="D183" s="1593"/>
      <c r="E183" s="1593"/>
      <c r="F183" s="1594" t="s">
        <v>232</v>
      </c>
      <c r="G183" s="1596" t="s">
        <v>233</v>
      </c>
      <c r="H183" s="1598" t="s">
        <v>315</v>
      </c>
      <c r="I183" s="1598"/>
      <c r="J183" s="1598"/>
      <c r="K183" s="1598"/>
      <c r="L183" s="1599"/>
      <c r="M183" s="1588" t="s">
        <v>234</v>
      </c>
      <c r="N183" s="892" t="s">
        <v>1</v>
      </c>
      <c r="O183" s="1011" t="s">
        <v>37</v>
      </c>
    </row>
    <row r="184" spans="1:15" ht="63.75" thickBot="1">
      <c r="A184" s="1592"/>
      <c r="B184" s="895" t="s">
        <v>27</v>
      </c>
      <c r="C184" s="896" t="s">
        <v>28</v>
      </c>
      <c r="D184" s="896" t="s">
        <v>231</v>
      </c>
      <c r="E184" s="896" t="s">
        <v>29</v>
      </c>
      <c r="F184" s="1595"/>
      <c r="G184" s="1597"/>
      <c r="H184" s="897" t="s">
        <v>21</v>
      </c>
      <c r="I184" s="897" t="s">
        <v>20</v>
      </c>
      <c r="J184" s="898" t="s">
        <v>30</v>
      </c>
      <c r="K184" s="899" t="s">
        <v>31</v>
      </c>
      <c r="L184" s="900" t="s">
        <v>32</v>
      </c>
      <c r="M184" s="1589"/>
      <c r="N184" s="896" t="s">
        <v>33</v>
      </c>
      <c r="O184" s="901" t="s">
        <v>33</v>
      </c>
    </row>
    <row r="185" spans="1:15" ht="16.5" thickBot="1">
      <c r="A185" s="909" t="s">
        <v>8</v>
      </c>
      <c r="B185" s="930">
        <v>189.1</v>
      </c>
      <c r="C185" s="935"/>
      <c r="D185" s="927">
        <v>136.09</v>
      </c>
      <c r="E185" s="932"/>
      <c r="F185" s="927">
        <v>170.25</v>
      </c>
      <c r="G185" s="1006">
        <v>92.55</v>
      </c>
      <c r="H185" s="935"/>
      <c r="I185" s="935">
        <v>57</v>
      </c>
      <c r="J185" s="1017">
        <v>10.58</v>
      </c>
      <c r="K185" s="930"/>
      <c r="L185" s="966">
        <v>26.7</v>
      </c>
      <c r="M185" s="930">
        <v>232.2</v>
      </c>
      <c r="N185" s="1019">
        <v>115.92</v>
      </c>
      <c r="O185" s="1018">
        <v>147.6</v>
      </c>
    </row>
    <row r="186" spans="1:15" ht="16.5" thickBot="1">
      <c r="A186" s="922" t="s">
        <v>13</v>
      </c>
      <c r="B186" s="1020">
        <f aca="true" t="shared" si="18" ref="B186:O186">SUM(B185)</f>
        <v>189.1</v>
      </c>
      <c r="C186" s="1020">
        <f t="shared" si="18"/>
        <v>0</v>
      </c>
      <c r="D186" s="1020">
        <f t="shared" si="18"/>
        <v>136.09</v>
      </c>
      <c r="E186" s="1020">
        <f t="shared" si="18"/>
        <v>0</v>
      </c>
      <c r="F186" s="1020">
        <f t="shared" si="18"/>
        <v>170.25</v>
      </c>
      <c r="G186" s="1020">
        <f t="shared" si="18"/>
        <v>92.55</v>
      </c>
      <c r="H186" s="1020">
        <f t="shared" si="18"/>
        <v>0</v>
      </c>
      <c r="I186" s="1020">
        <f t="shared" si="18"/>
        <v>57</v>
      </c>
      <c r="J186" s="1020">
        <f t="shared" si="18"/>
        <v>10.58</v>
      </c>
      <c r="K186" s="1020">
        <f t="shared" si="18"/>
        <v>0</v>
      </c>
      <c r="L186" s="1020">
        <f t="shared" si="18"/>
        <v>26.7</v>
      </c>
      <c r="M186" s="1020">
        <f t="shared" si="18"/>
        <v>232.2</v>
      </c>
      <c r="N186" s="1020">
        <f t="shared" si="18"/>
        <v>115.92</v>
      </c>
      <c r="O186" s="1020">
        <f t="shared" si="18"/>
        <v>147.6</v>
      </c>
    </row>
    <row r="187" spans="1:7" ht="15.75">
      <c r="A187" s="1008"/>
      <c r="B187" s="1009"/>
      <c r="C187" s="1009"/>
      <c r="D187" s="1009"/>
      <c r="E187" s="1009"/>
      <c r="F187" s="1009"/>
      <c r="G187" s="1009"/>
    </row>
    <row r="188" spans="1:7" ht="15.75">
      <c r="A188" s="1636" t="s">
        <v>311</v>
      </c>
      <c r="B188" s="1636"/>
      <c r="C188" s="1636"/>
      <c r="D188" s="1636"/>
      <c r="E188" s="1636"/>
      <c r="F188" s="1636"/>
      <c r="G188" s="1636"/>
    </row>
    <row r="189" spans="1:15" ht="31.5">
      <c r="A189" s="1591" t="s">
        <v>23</v>
      </c>
      <c r="B189" s="1593" t="s">
        <v>314</v>
      </c>
      <c r="C189" s="1593"/>
      <c r="D189" s="1593"/>
      <c r="E189" s="1593"/>
      <c r="F189" s="1594" t="s">
        <v>232</v>
      </c>
      <c r="G189" s="1596" t="s">
        <v>233</v>
      </c>
      <c r="H189" s="1598" t="s">
        <v>315</v>
      </c>
      <c r="I189" s="1598"/>
      <c r="J189" s="1598"/>
      <c r="K189" s="1598"/>
      <c r="L189" s="1599"/>
      <c r="M189" s="1588" t="s">
        <v>234</v>
      </c>
      <c r="N189" s="892" t="s">
        <v>1</v>
      </c>
      <c r="O189" s="1011" t="s">
        <v>37</v>
      </c>
    </row>
    <row r="190" spans="1:15" ht="63.75" thickBot="1">
      <c r="A190" s="1592"/>
      <c r="B190" s="895" t="s">
        <v>27</v>
      </c>
      <c r="C190" s="896" t="s">
        <v>28</v>
      </c>
      <c r="D190" s="896" t="s">
        <v>231</v>
      </c>
      <c r="E190" s="896" t="s">
        <v>29</v>
      </c>
      <c r="F190" s="1595"/>
      <c r="G190" s="1597"/>
      <c r="H190" s="897" t="s">
        <v>21</v>
      </c>
      <c r="I190" s="897" t="s">
        <v>20</v>
      </c>
      <c r="J190" s="898" t="s">
        <v>30</v>
      </c>
      <c r="K190" s="1021" t="s">
        <v>31</v>
      </c>
      <c r="L190" s="900" t="s">
        <v>32</v>
      </c>
      <c r="M190" s="1589"/>
      <c r="N190" s="896" t="s">
        <v>33</v>
      </c>
      <c r="O190" s="901" t="s">
        <v>33</v>
      </c>
    </row>
    <row r="191" spans="1:15" ht="16.5" thickBot="1">
      <c r="A191" s="909" t="s">
        <v>8</v>
      </c>
      <c r="B191" s="930"/>
      <c r="C191" s="935"/>
      <c r="D191" s="932">
        <v>37.56</v>
      </c>
      <c r="E191" s="932"/>
      <c r="F191" s="1022">
        <v>3.95</v>
      </c>
      <c r="G191" s="1022">
        <v>4.82</v>
      </c>
      <c r="H191" s="935"/>
      <c r="I191" s="935"/>
      <c r="J191" s="1017"/>
      <c r="K191" s="1023"/>
      <c r="L191" s="966"/>
      <c r="M191" s="930"/>
      <c r="N191" s="1018">
        <v>44</v>
      </c>
      <c r="O191" s="931">
        <v>22.4</v>
      </c>
    </row>
    <row r="192" spans="1:15" ht="16.5" thickBot="1">
      <c r="A192" s="922" t="s">
        <v>13</v>
      </c>
      <c r="B192" s="1020">
        <f aca="true" t="shared" si="19" ref="B192:O192">SUM(B191)</f>
        <v>0</v>
      </c>
      <c r="C192" s="1020">
        <f t="shared" si="19"/>
        <v>0</v>
      </c>
      <c r="D192" s="1020">
        <f t="shared" si="19"/>
        <v>37.56</v>
      </c>
      <c r="E192" s="1020">
        <f t="shared" si="19"/>
        <v>0</v>
      </c>
      <c r="F192" s="1020">
        <f t="shared" si="19"/>
        <v>3.95</v>
      </c>
      <c r="G192" s="1020">
        <f t="shared" si="19"/>
        <v>4.82</v>
      </c>
      <c r="H192" s="1020">
        <f t="shared" si="19"/>
        <v>0</v>
      </c>
      <c r="I192" s="1020">
        <f t="shared" si="19"/>
        <v>0</v>
      </c>
      <c r="J192" s="1020">
        <f t="shared" si="19"/>
        <v>0</v>
      </c>
      <c r="K192" s="1024">
        <f t="shared" si="19"/>
        <v>0</v>
      </c>
      <c r="L192" s="1020">
        <f t="shared" si="19"/>
        <v>0</v>
      </c>
      <c r="M192" s="1020">
        <f t="shared" si="19"/>
        <v>0</v>
      </c>
      <c r="N192" s="1020">
        <f t="shared" si="19"/>
        <v>44</v>
      </c>
      <c r="O192" s="1020">
        <f t="shared" si="19"/>
        <v>22.4</v>
      </c>
    </row>
    <row r="194" spans="1:5" ht="15.75">
      <c r="A194" s="1636" t="s">
        <v>312</v>
      </c>
      <c r="B194" s="1636"/>
      <c r="C194" s="1636"/>
      <c r="D194" s="1636"/>
      <c r="E194" s="1636"/>
    </row>
    <row r="195" spans="1:15" ht="31.5">
      <c r="A195" s="1591" t="s">
        <v>23</v>
      </c>
      <c r="B195" s="1593" t="s">
        <v>314</v>
      </c>
      <c r="C195" s="1593"/>
      <c r="D195" s="1593"/>
      <c r="E195" s="1593"/>
      <c r="F195" s="1594" t="s">
        <v>232</v>
      </c>
      <c r="G195" s="1596" t="s">
        <v>233</v>
      </c>
      <c r="H195" s="1598" t="s">
        <v>315</v>
      </c>
      <c r="I195" s="1598"/>
      <c r="J195" s="1598"/>
      <c r="K195" s="1598"/>
      <c r="L195" s="1599"/>
      <c r="M195" s="1588" t="s">
        <v>234</v>
      </c>
      <c r="N195" s="892" t="s">
        <v>1</v>
      </c>
      <c r="O195" s="1011" t="s">
        <v>37</v>
      </c>
    </row>
    <row r="196" spans="1:15" ht="63.75" thickBot="1">
      <c r="A196" s="1592"/>
      <c r="B196" s="895" t="s">
        <v>27</v>
      </c>
      <c r="C196" s="896" t="s">
        <v>28</v>
      </c>
      <c r="D196" s="896" t="s">
        <v>231</v>
      </c>
      <c r="E196" s="896" t="s">
        <v>29</v>
      </c>
      <c r="F196" s="1595"/>
      <c r="G196" s="1597"/>
      <c r="H196" s="897" t="s">
        <v>21</v>
      </c>
      <c r="I196" s="897" t="s">
        <v>20</v>
      </c>
      <c r="J196" s="898" t="s">
        <v>30</v>
      </c>
      <c r="K196" s="899" t="s">
        <v>31</v>
      </c>
      <c r="L196" s="900" t="s">
        <v>32</v>
      </c>
      <c r="M196" s="1589"/>
      <c r="N196" s="896" t="s">
        <v>33</v>
      </c>
      <c r="O196" s="901" t="s">
        <v>33</v>
      </c>
    </row>
    <row r="197" spans="1:15" ht="16.5" thickBot="1">
      <c r="A197" s="909" t="s">
        <v>8</v>
      </c>
      <c r="B197" s="930"/>
      <c r="C197" s="935"/>
      <c r="D197" s="1025"/>
      <c r="E197" s="932"/>
      <c r="F197" s="1016"/>
      <c r="G197" s="1016">
        <v>6.48</v>
      </c>
      <c r="H197" s="930"/>
      <c r="I197" s="935"/>
      <c r="J197" s="930"/>
      <c r="K197" s="935"/>
      <c r="L197" s="966"/>
      <c r="M197" s="930"/>
      <c r="N197" s="1018">
        <v>1.96</v>
      </c>
      <c r="O197" s="931">
        <v>7.6</v>
      </c>
    </row>
    <row r="198" spans="1:15" ht="16.5" thickBot="1">
      <c r="A198" s="922" t="s">
        <v>13</v>
      </c>
      <c r="B198" s="1020">
        <f aca="true" t="shared" si="20" ref="B198:O198">SUM(B197)</f>
        <v>0</v>
      </c>
      <c r="C198" s="1020">
        <f t="shared" si="20"/>
        <v>0</v>
      </c>
      <c r="D198" s="1020">
        <f t="shared" si="20"/>
        <v>0</v>
      </c>
      <c r="E198" s="1020">
        <f t="shared" si="20"/>
        <v>0</v>
      </c>
      <c r="F198" s="1020">
        <f t="shared" si="20"/>
        <v>0</v>
      </c>
      <c r="G198" s="1020">
        <f t="shared" si="20"/>
        <v>6.48</v>
      </c>
      <c r="H198" s="1020">
        <f t="shared" si="20"/>
        <v>0</v>
      </c>
      <c r="I198" s="1020">
        <f t="shared" si="20"/>
        <v>0</v>
      </c>
      <c r="J198" s="1020">
        <f t="shared" si="20"/>
        <v>0</v>
      </c>
      <c r="K198" s="1020">
        <f t="shared" si="20"/>
        <v>0</v>
      </c>
      <c r="L198" s="1020">
        <f t="shared" si="20"/>
        <v>0</v>
      </c>
      <c r="M198" s="1020">
        <f t="shared" si="20"/>
        <v>0</v>
      </c>
      <c r="N198" s="1020">
        <f t="shared" si="20"/>
        <v>1.96</v>
      </c>
      <c r="O198" s="1020">
        <f t="shared" si="20"/>
        <v>7.6</v>
      </c>
    </row>
    <row r="199" spans="1:5" ht="15.75">
      <c r="A199" s="1026"/>
      <c r="B199" s="1026"/>
      <c r="C199" s="1026"/>
      <c r="D199" s="1026"/>
      <c r="E199" s="1026"/>
    </row>
    <row r="200" spans="1:5" ht="15.75">
      <c r="A200" s="1637"/>
      <c r="B200" s="1637"/>
      <c r="C200" s="1637"/>
      <c r="D200" s="1637"/>
      <c r="E200" s="1637"/>
    </row>
    <row r="201" spans="1:15" ht="31.5" hidden="1">
      <c r="A201" s="1591" t="s">
        <v>23</v>
      </c>
      <c r="B201" s="1593" t="s">
        <v>314</v>
      </c>
      <c r="C201" s="1593"/>
      <c r="D201" s="1593"/>
      <c r="E201" s="1593"/>
      <c r="F201" s="1594" t="s">
        <v>232</v>
      </c>
      <c r="G201" s="1596" t="s">
        <v>233</v>
      </c>
      <c r="H201" s="1598" t="s">
        <v>315</v>
      </c>
      <c r="I201" s="1598"/>
      <c r="J201" s="1598"/>
      <c r="K201" s="1598"/>
      <c r="L201" s="1599"/>
      <c r="M201" s="1588" t="s">
        <v>234</v>
      </c>
      <c r="N201" s="892" t="s">
        <v>1</v>
      </c>
      <c r="O201" s="1011" t="s">
        <v>37</v>
      </c>
    </row>
    <row r="202" spans="1:15" ht="63.75" hidden="1" thickBot="1">
      <c r="A202" s="1592"/>
      <c r="B202" s="895" t="s">
        <v>27</v>
      </c>
      <c r="C202" s="896" t="s">
        <v>28</v>
      </c>
      <c r="D202" s="896" t="s">
        <v>231</v>
      </c>
      <c r="E202" s="896" t="s">
        <v>29</v>
      </c>
      <c r="F202" s="1595"/>
      <c r="G202" s="1597"/>
      <c r="H202" s="897" t="s">
        <v>21</v>
      </c>
      <c r="I202" s="897" t="s">
        <v>20</v>
      </c>
      <c r="J202" s="898" t="s">
        <v>30</v>
      </c>
      <c r="K202" s="899" t="s">
        <v>31</v>
      </c>
      <c r="L202" s="992" t="s">
        <v>32</v>
      </c>
      <c r="M202" s="1589"/>
      <c r="N202" s="896" t="s">
        <v>33</v>
      </c>
      <c r="O202" s="901" t="s">
        <v>33</v>
      </c>
    </row>
    <row r="203" spans="1:15" ht="16.5" hidden="1" thickBot="1">
      <c r="A203" s="909" t="s">
        <v>8</v>
      </c>
      <c r="B203" s="930"/>
      <c r="C203" s="935"/>
      <c r="D203" s="927"/>
      <c r="E203" s="932"/>
      <c r="F203" s="927"/>
      <c r="G203" s="1006"/>
      <c r="H203" s="930"/>
      <c r="I203" s="935"/>
      <c r="J203" s="930"/>
      <c r="K203" s="935"/>
      <c r="L203" s="966"/>
      <c r="M203" s="930"/>
      <c r="N203" s="935"/>
      <c r="O203" s="931"/>
    </row>
    <row r="204" spans="1:15" ht="16.5" hidden="1" thickBot="1">
      <c r="A204" s="922" t="s">
        <v>13</v>
      </c>
      <c r="B204" s="1020">
        <f>SUM(B203)</f>
        <v>0</v>
      </c>
      <c r="C204" s="1027"/>
      <c r="D204" s="1027"/>
      <c r="E204" s="1027"/>
      <c r="F204" s="1028"/>
      <c r="G204" s="1027"/>
      <c r="H204" s="1027"/>
      <c r="I204" s="1027"/>
      <c r="J204" s="1028"/>
      <c r="K204" s="1020"/>
      <c r="L204" s="1029"/>
      <c r="M204" s="1020"/>
      <c r="N204" s="1027"/>
      <c r="O204" s="1030"/>
    </row>
    <row r="205" spans="1:5" ht="11.25" customHeight="1">
      <c r="A205" s="1026"/>
      <c r="B205" s="1026"/>
      <c r="C205" s="1026"/>
      <c r="D205" s="1026"/>
      <c r="E205" s="1026"/>
    </row>
    <row r="206" spans="1:5" ht="10.5" customHeight="1" hidden="1">
      <c r="A206" s="1590" t="s">
        <v>273</v>
      </c>
      <c r="B206" s="1590"/>
      <c r="C206" s="1590"/>
      <c r="D206" s="1590"/>
      <c r="E206" s="1590"/>
    </row>
    <row r="207" spans="1:15" ht="31.5" hidden="1">
      <c r="A207" s="1591" t="s">
        <v>23</v>
      </c>
      <c r="B207" s="1593" t="s">
        <v>314</v>
      </c>
      <c r="C207" s="1593"/>
      <c r="D207" s="1593"/>
      <c r="E207" s="1593"/>
      <c r="F207" s="1594" t="s">
        <v>232</v>
      </c>
      <c r="G207" s="1596" t="s">
        <v>233</v>
      </c>
      <c r="H207" s="1598" t="s">
        <v>315</v>
      </c>
      <c r="I207" s="1598"/>
      <c r="J207" s="1598"/>
      <c r="K207" s="1598"/>
      <c r="L207" s="1599"/>
      <c r="M207" s="1588" t="s">
        <v>234</v>
      </c>
      <c r="N207" s="892" t="s">
        <v>1</v>
      </c>
      <c r="O207" s="1011" t="s">
        <v>37</v>
      </c>
    </row>
    <row r="208" spans="1:15" ht="63.75" hidden="1" thickBot="1">
      <c r="A208" s="1592"/>
      <c r="B208" s="895" t="s">
        <v>27</v>
      </c>
      <c r="C208" s="896" t="s">
        <v>28</v>
      </c>
      <c r="D208" s="896" t="s">
        <v>231</v>
      </c>
      <c r="E208" s="896" t="s">
        <v>29</v>
      </c>
      <c r="F208" s="1595"/>
      <c r="G208" s="1597"/>
      <c r="H208" s="897" t="s">
        <v>21</v>
      </c>
      <c r="I208" s="897" t="s">
        <v>20</v>
      </c>
      <c r="J208" s="898" t="s">
        <v>30</v>
      </c>
      <c r="K208" s="899" t="s">
        <v>31</v>
      </c>
      <c r="L208" s="900" t="s">
        <v>32</v>
      </c>
      <c r="M208" s="1589"/>
      <c r="N208" s="896" t="s">
        <v>33</v>
      </c>
      <c r="O208" s="901" t="s">
        <v>33</v>
      </c>
    </row>
    <row r="209" spans="1:15" ht="16.5" hidden="1" thickBot="1">
      <c r="A209" s="909" t="s">
        <v>8</v>
      </c>
      <c r="B209" s="930"/>
      <c r="C209" s="935"/>
      <c r="D209" s="927"/>
      <c r="E209" s="932"/>
      <c r="F209" s="932"/>
      <c r="G209" s="1006"/>
      <c r="H209" s="1031"/>
      <c r="I209" s="1032"/>
      <c r="J209" s="1031"/>
      <c r="K209" s="1032"/>
      <c r="L209" s="929"/>
      <c r="M209" s="930"/>
      <c r="N209" s="1019"/>
      <c r="O209" s="1018"/>
    </row>
    <row r="210" spans="1:15" ht="16.5" hidden="1" thickBot="1">
      <c r="A210" s="922" t="s">
        <v>13</v>
      </c>
      <c r="B210" s="1020"/>
      <c r="C210" s="1027"/>
      <c r="D210" s="1027"/>
      <c r="E210" s="1027"/>
      <c r="F210" s="1028"/>
      <c r="G210" s="1027"/>
      <c r="H210" s="1027"/>
      <c r="I210" s="1027"/>
      <c r="J210" s="1028"/>
      <c r="K210" s="1020"/>
      <c r="L210" s="1033"/>
      <c r="M210" s="1020"/>
      <c r="N210" s="1027"/>
      <c r="O210" s="1030"/>
    </row>
    <row r="211" spans="1:5" ht="15.75" hidden="1">
      <c r="A211" s="1026"/>
      <c r="B211" s="1026"/>
      <c r="C211" s="1026"/>
      <c r="D211" s="1026"/>
      <c r="E211" s="1026"/>
    </row>
    <row r="212" spans="1:5" ht="15.75" hidden="1">
      <c r="A212" s="1590" t="s">
        <v>274</v>
      </c>
      <c r="B212" s="1590"/>
      <c r="C212" s="1590"/>
      <c r="D212" s="1590"/>
      <c r="E212" s="1590"/>
    </row>
    <row r="213" spans="1:15" ht="31.5" hidden="1">
      <c r="A213" s="1591" t="s">
        <v>23</v>
      </c>
      <c r="B213" s="1593" t="s">
        <v>314</v>
      </c>
      <c r="C213" s="1593"/>
      <c r="D213" s="1593"/>
      <c r="E213" s="1593"/>
      <c r="F213" s="1594" t="s">
        <v>232</v>
      </c>
      <c r="G213" s="1596" t="s">
        <v>233</v>
      </c>
      <c r="H213" s="1598" t="s">
        <v>315</v>
      </c>
      <c r="I213" s="1598"/>
      <c r="J213" s="1598"/>
      <c r="K213" s="1598"/>
      <c r="L213" s="1599"/>
      <c r="M213" s="1588" t="s">
        <v>234</v>
      </c>
      <c r="N213" s="892" t="s">
        <v>1</v>
      </c>
      <c r="O213" s="1011" t="s">
        <v>37</v>
      </c>
    </row>
    <row r="214" spans="1:15" ht="63.75" hidden="1" thickBot="1">
      <c r="A214" s="1592"/>
      <c r="B214" s="895" t="s">
        <v>27</v>
      </c>
      <c r="C214" s="896" t="s">
        <v>28</v>
      </c>
      <c r="D214" s="896" t="s">
        <v>231</v>
      </c>
      <c r="E214" s="896" t="s">
        <v>29</v>
      </c>
      <c r="F214" s="1595"/>
      <c r="G214" s="1597"/>
      <c r="H214" s="897" t="s">
        <v>21</v>
      </c>
      <c r="I214" s="897" t="s">
        <v>20</v>
      </c>
      <c r="J214" s="898" t="s">
        <v>30</v>
      </c>
      <c r="K214" s="899" t="s">
        <v>31</v>
      </c>
      <c r="L214" s="900" t="s">
        <v>32</v>
      </c>
      <c r="M214" s="1589"/>
      <c r="N214" s="896" t="s">
        <v>33</v>
      </c>
      <c r="O214" s="901" t="s">
        <v>33</v>
      </c>
    </row>
    <row r="215" spans="1:15" ht="16.5" hidden="1" thickBot="1">
      <c r="A215" s="909" t="s">
        <v>8</v>
      </c>
      <c r="B215" s="930"/>
      <c r="C215" s="935"/>
      <c r="D215" s="927"/>
      <c r="E215" s="932"/>
      <c r="F215" s="927"/>
      <c r="G215" s="1006"/>
      <c r="H215" s="1031"/>
      <c r="I215" s="1032"/>
      <c r="J215" s="1031"/>
      <c r="K215" s="1032"/>
      <c r="L215" s="929"/>
      <c r="M215" s="930"/>
      <c r="N215" s="930"/>
      <c r="O215" s="1018"/>
    </row>
    <row r="216" spans="1:15" ht="16.5" hidden="1" thickBot="1">
      <c r="A216" s="922" t="s">
        <v>13</v>
      </c>
      <c r="B216" s="1020"/>
      <c r="C216" s="1027"/>
      <c r="D216" s="1027"/>
      <c r="E216" s="1027"/>
      <c r="F216" s="1028"/>
      <c r="G216" s="1027"/>
      <c r="H216" s="1027"/>
      <c r="I216" s="1027"/>
      <c r="J216" s="1028"/>
      <c r="K216" s="1020"/>
      <c r="L216" s="1033"/>
      <c r="M216" s="1020"/>
      <c r="N216" s="1020"/>
      <c r="O216" s="1030"/>
    </row>
    <row r="217" spans="1:5" ht="15.75" hidden="1">
      <c r="A217" s="1026"/>
      <c r="B217" s="1026"/>
      <c r="C217" s="1026"/>
      <c r="D217" s="1026"/>
      <c r="E217" s="1026"/>
    </row>
    <row r="218" spans="1:5" ht="15.75" hidden="1">
      <c r="A218" s="1590" t="s">
        <v>274</v>
      </c>
      <c r="B218" s="1590"/>
      <c r="C218" s="1590"/>
      <c r="D218" s="1590"/>
      <c r="E218" s="1590"/>
    </row>
    <row r="219" spans="1:15" ht="31.5" hidden="1">
      <c r="A219" s="1591" t="s">
        <v>23</v>
      </c>
      <c r="B219" s="1593" t="s">
        <v>314</v>
      </c>
      <c r="C219" s="1593"/>
      <c r="D219" s="1593"/>
      <c r="E219" s="1593"/>
      <c r="F219" s="1594" t="s">
        <v>232</v>
      </c>
      <c r="G219" s="1596" t="s">
        <v>233</v>
      </c>
      <c r="H219" s="1598" t="s">
        <v>315</v>
      </c>
      <c r="I219" s="1598"/>
      <c r="J219" s="1598"/>
      <c r="K219" s="1598"/>
      <c r="L219" s="1599"/>
      <c r="M219" s="1588" t="s">
        <v>234</v>
      </c>
      <c r="N219" s="892" t="s">
        <v>1</v>
      </c>
      <c r="O219" s="1011" t="s">
        <v>37</v>
      </c>
    </row>
    <row r="220" spans="1:15" ht="63.75" hidden="1" thickBot="1">
      <c r="A220" s="1592"/>
      <c r="B220" s="895" t="s">
        <v>27</v>
      </c>
      <c r="C220" s="896" t="s">
        <v>28</v>
      </c>
      <c r="D220" s="896" t="s">
        <v>231</v>
      </c>
      <c r="E220" s="896" t="s">
        <v>29</v>
      </c>
      <c r="F220" s="1595"/>
      <c r="G220" s="1597"/>
      <c r="H220" s="897" t="s">
        <v>21</v>
      </c>
      <c r="I220" s="897" t="s">
        <v>20</v>
      </c>
      <c r="J220" s="898" t="s">
        <v>30</v>
      </c>
      <c r="K220" s="899" t="s">
        <v>31</v>
      </c>
      <c r="L220" s="900" t="s">
        <v>32</v>
      </c>
      <c r="M220" s="1589"/>
      <c r="N220" s="896" t="s">
        <v>33</v>
      </c>
      <c r="O220" s="901" t="s">
        <v>33</v>
      </c>
    </row>
    <row r="221" spans="1:15" ht="16.5" hidden="1" thickBot="1">
      <c r="A221" s="909" t="s">
        <v>8</v>
      </c>
      <c r="B221" s="930"/>
      <c r="C221" s="935"/>
      <c r="D221" s="927"/>
      <c r="E221" s="932"/>
      <c r="F221" s="927"/>
      <c r="G221" s="1006"/>
      <c r="H221" s="935"/>
      <c r="I221" s="935"/>
      <c r="J221" s="1017"/>
      <c r="K221" s="930"/>
      <c r="L221" s="929"/>
      <c r="M221" s="930"/>
      <c r="N221" s="930"/>
      <c r="O221" s="931"/>
    </row>
    <row r="222" spans="1:15" ht="16.5" hidden="1" thickBot="1">
      <c r="A222" s="922" t="s">
        <v>13</v>
      </c>
      <c r="B222" s="1020"/>
      <c r="C222" s="1027"/>
      <c r="D222" s="1027"/>
      <c r="E222" s="1027"/>
      <c r="F222" s="1028"/>
      <c r="G222" s="1027"/>
      <c r="H222" s="1027"/>
      <c r="I222" s="1027"/>
      <c r="J222" s="1028"/>
      <c r="K222" s="1020"/>
      <c r="L222" s="1029"/>
      <c r="M222" s="1020"/>
      <c r="N222" s="1020"/>
      <c r="O222" s="1030"/>
    </row>
    <row r="223" spans="1:15" ht="15.75" hidden="1">
      <c r="A223" s="925"/>
      <c r="B223" s="926"/>
      <c r="C223" s="926"/>
      <c r="D223" s="926"/>
      <c r="E223" s="926"/>
      <c r="F223" s="926"/>
      <c r="G223" s="926"/>
      <c r="H223" s="926"/>
      <c r="I223" s="926"/>
      <c r="J223" s="926"/>
      <c r="K223" s="926"/>
      <c r="L223" s="926"/>
      <c r="M223" s="926"/>
      <c r="N223" s="926"/>
      <c r="O223" s="926"/>
    </row>
    <row r="224" spans="1:5" ht="15.75" hidden="1">
      <c r="A224" s="1590" t="s">
        <v>274</v>
      </c>
      <c r="B224" s="1590"/>
      <c r="C224" s="1590"/>
      <c r="D224" s="1590"/>
      <c r="E224" s="1590"/>
    </row>
    <row r="225" spans="1:15" ht="31.5" hidden="1">
      <c r="A225" s="1591" t="s">
        <v>23</v>
      </c>
      <c r="B225" s="1593" t="s">
        <v>314</v>
      </c>
      <c r="C225" s="1593"/>
      <c r="D225" s="1593"/>
      <c r="E225" s="1593"/>
      <c r="F225" s="1594" t="s">
        <v>232</v>
      </c>
      <c r="G225" s="1596" t="s">
        <v>233</v>
      </c>
      <c r="H225" s="1598" t="s">
        <v>315</v>
      </c>
      <c r="I225" s="1598"/>
      <c r="J225" s="1598"/>
      <c r="K225" s="1598"/>
      <c r="L225" s="1599"/>
      <c r="M225" s="1588" t="s">
        <v>234</v>
      </c>
      <c r="N225" s="892" t="s">
        <v>1</v>
      </c>
      <c r="O225" s="1011" t="s">
        <v>37</v>
      </c>
    </row>
    <row r="226" spans="1:15" ht="63.75" hidden="1" thickBot="1">
      <c r="A226" s="1592"/>
      <c r="B226" s="895" t="s">
        <v>27</v>
      </c>
      <c r="C226" s="896" t="s">
        <v>28</v>
      </c>
      <c r="D226" s="896" t="s">
        <v>231</v>
      </c>
      <c r="E226" s="896" t="s">
        <v>29</v>
      </c>
      <c r="F226" s="1595"/>
      <c r="G226" s="1597"/>
      <c r="H226" s="897" t="s">
        <v>21</v>
      </c>
      <c r="I226" s="897" t="s">
        <v>20</v>
      </c>
      <c r="J226" s="898" t="s">
        <v>30</v>
      </c>
      <c r="K226" s="899" t="s">
        <v>31</v>
      </c>
      <c r="L226" s="900" t="s">
        <v>32</v>
      </c>
      <c r="M226" s="1589"/>
      <c r="N226" s="896" t="s">
        <v>33</v>
      </c>
      <c r="O226" s="901" t="s">
        <v>33</v>
      </c>
    </row>
    <row r="227" spans="1:15" ht="16.5" hidden="1" thickBot="1">
      <c r="A227" s="909" t="s">
        <v>8</v>
      </c>
      <c r="B227" s="930"/>
      <c r="C227" s="935"/>
      <c r="D227" s="1015"/>
      <c r="E227" s="932"/>
      <c r="F227" s="932"/>
      <c r="G227" s="932"/>
      <c r="H227" s="1031"/>
      <c r="I227" s="1032"/>
      <c r="J227" s="1031"/>
      <c r="K227" s="1032"/>
      <c r="L227" s="929"/>
      <c r="M227" s="930"/>
      <c r="N227" s="935"/>
      <c r="O227" s="931"/>
    </row>
    <row r="228" spans="1:15" ht="16.5" hidden="1" thickBot="1">
      <c r="A228" s="922" t="s">
        <v>13</v>
      </c>
      <c r="B228" s="1020"/>
      <c r="C228" s="1027"/>
      <c r="D228" s="1027"/>
      <c r="E228" s="1027"/>
      <c r="F228" s="1028"/>
      <c r="G228" s="1027"/>
      <c r="H228" s="1027"/>
      <c r="I228" s="1027"/>
      <c r="J228" s="1028"/>
      <c r="K228" s="1020"/>
      <c r="L228" s="1033"/>
      <c r="M228" s="1020"/>
      <c r="N228" s="1027"/>
      <c r="O228" s="1030"/>
    </row>
    <row r="229" spans="1:5" ht="15.75" hidden="1">
      <c r="A229" s="1026"/>
      <c r="B229" s="1026"/>
      <c r="C229" s="1026"/>
      <c r="D229" s="1026"/>
      <c r="E229" s="1026"/>
    </row>
    <row r="230" spans="1:5" ht="15.75" hidden="1">
      <c r="A230" s="1590" t="s">
        <v>274</v>
      </c>
      <c r="B230" s="1590"/>
      <c r="C230" s="1590"/>
      <c r="D230" s="1590"/>
      <c r="E230" s="1590"/>
    </row>
    <row r="231" spans="1:15" ht="31.5" hidden="1">
      <c r="A231" s="1591" t="s">
        <v>23</v>
      </c>
      <c r="B231" s="1593" t="s">
        <v>314</v>
      </c>
      <c r="C231" s="1593"/>
      <c r="D231" s="1593"/>
      <c r="E231" s="1593"/>
      <c r="F231" s="1594" t="s">
        <v>232</v>
      </c>
      <c r="G231" s="1596" t="s">
        <v>233</v>
      </c>
      <c r="H231" s="1598" t="s">
        <v>315</v>
      </c>
      <c r="I231" s="1598"/>
      <c r="J231" s="1598"/>
      <c r="K231" s="1598"/>
      <c r="L231" s="1599"/>
      <c r="M231" s="1588" t="s">
        <v>234</v>
      </c>
      <c r="N231" s="892" t="s">
        <v>1</v>
      </c>
      <c r="O231" s="1011" t="s">
        <v>37</v>
      </c>
    </row>
    <row r="232" spans="1:15" ht="63.75" hidden="1" thickBot="1">
      <c r="A232" s="1592"/>
      <c r="B232" s="895" t="s">
        <v>27</v>
      </c>
      <c r="C232" s="896" t="s">
        <v>28</v>
      </c>
      <c r="D232" s="896" t="s">
        <v>231</v>
      </c>
      <c r="E232" s="896" t="s">
        <v>29</v>
      </c>
      <c r="F232" s="1595"/>
      <c r="G232" s="1597"/>
      <c r="H232" s="897" t="s">
        <v>21</v>
      </c>
      <c r="I232" s="897" t="s">
        <v>20</v>
      </c>
      <c r="J232" s="898" t="s">
        <v>30</v>
      </c>
      <c r="K232" s="899" t="s">
        <v>31</v>
      </c>
      <c r="L232" s="900" t="s">
        <v>32</v>
      </c>
      <c r="M232" s="1589"/>
      <c r="N232" s="896" t="s">
        <v>33</v>
      </c>
      <c r="O232" s="901" t="s">
        <v>33</v>
      </c>
    </row>
    <row r="233" spans="1:15" ht="16.5" hidden="1" thickBot="1">
      <c r="A233" s="909" t="s">
        <v>8</v>
      </c>
      <c r="B233" s="930"/>
      <c r="C233" s="935"/>
      <c r="D233" s="1015"/>
      <c r="E233" s="932"/>
      <c r="F233" s="932"/>
      <c r="G233" s="932"/>
      <c r="H233" s="1031"/>
      <c r="I233" s="1032"/>
      <c r="J233" s="1031"/>
      <c r="K233" s="1032"/>
      <c r="L233" s="929"/>
      <c r="M233" s="930"/>
      <c r="N233" s="935"/>
      <c r="O233" s="931"/>
    </row>
    <row r="234" spans="1:15" ht="16.5" hidden="1" thickBot="1">
      <c r="A234" s="922" t="s">
        <v>13</v>
      </c>
      <c r="B234" s="1020"/>
      <c r="C234" s="1027"/>
      <c r="D234" s="1027"/>
      <c r="E234" s="1027"/>
      <c r="F234" s="1028"/>
      <c r="G234" s="1027"/>
      <c r="H234" s="1027"/>
      <c r="I234" s="1027"/>
      <c r="J234" s="1028"/>
      <c r="K234" s="1020"/>
      <c r="L234" s="1033"/>
      <c r="M234" s="1020"/>
      <c r="N234" s="1027"/>
      <c r="O234" s="1030"/>
    </row>
    <row r="235" spans="1:5" ht="15.75" hidden="1">
      <c r="A235" s="1026"/>
      <c r="B235" s="1026"/>
      <c r="C235" s="1026"/>
      <c r="D235" s="1026"/>
      <c r="E235" s="1026"/>
    </row>
    <row r="236" spans="1:5" ht="15.75" hidden="1">
      <c r="A236" s="1590" t="s">
        <v>274</v>
      </c>
      <c r="B236" s="1590"/>
      <c r="C236" s="1590"/>
      <c r="D236" s="1590"/>
      <c r="E236" s="1590"/>
    </row>
    <row r="237" spans="1:15" ht="31.5" hidden="1">
      <c r="A237" s="1591" t="s">
        <v>23</v>
      </c>
      <c r="B237" s="1593" t="s">
        <v>314</v>
      </c>
      <c r="C237" s="1593"/>
      <c r="D237" s="1593"/>
      <c r="E237" s="1593"/>
      <c r="F237" s="1594" t="s">
        <v>232</v>
      </c>
      <c r="G237" s="1596" t="s">
        <v>233</v>
      </c>
      <c r="H237" s="1598" t="s">
        <v>315</v>
      </c>
      <c r="I237" s="1598"/>
      <c r="J237" s="1598"/>
      <c r="K237" s="1598"/>
      <c r="L237" s="1599"/>
      <c r="M237" s="1588" t="s">
        <v>234</v>
      </c>
      <c r="N237" s="892" t="s">
        <v>1</v>
      </c>
      <c r="O237" s="1011" t="s">
        <v>37</v>
      </c>
    </row>
    <row r="238" spans="1:15" ht="63.75" hidden="1" thickBot="1">
      <c r="A238" s="1592"/>
      <c r="B238" s="895" t="s">
        <v>27</v>
      </c>
      <c r="C238" s="896" t="s">
        <v>28</v>
      </c>
      <c r="D238" s="896" t="s">
        <v>231</v>
      </c>
      <c r="E238" s="896" t="s">
        <v>29</v>
      </c>
      <c r="F238" s="1595"/>
      <c r="G238" s="1597"/>
      <c r="H238" s="897" t="s">
        <v>21</v>
      </c>
      <c r="I238" s="897" t="s">
        <v>20</v>
      </c>
      <c r="J238" s="898" t="s">
        <v>30</v>
      </c>
      <c r="K238" s="899" t="s">
        <v>31</v>
      </c>
      <c r="L238" s="900" t="s">
        <v>32</v>
      </c>
      <c r="M238" s="1589"/>
      <c r="N238" s="896" t="s">
        <v>33</v>
      </c>
      <c r="O238" s="901" t="s">
        <v>33</v>
      </c>
    </row>
    <row r="239" spans="1:15" ht="16.5" hidden="1" thickBot="1">
      <c r="A239" s="909" t="s">
        <v>8</v>
      </c>
      <c r="B239" s="1015"/>
      <c r="C239" s="935"/>
      <c r="D239" s="932"/>
      <c r="E239" s="932"/>
      <c r="F239" s="1016"/>
      <c r="G239" s="1016"/>
      <c r="H239" s="1031"/>
      <c r="I239" s="1032"/>
      <c r="J239" s="1031"/>
      <c r="K239" s="1032"/>
      <c r="L239" s="929"/>
      <c r="M239" s="930"/>
      <c r="N239" s="935"/>
      <c r="O239" s="931"/>
    </row>
    <row r="240" spans="1:15" ht="16.5" hidden="1" thickBot="1">
      <c r="A240" s="922" t="s">
        <v>13</v>
      </c>
      <c r="B240" s="1020"/>
      <c r="C240" s="1027"/>
      <c r="D240" s="1027"/>
      <c r="E240" s="1027"/>
      <c r="F240" s="1028"/>
      <c r="G240" s="1027"/>
      <c r="H240" s="1027"/>
      <c r="I240" s="1027"/>
      <c r="J240" s="1028"/>
      <c r="K240" s="1020"/>
      <c r="L240" s="1033"/>
      <c r="M240" s="1020"/>
      <c r="N240" s="1027"/>
      <c r="O240" s="1030"/>
    </row>
    <row r="241" spans="1:5" ht="15.75" hidden="1">
      <c r="A241" s="1026"/>
      <c r="B241" s="1026"/>
      <c r="C241" s="1026"/>
      <c r="D241" s="1026"/>
      <c r="E241" s="1026"/>
    </row>
    <row r="242" spans="1:5" ht="15.75" hidden="1">
      <c r="A242" s="1590" t="s">
        <v>274</v>
      </c>
      <c r="B242" s="1590"/>
      <c r="C242" s="1590"/>
      <c r="D242" s="1590"/>
      <c r="E242" s="1590"/>
    </row>
    <row r="243" spans="1:15" ht="31.5" hidden="1">
      <c r="A243" s="1591" t="s">
        <v>23</v>
      </c>
      <c r="B243" s="1593" t="s">
        <v>314</v>
      </c>
      <c r="C243" s="1593"/>
      <c r="D243" s="1593"/>
      <c r="E243" s="1593"/>
      <c r="F243" s="1594" t="s">
        <v>232</v>
      </c>
      <c r="G243" s="1596" t="s">
        <v>233</v>
      </c>
      <c r="H243" s="1598" t="s">
        <v>315</v>
      </c>
      <c r="I243" s="1598"/>
      <c r="J243" s="1598"/>
      <c r="K243" s="1598"/>
      <c r="L243" s="1599"/>
      <c r="M243" s="1588" t="s">
        <v>234</v>
      </c>
      <c r="N243" s="892" t="s">
        <v>1</v>
      </c>
      <c r="O243" s="1011" t="s">
        <v>37</v>
      </c>
    </row>
    <row r="244" spans="1:15" ht="63.75" hidden="1" thickBot="1">
      <c r="A244" s="1592"/>
      <c r="B244" s="895" t="s">
        <v>27</v>
      </c>
      <c r="C244" s="896" t="s">
        <v>28</v>
      </c>
      <c r="D244" s="896" t="s">
        <v>231</v>
      </c>
      <c r="E244" s="896" t="s">
        <v>29</v>
      </c>
      <c r="F244" s="1595"/>
      <c r="G244" s="1597"/>
      <c r="H244" s="897" t="s">
        <v>21</v>
      </c>
      <c r="I244" s="897" t="s">
        <v>20</v>
      </c>
      <c r="J244" s="898" t="s">
        <v>30</v>
      </c>
      <c r="K244" s="899" t="s">
        <v>31</v>
      </c>
      <c r="L244" s="900" t="s">
        <v>32</v>
      </c>
      <c r="M244" s="1589"/>
      <c r="N244" s="896" t="s">
        <v>33</v>
      </c>
      <c r="O244" s="901" t="s">
        <v>33</v>
      </c>
    </row>
    <row r="245" spans="1:15" ht="16.5" hidden="1" thickBot="1">
      <c r="A245" s="909" t="s">
        <v>8</v>
      </c>
      <c r="B245" s="930"/>
      <c r="C245" s="935"/>
      <c r="D245" s="927"/>
      <c r="E245" s="932"/>
      <c r="F245" s="927"/>
      <c r="G245" s="1006"/>
      <c r="H245" s="1031"/>
      <c r="I245" s="1032"/>
      <c r="J245" s="1031"/>
      <c r="K245" s="1032"/>
      <c r="L245" s="929"/>
      <c r="M245" s="930"/>
      <c r="N245" s="1019"/>
      <c r="O245" s="1018"/>
    </row>
    <row r="246" spans="1:15" ht="16.5" hidden="1" thickBot="1">
      <c r="A246" s="922" t="s">
        <v>13</v>
      </c>
      <c r="B246" s="1020"/>
      <c r="C246" s="1027"/>
      <c r="D246" s="1027"/>
      <c r="E246" s="1027"/>
      <c r="F246" s="1028"/>
      <c r="G246" s="1027"/>
      <c r="H246" s="1027"/>
      <c r="I246" s="1027"/>
      <c r="J246" s="1028"/>
      <c r="K246" s="1020"/>
      <c r="L246" s="1033"/>
      <c r="M246" s="1020"/>
      <c r="N246" s="1027"/>
      <c r="O246" s="1030"/>
    </row>
    <row r="247" spans="1:7" ht="15.75">
      <c r="A247" s="1034"/>
      <c r="B247" s="1035"/>
      <c r="C247" s="1035"/>
      <c r="D247" s="1035"/>
      <c r="E247" s="1035"/>
      <c r="F247" s="1035"/>
      <c r="G247" s="1035"/>
    </row>
    <row r="248" spans="1:10" ht="15.75">
      <c r="A248" s="1602" t="s">
        <v>290</v>
      </c>
      <c r="B248" s="1602"/>
      <c r="C248" s="1602"/>
      <c r="D248" s="1602"/>
      <c r="E248" s="1602"/>
      <c r="F248" s="1602"/>
      <c r="G248" s="1602"/>
      <c r="H248" s="1602"/>
      <c r="I248" s="1602"/>
      <c r="J248" s="1602"/>
    </row>
    <row r="249" spans="6:11" ht="15.75">
      <c r="F249" s="961"/>
      <c r="G249" s="962"/>
      <c r="H249" s="962"/>
      <c r="I249" s="962"/>
      <c r="J249" s="962"/>
      <c r="K249" s="962"/>
    </row>
    <row r="250" spans="1:15" ht="31.5">
      <c r="A250" s="1608" t="s">
        <v>23</v>
      </c>
      <c r="B250" s="1610" t="s">
        <v>316</v>
      </c>
      <c r="C250" s="1610"/>
      <c r="D250" s="1610"/>
      <c r="E250" s="1610"/>
      <c r="F250" s="1581" t="s">
        <v>232</v>
      </c>
      <c r="G250" s="1583" t="s">
        <v>233</v>
      </c>
      <c r="H250" s="1611" t="s">
        <v>317</v>
      </c>
      <c r="I250" s="1611"/>
      <c r="J250" s="1611"/>
      <c r="K250" s="1611"/>
      <c r="L250" s="1612"/>
      <c r="M250" s="1600" t="s">
        <v>236</v>
      </c>
      <c r="N250" s="1036" t="s">
        <v>1</v>
      </c>
      <c r="O250" s="1037" t="s">
        <v>37</v>
      </c>
    </row>
    <row r="251" spans="1:15" ht="63.75" thickBot="1">
      <c r="A251" s="1609"/>
      <c r="B251" s="1038" t="s">
        <v>27</v>
      </c>
      <c r="C251" s="1039" t="s">
        <v>28</v>
      </c>
      <c r="D251" s="1040" t="s">
        <v>231</v>
      </c>
      <c r="E251" s="1039" t="s">
        <v>29</v>
      </c>
      <c r="F251" s="1582"/>
      <c r="G251" s="1584"/>
      <c r="H251" s="1041" t="s">
        <v>21</v>
      </c>
      <c r="I251" s="1041" t="s">
        <v>20</v>
      </c>
      <c r="J251" s="1041" t="s">
        <v>30</v>
      </c>
      <c r="K251" s="1041" t="s">
        <v>31</v>
      </c>
      <c r="L251" s="1042" t="s">
        <v>32</v>
      </c>
      <c r="M251" s="1601"/>
      <c r="N251" s="1039" t="s">
        <v>33</v>
      </c>
      <c r="O251" s="1043" t="s">
        <v>33</v>
      </c>
    </row>
    <row r="252" spans="1:15" ht="16.5" thickBot="1">
      <c r="A252" s="1044" t="s">
        <v>13</v>
      </c>
      <c r="B252" s="1045">
        <f aca="true" t="shared" si="21" ref="B252:O252">B18+B28+B38+B48+B58+B69+B77+B90+B100+B110+B120+B130+B140+B149+B158+B167+B174+B180+B186+B192+B198</f>
        <v>850.75</v>
      </c>
      <c r="C252" s="1045">
        <f t="shared" si="21"/>
        <v>4365.87</v>
      </c>
      <c r="D252" s="1045">
        <f t="shared" si="21"/>
        <v>577.94</v>
      </c>
      <c r="E252" s="1045">
        <f t="shared" si="21"/>
        <v>2185.1500000000005</v>
      </c>
      <c r="F252" s="1045">
        <f t="shared" si="21"/>
        <v>6611.989999999999</v>
      </c>
      <c r="G252" s="1045">
        <f t="shared" si="21"/>
        <v>2078.7800000000007</v>
      </c>
      <c r="H252" s="1045">
        <f t="shared" si="21"/>
        <v>791.9</v>
      </c>
      <c r="I252" s="1045">
        <f t="shared" si="21"/>
        <v>1083.9</v>
      </c>
      <c r="J252" s="1045">
        <f t="shared" si="21"/>
        <v>261.88</v>
      </c>
      <c r="K252" s="1045">
        <f t="shared" si="21"/>
        <v>162.82</v>
      </c>
      <c r="L252" s="1045">
        <f t="shared" si="21"/>
        <v>1963.34</v>
      </c>
      <c r="M252" s="1045">
        <f t="shared" si="21"/>
        <v>2479.31</v>
      </c>
      <c r="N252" s="1045">
        <f t="shared" si="21"/>
        <v>4353.639999999999</v>
      </c>
      <c r="O252" s="1045">
        <f t="shared" si="21"/>
        <v>4061.1199999999994</v>
      </c>
    </row>
    <row r="253" spans="1:17" ht="16.5" thickBot="1">
      <c r="A253" s="1046" t="s">
        <v>13</v>
      </c>
      <c r="B253" s="1047">
        <f>SUM(B252)</f>
        <v>850.75</v>
      </c>
      <c r="C253" s="1047">
        <f aca="true" t="shared" si="22" ref="C253:O253">SUM(C252)</f>
        <v>4365.87</v>
      </c>
      <c r="D253" s="1047">
        <f t="shared" si="22"/>
        <v>577.94</v>
      </c>
      <c r="E253" s="1047">
        <f t="shared" si="22"/>
        <v>2185.1500000000005</v>
      </c>
      <c r="F253" s="1047">
        <f t="shared" si="22"/>
        <v>6611.989999999999</v>
      </c>
      <c r="G253" s="1047">
        <f t="shared" si="22"/>
        <v>2078.7800000000007</v>
      </c>
      <c r="H253" s="1047">
        <f t="shared" si="22"/>
        <v>791.9</v>
      </c>
      <c r="I253" s="1047">
        <f t="shared" si="22"/>
        <v>1083.9</v>
      </c>
      <c r="J253" s="1047">
        <f t="shared" si="22"/>
        <v>261.88</v>
      </c>
      <c r="K253" s="1047">
        <f t="shared" si="22"/>
        <v>162.82</v>
      </c>
      <c r="L253" s="1047">
        <f t="shared" si="22"/>
        <v>1963.34</v>
      </c>
      <c r="M253" s="1047">
        <f t="shared" si="22"/>
        <v>2479.31</v>
      </c>
      <c r="N253" s="1047">
        <f t="shared" si="22"/>
        <v>4353.639999999999</v>
      </c>
      <c r="O253" s="1047">
        <f t="shared" si="22"/>
        <v>4061.1199999999994</v>
      </c>
      <c r="Q253" s="1048"/>
    </row>
    <row r="254" spans="1:12" ht="15.75">
      <c r="A254" s="1026"/>
      <c r="B254" s="1049"/>
      <c r="C254" s="1049"/>
      <c r="D254" s="1049"/>
      <c r="E254" s="1049"/>
      <c r="F254" s="1050"/>
      <c r="G254" s="1050"/>
      <c r="H254" s="1050"/>
      <c r="I254" s="1050"/>
      <c r="J254" s="1050"/>
      <c r="L254" s="1050"/>
    </row>
    <row r="255" spans="2:5" ht="15.75">
      <c r="B255" s="1051" t="s">
        <v>288</v>
      </c>
      <c r="C255" s="889"/>
      <c r="D255" s="889"/>
      <c r="E255" s="889"/>
    </row>
    <row r="257" spans="1:11" ht="15.75">
      <c r="A257" s="1636" t="s">
        <v>313</v>
      </c>
      <c r="B257" s="1636"/>
      <c r="C257" s="1636"/>
      <c r="D257" s="1636"/>
      <c r="E257" s="1636"/>
      <c r="F257" s="1636"/>
      <c r="G257" s="1636"/>
      <c r="H257" s="1636"/>
      <c r="I257" s="1636"/>
      <c r="J257" s="1636"/>
      <c r="K257" s="963"/>
    </row>
    <row r="258" spans="1:15" ht="31.5">
      <c r="A258" s="1591" t="s">
        <v>23</v>
      </c>
      <c r="B258" s="1593" t="s">
        <v>314</v>
      </c>
      <c r="C258" s="1593"/>
      <c r="D258" s="1593"/>
      <c r="E258" s="1593"/>
      <c r="F258" s="1594" t="s">
        <v>232</v>
      </c>
      <c r="G258" s="1596" t="s">
        <v>233</v>
      </c>
      <c r="H258" s="1598" t="s">
        <v>315</v>
      </c>
      <c r="I258" s="1598"/>
      <c r="J258" s="1598"/>
      <c r="K258" s="1598"/>
      <c r="L258" s="1599"/>
      <c r="M258" s="1588" t="s">
        <v>234</v>
      </c>
      <c r="N258" s="892" t="s">
        <v>1</v>
      </c>
      <c r="O258" s="893" t="s">
        <v>37</v>
      </c>
    </row>
    <row r="259" spans="1:15" ht="63.75" thickBot="1">
      <c r="A259" s="1592"/>
      <c r="B259" s="895" t="s">
        <v>27</v>
      </c>
      <c r="C259" s="896" t="s">
        <v>28</v>
      </c>
      <c r="D259" s="896" t="s">
        <v>231</v>
      </c>
      <c r="E259" s="896" t="s">
        <v>29</v>
      </c>
      <c r="F259" s="1595"/>
      <c r="G259" s="1597"/>
      <c r="H259" s="897" t="s">
        <v>21</v>
      </c>
      <c r="I259" s="897" t="s">
        <v>20</v>
      </c>
      <c r="J259" s="898" t="s">
        <v>30</v>
      </c>
      <c r="K259" s="899" t="s">
        <v>31</v>
      </c>
      <c r="L259" s="900" t="s">
        <v>32</v>
      </c>
      <c r="M259" s="1589"/>
      <c r="N259" s="896" t="s">
        <v>33</v>
      </c>
      <c r="O259" s="901" t="s">
        <v>33</v>
      </c>
    </row>
    <row r="260" spans="1:15" ht="15.75">
      <c r="A260" s="902" t="s">
        <v>10</v>
      </c>
      <c r="B260" s="930"/>
      <c r="C260" s="927"/>
      <c r="D260" s="927"/>
      <c r="E260" s="927"/>
      <c r="F260" s="927"/>
      <c r="G260" s="927"/>
      <c r="H260" s="927"/>
      <c r="I260" s="927"/>
      <c r="J260" s="932"/>
      <c r="K260" s="927"/>
      <c r="L260" s="965"/>
      <c r="M260" s="1004"/>
      <c r="N260" s="927"/>
      <c r="O260" s="1006"/>
    </row>
    <row r="261" spans="1:15" ht="15.75">
      <c r="A261" s="909" t="s">
        <v>8</v>
      </c>
      <c r="B261" s="932"/>
      <c r="C261" s="932"/>
      <c r="D261" s="932">
        <v>12.81</v>
      </c>
      <c r="E261" s="932"/>
      <c r="F261" s="932">
        <v>8.54</v>
      </c>
      <c r="G261" s="932">
        <v>23.12</v>
      </c>
      <c r="H261" s="932"/>
      <c r="I261" s="932"/>
      <c r="J261" s="932"/>
      <c r="K261" s="932"/>
      <c r="L261" s="966"/>
      <c r="M261" s="930"/>
      <c r="N261" s="935">
        <v>36</v>
      </c>
      <c r="O261" s="931">
        <v>28.8</v>
      </c>
    </row>
    <row r="262" spans="1:15" ht="15.75">
      <c r="A262" s="909" t="s">
        <v>3</v>
      </c>
      <c r="B262" s="932"/>
      <c r="C262" s="932"/>
      <c r="D262" s="932"/>
      <c r="E262" s="932"/>
      <c r="F262" s="932"/>
      <c r="G262" s="932"/>
      <c r="H262" s="932"/>
      <c r="I262" s="932"/>
      <c r="J262" s="932"/>
      <c r="K262" s="932"/>
      <c r="L262" s="997"/>
      <c r="M262" s="936"/>
      <c r="N262" s="928"/>
      <c r="O262" s="937"/>
    </row>
    <row r="263" spans="1:15" ht="15.75">
      <c r="A263" s="909" t="s">
        <v>5</v>
      </c>
      <c r="B263" s="932"/>
      <c r="C263" s="932"/>
      <c r="D263" s="932"/>
      <c r="E263" s="932"/>
      <c r="F263" s="932"/>
      <c r="G263" s="932"/>
      <c r="H263" s="932"/>
      <c r="I263" s="932"/>
      <c r="J263" s="932"/>
      <c r="K263" s="932"/>
      <c r="L263" s="934"/>
      <c r="M263" s="936"/>
      <c r="N263" s="940"/>
      <c r="O263" s="941"/>
    </row>
    <row r="264" spans="1:15" ht="16.5" thickBot="1">
      <c r="A264" s="916" t="s">
        <v>9</v>
      </c>
      <c r="B264" s="945"/>
      <c r="C264" s="942"/>
      <c r="D264" s="942"/>
      <c r="E264" s="942"/>
      <c r="F264" s="942"/>
      <c r="G264" s="942"/>
      <c r="H264" s="942"/>
      <c r="I264" s="942"/>
      <c r="J264" s="942"/>
      <c r="K264" s="942"/>
      <c r="L264" s="944"/>
      <c r="M264" s="945"/>
      <c r="N264" s="942"/>
      <c r="O264" s="946"/>
    </row>
    <row r="265" spans="1:15" ht="16.5" thickBot="1">
      <c r="A265" s="922" t="s">
        <v>13</v>
      </c>
      <c r="B265" s="1020">
        <f>SUM(B261:B264)</f>
        <v>0</v>
      </c>
      <c r="C265" s="1020">
        <f aca="true" t="shared" si="23" ref="C265:L265">SUM(C261:C264)</f>
        <v>0</v>
      </c>
      <c r="D265" s="1020">
        <f t="shared" si="23"/>
        <v>12.81</v>
      </c>
      <c r="E265" s="1020">
        <f t="shared" si="23"/>
        <v>0</v>
      </c>
      <c r="F265" s="1020">
        <f t="shared" si="23"/>
        <v>8.54</v>
      </c>
      <c r="G265" s="1020">
        <f t="shared" si="23"/>
        <v>23.12</v>
      </c>
      <c r="H265" s="1020">
        <f t="shared" si="23"/>
        <v>0</v>
      </c>
      <c r="I265" s="1020">
        <f t="shared" si="23"/>
        <v>0</v>
      </c>
      <c r="J265" s="1020">
        <f t="shared" si="23"/>
        <v>0</v>
      </c>
      <c r="K265" s="1020">
        <f t="shared" si="23"/>
        <v>0</v>
      </c>
      <c r="L265" s="1020">
        <f t="shared" si="23"/>
        <v>0</v>
      </c>
      <c r="M265" s="1020">
        <f>SUM(M261:M264)</f>
        <v>0</v>
      </c>
      <c r="N265" s="1020">
        <f>SUM(N261:N264)</f>
        <v>36</v>
      </c>
      <c r="O265" s="1020">
        <f>SUM(O261:O264)</f>
        <v>28.8</v>
      </c>
    </row>
    <row r="266" spans="1:15" ht="15.75">
      <c r="A266" s="1634"/>
      <c r="B266" s="1634"/>
      <c r="C266" s="1634"/>
      <c r="D266" s="1634"/>
      <c r="E266" s="1052"/>
      <c r="F266" s="1052"/>
      <c r="G266" s="1052"/>
      <c r="H266" s="1052"/>
      <c r="I266" s="1052"/>
      <c r="J266" s="1052"/>
      <c r="K266" s="1052"/>
      <c r="L266" s="1052"/>
      <c r="M266" s="1052"/>
      <c r="N266" s="1052"/>
      <c r="O266" s="1052"/>
    </row>
    <row r="267" spans="1:11" ht="15.75">
      <c r="A267" s="1635"/>
      <c r="B267" s="1635"/>
      <c r="C267" s="1635"/>
      <c r="D267" s="1635"/>
      <c r="E267" s="1000"/>
      <c r="F267" s="1000"/>
      <c r="G267" s="1000"/>
      <c r="H267" s="1002"/>
      <c r="I267" s="962"/>
      <c r="J267" s="962"/>
      <c r="K267" s="1054"/>
    </row>
    <row r="268" spans="1:11" ht="15.75" hidden="1">
      <c r="A268" s="1602" t="s">
        <v>275</v>
      </c>
      <c r="B268" s="1602"/>
      <c r="C268" s="1602"/>
      <c r="D268" s="1602"/>
      <c r="E268" s="1602"/>
      <c r="F268" s="1602"/>
      <c r="G268" s="1602"/>
      <c r="H268" s="1602"/>
      <c r="I268" s="1602"/>
      <c r="J268" s="1602"/>
      <c r="K268" s="1602"/>
    </row>
    <row r="269" spans="1:15" ht="31.5" hidden="1">
      <c r="A269" s="1591" t="s">
        <v>23</v>
      </c>
      <c r="B269" s="1593" t="s">
        <v>314</v>
      </c>
      <c r="C269" s="1593"/>
      <c r="D269" s="1593"/>
      <c r="E269" s="1593"/>
      <c r="F269" s="1594" t="s">
        <v>232</v>
      </c>
      <c r="G269" s="1596" t="s">
        <v>233</v>
      </c>
      <c r="H269" s="1598" t="s">
        <v>315</v>
      </c>
      <c r="I269" s="1598"/>
      <c r="J269" s="1598"/>
      <c r="K269" s="1598"/>
      <c r="L269" s="1599"/>
      <c r="M269" s="1588" t="s">
        <v>234</v>
      </c>
      <c r="N269" s="892" t="s">
        <v>1</v>
      </c>
      <c r="O269" s="893" t="s">
        <v>37</v>
      </c>
    </row>
    <row r="270" spans="1:15" ht="63.75" hidden="1" thickBot="1">
      <c r="A270" s="1592"/>
      <c r="B270" s="895" t="s">
        <v>27</v>
      </c>
      <c r="C270" s="896" t="s">
        <v>28</v>
      </c>
      <c r="D270" s="896" t="s">
        <v>231</v>
      </c>
      <c r="E270" s="896" t="s">
        <v>29</v>
      </c>
      <c r="F270" s="1595"/>
      <c r="G270" s="1597"/>
      <c r="H270" s="897" t="s">
        <v>21</v>
      </c>
      <c r="I270" s="897" t="s">
        <v>20</v>
      </c>
      <c r="J270" s="898" t="s">
        <v>30</v>
      </c>
      <c r="K270" s="899" t="s">
        <v>31</v>
      </c>
      <c r="L270" s="900" t="s">
        <v>32</v>
      </c>
      <c r="M270" s="1589"/>
      <c r="N270" s="896" t="s">
        <v>33</v>
      </c>
      <c r="O270" s="901" t="s">
        <v>33</v>
      </c>
    </row>
    <row r="271" spans="1:15" ht="15.75" hidden="1">
      <c r="A271" s="902" t="s">
        <v>10</v>
      </c>
      <c r="B271" s="930"/>
      <c r="C271" s="927"/>
      <c r="D271" s="927"/>
      <c r="E271" s="927"/>
      <c r="F271" s="927"/>
      <c r="G271" s="927"/>
      <c r="H271" s="927"/>
      <c r="I271" s="927"/>
      <c r="J271" s="927"/>
      <c r="K271" s="927"/>
      <c r="L271" s="965"/>
      <c r="M271" s="1004"/>
      <c r="N271" s="927"/>
      <c r="O271" s="1006"/>
    </row>
    <row r="272" spans="1:15" ht="15.75" hidden="1">
      <c r="A272" s="909" t="s">
        <v>8</v>
      </c>
      <c r="B272" s="932"/>
      <c r="C272" s="932"/>
      <c r="D272" s="932"/>
      <c r="E272" s="932"/>
      <c r="F272" s="932"/>
      <c r="G272" s="932"/>
      <c r="H272" s="932"/>
      <c r="I272" s="932"/>
      <c r="J272" s="932"/>
      <c r="K272" s="932"/>
      <c r="L272" s="934"/>
      <c r="M272" s="933"/>
      <c r="N272" s="932"/>
      <c r="O272" s="967"/>
    </row>
    <row r="273" spans="1:15" ht="15.75" hidden="1">
      <c r="A273" s="909" t="s">
        <v>3</v>
      </c>
      <c r="B273" s="932"/>
      <c r="C273" s="932"/>
      <c r="D273" s="932"/>
      <c r="E273" s="932"/>
      <c r="F273" s="932"/>
      <c r="G273" s="932"/>
      <c r="H273" s="932"/>
      <c r="I273" s="932"/>
      <c r="J273" s="932"/>
      <c r="K273" s="932"/>
      <c r="L273" s="934"/>
      <c r="M273" s="933"/>
      <c r="N273" s="932"/>
      <c r="O273" s="967"/>
    </row>
    <row r="274" spans="1:15" ht="15.75" hidden="1">
      <c r="A274" s="909" t="s">
        <v>5</v>
      </c>
      <c r="B274" s="932"/>
      <c r="C274" s="932"/>
      <c r="D274" s="932"/>
      <c r="E274" s="932"/>
      <c r="F274" s="932"/>
      <c r="G274" s="932"/>
      <c r="H274" s="932"/>
      <c r="I274" s="932"/>
      <c r="J274" s="932"/>
      <c r="K274" s="932"/>
      <c r="L274" s="934"/>
      <c r="M274" s="933"/>
      <c r="N274" s="940"/>
      <c r="O274" s="941"/>
    </row>
    <row r="275" spans="1:15" ht="16.5" hidden="1" thickBot="1">
      <c r="A275" s="909" t="s">
        <v>9</v>
      </c>
      <c r="B275" s="958"/>
      <c r="C275" s="942"/>
      <c r="D275" s="942"/>
      <c r="E275" s="958"/>
      <c r="F275" s="958"/>
      <c r="G275" s="958"/>
      <c r="H275" s="958"/>
      <c r="I275" s="958"/>
      <c r="J275" s="942"/>
      <c r="K275" s="942"/>
      <c r="L275" s="944"/>
      <c r="M275" s="939"/>
      <c r="N275" s="940"/>
      <c r="O275" s="941"/>
    </row>
    <row r="276" spans="1:15" ht="16.5" hidden="1" thickBot="1">
      <c r="A276" s="922" t="s">
        <v>13</v>
      </c>
      <c r="B276" s="1020"/>
      <c r="C276" s="1027"/>
      <c r="D276" s="1027"/>
      <c r="E276" s="1027"/>
      <c r="F276" s="1028"/>
      <c r="G276" s="1027"/>
      <c r="H276" s="1027"/>
      <c r="I276" s="1027"/>
      <c r="J276" s="1028"/>
      <c r="K276" s="1020"/>
      <c r="L276" s="1029"/>
      <c r="M276" s="1020"/>
      <c r="N276" s="1027"/>
      <c r="O276" s="1030"/>
    </row>
    <row r="277" spans="1:15" ht="15.75" hidden="1">
      <c r="A277" s="1053"/>
      <c r="B277" s="1000"/>
      <c r="C277" s="1000"/>
      <c r="D277" s="1000"/>
      <c r="E277" s="1000"/>
      <c r="F277" s="1000"/>
      <c r="G277" s="1000"/>
      <c r="H277" s="1000"/>
      <c r="I277" s="1000"/>
      <c r="J277" s="1000"/>
      <c r="K277" s="1000"/>
      <c r="L277" s="1000"/>
      <c r="M277" s="1000"/>
      <c r="N277" s="1000"/>
      <c r="O277" s="1000"/>
    </row>
    <row r="278" spans="1:11" ht="15.75" hidden="1">
      <c r="A278" s="1602" t="s">
        <v>274</v>
      </c>
      <c r="B278" s="1602"/>
      <c r="C278" s="1602"/>
      <c r="D278" s="1602"/>
      <c r="E278" s="1602"/>
      <c r="F278" s="1602"/>
      <c r="G278" s="1602"/>
      <c r="H278" s="1602"/>
      <c r="I278" s="1602"/>
      <c r="J278" s="1602"/>
      <c r="K278" s="1602"/>
    </row>
    <row r="279" spans="1:15" ht="31.5" hidden="1">
      <c r="A279" s="1591" t="s">
        <v>23</v>
      </c>
      <c r="B279" s="1593" t="s">
        <v>314</v>
      </c>
      <c r="C279" s="1593"/>
      <c r="D279" s="1593"/>
      <c r="E279" s="1593"/>
      <c r="F279" s="1594" t="s">
        <v>232</v>
      </c>
      <c r="G279" s="1596" t="s">
        <v>233</v>
      </c>
      <c r="H279" s="1598" t="s">
        <v>315</v>
      </c>
      <c r="I279" s="1598"/>
      <c r="J279" s="1598"/>
      <c r="K279" s="1598"/>
      <c r="L279" s="1599"/>
      <c r="M279" s="1588" t="s">
        <v>234</v>
      </c>
      <c r="N279" s="892" t="s">
        <v>1</v>
      </c>
      <c r="O279" s="893" t="s">
        <v>37</v>
      </c>
    </row>
    <row r="280" spans="1:15" ht="63.75" hidden="1" thickBot="1">
      <c r="A280" s="1592"/>
      <c r="B280" s="895" t="s">
        <v>27</v>
      </c>
      <c r="C280" s="896" t="s">
        <v>28</v>
      </c>
      <c r="D280" s="896" t="s">
        <v>231</v>
      </c>
      <c r="E280" s="896" t="s">
        <v>29</v>
      </c>
      <c r="F280" s="1595"/>
      <c r="G280" s="1597"/>
      <c r="H280" s="897" t="s">
        <v>21</v>
      </c>
      <c r="I280" s="897" t="s">
        <v>20</v>
      </c>
      <c r="J280" s="898" t="s">
        <v>30</v>
      </c>
      <c r="K280" s="899" t="s">
        <v>31</v>
      </c>
      <c r="L280" s="900" t="s">
        <v>32</v>
      </c>
      <c r="M280" s="1589"/>
      <c r="N280" s="896" t="s">
        <v>33</v>
      </c>
      <c r="O280" s="901" t="s">
        <v>33</v>
      </c>
    </row>
    <row r="281" spans="1:15" ht="15.75" hidden="1">
      <c r="A281" s="902" t="s">
        <v>10</v>
      </c>
      <c r="B281" s="928"/>
      <c r="C281" s="928"/>
      <c r="D281" s="928"/>
      <c r="E281" s="927"/>
      <c r="F281" s="928"/>
      <c r="G281" s="928"/>
      <c r="H281" s="927"/>
      <c r="I281" s="927"/>
      <c r="J281" s="927"/>
      <c r="K281" s="927"/>
      <c r="L281" s="929"/>
      <c r="M281" s="930"/>
      <c r="N281" s="935"/>
      <c r="O281" s="931"/>
    </row>
    <row r="282" spans="1:15" ht="15.75" hidden="1">
      <c r="A282" s="909" t="s">
        <v>8</v>
      </c>
      <c r="B282" s="932"/>
      <c r="C282" s="932"/>
      <c r="D282" s="932"/>
      <c r="E282" s="932"/>
      <c r="F282" s="932"/>
      <c r="G282" s="932"/>
      <c r="H282" s="932"/>
      <c r="I282" s="932"/>
      <c r="J282" s="932"/>
      <c r="K282" s="932"/>
      <c r="L282" s="966"/>
      <c r="M282" s="930"/>
      <c r="N282" s="935"/>
      <c r="O282" s="931"/>
    </row>
    <row r="283" spans="1:15" ht="15.75" hidden="1">
      <c r="A283" s="909" t="s">
        <v>3</v>
      </c>
      <c r="B283" s="932"/>
      <c r="C283" s="932"/>
      <c r="D283" s="932"/>
      <c r="E283" s="932"/>
      <c r="F283" s="932"/>
      <c r="G283" s="932"/>
      <c r="H283" s="932"/>
      <c r="I283" s="932"/>
      <c r="J283" s="932"/>
      <c r="K283" s="932"/>
      <c r="L283" s="981"/>
      <c r="M283" s="936"/>
      <c r="N283" s="928"/>
      <c r="O283" s="937"/>
    </row>
    <row r="284" spans="1:15" ht="15.75" hidden="1">
      <c r="A284" s="909" t="s">
        <v>5</v>
      </c>
      <c r="B284" s="932"/>
      <c r="C284" s="932"/>
      <c r="D284" s="932"/>
      <c r="E284" s="932"/>
      <c r="F284" s="932"/>
      <c r="G284" s="932"/>
      <c r="H284" s="932"/>
      <c r="I284" s="932"/>
      <c r="J284" s="932"/>
      <c r="K284" s="932"/>
      <c r="L284" s="934"/>
      <c r="M284" s="1055"/>
      <c r="N284" s="940"/>
      <c r="O284" s="941"/>
    </row>
    <row r="285" spans="1:15" ht="16.5" hidden="1" thickBot="1">
      <c r="A285" s="916" t="s">
        <v>9</v>
      </c>
      <c r="B285" s="945"/>
      <c r="C285" s="942"/>
      <c r="D285" s="958"/>
      <c r="E285" s="942"/>
      <c r="F285" s="958"/>
      <c r="G285" s="958"/>
      <c r="H285" s="942"/>
      <c r="I285" s="942"/>
      <c r="J285" s="942"/>
      <c r="K285" s="942"/>
      <c r="L285" s="944"/>
      <c r="M285" s="945"/>
      <c r="N285" s="942"/>
      <c r="O285" s="946"/>
    </row>
    <row r="286" spans="1:15" ht="16.5" hidden="1" thickBot="1">
      <c r="A286" s="922" t="s">
        <v>13</v>
      </c>
      <c r="B286" s="1020"/>
      <c r="C286" s="1027"/>
      <c r="D286" s="1027"/>
      <c r="E286" s="1027"/>
      <c r="F286" s="1028"/>
      <c r="G286" s="1027"/>
      <c r="H286" s="1027"/>
      <c r="I286" s="1027"/>
      <c r="J286" s="1028"/>
      <c r="K286" s="1020"/>
      <c r="L286" s="1029"/>
      <c r="M286" s="1020"/>
      <c r="N286" s="1027"/>
      <c r="O286" s="1030"/>
    </row>
    <row r="287" spans="1:9" ht="15.75" hidden="1">
      <c r="A287" s="1053"/>
      <c r="B287" s="1000"/>
      <c r="C287" s="1000"/>
      <c r="D287" s="1000"/>
      <c r="E287" s="1000"/>
      <c r="F287" s="1000"/>
      <c r="G287" s="1000"/>
      <c r="H287" s="1002"/>
      <c r="I287" s="962"/>
    </row>
    <row r="288" spans="1:11" ht="15.75" hidden="1">
      <c r="A288" s="1602" t="s">
        <v>274</v>
      </c>
      <c r="B288" s="1602"/>
      <c r="C288" s="1602"/>
      <c r="D288" s="1602"/>
      <c r="E288" s="1602"/>
      <c r="F288" s="1602"/>
      <c r="G288" s="1602"/>
      <c r="H288" s="1602"/>
      <c r="I288" s="1602"/>
      <c r="J288" s="1602"/>
      <c r="K288" s="1602"/>
    </row>
    <row r="289" spans="1:15" ht="31.5" hidden="1">
      <c r="A289" s="1591" t="s">
        <v>23</v>
      </c>
      <c r="B289" s="1593" t="s">
        <v>314</v>
      </c>
      <c r="C289" s="1593"/>
      <c r="D289" s="1593"/>
      <c r="E289" s="1593"/>
      <c r="F289" s="1594" t="s">
        <v>232</v>
      </c>
      <c r="G289" s="1596" t="s">
        <v>233</v>
      </c>
      <c r="H289" s="1598" t="s">
        <v>315</v>
      </c>
      <c r="I289" s="1598"/>
      <c r="J289" s="1598"/>
      <c r="K289" s="1598"/>
      <c r="L289" s="1599"/>
      <c r="M289" s="1588" t="s">
        <v>234</v>
      </c>
      <c r="N289" s="892" t="s">
        <v>1</v>
      </c>
      <c r="O289" s="893" t="s">
        <v>37</v>
      </c>
    </row>
    <row r="290" spans="1:15" ht="63.75" hidden="1" thickBot="1">
      <c r="A290" s="1592"/>
      <c r="B290" s="895" t="s">
        <v>27</v>
      </c>
      <c r="C290" s="896" t="s">
        <v>28</v>
      </c>
      <c r="D290" s="896" t="s">
        <v>231</v>
      </c>
      <c r="E290" s="896" t="s">
        <v>29</v>
      </c>
      <c r="F290" s="1595"/>
      <c r="G290" s="1597"/>
      <c r="H290" s="897" t="s">
        <v>21</v>
      </c>
      <c r="I290" s="897" t="s">
        <v>20</v>
      </c>
      <c r="J290" s="898" t="s">
        <v>30</v>
      </c>
      <c r="K290" s="899" t="s">
        <v>31</v>
      </c>
      <c r="L290" s="900" t="s">
        <v>32</v>
      </c>
      <c r="M290" s="1589"/>
      <c r="N290" s="896" t="s">
        <v>33</v>
      </c>
      <c r="O290" s="901" t="s">
        <v>33</v>
      </c>
    </row>
    <row r="291" spans="1:15" ht="15.75" hidden="1">
      <c r="A291" s="902" t="s">
        <v>10</v>
      </c>
      <c r="B291" s="928"/>
      <c r="C291" s="928"/>
      <c r="D291" s="928"/>
      <c r="E291" s="928"/>
      <c r="F291" s="928"/>
      <c r="G291" s="928"/>
      <c r="H291" s="927"/>
      <c r="I291" s="927"/>
      <c r="J291" s="927"/>
      <c r="K291" s="927"/>
      <c r="L291" s="929"/>
      <c r="M291" s="930"/>
      <c r="N291" s="935"/>
      <c r="O291" s="931"/>
    </row>
    <row r="292" spans="1:15" ht="15.75" hidden="1">
      <c r="A292" s="909" t="s">
        <v>8</v>
      </c>
      <c r="B292" s="932"/>
      <c r="C292" s="932"/>
      <c r="D292" s="932"/>
      <c r="E292" s="932"/>
      <c r="F292" s="932"/>
      <c r="G292" s="932"/>
      <c r="H292" s="932"/>
      <c r="I292" s="932"/>
      <c r="J292" s="932"/>
      <c r="K292" s="932"/>
      <c r="L292" s="966"/>
      <c r="M292" s="930"/>
      <c r="N292" s="935"/>
      <c r="O292" s="931"/>
    </row>
    <row r="293" spans="1:15" ht="15.75" hidden="1">
      <c r="A293" s="909" t="s">
        <v>3</v>
      </c>
      <c r="B293" s="932"/>
      <c r="C293" s="932"/>
      <c r="D293" s="932"/>
      <c r="E293" s="932"/>
      <c r="F293" s="932"/>
      <c r="G293" s="932"/>
      <c r="H293" s="932"/>
      <c r="I293" s="932"/>
      <c r="J293" s="932"/>
      <c r="K293" s="932"/>
      <c r="L293" s="981"/>
      <c r="M293" s="936"/>
      <c r="N293" s="928"/>
      <c r="O293" s="937"/>
    </row>
    <row r="294" spans="1:15" ht="15.75" hidden="1">
      <c r="A294" s="909" t="s">
        <v>5</v>
      </c>
      <c r="B294" s="957"/>
      <c r="C294" s="957"/>
      <c r="D294" s="957"/>
      <c r="E294" s="957"/>
      <c r="F294" s="957"/>
      <c r="G294" s="957"/>
      <c r="H294" s="932"/>
      <c r="I294" s="932"/>
      <c r="J294" s="932"/>
      <c r="K294" s="932"/>
      <c r="L294" s="934"/>
      <c r="M294" s="1055"/>
      <c r="N294" s="940"/>
      <c r="O294" s="941"/>
    </row>
    <row r="295" spans="1:15" ht="16.5" hidden="1" thickBot="1">
      <c r="A295" s="916" t="s">
        <v>9</v>
      </c>
      <c r="B295" s="958"/>
      <c r="C295" s="958"/>
      <c r="D295" s="958"/>
      <c r="E295" s="958"/>
      <c r="F295" s="958"/>
      <c r="G295" s="958"/>
      <c r="H295" s="942"/>
      <c r="I295" s="942"/>
      <c r="J295" s="942"/>
      <c r="K295" s="942"/>
      <c r="L295" s="944"/>
      <c r="M295" s="945"/>
      <c r="N295" s="942"/>
      <c r="O295" s="946"/>
    </row>
    <row r="296" spans="1:15" ht="16.5" hidden="1" thickBot="1">
      <c r="A296" s="922" t="s">
        <v>13</v>
      </c>
      <c r="B296" s="1020"/>
      <c r="C296" s="1027"/>
      <c r="D296" s="1027"/>
      <c r="E296" s="1027"/>
      <c r="F296" s="1028"/>
      <c r="G296" s="1027"/>
      <c r="H296" s="1027"/>
      <c r="I296" s="1027"/>
      <c r="J296" s="1028"/>
      <c r="K296" s="1020"/>
      <c r="L296" s="1029"/>
      <c r="M296" s="1020"/>
      <c r="N296" s="1027"/>
      <c r="O296" s="1030"/>
    </row>
    <row r="297" ht="15.75" hidden="1"/>
    <row r="298" spans="1:11" ht="15.75" hidden="1">
      <c r="A298" s="1633" t="s">
        <v>282</v>
      </c>
      <c r="B298" s="1633"/>
      <c r="C298" s="1633"/>
      <c r="D298" s="1633"/>
      <c r="E298" s="1633"/>
      <c r="F298" s="1633"/>
      <c r="G298" s="1633"/>
      <c r="H298" s="1633"/>
      <c r="I298" s="1633"/>
      <c r="J298" s="1633"/>
      <c r="K298" s="1633"/>
    </row>
    <row r="299" ht="15.75" hidden="1"/>
    <row r="300" spans="1:15" ht="31.5" hidden="1">
      <c r="A300" s="1591" t="s">
        <v>23</v>
      </c>
      <c r="B300" s="1593" t="s">
        <v>314</v>
      </c>
      <c r="C300" s="1593"/>
      <c r="D300" s="1593"/>
      <c r="E300" s="1593"/>
      <c r="F300" s="1594" t="s">
        <v>232</v>
      </c>
      <c r="G300" s="1596" t="s">
        <v>233</v>
      </c>
      <c r="H300" s="1598" t="s">
        <v>315</v>
      </c>
      <c r="I300" s="1598"/>
      <c r="J300" s="1598"/>
      <c r="K300" s="1598"/>
      <c r="L300" s="1599"/>
      <c r="M300" s="1588" t="s">
        <v>234</v>
      </c>
      <c r="N300" s="892" t="s">
        <v>1</v>
      </c>
      <c r="O300" s="893" t="s">
        <v>37</v>
      </c>
    </row>
    <row r="301" spans="1:15" ht="63.75" hidden="1" thickBot="1">
      <c r="A301" s="1592"/>
      <c r="B301" s="895" t="s">
        <v>27</v>
      </c>
      <c r="C301" s="896" t="s">
        <v>28</v>
      </c>
      <c r="D301" s="896" t="s">
        <v>231</v>
      </c>
      <c r="E301" s="896" t="s">
        <v>29</v>
      </c>
      <c r="F301" s="1595"/>
      <c r="G301" s="1597"/>
      <c r="H301" s="897" t="s">
        <v>21</v>
      </c>
      <c r="I301" s="897" t="s">
        <v>20</v>
      </c>
      <c r="J301" s="898" t="s">
        <v>30</v>
      </c>
      <c r="K301" s="899" t="s">
        <v>31</v>
      </c>
      <c r="L301" s="900" t="s">
        <v>32</v>
      </c>
      <c r="M301" s="1589"/>
      <c r="N301" s="896" t="s">
        <v>33</v>
      </c>
      <c r="O301" s="901" t="s">
        <v>33</v>
      </c>
    </row>
    <row r="302" spans="1:15" ht="15.75" hidden="1">
      <c r="A302" s="902" t="s">
        <v>10</v>
      </c>
      <c r="B302" s="930"/>
      <c r="C302" s="935"/>
      <c r="D302" s="935"/>
      <c r="E302" s="935"/>
      <c r="F302" s="935"/>
      <c r="G302" s="935"/>
      <c r="H302" s="935"/>
      <c r="I302" s="935"/>
      <c r="J302" s="935"/>
      <c r="K302" s="935"/>
      <c r="L302" s="929"/>
      <c r="M302" s="930"/>
      <c r="N302" s="935"/>
      <c r="O302" s="931"/>
    </row>
    <row r="303" spans="1:15" ht="15.75" hidden="1">
      <c r="A303" s="909" t="s">
        <v>8</v>
      </c>
      <c r="B303" s="928"/>
      <c r="C303" s="928"/>
      <c r="D303" s="928"/>
      <c r="E303" s="928"/>
      <c r="F303" s="928"/>
      <c r="G303" s="928"/>
      <c r="H303" s="928"/>
      <c r="I303" s="928"/>
      <c r="J303" s="1017"/>
      <c r="K303" s="930"/>
      <c r="L303" s="966"/>
      <c r="M303" s="930"/>
      <c r="N303" s="935"/>
      <c r="O303" s="931"/>
    </row>
    <row r="304" spans="1:15" ht="31.5" hidden="1">
      <c r="A304" s="1056" t="s">
        <v>230</v>
      </c>
      <c r="B304" s="1057"/>
      <c r="C304" s="1057"/>
      <c r="D304" s="1057"/>
      <c r="E304" s="1057"/>
      <c r="F304" s="1057"/>
      <c r="G304" s="1057"/>
      <c r="H304" s="1058"/>
      <c r="I304" s="1059"/>
      <c r="J304" s="1060"/>
      <c r="K304" s="1061"/>
      <c r="L304" s="1062"/>
      <c r="M304" s="1061"/>
      <c r="N304" s="1063"/>
      <c r="O304" s="1064"/>
    </row>
    <row r="305" spans="1:15" ht="15.75" hidden="1">
      <c r="A305" s="909" t="s">
        <v>3</v>
      </c>
      <c r="B305" s="932"/>
      <c r="C305" s="932"/>
      <c r="D305" s="932"/>
      <c r="E305" s="932"/>
      <c r="F305" s="932"/>
      <c r="G305" s="932"/>
      <c r="H305" s="932"/>
      <c r="I305" s="932"/>
      <c r="J305" s="957"/>
      <c r="K305" s="933"/>
      <c r="L305" s="934"/>
      <c r="M305" s="1055"/>
      <c r="N305" s="940"/>
      <c r="O305" s="941"/>
    </row>
    <row r="306" spans="1:15" ht="16.5" hidden="1" thickBot="1">
      <c r="A306" s="909" t="s">
        <v>5</v>
      </c>
      <c r="B306" s="932"/>
      <c r="C306" s="932"/>
      <c r="D306" s="932"/>
      <c r="E306" s="932"/>
      <c r="F306" s="932"/>
      <c r="G306" s="932"/>
      <c r="H306" s="932"/>
      <c r="I306" s="932"/>
      <c r="J306" s="1065"/>
      <c r="K306" s="945"/>
      <c r="L306" s="944"/>
      <c r="M306" s="945"/>
      <c r="N306" s="942"/>
      <c r="O306" s="946"/>
    </row>
    <row r="307" spans="1:15" ht="16.5" hidden="1" thickBot="1">
      <c r="A307" s="922" t="s">
        <v>13</v>
      </c>
      <c r="B307" s="947"/>
      <c r="C307" s="948"/>
      <c r="D307" s="948"/>
      <c r="E307" s="948"/>
      <c r="F307" s="949"/>
      <c r="G307" s="948"/>
      <c r="H307" s="948"/>
      <c r="I307" s="948"/>
      <c r="J307" s="949"/>
      <c r="K307" s="947"/>
      <c r="L307" s="1066"/>
      <c r="M307" s="947"/>
      <c r="N307" s="948"/>
      <c r="O307" s="1067"/>
    </row>
    <row r="308" spans="1:9" ht="15.75" hidden="1">
      <c r="A308" s="1053"/>
      <c r="B308" s="1000"/>
      <c r="C308" s="1000"/>
      <c r="D308" s="1000"/>
      <c r="E308" s="1000"/>
      <c r="F308" s="1000"/>
      <c r="G308" s="1000"/>
      <c r="H308" s="1002"/>
      <c r="I308" s="962"/>
    </row>
    <row r="309" spans="1:11" ht="15.75" hidden="1">
      <c r="A309" s="1602" t="s">
        <v>275</v>
      </c>
      <c r="B309" s="1602"/>
      <c r="C309" s="1602"/>
      <c r="D309" s="1602"/>
      <c r="E309" s="1602"/>
      <c r="F309" s="1602"/>
      <c r="G309" s="1602"/>
      <c r="H309" s="1602"/>
      <c r="I309" s="1602"/>
      <c r="J309" s="1602"/>
      <c r="K309" s="1602"/>
    </row>
    <row r="310" spans="1:15" ht="31.5" hidden="1">
      <c r="A310" s="1591" t="s">
        <v>23</v>
      </c>
      <c r="B310" s="1593" t="s">
        <v>314</v>
      </c>
      <c r="C310" s="1593"/>
      <c r="D310" s="1593"/>
      <c r="E310" s="1593"/>
      <c r="F310" s="1594" t="s">
        <v>232</v>
      </c>
      <c r="G310" s="1596" t="s">
        <v>233</v>
      </c>
      <c r="H310" s="1598" t="s">
        <v>315</v>
      </c>
      <c r="I310" s="1598"/>
      <c r="J310" s="1598"/>
      <c r="K310" s="1598"/>
      <c r="L310" s="1599"/>
      <c r="M310" s="1588" t="s">
        <v>234</v>
      </c>
      <c r="N310" s="892" t="s">
        <v>1</v>
      </c>
      <c r="O310" s="893" t="s">
        <v>37</v>
      </c>
    </row>
    <row r="311" spans="1:15" ht="63.75" hidden="1" thickBot="1">
      <c r="A311" s="1592"/>
      <c r="B311" s="895" t="s">
        <v>27</v>
      </c>
      <c r="C311" s="896" t="s">
        <v>28</v>
      </c>
      <c r="D311" s="896" t="s">
        <v>231</v>
      </c>
      <c r="E311" s="896" t="s">
        <v>29</v>
      </c>
      <c r="F311" s="1595"/>
      <c r="G311" s="1597"/>
      <c r="H311" s="897" t="s">
        <v>21</v>
      </c>
      <c r="I311" s="897" t="s">
        <v>20</v>
      </c>
      <c r="J311" s="898" t="s">
        <v>30</v>
      </c>
      <c r="K311" s="899" t="s">
        <v>31</v>
      </c>
      <c r="L311" s="900" t="s">
        <v>32</v>
      </c>
      <c r="M311" s="1589"/>
      <c r="N311" s="896" t="s">
        <v>33</v>
      </c>
      <c r="O311" s="901" t="s">
        <v>33</v>
      </c>
    </row>
    <row r="312" spans="1:15" ht="15.75" hidden="1">
      <c r="A312" s="902" t="s">
        <v>10</v>
      </c>
      <c r="B312" s="930"/>
      <c r="C312" s="930"/>
      <c r="D312" s="930"/>
      <c r="E312" s="930"/>
      <c r="F312" s="930"/>
      <c r="G312" s="930"/>
      <c r="H312" s="930"/>
      <c r="I312" s="930"/>
      <c r="J312" s="930"/>
      <c r="K312" s="930"/>
      <c r="L312" s="929"/>
      <c r="M312" s="930"/>
      <c r="N312" s="1068"/>
      <c r="O312" s="1069"/>
    </row>
    <row r="313" spans="1:15" ht="15.75" hidden="1">
      <c r="A313" s="909" t="s">
        <v>8</v>
      </c>
      <c r="B313" s="932"/>
      <c r="C313" s="932"/>
      <c r="D313" s="932"/>
      <c r="E313" s="932"/>
      <c r="F313" s="932"/>
      <c r="G313" s="932"/>
      <c r="H313" s="932"/>
      <c r="I313" s="932"/>
      <c r="J313" s="932"/>
      <c r="K313" s="930"/>
      <c r="L313" s="966"/>
      <c r="M313" s="930"/>
      <c r="N313" s="935"/>
      <c r="O313" s="931"/>
    </row>
    <row r="314" spans="1:15" ht="16.5" hidden="1" thickBot="1">
      <c r="A314" s="909" t="s">
        <v>3</v>
      </c>
      <c r="B314" s="932"/>
      <c r="C314" s="932"/>
      <c r="D314" s="932"/>
      <c r="E314" s="932"/>
      <c r="F314" s="932"/>
      <c r="G314" s="932"/>
      <c r="H314" s="932"/>
      <c r="I314" s="932"/>
      <c r="J314" s="932"/>
      <c r="K314" s="936"/>
      <c r="L314" s="981"/>
      <c r="M314" s="936"/>
      <c r="N314" s="928"/>
      <c r="O314" s="937"/>
    </row>
    <row r="315" spans="1:15" ht="16.5" hidden="1" thickBot="1">
      <c r="A315" s="922" t="s">
        <v>13</v>
      </c>
      <c r="B315" s="947"/>
      <c r="C315" s="948"/>
      <c r="D315" s="948"/>
      <c r="E315" s="948"/>
      <c r="F315" s="949"/>
      <c r="G315" s="948"/>
      <c r="H315" s="948"/>
      <c r="I315" s="948"/>
      <c r="J315" s="949"/>
      <c r="K315" s="947"/>
      <c r="L315" s="1066"/>
      <c r="M315" s="947"/>
      <c r="N315" s="948"/>
      <c r="O315" s="1067"/>
    </row>
    <row r="316" spans="1:9" ht="15.75" hidden="1">
      <c r="A316" s="1631"/>
      <c r="B316" s="1631"/>
      <c r="C316" s="1631"/>
      <c r="D316" s="974"/>
      <c r="E316" s="1000"/>
      <c r="F316" s="1000"/>
      <c r="G316" s="1000"/>
      <c r="H316" s="1002"/>
      <c r="I316" s="962"/>
    </row>
    <row r="317" spans="1:11" ht="15.75" hidden="1">
      <c r="A317" s="1602" t="s">
        <v>275</v>
      </c>
      <c r="B317" s="1602"/>
      <c r="C317" s="1602"/>
      <c r="D317" s="1602"/>
      <c r="E317" s="1602"/>
      <c r="F317" s="1602"/>
      <c r="G317" s="1602"/>
      <c r="H317" s="1602"/>
      <c r="I317" s="1602"/>
      <c r="J317" s="1602"/>
      <c r="K317" s="1602"/>
    </row>
    <row r="318" spans="1:15" ht="31.5" hidden="1">
      <c r="A318" s="1591" t="s">
        <v>23</v>
      </c>
      <c r="B318" s="1593" t="s">
        <v>314</v>
      </c>
      <c r="C318" s="1593"/>
      <c r="D318" s="1593"/>
      <c r="E318" s="1593"/>
      <c r="F318" s="1594" t="s">
        <v>232</v>
      </c>
      <c r="G318" s="1596" t="s">
        <v>233</v>
      </c>
      <c r="H318" s="1598" t="s">
        <v>315</v>
      </c>
      <c r="I318" s="1598"/>
      <c r="J318" s="1598"/>
      <c r="K318" s="1598"/>
      <c r="L318" s="1599"/>
      <c r="M318" s="1588" t="s">
        <v>234</v>
      </c>
      <c r="N318" s="892" t="s">
        <v>1</v>
      </c>
      <c r="O318" s="893" t="s">
        <v>37</v>
      </c>
    </row>
    <row r="319" spans="1:15" ht="63.75" hidden="1" thickBot="1">
      <c r="A319" s="1592"/>
      <c r="B319" s="895" t="s">
        <v>27</v>
      </c>
      <c r="C319" s="896" t="s">
        <v>28</v>
      </c>
      <c r="D319" s="896" t="s">
        <v>231</v>
      </c>
      <c r="E319" s="896" t="s">
        <v>29</v>
      </c>
      <c r="F319" s="1595"/>
      <c r="G319" s="1597"/>
      <c r="H319" s="897" t="s">
        <v>21</v>
      </c>
      <c r="I319" s="897" t="s">
        <v>20</v>
      </c>
      <c r="J319" s="898" t="s">
        <v>30</v>
      </c>
      <c r="K319" s="899" t="s">
        <v>31</v>
      </c>
      <c r="L319" s="900" t="s">
        <v>32</v>
      </c>
      <c r="M319" s="1589"/>
      <c r="N319" s="896" t="s">
        <v>33</v>
      </c>
      <c r="O319" s="901" t="s">
        <v>33</v>
      </c>
    </row>
    <row r="320" spans="1:15" ht="15.75" hidden="1">
      <c r="A320" s="1070" t="s">
        <v>10</v>
      </c>
      <c r="B320" s="930"/>
      <c r="C320" s="927"/>
      <c r="D320" s="927"/>
      <c r="E320" s="928"/>
      <c r="F320" s="928"/>
      <c r="G320" s="928"/>
      <c r="H320" s="927"/>
      <c r="I320" s="928"/>
      <c r="J320" s="927"/>
      <c r="K320" s="927"/>
      <c r="L320" s="929"/>
      <c r="M320" s="930"/>
      <c r="N320" s="935"/>
      <c r="O320" s="931"/>
    </row>
    <row r="321" spans="1:15" ht="15.75" hidden="1">
      <c r="A321" s="1071" t="s">
        <v>8</v>
      </c>
      <c r="B321" s="932"/>
      <c r="C321" s="932"/>
      <c r="D321" s="932"/>
      <c r="E321" s="932"/>
      <c r="F321" s="932"/>
      <c r="G321" s="932"/>
      <c r="H321" s="932"/>
      <c r="I321" s="932"/>
      <c r="J321" s="932"/>
      <c r="K321" s="932"/>
      <c r="L321" s="966"/>
      <c r="M321" s="930"/>
      <c r="N321" s="935"/>
      <c r="O321" s="931"/>
    </row>
    <row r="322" spans="1:15" ht="15.75" hidden="1">
      <c r="A322" s="1071" t="s">
        <v>3</v>
      </c>
      <c r="B322" s="932"/>
      <c r="C322" s="932"/>
      <c r="D322" s="932"/>
      <c r="E322" s="932"/>
      <c r="F322" s="932"/>
      <c r="G322" s="932"/>
      <c r="H322" s="932"/>
      <c r="I322" s="932"/>
      <c r="J322" s="932"/>
      <c r="K322" s="932"/>
      <c r="L322" s="981"/>
      <c r="M322" s="936"/>
      <c r="N322" s="928"/>
      <c r="O322" s="937"/>
    </row>
    <row r="323" spans="1:15" ht="15.75" hidden="1">
      <c r="A323" s="1071" t="s">
        <v>5</v>
      </c>
      <c r="B323" s="932"/>
      <c r="C323" s="932"/>
      <c r="D323" s="932"/>
      <c r="E323" s="932"/>
      <c r="F323" s="932"/>
      <c r="G323" s="932"/>
      <c r="H323" s="932"/>
      <c r="I323" s="932"/>
      <c r="J323" s="932"/>
      <c r="K323" s="932"/>
      <c r="L323" s="934"/>
      <c r="M323" s="1055"/>
      <c r="N323" s="940"/>
      <c r="O323" s="941"/>
    </row>
    <row r="324" spans="1:15" ht="16.5" hidden="1" thickBot="1">
      <c r="A324" s="1072" t="s">
        <v>9</v>
      </c>
      <c r="B324" s="958"/>
      <c r="C324" s="942"/>
      <c r="D324" s="942"/>
      <c r="E324" s="942"/>
      <c r="F324" s="958"/>
      <c r="G324" s="958"/>
      <c r="H324" s="942"/>
      <c r="I324" s="932"/>
      <c r="J324" s="942"/>
      <c r="K324" s="942"/>
      <c r="L324" s="934"/>
      <c r="M324" s="945"/>
      <c r="N324" s="940"/>
      <c r="O324" s="941"/>
    </row>
    <row r="325" spans="1:15" ht="16.5" hidden="1" thickBot="1">
      <c r="A325" s="1073" t="s">
        <v>13</v>
      </c>
      <c r="B325" s="947"/>
      <c r="C325" s="948"/>
      <c r="D325" s="948"/>
      <c r="E325" s="948"/>
      <c r="F325" s="949"/>
      <c r="G325" s="948"/>
      <c r="H325" s="948"/>
      <c r="I325" s="948"/>
      <c r="J325" s="949"/>
      <c r="K325" s="947"/>
      <c r="L325" s="1066"/>
      <c r="M325" s="947"/>
      <c r="N325" s="948"/>
      <c r="O325" s="1067"/>
    </row>
    <row r="326" spans="1:15" ht="15.75" hidden="1">
      <c r="A326" s="1632"/>
      <c r="B326" s="1632"/>
      <c r="C326" s="1632"/>
      <c r="D326" s="1074"/>
      <c r="E326" s="1075"/>
      <c r="F326" s="1075"/>
      <c r="G326" s="1075"/>
      <c r="H326" s="1076"/>
      <c r="I326" s="1077"/>
      <c r="J326" s="1078"/>
      <c r="K326" s="1078"/>
      <c r="L326" s="1078"/>
      <c r="M326" s="1078"/>
      <c r="N326" s="1078"/>
      <c r="O326" s="1078"/>
    </row>
    <row r="327" spans="1:11" ht="15.75" hidden="1">
      <c r="A327" s="1590" t="s">
        <v>274</v>
      </c>
      <c r="B327" s="1590"/>
      <c r="C327" s="1590"/>
      <c r="D327" s="1590"/>
      <c r="E327" s="1590"/>
      <c r="F327" s="1590"/>
      <c r="G327" s="1590"/>
      <c r="H327" s="1590"/>
      <c r="I327" s="1590"/>
      <c r="J327" s="1590"/>
      <c r="K327" s="1590"/>
    </row>
    <row r="328" spans="1:15" ht="31.5" hidden="1">
      <c r="A328" s="1591" t="s">
        <v>23</v>
      </c>
      <c r="B328" s="1593" t="s">
        <v>314</v>
      </c>
      <c r="C328" s="1593"/>
      <c r="D328" s="1593"/>
      <c r="E328" s="1593"/>
      <c r="F328" s="1594" t="s">
        <v>232</v>
      </c>
      <c r="G328" s="1596" t="s">
        <v>233</v>
      </c>
      <c r="H328" s="1598" t="s">
        <v>315</v>
      </c>
      <c r="I328" s="1598"/>
      <c r="J328" s="1598"/>
      <c r="K328" s="1598"/>
      <c r="L328" s="1599"/>
      <c r="M328" s="1588" t="s">
        <v>234</v>
      </c>
      <c r="N328" s="892" t="s">
        <v>1</v>
      </c>
      <c r="O328" s="893" t="s">
        <v>37</v>
      </c>
    </row>
    <row r="329" spans="1:15" ht="63.75" hidden="1" thickBot="1">
      <c r="A329" s="1592"/>
      <c r="B329" s="895" t="s">
        <v>27</v>
      </c>
      <c r="C329" s="896" t="s">
        <v>28</v>
      </c>
      <c r="D329" s="896" t="s">
        <v>231</v>
      </c>
      <c r="E329" s="896" t="s">
        <v>29</v>
      </c>
      <c r="F329" s="1595"/>
      <c r="G329" s="1597"/>
      <c r="H329" s="897" t="s">
        <v>21</v>
      </c>
      <c r="I329" s="897" t="s">
        <v>20</v>
      </c>
      <c r="J329" s="898" t="s">
        <v>30</v>
      </c>
      <c r="K329" s="899" t="s">
        <v>31</v>
      </c>
      <c r="L329" s="900" t="s">
        <v>32</v>
      </c>
      <c r="M329" s="1589"/>
      <c r="N329" s="896" t="s">
        <v>33</v>
      </c>
      <c r="O329" s="901" t="s">
        <v>33</v>
      </c>
    </row>
    <row r="330" spans="1:15" ht="16.5" hidden="1" thickBot="1">
      <c r="A330" s="909" t="s">
        <v>8</v>
      </c>
      <c r="B330" s="932"/>
      <c r="C330" s="935"/>
      <c r="D330" s="932"/>
      <c r="E330" s="932"/>
      <c r="F330" s="932"/>
      <c r="G330" s="932"/>
      <c r="H330" s="935"/>
      <c r="I330" s="935"/>
      <c r="J330" s="1017"/>
      <c r="K330" s="930"/>
      <c r="L330" s="965"/>
      <c r="M330" s="939"/>
      <c r="N330" s="940"/>
      <c r="O330" s="941"/>
    </row>
    <row r="331" spans="1:15" ht="16.5" hidden="1" thickBot="1">
      <c r="A331" s="922" t="s">
        <v>13</v>
      </c>
      <c r="B331" s="947"/>
      <c r="C331" s="948"/>
      <c r="D331" s="948"/>
      <c r="E331" s="948"/>
      <c r="F331" s="949"/>
      <c r="G331" s="948"/>
      <c r="H331" s="948"/>
      <c r="I331" s="948"/>
      <c r="J331" s="949"/>
      <c r="K331" s="947"/>
      <c r="L331" s="1066"/>
      <c r="M331" s="947"/>
      <c r="N331" s="948"/>
      <c r="O331" s="1067"/>
    </row>
    <row r="332" spans="1:10" ht="15.75" hidden="1">
      <c r="A332" s="1631"/>
      <c r="B332" s="1631"/>
      <c r="C332" s="1631"/>
      <c r="D332" s="974"/>
      <c r="E332" s="974"/>
      <c r="F332" s="974"/>
      <c r="G332" s="962"/>
      <c r="H332" s="962"/>
      <c r="I332" s="962"/>
      <c r="J332" s="1000"/>
    </row>
    <row r="333" spans="1:11" ht="15.75" hidden="1">
      <c r="A333" s="1630" t="s">
        <v>274</v>
      </c>
      <c r="B333" s="1590"/>
      <c r="C333" s="1590"/>
      <c r="D333" s="1590"/>
      <c r="E333" s="1590"/>
      <c r="F333" s="1590"/>
      <c r="G333" s="1590"/>
      <c r="H333" s="1590"/>
      <c r="I333" s="1590"/>
      <c r="J333" s="1590"/>
      <c r="K333" s="1590"/>
    </row>
    <row r="334" spans="1:15" ht="31.5" hidden="1">
      <c r="A334" s="1591" t="s">
        <v>23</v>
      </c>
      <c r="B334" s="1593" t="s">
        <v>314</v>
      </c>
      <c r="C334" s="1593"/>
      <c r="D334" s="1593"/>
      <c r="E334" s="1593"/>
      <c r="F334" s="1594" t="s">
        <v>232</v>
      </c>
      <c r="G334" s="1596" t="s">
        <v>233</v>
      </c>
      <c r="H334" s="1598" t="s">
        <v>315</v>
      </c>
      <c r="I334" s="1598"/>
      <c r="J334" s="1598"/>
      <c r="K334" s="1598"/>
      <c r="L334" s="1599"/>
      <c r="M334" s="1588" t="s">
        <v>234</v>
      </c>
      <c r="N334" s="892" t="s">
        <v>1</v>
      </c>
      <c r="O334" s="893" t="s">
        <v>37</v>
      </c>
    </row>
    <row r="335" spans="1:15" ht="63.75" hidden="1" thickBot="1">
      <c r="A335" s="1592"/>
      <c r="B335" s="895" t="s">
        <v>27</v>
      </c>
      <c r="C335" s="896" t="s">
        <v>28</v>
      </c>
      <c r="D335" s="896" t="s">
        <v>231</v>
      </c>
      <c r="E335" s="896" t="s">
        <v>29</v>
      </c>
      <c r="F335" s="1595"/>
      <c r="G335" s="1597"/>
      <c r="H335" s="897" t="s">
        <v>21</v>
      </c>
      <c r="I335" s="897" t="s">
        <v>20</v>
      </c>
      <c r="J335" s="898" t="s">
        <v>30</v>
      </c>
      <c r="K335" s="899" t="s">
        <v>31</v>
      </c>
      <c r="L335" s="900" t="s">
        <v>32</v>
      </c>
      <c r="M335" s="1589"/>
      <c r="N335" s="896" t="s">
        <v>33</v>
      </c>
      <c r="O335" s="901" t="s">
        <v>33</v>
      </c>
    </row>
    <row r="336" spans="1:15" ht="15.75" hidden="1">
      <c r="A336" s="902" t="s">
        <v>10</v>
      </c>
      <c r="B336" s="928"/>
      <c r="C336" s="927"/>
      <c r="D336" s="927"/>
      <c r="E336" s="927"/>
      <c r="F336" s="928"/>
      <c r="G336" s="928"/>
      <c r="H336" s="935"/>
      <c r="I336" s="935"/>
      <c r="J336" s="927"/>
      <c r="K336" s="927"/>
      <c r="L336" s="929"/>
      <c r="M336" s="930"/>
      <c r="N336" s="935"/>
      <c r="O336" s="931"/>
    </row>
    <row r="337" spans="1:15" ht="15.75" hidden="1">
      <c r="A337" s="909" t="s">
        <v>8</v>
      </c>
      <c r="B337" s="932"/>
      <c r="C337" s="932"/>
      <c r="D337" s="932"/>
      <c r="E337" s="932"/>
      <c r="F337" s="932"/>
      <c r="G337" s="932"/>
      <c r="H337" s="932"/>
      <c r="I337" s="932"/>
      <c r="J337" s="932"/>
      <c r="K337" s="932"/>
      <c r="L337" s="966"/>
      <c r="M337" s="930"/>
      <c r="N337" s="935"/>
      <c r="O337" s="931"/>
    </row>
    <row r="338" spans="1:15" ht="15.75" hidden="1">
      <c r="A338" s="909" t="s">
        <v>3</v>
      </c>
      <c r="B338" s="932"/>
      <c r="C338" s="932"/>
      <c r="D338" s="932"/>
      <c r="E338" s="932"/>
      <c r="F338" s="932"/>
      <c r="G338" s="932"/>
      <c r="H338" s="932"/>
      <c r="I338" s="932"/>
      <c r="J338" s="932"/>
      <c r="K338" s="932"/>
      <c r="L338" s="981"/>
      <c r="M338" s="936"/>
      <c r="N338" s="928"/>
      <c r="O338" s="937"/>
    </row>
    <row r="339" spans="1:15" ht="15.75" hidden="1">
      <c r="A339" s="909" t="s">
        <v>5</v>
      </c>
      <c r="B339" s="932"/>
      <c r="C339" s="932"/>
      <c r="D339" s="932"/>
      <c r="E339" s="932"/>
      <c r="F339" s="932"/>
      <c r="G339" s="932"/>
      <c r="H339" s="932"/>
      <c r="I339" s="932"/>
      <c r="J339" s="932"/>
      <c r="K339" s="932"/>
      <c r="L339" s="934"/>
      <c r="M339" s="1055"/>
      <c r="N339" s="940"/>
      <c r="O339" s="941"/>
    </row>
    <row r="340" spans="1:15" ht="16.5" hidden="1" thickBot="1">
      <c r="A340" s="916" t="s">
        <v>9</v>
      </c>
      <c r="B340" s="958"/>
      <c r="C340" s="942"/>
      <c r="D340" s="942"/>
      <c r="E340" s="958"/>
      <c r="F340" s="958"/>
      <c r="G340" s="958"/>
      <c r="H340" s="958"/>
      <c r="I340" s="958"/>
      <c r="J340" s="942"/>
      <c r="K340" s="942"/>
      <c r="L340" s="934"/>
      <c r="M340" s="1055"/>
      <c r="N340" s="940"/>
      <c r="O340" s="941"/>
    </row>
    <row r="341" spans="1:15" ht="16.5" hidden="1" thickBot="1">
      <c r="A341" s="922" t="s">
        <v>13</v>
      </c>
      <c r="B341" s="1020"/>
      <c r="C341" s="1027"/>
      <c r="D341" s="1027"/>
      <c r="E341" s="1027"/>
      <c r="F341" s="1028"/>
      <c r="G341" s="1027"/>
      <c r="H341" s="1027"/>
      <c r="I341" s="1027"/>
      <c r="J341" s="1028"/>
      <c r="K341" s="1020"/>
      <c r="L341" s="1029"/>
      <c r="M341" s="1020"/>
      <c r="N341" s="1027"/>
      <c r="O341" s="1030"/>
    </row>
    <row r="342" spans="1:9" ht="15.75" hidden="1">
      <c r="A342" s="1053"/>
      <c r="B342" s="1000"/>
      <c r="C342" s="1000"/>
      <c r="D342" s="1000"/>
      <c r="E342" s="1000"/>
      <c r="F342" s="1000"/>
      <c r="G342" s="1000"/>
      <c r="H342" s="1002"/>
      <c r="I342" s="962"/>
    </row>
    <row r="343" spans="1:11" ht="15.75" hidden="1">
      <c r="A343" s="1627" t="s">
        <v>274</v>
      </c>
      <c r="B343" s="1618"/>
      <c r="C343" s="1618"/>
      <c r="D343" s="1618"/>
      <c r="E343" s="1618"/>
      <c r="F343" s="1618"/>
      <c r="G343" s="1618"/>
      <c r="H343" s="1618"/>
      <c r="I343" s="1618"/>
      <c r="J343" s="1618"/>
      <c r="K343" s="1618"/>
    </row>
    <row r="344" spans="1:15" ht="31.5" hidden="1">
      <c r="A344" s="1591" t="s">
        <v>23</v>
      </c>
      <c r="B344" s="1593" t="s">
        <v>314</v>
      </c>
      <c r="C344" s="1593"/>
      <c r="D344" s="1593"/>
      <c r="E344" s="1593"/>
      <c r="F344" s="1594" t="s">
        <v>232</v>
      </c>
      <c r="G344" s="1596" t="s">
        <v>233</v>
      </c>
      <c r="H344" s="1598" t="s">
        <v>315</v>
      </c>
      <c r="I344" s="1598"/>
      <c r="J344" s="1598"/>
      <c r="K344" s="1598"/>
      <c r="L344" s="1599"/>
      <c r="M344" s="1588" t="s">
        <v>234</v>
      </c>
      <c r="N344" s="892" t="s">
        <v>1</v>
      </c>
      <c r="O344" s="893" t="s">
        <v>37</v>
      </c>
    </row>
    <row r="345" spans="1:15" ht="63.75" hidden="1" thickBot="1">
      <c r="A345" s="1592"/>
      <c r="B345" s="895" t="s">
        <v>27</v>
      </c>
      <c r="C345" s="896" t="s">
        <v>28</v>
      </c>
      <c r="D345" s="896" t="s">
        <v>231</v>
      </c>
      <c r="E345" s="896" t="s">
        <v>29</v>
      </c>
      <c r="F345" s="1595"/>
      <c r="G345" s="1597"/>
      <c r="H345" s="897" t="s">
        <v>21</v>
      </c>
      <c r="I345" s="897" t="s">
        <v>20</v>
      </c>
      <c r="J345" s="898" t="s">
        <v>30</v>
      </c>
      <c r="K345" s="899" t="s">
        <v>31</v>
      </c>
      <c r="L345" s="900" t="s">
        <v>32</v>
      </c>
      <c r="M345" s="1589"/>
      <c r="N345" s="896" t="s">
        <v>33</v>
      </c>
      <c r="O345" s="901" t="s">
        <v>33</v>
      </c>
    </row>
    <row r="346" spans="1:15" ht="15.75" hidden="1">
      <c r="A346" s="902" t="s">
        <v>10</v>
      </c>
      <c r="B346" s="928"/>
      <c r="C346" s="928"/>
      <c r="D346" s="928"/>
      <c r="E346" s="928"/>
      <c r="F346" s="928"/>
      <c r="G346" s="928"/>
      <c r="H346" s="935"/>
      <c r="I346" s="935"/>
      <c r="J346" s="935"/>
      <c r="K346" s="935"/>
      <c r="L346" s="929"/>
      <c r="M346" s="930"/>
      <c r="N346" s="935"/>
      <c r="O346" s="931"/>
    </row>
    <row r="347" spans="1:15" ht="15.75" hidden="1">
      <c r="A347" s="909" t="s">
        <v>8</v>
      </c>
      <c r="B347" s="932"/>
      <c r="C347" s="932"/>
      <c r="D347" s="932"/>
      <c r="E347" s="932"/>
      <c r="F347" s="932"/>
      <c r="G347" s="932"/>
      <c r="H347" s="932"/>
      <c r="I347" s="932"/>
      <c r="J347" s="932"/>
      <c r="K347" s="932"/>
      <c r="L347" s="966"/>
      <c r="M347" s="930"/>
      <c r="N347" s="935"/>
      <c r="O347" s="931"/>
    </row>
    <row r="348" spans="1:15" ht="15.75" hidden="1">
      <c r="A348" s="909" t="s">
        <v>3</v>
      </c>
      <c r="B348" s="932"/>
      <c r="C348" s="932"/>
      <c r="D348" s="932"/>
      <c r="E348" s="932"/>
      <c r="F348" s="932"/>
      <c r="G348" s="932"/>
      <c r="H348" s="932"/>
      <c r="I348" s="932"/>
      <c r="J348" s="932"/>
      <c r="K348" s="932"/>
      <c r="L348" s="981"/>
      <c r="M348" s="936"/>
      <c r="N348" s="928"/>
      <c r="O348" s="937"/>
    </row>
    <row r="349" spans="1:15" ht="15.75" hidden="1">
      <c r="A349" s="909" t="s">
        <v>5</v>
      </c>
      <c r="B349" s="932"/>
      <c r="C349" s="932"/>
      <c r="D349" s="932"/>
      <c r="E349" s="932"/>
      <c r="F349" s="932"/>
      <c r="G349" s="932"/>
      <c r="H349" s="932"/>
      <c r="I349" s="932"/>
      <c r="J349" s="932"/>
      <c r="K349" s="932"/>
      <c r="L349" s="934"/>
      <c r="M349" s="1055"/>
      <c r="N349" s="940"/>
      <c r="O349" s="941"/>
    </row>
    <row r="350" spans="1:15" ht="15.75" hidden="1">
      <c r="A350" s="909" t="s">
        <v>7</v>
      </c>
      <c r="B350" s="932"/>
      <c r="C350" s="932"/>
      <c r="D350" s="932"/>
      <c r="E350" s="958"/>
      <c r="F350" s="958"/>
      <c r="G350" s="958"/>
      <c r="H350" s="932"/>
      <c r="I350" s="932"/>
      <c r="J350" s="932"/>
      <c r="K350" s="932"/>
      <c r="L350" s="934"/>
      <c r="M350" s="1055"/>
      <c r="N350" s="940"/>
      <c r="O350" s="941"/>
    </row>
    <row r="351" spans="1:15" ht="16.5" hidden="1" thickBot="1">
      <c r="A351" s="916" t="s">
        <v>9</v>
      </c>
      <c r="B351" s="958"/>
      <c r="C351" s="958"/>
      <c r="D351" s="958"/>
      <c r="E351" s="958"/>
      <c r="F351" s="958"/>
      <c r="G351" s="958"/>
      <c r="H351" s="942"/>
      <c r="I351" s="942"/>
      <c r="J351" s="942"/>
      <c r="K351" s="942"/>
      <c r="L351" s="944"/>
      <c r="M351" s="945"/>
      <c r="N351" s="942"/>
      <c r="O351" s="946"/>
    </row>
    <row r="352" spans="1:15" ht="16.5" hidden="1" thickBot="1">
      <c r="A352" s="922" t="s">
        <v>13</v>
      </c>
      <c r="B352" s="1020"/>
      <c r="C352" s="1027"/>
      <c r="D352" s="1027"/>
      <c r="E352" s="1027"/>
      <c r="F352" s="1028"/>
      <c r="G352" s="1027"/>
      <c r="H352" s="1027"/>
      <c r="I352" s="1027"/>
      <c r="J352" s="1028"/>
      <c r="K352" s="1020"/>
      <c r="L352" s="1029"/>
      <c r="M352" s="1020"/>
      <c r="N352" s="1027"/>
      <c r="O352" s="1030"/>
    </row>
    <row r="353" ht="15.75" hidden="1"/>
    <row r="354" spans="1:11" ht="15.75" hidden="1">
      <c r="A354" s="1630" t="s">
        <v>274</v>
      </c>
      <c r="B354" s="1590"/>
      <c r="C354" s="1590"/>
      <c r="D354" s="1590"/>
      <c r="E354" s="1590"/>
      <c r="F354" s="1590"/>
      <c r="G354" s="1590"/>
      <c r="H354" s="1590"/>
      <c r="I354" s="1590"/>
      <c r="J354" s="1590"/>
      <c r="K354" s="1590"/>
    </row>
    <row r="355" spans="1:15" ht="31.5" hidden="1">
      <c r="A355" s="1591" t="s">
        <v>23</v>
      </c>
      <c r="B355" s="1593" t="s">
        <v>314</v>
      </c>
      <c r="C355" s="1593"/>
      <c r="D355" s="1593"/>
      <c r="E355" s="1593"/>
      <c r="F355" s="1594" t="s">
        <v>232</v>
      </c>
      <c r="G355" s="1596" t="s">
        <v>233</v>
      </c>
      <c r="H355" s="1598" t="s">
        <v>315</v>
      </c>
      <c r="I355" s="1598"/>
      <c r="J355" s="1598"/>
      <c r="K355" s="1598"/>
      <c r="L355" s="1599"/>
      <c r="M355" s="1588" t="s">
        <v>234</v>
      </c>
      <c r="N355" s="892" t="s">
        <v>1</v>
      </c>
      <c r="O355" s="893" t="s">
        <v>37</v>
      </c>
    </row>
    <row r="356" spans="1:15" ht="63.75" hidden="1" thickBot="1">
      <c r="A356" s="1592"/>
      <c r="B356" s="895" t="s">
        <v>27</v>
      </c>
      <c r="C356" s="896" t="s">
        <v>28</v>
      </c>
      <c r="D356" s="896" t="s">
        <v>231</v>
      </c>
      <c r="E356" s="896" t="s">
        <v>29</v>
      </c>
      <c r="F356" s="1595"/>
      <c r="G356" s="1597"/>
      <c r="H356" s="897" t="s">
        <v>21</v>
      </c>
      <c r="I356" s="897" t="s">
        <v>20</v>
      </c>
      <c r="J356" s="898" t="s">
        <v>30</v>
      </c>
      <c r="K356" s="899" t="s">
        <v>31</v>
      </c>
      <c r="L356" s="900" t="s">
        <v>32</v>
      </c>
      <c r="M356" s="1589"/>
      <c r="N356" s="896" t="s">
        <v>33</v>
      </c>
      <c r="O356" s="901" t="s">
        <v>33</v>
      </c>
    </row>
    <row r="357" spans="1:15" ht="15.75" hidden="1">
      <c r="A357" s="902" t="s">
        <v>10</v>
      </c>
      <c r="B357" s="928"/>
      <c r="C357" s="927"/>
      <c r="D357" s="927"/>
      <c r="E357" s="928"/>
      <c r="F357" s="928"/>
      <c r="G357" s="928"/>
      <c r="H357" s="927"/>
      <c r="I357" s="927"/>
      <c r="J357" s="927"/>
      <c r="K357" s="927"/>
      <c r="L357" s="965"/>
      <c r="M357" s="930"/>
      <c r="N357" s="935"/>
      <c r="O357" s="931"/>
    </row>
    <row r="358" spans="1:15" ht="15.75" hidden="1">
      <c r="A358" s="909" t="s">
        <v>8</v>
      </c>
      <c r="B358" s="932"/>
      <c r="C358" s="932"/>
      <c r="D358" s="932"/>
      <c r="E358" s="932"/>
      <c r="F358" s="932"/>
      <c r="G358" s="932"/>
      <c r="H358" s="932"/>
      <c r="I358" s="932"/>
      <c r="J358" s="932"/>
      <c r="K358" s="932"/>
      <c r="L358" s="934"/>
      <c r="M358" s="930"/>
      <c r="N358" s="935"/>
      <c r="O358" s="931"/>
    </row>
    <row r="359" spans="1:15" ht="15.75" hidden="1">
      <c r="A359" s="909" t="s">
        <v>3</v>
      </c>
      <c r="B359" s="932"/>
      <c r="C359" s="932"/>
      <c r="D359" s="932"/>
      <c r="E359" s="932"/>
      <c r="F359" s="932"/>
      <c r="G359" s="932"/>
      <c r="H359" s="932"/>
      <c r="I359" s="932"/>
      <c r="J359" s="932"/>
      <c r="K359" s="932"/>
      <c r="L359" s="934"/>
      <c r="M359" s="936"/>
      <c r="N359" s="928"/>
      <c r="O359" s="937"/>
    </row>
    <row r="360" spans="1:15" ht="15.75" hidden="1">
      <c r="A360" s="909" t="s">
        <v>5</v>
      </c>
      <c r="B360" s="958"/>
      <c r="C360" s="932"/>
      <c r="D360" s="932"/>
      <c r="E360" s="958"/>
      <c r="F360" s="958"/>
      <c r="G360" s="958"/>
      <c r="H360" s="932"/>
      <c r="I360" s="932"/>
      <c r="J360" s="932"/>
      <c r="K360" s="932"/>
      <c r="L360" s="934"/>
      <c r="M360" s="939"/>
      <c r="N360" s="940"/>
      <c r="O360" s="941"/>
    </row>
    <row r="361" spans="1:15" ht="16.5" hidden="1" thickBot="1">
      <c r="A361" s="909" t="s">
        <v>9</v>
      </c>
      <c r="B361" s="958"/>
      <c r="C361" s="942"/>
      <c r="D361" s="942"/>
      <c r="E361" s="958"/>
      <c r="F361" s="958"/>
      <c r="G361" s="958"/>
      <c r="H361" s="942"/>
      <c r="I361" s="942"/>
      <c r="J361" s="942"/>
      <c r="K361" s="942"/>
      <c r="L361" s="934"/>
      <c r="M361" s="942"/>
      <c r="N361" s="940"/>
      <c r="O361" s="941"/>
    </row>
    <row r="362" spans="1:15" ht="16.5" hidden="1" thickBot="1">
      <c r="A362" s="922" t="s">
        <v>13</v>
      </c>
      <c r="B362" s="1020"/>
      <c r="C362" s="1027"/>
      <c r="D362" s="1027"/>
      <c r="E362" s="1027"/>
      <c r="F362" s="1028"/>
      <c r="G362" s="1027"/>
      <c r="H362" s="1027"/>
      <c r="I362" s="1027"/>
      <c r="J362" s="1028"/>
      <c r="K362" s="1020"/>
      <c r="L362" s="1029"/>
      <c r="M362" s="1020"/>
      <c r="N362" s="1027"/>
      <c r="O362" s="1030"/>
    </row>
    <row r="363" ht="15.75" hidden="1"/>
    <row r="364" spans="1:14" ht="15.75" hidden="1">
      <c r="A364" s="1628" t="s">
        <v>274</v>
      </c>
      <c r="B364" s="1629"/>
      <c r="C364" s="1629"/>
      <c r="D364" s="1629"/>
      <c r="E364" s="1629"/>
      <c r="F364" s="1629"/>
      <c r="G364" s="1629"/>
      <c r="H364" s="1629"/>
      <c r="I364" s="1629"/>
      <c r="J364" s="1629"/>
      <c r="K364" s="1629"/>
      <c r="N364" s="1012"/>
    </row>
    <row r="365" spans="1:15" ht="31.5" hidden="1">
      <c r="A365" s="1591" t="s">
        <v>23</v>
      </c>
      <c r="B365" s="1593" t="s">
        <v>314</v>
      </c>
      <c r="C365" s="1593"/>
      <c r="D365" s="1593"/>
      <c r="E365" s="1593"/>
      <c r="F365" s="1594" t="s">
        <v>232</v>
      </c>
      <c r="G365" s="1596" t="s">
        <v>233</v>
      </c>
      <c r="H365" s="1598" t="s">
        <v>315</v>
      </c>
      <c r="I365" s="1598"/>
      <c r="J365" s="1598"/>
      <c r="K365" s="1598"/>
      <c r="L365" s="1599"/>
      <c r="M365" s="1588" t="s">
        <v>234</v>
      </c>
      <c r="N365" s="892" t="s">
        <v>1</v>
      </c>
      <c r="O365" s="893" t="s">
        <v>37</v>
      </c>
    </row>
    <row r="366" spans="1:15" ht="63.75" hidden="1" thickBot="1">
      <c r="A366" s="1592"/>
      <c r="B366" s="895" t="s">
        <v>27</v>
      </c>
      <c r="C366" s="896" t="s">
        <v>28</v>
      </c>
      <c r="D366" s="896" t="s">
        <v>231</v>
      </c>
      <c r="E366" s="896" t="s">
        <v>29</v>
      </c>
      <c r="F366" s="1595"/>
      <c r="G366" s="1597"/>
      <c r="H366" s="897" t="s">
        <v>21</v>
      </c>
      <c r="I366" s="897" t="s">
        <v>20</v>
      </c>
      <c r="J366" s="898" t="s">
        <v>30</v>
      </c>
      <c r="K366" s="899" t="s">
        <v>31</v>
      </c>
      <c r="L366" s="900" t="s">
        <v>32</v>
      </c>
      <c r="M366" s="1589"/>
      <c r="N366" s="896" t="s">
        <v>33</v>
      </c>
      <c r="O366" s="901" t="s">
        <v>33</v>
      </c>
    </row>
    <row r="367" spans="1:15" ht="15.75" hidden="1">
      <c r="A367" s="902" t="s">
        <v>10</v>
      </c>
      <c r="B367" s="927"/>
      <c r="C367" s="927"/>
      <c r="D367" s="927"/>
      <c r="E367" s="927"/>
      <c r="F367" s="932"/>
      <c r="G367" s="932"/>
      <c r="H367" s="927"/>
      <c r="I367" s="927"/>
      <c r="J367" s="932"/>
      <c r="K367" s="927"/>
      <c r="L367" s="934"/>
      <c r="M367" s="933"/>
      <c r="N367" s="932"/>
      <c r="O367" s="967"/>
    </row>
    <row r="368" spans="1:15" ht="15.75" hidden="1">
      <c r="A368" s="909" t="s">
        <v>8</v>
      </c>
      <c r="B368" s="932"/>
      <c r="C368" s="932"/>
      <c r="D368" s="932"/>
      <c r="E368" s="932"/>
      <c r="F368" s="932"/>
      <c r="G368" s="932"/>
      <c r="H368" s="932"/>
      <c r="I368" s="932"/>
      <c r="J368" s="932"/>
      <c r="K368" s="932"/>
      <c r="L368" s="934"/>
      <c r="M368" s="933"/>
      <c r="N368" s="932"/>
      <c r="O368" s="967"/>
    </row>
    <row r="369" spans="1:15" ht="15.75" hidden="1">
      <c r="A369" s="909" t="s">
        <v>3</v>
      </c>
      <c r="B369" s="932"/>
      <c r="C369" s="932"/>
      <c r="D369" s="932"/>
      <c r="E369" s="932"/>
      <c r="F369" s="932"/>
      <c r="G369" s="932"/>
      <c r="H369" s="932"/>
      <c r="I369" s="932"/>
      <c r="J369" s="932"/>
      <c r="K369" s="932"/>
      <c r="L369" s="934"/>
      <c r="M369" s="933"/>
      <c r="N369" s="932"/>
      <c r="O369" s="967"/>
    </row>
    <row r="370" spans="1:15" ht="15.75" hidden="1">
      <c r="A370" s="909" t="s">
        <v>5</v>
      </c>
      <c r="B370" s="932"/>
      <c r="C370" s="932"/>
      <c r="D370" s="932"/>
      <c r="E370" s="932"/>
      <c r="F370" s="932"/>
      <c r="G370" s="932"/>
      <c r="H370" s="932"/>
      <c r="I370" s="932"/>
      <c r="J370" s="932"/>
      <c r="K370" s="932"/>
      <c r="L370" s="934"/>
      <c r="M370" s="933"/>
      <c r="N370" s="932"/>
      <c r="O370" s="967"/>
    </row>
    <row r="371" spans="1:15" ht="16.5" hidden="1" thickBot="1">
      <c r="A371" s="916" t="s">
        <v>9</v>
      </c>
      <c r="B371" s="942"/>
      <c r="C371" s="942"/>
      <c r="D371" s="942"/>
      <c r="E371" s="942"/>
      <c r="F371" s="942"/>
      <c r="G371" s="942"/>
      <c r="H371" s="942"/>
      <c r="I371" s="942"/>
      <c r="J371" s="942"/>
      <c r="K371" s="942"/>
      <c r="L371" s="944"/>
      <c r="M371" s="945"/>
      <c r="N371" s="942"/>
      <c r="O371" s="946"/>
    </row>
    <row r="372" spans="1:15" ht="16.5" hidden="1" thickBot="1">
      <c r="A372" s="922" t="s">
        <v>13</v>
      </c>
      <c r="B372" s="1020"/>
      <c r="C372" s="1027"/>
      <c r="D372" s="1027"/>
      <c r="E372" s="1027"/>
      <c r="F372" s="1028"/>
      <c r="G372" s="1027"/>
      <c r="H372" s="1027"/>
      <c r="I372" s="1027"/>
      <c r="J372" s="1028"/>
      <c r="K372" s="1020"/>
      <c r="L372" s="1029"/>
      <c r="M372" s="1020"/>
      <c r="N372" s="1027"/>
      <c r="O372" s="1030"/>
    </row>
    <row r="373" spans="1:11" ht="15.75" hidden="1">
      <c r="A373" s="1628" t="s">
        <v>273</v>
      </c>
      <c r="B373" s="1629"/>
      <c r="C373" s="1629"/>
      <c r="D373" s="1629"/>
      <c r="E373" s="1629"/>
      <c r="F373" s="1629"/>
      <c r="G373" s="1629"/>
      <c r="H373" s="1629"/>
      <c r="I373" s="1629"/>
      <c r="J373" s="1629"/>
      <c r="K373" s="1629"/>
    </row>
    <row r="374" spans="1:15" ht="31.5" hidden="1">
      <c r="A374" s="1591" t="s">
        <v>23</v>
      </c>
      <c r="B374" s="1593" t="s">
        <v>314</v>
      </c>
      <c r="C374" s="1593"/>
      <c r="D374" s="1593"/>
      <c r="E374" s="1593"/>
      <c r="F374" s="1594" t="s">
        <v>232</v>
      </c>
      <c r="G374" s="1596" t="s">
        <v>233</v>
      </c>
      <c r="H374" s="1598" t="s">
        <v>315</v>
      </c>
      <c r="I374" s="1598"/>
      <c r="J374" s="1598"/>
      <c r="K374" s="1598"/>
      <c r="L374" s="1599"/>
      <c r="M374" s="1588" t="s">
        <v>234</v>
      </c>
      <c r="N374" s="892" t="s">
        <v>1</v>
      </c>
      <c r="O374" s="893" t="s">
        <v>37</v>
      </c>
    </row>
    <row r="375" spans="1:15" ht="63.75" hidden="1" thickBot="1">
      <c r="A375" s="1592"/>
      <c r="B375" s="895" t="s">
        <v>27</v>
      </c>
      <c r="C375" s="896" t="s">
        <v>28</v>
      </c>
      <c r="D375" s="896" t="s">
        <v>231</v>
      </c>
      <c r="E375" s="896" t="s">
        <v>29</v>
      </c>
      <c r="F375" s="1595"/>
      <c r="G375" s="1597"/>
      <c r="H375" s="897" t="s">
        <v>21</v>
      </c>
      <c r="I375" s="897" t="s">
        <v>20</v>
      </c>
      <c r="J375" s="898" t="s">
        <v>30</v>
      </c>
      <c r="K375" s="899" t="s">
        <v>31</v>
      </c>
      <c r="L375" s="900" t="s">
        <v>32</v>
      </c>
      <c r="M375" s="1589"/>
      <c r="N375" s="896" t="s">
        <v>33</v>
      </c>
      <c r="O375" s="901" t="s">
        <v>33</v>
      </c>
    </row>
    <row r="376" spans="1:15" ht="15.75" hidden="1">
      <c r="A376" s="902" t="s">
        <v>10</v>
      </c>
      <c r="B376" s="927"/>
      <c r="C376" s="927"/>
      <c r="D376" s="927"/>
      <c r="E376" s="927"/>
      <c r="F376" s="927"/>
      <c r="G376" s="927"/>
      <c r="H376" s="927"/>
      <c r="I376" s="927"/>
      <c r="J376" s="927"/>
      <c r="K376" s="927"/>
      <c r="L376" s="965"/>
      <c r="M376" s="1004"/>
      <c r="N376" s="927"/>
      <c r="O376" s="1006"/>
    </row>
    <row r="377" spans="1:15" ht="15.75" hidden="1">
      <c r="A377" s="909" t="s">
        <v>8</v>
      </c>
      <c r="B377" s="932"/>
      <c r="C377" s="932"/>
      <c r="D377" s="932"/>
      <c r="E377" s="932"/>
      <c r="F377" s="932"/>
      <c r="G377" s="932"/>
      <c r="H377" s="932"/>
      <c r="I377" s="932"/>
      <c r="J377" s="932"/>
      <c r="K377" s="932"/>
      <c r="L377" s="934"/>
      <c r="M377" s="933"/>
      <c r="N377" s="932"/>
      <c r="O377" s="967"/>
    </row>
    <row r="378" spans="1:15" ht="15.75" hidden="1">
      <c r="A378" s="909" t="s">
        <v>3</v>
      </c>
      <c r="B378" s="932"/>
      <c r="C378" s="932"/>
      <c r="D378" s="932"/>
      <c r="E378" s="932"/>
      <c r="F378" s="932"/>
      <c r="G378" s="932"/>
      <c r="H378" s="932"/>
      <c r="I378" s="932"/>
      <c r="J378" s="932"/>
      <c r="K378" s="932"/>
      <c r="L378" s="934"/>
      <c r="M378" s="936"/>
      <c r="N378" s="928"/>
      <c r="O378" s="937"/>
    </row>
    <row r="379" spans="1:15" ht="15.75" hidden="1">
      <c r="A379" s="909" t="s">
        <v>5</v>
      </c>
      <c r="B379" s="932"/>
      <c r="C379" s="932"/>
      <c r="D379" s="932"/>
      <c r="E379" s="932"/>
      <c r="F379" s="932"/>
      <c r="G379" s="932"/>
      <c r="H379" s="932"/>
      <c r="I379" s="932"/>
      <c r="J379" s="932"/>
      <c r="K379" s="932"/>
      <c r="L379" s="934"/>
      <c r="M379" s="939"/>
      <c r="N379" s="940"/>
      <c r="O379" s="941"/>
    </row>
    <row r="380" spans="1:15" ht="16.5" hidden="1" thickBot="1">
      <c r="A380" s="916" t="s">
        <v>9</v>
      </c>
      <c r="B380" s="942"/>
      <c r="C380" s="942"/>
      <c r="D380" s="942"/>
      <c r="E380" s="942"/>
      <c r="F380" s="942"/>
      <c r="G380" s="942"/>
      <c r="H380" s="942"/>
      <c r="I380" s="942"/>
      <c r="J380" s="942"/>
      <c r="K380" s="942"/>
      <c r="L380" s="944"/>
      <c r="M380" s="945"/>
      <c r="N380" s="942"/>
      <c r="O380" s="946"/>
    </row>
    <row r="381" spans="1:15" ht="16.5" hidden="1" thickBot="1">
      <c r="A381" s="922" t="s">
        <v>13</v>
      </c>
      <c r="B381" s="1020"/>
      <c r="C381" s="1027"/>
      <c r="D381" s="1027"/>
      <c r="E381" s="1027"/>
      <c r="F381" s="1028"/>
      <c r="G381" s="1027"/>
      <c r="H381" s="1027"/>
      <c r="I381" s="1027"/>
      <c r="J381" s="1028"/>
      <c r="K381" s="1020"/>
      <c r="L381" s="1029"/>
      <c r="M381" s="1020"/>
      <c r="N381" s="1027"/>
      <c r="O381" s="1030"/>
    </row>
    <row r="382" ht="15.75" hidden="1">
      <c r="L382" s="1079"/>
    </row>
    <row r="383" spans="1:11" ht="15.75" hidden="1">
      <c r="A383" s="1602" t="s">
        <v>274</v>
      </c>
      <c r="B383" s="1602"/>
      <c r="C383" s="1602"/>
      <c r="D383" s="1602"/>
      <c r="E383" s="1602"/>
      <c r="F383" s="1602"/>
      <c r="G383" s="1602"/>
      <c r="H383" s="1602"/>
      <c r="I383" s="1602"/>
      <c r="J383" s="1602"/>
      <c r="K383" s="1602"/>
    </row>
    <row r="384" spans="1:15" ht="31.5" hidden="1">
      <c r="A384" s="1591" t="s">
        <v>23</v>
      </c>
      <c r="B384" s="1593" t="s">
        <v>314</v>
      </c>
      <c r="C384" s="1593"/>
      <c r="D384" s="1593"/>
      <c r="E384" s="1593"/>
      <c r="F384" s="1594" t="s">
        <v>232</v>
      </c>
      <c r="G384" s="1596" t="s">
        <v>233</v>
      </c>
      <c r="H384" s="1598" t="s">
        <v>315</v>
      </c>
      <c r="I384" s="1598"/>
      <c r="J384" s="1598"/>
      <c r="K384" s="1598"/>
      <c r="L384" s="1599"/>
      <c r="M384" s="1588" t="s">
        <v>234</v>
      </c>
      <c r="N384" s="892" t="s">
        <v>1</v>
      </c>
      <c r="O384" s="893" t="s">
        <v>37</v>
      </c>
    </row>
    <row r="385" spans="1:15" ht="63.75" hidden="1" thickBot="1">
      <c r="A385" s="1592"/>
      <c r="B385" s="895" t="s">
        <v>27</v>
      </c>
      <c r="C385" s="896" t="s">
        <v>28</v>
      </c>
      <c r="D385" s="896" t="s">
        <v>231</v>
      </c>
      <c r="E385" s="896" t="s">
        <v>29</v>
      </c>
      <c r="F385" s="1595"/>
      <c r="G385" s="1597"/>
      <c r="H385" s="897" t="s">
        <v>21</v>
      </c>
      <c r="I385" s="897" t="s">
        <v>20</v>
      </c>
      <c r="J385" s="898" t="s">
        <v>30</v>
      </c>
      <c r="K385" s="899" t="s">
        <v>31</v>
      </c>
      <c r="L385" s="900" t="s">
        <v>32</v>
      </c>
      <c r="M385" s="1589"/>
      <c r="N385" s="896" t="s">
        <v>33</v>
      </c>
      <c r="O385" s="901" t="s">
        <v>33</v>
      </c>
    </row>
    <row r="386" spans="1:15" ht="15.75" hidden="1">
      <c r="A386" s="902" t="s">
        <v>10</v>
      </c>
      <c r="B386" s="932"/>
      <c r="C386" s="932"/>
      <c r="D386" s="932"/>
      <c r="E386" s="932"/>
      <c r="F386" s="932"/>
      <c r="G386" s="932"/>
      <c r="H386" s="927"/>
      <c r="I386" s="927"/>
      <c r="J386" s="927"/>
      <c r="K386" s="927"/>
      <c r="L386" s="965"/>
      <c r="M386" s="1004"/>
      <c r="N386" s="927"/>
      <c r="O386" s="1006"/>
    </row>
    <row r="387" spans="1:15" ht="15.75" hidden="1">
      <c r="A387" s="909" t="s">
        <v>8</v>
      </c>
      <c r="B387" s="932"/>
      <c r="C387" s="932"/>
      <c r="D387" s="932"/>
      <c r="E387" s="932"/>
      <c r="F387" s="932"/>
      <c r="G387" s="932"/>
      <c r="H387" s="932"/>
      <c r="I387" s="932"/>
      <c r="J387" s="932"/>
      <c r="K387" s="932"/>
      <c r="L387" s="966"/>
      <c r="M387" s="930"/>
      <c r="N387" s="935"/>
      <c r="O387" s="931"/>
    </row>
    <row r="388" spans="1:15" ht="15.75" hidden="1">
      <c r="A388" s="909" t="s">
        <v>3</v>
      </c>
      <c r="B388" s="932"/>
      <c r="C388" s="932"/>
      <c r="D388" s="932"/>
      <c r="E388" s="932"/>
      <c r="F388" s="932"/>
      <c r="G388" s="932"/>
      <c r="H388" s="932"/>
      <c r="I388" s="932"/>
      <c r="J388" s="932"/>
      <c r="K388" s="932"/>
      <c r="L388" s="997"/>
      <c r="M388" s="936"/>
      <c r="N388" s="928"/>
      <c r="O388" s="937"/>
    </row>
    <row r="389" spans="1:15" ht="15.75" hidden="1">
      <c r="A389" s="909" t="s">
        <v>5</v>
      </c>
      <c r="B389" s="932"/>
      <c r="C389" s="932"/>
      <c r="D389" s="932"/>
      <c r="E389" s="932"/>
      <c r="F389" s="932"/>
      <c r="G389" s="932"/>
      <c r="H389" s="932"/>
      <c r="I389" s="932"/>
      <c r="J389" s="932"/>
      <c r="K389" s="932"/>
      <c r="L389" s="934"/>
      <c r="M389" s="939"/>
      <c r="N389" s="940"/>
      <c r="O389" s="941"/>
    </row>
    <row r="390" spans="1:15" ht="16.5" hidden="1" thickBot="1">
      <c r="A390" s="909" t="s">
        <v>7</v>
      </c>
      <c r="B390" s="932"/>
      <c r="C390" s="932"/>
      <c r="D390" s="932"/>
      <c r="E390" s="932"/>
      <c r="F390" s="932"/>
      <c r="G390" s="932"/>
      <c r="H390" s="942"/>
      <c r="I390" s="942"/>
      <c r="J390" s="942"/>
      <c r="K390" s="942"/>
      <c r="L390" s="934"/>
      <c r="M390" s="939"/>
      <c r="N390" s="940"/>
      <c r="O390" s="941"/>
    </row>
    <row r="391" spans="1:15" ht="16.5" hidden="1" thickBot="1">
      <c r="A391" s="916" t="s">
        <v>9</v>
      </c>
      <c r="B391" s="945"/>
      <c r="C391" s="942"/>
      <c r="D391" s="942"/>
      <c r="E391" s="942"/>
      <c r="F391" s="942"/>
      <c r="G391" s="942"/>
      <c r="H391" s="942"/>
      <c r="I391" s="942"/>
      <c r="J391" s="942"/>
      <c r="K391" s="942"/>
      <c r="L391" s="944"/>
      <c r="M391" s="945"/>
      <c r="N391" s="942"/>
      <c r="O391" s="946"/>
    </row>
    <row r="392" spans="1:15" ht="16.5" hidden="1" thickBot="1">
      <c r="A392" s="922" t="s">
        <v>13</v>
      </c>
      <c r="B392" s="1020"/>
      <c r="C392" s="1027"/>
      <c r="D392" s="1027"/>
      <c r="E392" s="1027"/>
      <c r="F392" s="1028"/>
      <c r="G392" s="1027"/>
      <c r="H392" s="1027"/>
      <c r="I392" s="1027"/>
      <c r="J392" s="1028"/>
      <c r="K392" s="1020"/>
      <c r="L392" s="1029"/>
      <c r="M392" s="1020"/>
      <c r="N392" s="1027"/>
      <c r="O392" s="1030"/>
    </row>
    <row r="393" ht="15.75" hidden="1"/>
    <row r="394" spans="1:11" ht="15.75" hidden="1">
      <c r="A394" s="1627" t="s">
        <v>274</v>
      </c>
      <c r="B394" s="1618"/>
      <c r="C394" s="1618"/>
      <c r="D394" s="1618"/>
      <c r="E394" s="1618"/>
      <c r="F394" s="1618"/>
      <c r="G394" s="1618"/>
      <c r="H394" s="1618"/>
      <c r="I394" s="1618"/>
      <c r="J394" s="1618"/>
      <c r="K394" s="1618"/>
    </row>
    <row r="395" spans="1:15" ht="31.5" hidden="1">
      <c r="A395" s="1591" t="s">
        <v>23</v>
      </c>
      <c r="B395" s="1593" t="s">
        <v>314</v>
      </c>
      <c r="C395" s="1593"/>
      <c r="D395" s="1593"/>
      <c r="E395" s="1593"/>
      <c r="F395" s="1594" t="s">
        <v>232</v>
      </c>
      <c r="G395" s="1596" t="s">
        <v>233</v>
      </c>
      <c r="H395" s="1598" t="s">
        <v>315</v>
      </c>
      <c r="I395" s="1598"/>
      <c r="J395" s="1598"/>
      <c r="K395" s="1598"/>
      <c r="L395" s="1599"/>
      <c r="M395" s="1588" t="s">
        <v>234</v>
      </c>
      <c r="N395" s="892" t="s">
        <v>1</v>
      </c>
      <c r="O395" s="893" t="s">
        <v>37</v>
      </c>
    </row>
    <row r="396" spans="1:15" ht="63.75" hidden="1" thickBot="1">
      <c r="A396" s="1592"/>
      <c r="B396" s="895" t="s">
        <v>27</v>
      </c>
      <c r="C396" s="896" t="s">
        <v>28</v>
      </c>
      <c r="D396" s="896" t="s">
        <v>231</v>
      </c>
      <c r="E396" s="896" t="s">
        <v>29</v>
      </c>
      <c r="F396" s="1595"/>
      <c r="G396" s="1597"/>
      <c r="H396" s="897" t="s">
        <v>21</v>
      </c>
      <c r="I396" s="897" t="s">
        <v>20</v>
      </c>
      <c r="J396" s="898" t="s">
        <v>30</v>
      </c>
      <c r="K396" s="899" t="s">
        <v>31</v>
      </c>
      <c r="L396" s="900" t="s">
        <v>32</v>
      </c>
      <c r="M396" s="1589"/>
      <c r="N396" s="896" t="s">
        <v>33</v>
      </c>
      <c r="O396" s="901" t="s">
        <v>33</v>
      </c>
    </row>
    <row r="397" spans="1:15" ht="16.5" hidden="1" thickBot="1">
      <c r="A397" s="909" t="s">
        <v>8</v>
      </c>
      <c r="B397" s="1015"/>
      <c r="C397" s="935"/>
      <c r="D397" s="932"/>
      <c r="E397" s="1016"/>
      <c r="F397" s="1016"/>
      <c r="G397" s="1016"/>
      <c r="H397" s="935"/>
      <c r="I397" s="935"/>
      <c r="J397" s="1017"/>
      <c r="K397" s="930"/>
      <c r="L397" s="966"/>
      <c r="M397" s="1055"/>
      <c r="N397" s="940"/>
      <c r="O397" s="941"/>
    </row>
    <row r="398" spans="1:15" ht="16.5" hidden="1" thickBot="1">
      <c r="A398" s="922" t="s">
        <v>13</v>
      </c>
      <c r="B398" s="1020"/>
      <c r="C398" s="1027"/>
      <c r="D398" s="1027"/>
      <c r="E398" s="1027"/>
      <c r="F398" s="1028"/>
      <c r="G398" s="1027"/>
      <c r="H398" s="1027"/>
      <c r="I398" s="1027"/>
      <c r="J398" s="1028"/>
      <c r="K398" s="1020"/>
      <c r="L398" s="1029"/>
      <c r="M398" s="1020"/>
      <c r="N398" s="1027"/>
      <c r="O398" s="1030"/>
    </row>
    <row r="399" ht="15.75" hidden="1"/>
    <row r="400" spans="1:11" ht="15.75" hidden="1">
      <c r="A400" s="1618" t="s">
        <v>274</v>
      </c>
      <c r="B400" s="1618"/>
      <c r="C400" s="1618"/>
      <c r="D400" s="1618"/>
      <c r="E400" s="1618"/>
      <c r="F400" s="1618"/>
      <c r="G400" s="1618"/>
      <c r="H400" s="1618"/>
      <c r="I400" s="1618"/>
      <c r="J400" s="1618"/>
      <c r="K400" s="1618"/>
    </row>
    <row r="401" spans="1:15" ht="31.5" hidden="1">
      <c r="A401" s="1591" t="s">
        <v>23</v>
      </c>
      <c r="B401" s="1593" t="s">
        <v>314</v>
      </c>
      <c r="C401" s="1593"/>
      <c r="D401" s="1593"/>
      <c r="E401" s="1593"/>
      <c r="F401" s="1594" t="s">
        <v>232</v>
      </c>
      <c r="G401" s="1596" t="s">
        <v>233</v>
      </c>
      <c r="H401" s="1598" t="s">
        <v>315</v>
      </c>
      <c r="I401" s="1598"/>
      <c r="J401" s="1598"/>
      <c r="K401" s="1598"/>
      <c r="L401" s="1599"/>
      <c r="M401" s="1588" t="s">
        <v>234</v>
      </c>
      <c r="N401" s="892" t="s">
        <v>1</v>
      </c>
      <c r="O401" s="1011" t="s">
        <v>37</v>
      </c>
    </row>
    <row r="402" spans="1:15" ht="63.75" hidden="1" thickBot="1">
      <c r="A402" s="1592"/>
      <c r="B402" s="895" t="s">
        <v>27</v>
      </c>
      <c r="C402" s="896" t="s">
        <v>28</v>
      </c>
      <c r="D402" s="896" t="s">
        <v>231</v>
      </c>
      <c r="E402" s="896" t="s">
        <v>29</v>
      </c>
      <c r="F402" s="1595"/>
      <c r="G402" s="1597"/>
      <c r="H402" s="897" t="s">
        <v>21</v>
      </c>
      <c r="I402" s="897" t="s">
        <v>20</v>
      </c>
      <c r="J402" s="898" t="s">
        <v>30</v>
      </c>
      <c r="K402" s="899" t="s">
        <v>31</v>
      </c>
      <c r="L402" s="992" t="s">
        <v>32</v>
      </c>
      <c r="M402" s="1589"/>
      <c r="N402" s="896" t="s">
        <v>33</v>
      </c>
      <c r="O402" s="901" t="s">
        <v>33</v>
      </c>
    </row>
    <row r="403" spans="1:15" ht="16.5" hidden="1" thickBot="1">
      <c r="A403" s="909" t="s">
        <v>8</v>
      </c>
      <c r="B403" s="1080"/>
      <c r="C403" s="1081"/>
      <c r="D403" s="1081"/>
      <c r="E403" s="1081"/>
      <c r="F403" s="1081"/>
      <c r="G403" s="1081"/>
      <c r="H403" s="935"/>
      <c r="I403" s="935"/>
      <c r="J403" s="1017"/>
      <c r="K403" s="930"/>
      <c r="L403" s="999"/>
      <c r="M403" s="939"/>
      <c r="N403" s="940"/>
      <c r="O403" s="941"/>
    </row>
    <row r="404" spans="1:15" ht="16.5" hidden="1" thickBot="1">
      <c r="A404" s="922" t="s">
        <v>13</v>
      </c>
      <c r="B404" s="1020"/>
      <c r="C404" s="1027"/>
      <c r="D404" s="1027"/>
      <c r="E404" s="1027"/>
      <c r="F404" s="1028"/>
      <c r="G404" s="1027"/>
      <c r="H404" s="1027"/>
      <c r="I404" s="1027"/>
      <c r="J404" s="1028"/>
      <c r="K404" s="1020"/>
      <c r="L404" s="1033"/>
      <c r="M404" s="1020"/>
      <c r="N404" s="1027"/>
      <c r="O404" s="1030"/>
    </row>
    <row r="405" ht="15.75" hidden="1"/>
    <row r="406" spans="1:11" ht="15.75" hidden="1">
      <c r="A406" s="1627" t="s">
        <v>273</v>
      </c>
      <c r="B406" s="1618"/>
      <c r="C406" s="1618"/>
      <c r="D406" s="1618"/>
      <c r="E406" s="1618"/>
      <c r="F406" s="1618"/>
      <c r="G406" s="1618"/>
      <c r="H406" s="1618"/>
      <c r="I406" s="1618"/>
      <c r="J406" s="1618"/>
      <c r="K406" s="1618"/>
    </row>
    <row r="407" spans="1:15" ht="31.5" hidden="1">
      <c r="A407" s="1591" t="s">
        <v>23</v>
      </c>
      <c r="B407" s="1593" t="s">
        <v>314</v>
      </c>
      <c r="C407" s="1593"/>
      <c r="D407" s="1593"/>
      <c r="E407" s="1593"/>
      <c r="F407" s="1594" t="s">
        <v>232</v>
      </c>
      <c r="G407" s="1596" t="s">
        <v>233</v>
      </c>
      <c r="H407" s="1598" t="s">
        <v>315</v>
      </c>
      <c r="I407" s="1598"/>
      <c r="J407" s="1598"/>
      <c r="K407" s="1598"/>
      <c r="L407" s="1599"/>
      <c r="M407" s="1588" t="s">
        <v>234</v>
      </c>
      <c r="N407" s="892" t="s">
        <v>1</v>
      </c>
      <c r="O407" s="1011" t="s">
        <v>37</v>
      </c>
    </row>
    <row r="408" spans="1:15" ht="63.75" hidden="1" thickBot="1">
      <c r="A408" s="1592"/>
      <c r="B408" s="895" t="s">
        <v>27</v>
      </c>
      <c r="C408" s="896" t="s">
        <v>28</v>
      </c>
      <c r="D408" s="896" t="s">
        <v>231</v>
      </c>
      <c r="E408" s="896" t="s">
        <v>29</v>
      </c>
      <c r="F408" s="1595"/>
      <c r="G408" s="1597"/>
      <c r="H408" s="897" t="s">
        <v>21</v>
      </c>
      <c r="I408" s="897" t="s">
        <v>20</v>
      </c>
      <c r="J408" s="898" t="s">
        <v>30</v>
      </c>
      <c r="K408" s="899" t="s">
        <v>31</v>
      </c>
      <c r="L408" s="900" t="s">
        <v>32</v>
      </c>
      <c r="M408" s="1589"/>
      <c r="N408" s="896" t="s">
        <v>33</v>
      </c>
      <c r="O408" s="901" t="s">
        <v>33</v>
      </c>
    </row>
    <row r="409" spans="1:15" ht="15.75" hidden="1">
      <c r="A409" s="909" t="s">
        <v>8</v>
      </c>
      <c r="B409" s="1082"/>
      <c r="C409" s="1082"/>
      <c r="D409" s="1082"/>
      <c r="E409" s="1082"/>
      <c r="F409" s="1082"/>
      <c r="G409" s="1082"/>
      <c r="H409" s="1083"/>
      <c r="I409" s="1083"/>
      <c r="J409" s="1084"/>
      <c r="K409" s="1085"/>
      <c r="L409" s="1086"/>
      <c r="M409" s="1085"/>
      <c r="N409" s="1083"/>
      <c r="O409" s="1087"/>
    </row>
    <row r="410" spans="1:15" ht="16.5" hidden="1" thickBot="1">
      <c r="A410" s="909" t="s">
        <v>5</v>
      </c>
      <c r="B410" s="1088"/>
      <c r="C410" s="1088"/>
      <c r="D410" s="1088"/>
      <c r="E410" s="1088"/>
      <c r="F410" s="1088"/>
      <c r="G410" s="1088"/>
      <c r="H410" s="1088"/>
      <c r="I410" s="1088"/>
      <c r="J410" s="915"/>
      <c r="K410" s="1089"/>
      <c r="L410" s="1090"/>
      <c r="M410" s="1089"/>
      <c r="N410" s="1091"/>
      <c r="O410" s="1092"/>
    </row>
    <row r="411" spans="1:15" ht="16.5" hidden="1" thickBot="1">
      <c r="A411" s="922" t="s">
        <v>13</v>
      </c>
      <c r="B411" s="1093"/>
      <c r="C411" s="1093"/>
      <c r="D411" s="1093"/>
      <c r="E411" s="1093"/>
      <c r="F411" s="1093"/>
      <c r="G411" s="1093"/>
      <c r="H411" s="1093"/>
      <c r="I411" s="1093"/>
      <c r="J411" s="1093"/>
      <c r="K411" s="1093"/>
      <c r="L411" s="1094"/>
      <c r="M411" s="1093"/>
      <c r="N411" s="1093"/>
      <c r="O411" s="1095"/>
    </row>
    <row r="412" spans="2:15" ht="15.75" hidden="1">
      <c r="B412" s="1096"/>
      <c r="C412" s="1096"/>
      <c r="D412" s="1096"/>
      <c r="E412" s="1096"/>
      <c r="F412" s="1096"/>
      <c r="G412" s="1096"/>
      <c r="H412" s="1096"/>
      <c r="I412" s="1096"/>
      <c r="J412" s="1096"/>
      <c r="K412" s="1096"/>
      <c r="L412" s="1096"/>
      <c r="M412" s="1096"/>
      <c r="N412" s="1096"/>
      <c r="O412" s="1096"/>
    </row>
    <row r="413" spans="1:5" ht="15.75" hidden="1">
      <c r="A413" s="1626" t="s">
        <v>274</v>
      </c>
      <c r="B413" s="1626"/>
      <c r="C413" s="1626"/>
      <c r="D413" s="1626"/>
      <c r="E413" s="1626"/>
    </row>
    <row r="414" spans="1:15" ht="31.5" hidden="1">
      <c r="A414" s="1591" t="s">
        <v>23</v>
      </c>
      <c r="B414" s="1593" t="s">
        <v>314</v>
      </c>
      <c r="C414" s="1593"/>
      <c r="D414" s="1593"/>
      <c r="E414" s="1593"/>
      <c r="F414" s="1594" t="s">
        <v>232</v>
      </c>
      <c r="G414" s="1596" t="s">
        <v>233</v>
      </c>
      <c r="H414" s="1598" t="s">
        <v>315</v>
      </c>
      <c r="I414" s="1598"/>
      <c r="J414" s="1598"/>
      <c r="K414" s="1598"/>
      <c r="L414" s="1599"/>
      <c r="M414" s="1588" t="s">
        <v>234</v>
      </c>
      <c r="N414" s="892" t="s">
        <v>1</v>
      </c>
      <c r="O414" s="1011" t="s">
        <v>37</v>
      </c>
    </row>
    <row r="415" spans="1:15" ht="63.75" hidden="1" thickBot="1">
      <c r="A415" s="1592"/>
      <c r="B415" s="895" t="s">
        <v>27</v>
      </c>
      <c r="C415" s="896" t="s">
        <v>28</v>
      </c>
      <c r="D415" s="896" t="s">
        <v>231</v>
      </c>
      <c r="E415" s="896" t="s">
        <v>29</v>
      </c>
      <c r="F415" s="1595"/>
      <c r="G415" s="1597"/>
      <c r="H415" s="897" t="s">
        <v>21</v>
      </c>
      <c r="I415" s="897" t="s">
        <v>20</v>
      </c>
      <c r="J415" s="898" t="s">
        <v>30</v>
      </c>
      <c r="K415" s="899" t="s">
        <v>31</v>
      </c>
      <c r="L415" s="900" t="s">
        <v>32</v>
      </c>
      <c r="M415" s="1589"/>
      <c r="N415" s="896" t="s">
        <v>33</v>
      </c>
      <c r="O415" s="901" t="s">
        <v>33</v>
      </c>
    </row>
    <row r="416" spans="1:15" ht="15.75" hidden="1">
      <c r="A416" s="909" t="s">
        <v>8</v>
      </c>
      <c r="B416" s="1082"/>
      <c r="C416" s="1082"/>
      <c r="D416" s="1082"/>
      <c r="E416" s="1082"/>
      <c r="F416" s="1082"/>
      <c r="G416" s="1097"/>
      <c r="H416" s="1083"/>
      <c r="I416" s="1083"/>
      <c r="J416" s="1083"/>
      <c r="K416" s="1083"/>
      <c r="L416" s="1086"/>
      <c r="M416" s="1085"/>
      <c r="N416" s="1083"/>
      <c r="O416" s="1087"/>
    </row>
    <row r="417" spans="1:15" ht="16.5" hidden="1" thickBot="1">
      <c r="A417" s="909" t="s">
        <v>5</v>
      </c>
      <c r="B417" s="1088"/>
      <c r="C417" s="1098"/>
      <c r="D417" s="1098"/>
      <c r="E417" s="1088"/>
      <c r="F417" s="1098"/>
      <c r="G417" s="1099"/>
      <c r="H417" s="1088"/>
      <c r="I417" s="1088"/>
      <c r="J417" s="1088"/>
      <c r="K417" s="1088"/>
      <c r="L417" s="1100"/>
      <c r="M417" s="1101"/>
      <c r="N417" s="1091"/>
      <c r="O417" s="1092"/>
    </row>
    <row r="418" spans="1:15" ht="16.5" hidden="1" thickBot="1">
      <c r="A418" s="922" t="s">
        <v>13</v>
      </c>
      <c r="B418" s="1093"/>
      <c r="C418" s="1093"/>
      <c r="D418" s="1093"/>
      <c r="E418" s="1093"/>
      <c r="F418" s="1093"/>
      <c r="G418" s="1093"/>
      <c r="H418" s="1093"/>
      <c r="I418" s="1093"/>
      <c r="J418" s="1093"/>
      <c r="K418" s="1093"/>
      <c r="L418" s="1094"/>
      <c r="M418" s="1093"/>
      <c r="N418" s="1093"/>
      <c r="O418" s="1095"/>
    </row>
    <row r="419" spans="1:15" ht="15.75" hidden="1">
      <c r="A419" s="925"/>
      <c r="B419" s="1102"/>
      <c r="C419" s="1102"/>
      <c r="D419" s="1102"/>
      <c r="E419" s="1102"/>
      <c r="F419" s="1102"/>
      <c r="G419" s="1102"/>
      <c r="H419" s="1102"/>
      <c r="I419" s="1102"/>
      <c r="J419" s="1102"/>
      <c r="K419" s="1102"/>
      <c r="L419" s="1102"/>
      <c r="M419" s="1102"/>
      <c r="N419" s="1102"/>
      <c r="O419" s="1102"/>
    </row>
    <row r="420" spans="1:5" ht="15.75" hidden="1">
      <c r="A420" s="1590" t="s">
        <v>274</v>
      </c>
      <c r="B420" s="1590"/>
      <c r="C420" s="1590"/>
      <c r="D420" s="1590"/>
      <c r="E420" s="1590"/>
    </row>
    <row r="421" spans="1:15" ht="31.5" hidden="1">
      <c r="A421" s="1591" t="s">
        <v>23</v>
      </c>
      <c r="B421" s="1593" t="s">
        <v>314</v>
      </c>
      <c r="C421" s="1593"/>
      <c r="D421" s="1593"/>
      <c r="E421" s="1593"/>
      <c r="F421" s="1594" t="s">
        <v>232</v>
      </c>
      <c r="G421" s="1596" t="s">
        <v>233</v>
      </c>
      <c r="H421" s="1598" t="s">
        <v>315</v>
      </c>
      <c r="I421" s="1598"/>
      <c r="J421" s="1598"/>
      <c r="K421" s="1598"/>
      <c r="L421" s="1599"/>
      <c r="M421" s="1588" t="s">
        <v>234</v>
      </c>
      <c r="N421" s="892" t="s">
        <v>1</v>
      </c>
      <c r="O421" s="1011" t="s">
        <v>37</v>
      </c>
    </row>
    <row r="422" spans="1:15" ht="63.75" hidden="1" thickBot="1">
      <c r="A422" s="1592"/>
      <c r="B422" s="895" t="s">
        <v>27</v>
      </c>
      <c r="C422" s="896" t="s">
        <v>28</v>
      </c>
      <c r="D422" s="896" t="s">
        <v>231</v>
      </c>
      <c r="E422" s="896" t="s">
        <v>29</v>
      </c>
      <c r="F422" s="1595"/>
      <c r="G422" s="1597"/>
      <c r="H422" s="897" t="s">
        <v>21</v>
      </c>
      <c r="I422" s="897" t="s">
        <v>20</v>
      </c>
      <c r="J422" s="898" t="s">
        <v>30</v>
      </c>
      <c r="K422" s="899" t="s">
        <v>31</v>
      </c>
      <c r="L422" s="900" t="s">
        <v>32</v>
      </c>
      <c r="M422" s="1589"/>
      <c r="N422" s="896" t="s">
        <v>33</v>
      </c>
      <c r="O422" s="901" t="s">
        <v>33</v>
      </c>
    </row>
    <row r="423" spans="1:15" ht="16.5" hidden="1" thickBot="1">
      <c r="A423" s="909" t="s">
        <v>8</v>
      </c>
      <c r="B423" s="1082"/>
      <c r="C423" s="1103"/>
      <c r="D423" s="1082"/>
      <c r="E423" s="915"/>
      <c r="F423" s="1104"/>
      <c r="G423" s="1097"/>
      <c r="H423" s="1105"/>
      <c r="I423" s="1106"/>
      <c r="J423" s="1105"/>
      <c r="K423" s="1106"/>
      <c r="L423" s="1086"/>
      <c r="M423" s="1085"/>
      <c r="N423" s="1103"/>
      <c r="O423" s="1107"/>
    </row>
    <row r="424" spans="1:15" ht="16.5" hidden="1" thickBot="1">
      <c r="A424" s="922" t="s">
        <v>13</v>
      </c>
      <c r="B424" s="1093"/>
      <c r="C424" s="1108"/>
      <c r="D424" s="1108"/>
      <c r="E424" s="1108"/>
      <c r="F424" s="1109"/>
      <c r="G424" s="1108"/>
      <c r="H424" s="1108"/>
      <c r="I424" s="1108"/>
      <c r="J424" s="1109"/>
      <c r="K424" s="1093"/>
      <c r="L424" s="1110"/>
      <c r="M424" s="1093"/>
      <c r="N424" s="1108"/>
      <c r="O424" s="1111"/>
    </row>
    <row r="425" spans="1:15" ht="15.75" hidden="1">
      <c r="A425" s="925"/>
      <c r="B425" s="926"/>
      <c r="C425" s="926"/>
      <c r="D425" s="926"/>
      <c r="E425" s="926"/>
      <c r="F425" s="926"/>
      <c r="G425" s="926"/>
      <c r="H425" s="926"/>
      <c r="I425" s="926"/>
      <c r="J425" s="926"/>
      <c r="K425" s="926"/>
      <c r="L425" s="926"/>
      <c r="M425" s="926"/>
      <c r="N425" s="926"/>
      <c r="O425" s="926"/>
    </row>
    <row r="426" spans="1:5" ht="15.75" hidden="1">
      <c r="A426" s="1590" t="s">
        <v>274</v>
      </c>
      <c r="B426" s="1590"/>
      <c r="C426" s="1590"/>
      <c r="D426" s="1590"/>
      <c r="E426" s="1590"/>
    </row>
    <row r="427" spans="1:15" ht="31.5" hidden="1">
      <c r="A427" s="1591" t="s">
        <v>23</v>
      </c>
      <c r="B427" s="1593" t="s">
        <v>314</v>
      </c>
      <c r="C427" s="1593"/>
      <c r="D427" s="1593"/>
      <c r="E427" s="1593"/>
      <c r="F427" s="1594" t="s">
        <v>232</v>
      </c>
      <c r="G427" s="1596" t="s">
        <v>233</v>
      </c>
      <c r="H427" s="1598" t="s">
        <v>315</v>
      </c>
      <c r="I427" s="1598"/>
      <c r="J427" s="1598"/>
      <c r="K427" s="1598"/>
      <c r="L427" s="1599"/>
      <c r="M427" s="1588" t="s">
        <v>234</v>
      </c>
      <c r="N427" s="892" t="s">
        <v>1</v>
      </c>
      <c r="O427" s="1011" t="s">
        <v>37</v>
      </c>
    </row>
    <row r="428" spans="1:15" ht="63.75" hidden="1" thickBot="1">
      <c r="A428" s="1592"/>
      <c r="B428" s="895" t="s">
        <v>27</v>
      </c>
      <c r="C428" s="896" t="s">
        <v>28</v>
      </c>
      <c r="D428" s="896" t="s">
        <v>231</v>
      </c>
      <c r="E428" s="896" t="s">
        <v>29</v>
      </c>
      <c r="F428" s="1595"/>
      <c r="G428" s="1597"/>
      <c r="H428" s="897" t="s">
        <v>21</v>
      </c>
      <c r="I428" s="897" t="s">
        <v>20</v>
      </c>
      <c r="J428" s="898" t="s">
        <v>30</v>
      </c>
      <c r="K428" s="899" t="s">
        <v>31</v>
      </c>
      <c r="L428" s="900" t="s">
        <v>32</v>
      </c>
      <c r="M428" s="1589"/>
      <c r="N428" s="896" t="s">
        <v>33</v>
      </c>
      <c r="O428" s="901" t="s">
        <v>33</v>
      </c>
    </row>
    <row r="429" spans="1:15" ht="16.5" hidden="1" thickBot="1">
      <c r="A429" s="909" t="s">
        <v>8</v>
      </c>
      <c r="B429" s="1091"/>
      <c r="C429" s="1103"/>
      <c r="D429" s="915"/>
      <c r="E429" s="915"/>
      <c r="F429" s="1104"/>
      <c r="G429" s="1091"/>
      <c r="H429" s="1105"/>
      <c r="I429" s="1106"/>
      <c r="J429" s="1105"/>
      <c r="K429" s="1106"/>
      <c r="L429" s="1086"/>
      <c r="M429" s="1085"/>
      <c r="N429" s="1112"/>
      <c r="O429" s="1113"/>
    </row>
    <row r="430" spans="1:15" ht="16.5" hidden="1" thickBot="1">
      <c r="A430" s="922" t="s">
        <v>13</v>
      </c>
      <c r="B430" s="1093"/>
      <c r="C430" s="1108"/>
      <c r="D430" s="1108"/>
      <c r="E430" s="1108"/>
      <c r="F430" s="1109"/>
      <c r="G430" s="1108"/>
      <c r="H430" s="1108"/>
      <c r="I430" s="1108"/>
      <c r="J430" s="1109"/>
      <c r="K430" s="1093"/>
      <c r="L430" s="1110"/>
      <c r="M430" s="1093"/>
      <c r="N430" s="1108"/>
      <c r="O430" s="1111"/>
    </row>
    <row r="431" ht="15.75" hidden="1"/>
    <row r="432" spans="1:7" ht="15.75" hidden="1">
      <c r="A432" s="1590" t="s">
        <v>273</v>
      </c>
      <c r="B432" s="1590"/>
      <c r="C432" s="1590"/>
      <c r="D432" s="1590"/>
      <c r="E432" s="1590"/>
      <c r="F432" s="1114"/>
      <c r="G432" s="1114"/>
    </row>
    <row r="433" spans="1:15" ht="31.5" hidden="1">
      <c r="A433" s="1591" t="s">
        <v>23</v>
      </c>
      <c r="B433" s="1593" t="s">
        <v>314</v>
      </c>
      <c r="C433" s="1593"/>
      <c r="D433" s="1593"/>
      <c r="E433" s="1593"/>
      <c r="F433" s="1594" t="s">
        <v>232</v>
      </c>
      <c r="G433" s="1596" t="s">
        <v>233</v>
      </c>
      <c r="H433" s="1598" t="s">
        <v>315</v>
      </c>
      <c r="I433" s="1598"/>
      <c r="J433" s="1598"/>
      <c r="K433" s="1598"/>
      <c r="L433" s="1599"/>
      <c r="M433" s="1588" t="s">
        <v>234</v>
      </c>
      <c r="N433" s="892" t="s">
        <v>1</v>
      </c>
      <c r="O433" s="1011" t="s">
        <v>37</v>
      </c>
    </row>
    <row r="434" spans="1:15" ht="63.75" hidden="1" thickBot="1">
      <c r="A434" s="1592"/>
      <c r="B434" s="895" t="s">
        <v>27</v>
      </c>
      <c r="C434" s="896" t="s">
        <v>28</v>
      </c>
      <c r="D434" s="896" t="s">
        <v>231</v>
      </c>
      <c r="E434" s="896" t="s">
        <v>29</v>
      </c>
      <c r="F434" s="1595"/>
      <c r="G434" s="1597"/>
      <c r="H434" s="897" t="s">
        <v>21</v>
      </c>
      <c r="I434" s="897" t="s">
        <v>20</v>
      </c>
      <c r="J434" s="898" t="s">
        <v>30</v>
      </c>
      <c r="K434" s="899" t="s">
        <v>31</v>
      </c>
      <c r="L434" s="900" t="s">
        <v>32</v>
      </c>
      <c r="M434" s="1589"/>
      <c r="N434" s="896" t="s">
        <v>33</v>
      </c>
      <c r="O434" s="901" t="s">
        <v>33</v>
      </c>
    </row>
    <row r="435" spans="1:15" ht="16.5" hidden="1" thickBot="1">
      <c r="A435" s="909" t="s">
        <v>8</v>
      </c>
      <c r="B435" s="1115"/>
      <c r="C435" s="1103"/>
      <c r="D435" s="915"/>
      <c r="E435" s="1091"/>
      <c r="F435" s="1104"/>
      <c r="G435" s="1091"/>
      <c r="H435" s="1105"/>
      <c r="I435" s="1106"/>
      <c r="J435" s="1105"/>
      <c r="K435" s="1106"/>
      <c r="L435" s="1086"/>
      <c r="M435" s="1085"/>
      <c r="N435" s="1112"/>
      <c r="O435" s="1087"/>
    </row>
    <row r="436" spans="1:15" ht="16.5" hidden="1" thickBot="1">
      <c r="A436" s="922" t="s">
        <v>13</v>
      </c>
      <c r="B436" s="1093"/>
      <c r="C436" s="1108"/>
      <c r="D436" s="1108"/>
      <c r="E436" s="1108"/>
      <c r="F436" s="1109"/>
      <c r="G436" s="1108"/>
      <c r="H436" s="1108"/>
      <c r="I436" s="1108"/>
      <c r="J436" s="1109"/>
      <c r="K436" s="1093"/>
      <c r="L436" s="1110"/>
      <c r="M436" s="1093"/>
      <c r="N436" s="1108"/>
      <c r="O436" s="1111"/>
    </row>
    <row r="437" ht="15.75" hidden="1"/>
    <row r="438" spans="1:5" ht="15.75" hidden="1">
      <c r="A438" s="1590" t="s">
        <v>274</v>
      </c>
      <c r="B438" s="1590"/>
      <c r="C438" s="1590"/>
      <c r="D438" s="1590"/>
      <c r="E438" s="1590"/>
    </row>
    <row r="439" spans="1:15" ht="31.5" hidden="1">
      <c r="A439" s="1591" t="s">
        <v>23</v>
      </c>
      <c r="B439" s="1593" t="s">
        <v>314</v>
      </c>
      <c r="C439" s="1593"/>
      <c r="D439" s="1593"/>
      <c r="E439" s="1593"/>
      <c r="F439" s="1594" t="s">
        <v>232</v>
      </c>
      <c r="G439" s="1596" t="s">
        <v>233</v>
      </c>
      <c r="H439" s="1598" t="s">
        <v>315</v>
      </c>
      <c r="I439" s="1598"/>
      <c r="J439" s="1598"/>
      <c r="K439" s="1598"/>
      <c r="L439" s="1599"/>
      <c r="M439" s="1588" t="s">
        <v>234</v>
      </c>
      <c r="N439" s="892" t="s">
        <v>1</v>
      </c>
      <c r="O439" s="1011" t="s">
        <v>37</v>
      </c>
    </row>
    <row r="440" spans="1:15" ht="63.75" hidden="1" thickBot="1">
      <c r="A440" s="1592"/>
      <c r="B440" s="895" t="s">
        <v>27</v>
      </c>
      <c r="C440" s="896" t="s">
        <v>28</v>
      </c>
      <c r="D440" s="896" t="s">
        <v>231</v>
      </c>
      <c r="E440" s="896" t="s">
        <v>29</v>
      </c>
      <c r="F440" s="1595"/>
      <c r="G440" s="1597"/>
      <c r="H440" s="897" t="s">
        <v>21</v>
      </c>
      <c r="I440" s="897" t="s">
        <v>20</v>
      </c>
      <c r="J440" s="898" t="s">
        <v>30</v>
      </c>
      <c r="K440" s="899" t="s">
        <v>31</v>
      </c>
      <c r="L440" s="900" t="s">
        <v>32</v>
      </c>
      <c r="M440" s="1589"/>
      <c r="N440" s="896" t="s">
        <v>33</v>
      </c>
      <c r="O440" s="901" t="s">
        <v>33</v>
      </c>
    </row>
    <row r="441" spans="1:15" ht="16.5" hidden="1" thickBot="1">
      <c r="A441" s="909" t="s">
        <v>8</v>
      </c>
      <c r="B441" s="1115"/>
      <c r="C441" s="1103"/>
      <c r="D441" s="1116"/>
      <c r="E441" s="1104"/>
      <c r="F441" s="1104"/>
      <c r="G441" s="1104"/>
      <c r="H441" s="1105"/>
      <c r="I441" s="1106"/>
      <c r="J441" s="1105"/>
      <c r="K441" s="1106"/>
      <c r="L441" s="1086"/>
      <c r="M441" s="1085"/>
      <c r="N441" s="1113"/>
      <c r="O441" s="1113"/>
    </row>
    <row r="442" spans="1:15" ht="16.5" hidden="1" thickBot="1">
      <c r="A442" s="922" t="s">
        <v>13</v>
      </c>
      <c r="B442" s="1093"/>
      <c r="C442" s="1108"/>
      <c r="D442" s="1108"/>
      <c r="E442" s="1108"/>
      <c r="F442" s="1109"/>
      <c r="G442" s="1108"/>
      <c r="H442" s="1108"/>
      <c r="I442" s="1108"/>
      <c r="J442" s="1109"/>
      <c r="K442" s="1093"/>
      <c r="L442" s="1110"/>
      <c r="M442" s="1093"/>
      <c r="N442" s="1108"/>
      <c r="O442" s="1111"/>
    </row>
    <row r="444" spans="1:10" ht="15.75">
      <c r="A444" s="1117"/>
      <c r="B444" s="1117"/>
      <c r="C444" s="1117"/>
      <c r="D444" s="1117"/>
      <c r="E444" s="1117"/>
      <c r="F444" s="1117"/>
      <c r="G444" s="1117"/>
      <c r="H444" s="1117"/>
      <c r="I444" s="1117"/>
      <c r="J444" s="1117"/>
    </row>
    <row r="445" spans="1:10" ht="15.75">
      <c r="A445" s="1607" t="s">
        <v>92</v>
      </c>
      <c r="B445" s="1607"/>
      <c r="C445" s="1607"/>
      <c r="D445" s="1607"/>
      <c r="E445" s="1607"/>
      <c r="F445" s="1607"/>
      <c r="G445" s="1607"/>
      <c r="H445" s="1607"/>
      <c r="I445" s="1607"/>
      <c r="J445" s="1607"/>
    </row>
    <row r="446" spans="6:11" ht="15.75">
      <c r="F446" s="961"/>
      <c r="G446" s="962"/>
      <c r="H446" s="962"/>
      <c r="I446" s="962"/>
      <c r="J446" s="962"/>
      <c r="K446" s="962"/>
    </row>
    <row r="447" spans="1:15" ht="31.5">
      <c r="A447" s="1608" t="s">
        <v>23</v>
      </c>
      <c r="B447" s="1610" t="s">
        <v>316</v>
      </c>
      <c r="C447" s="1610"/>
      <c r="D447" s="1610"/>
      <c r="E447" s="1610"/>
      <c r="F447" s="1581" t="s">
        <v>232</v>
      </c>
      <c r="G447" s="1583" t="s">
        <v>233</v>
      </c>
      <c r="H447" s="1611" t="s">
        <v>317</v>
      </c>
      <c r="I447" s="1611"/>
      <c r="J447" s="1611"/>
      <c r="K447" s="1611"/>
      <c r="L447" s="1625"/>
      <c r="M447" s="1583" t="s">
        <v>236</v>
      </c>
      <c r="N447" s="1036" t="s">
        <v>1</v>
      </c>
      <c r="O447" s="1037" t="s">
        <v>37</v>
      </c>
    </row>
    <row r="448" spans="1:15" ht="63.75" thickBot="1">
      <c r="A448" s="1609"/>
      <c r="B448" s="1038" t="s">
        <v>27</v>
      </c>
      <c r="C448" s="1039" t="s">
        <v>28</v>
      </c>
      <c r="D448" s="1040" t="s">
        <v>231</v>
      </c>
      <c r="E448" s="1039" t="s">
        <v>29</v>
      </c>
      <c r="F448" s="1582"/>
      <c r="G448" s="1584"/>
      <c r="H448" s="1041" t="s">
        <v>21</v>
      </c>
      <c r="I448" s="1041" t="s">
        <v>20</v>
      </c>
      <c r="J448" s="1041" t="s">
        <v>30</v>
      </c>
      <c r="K448" s="1041" t="s">
        <v>31</v>
      </c>
      <c r="L448" s="1334" t="s">
        <v>32</v>
      </c>
      <c r="M448" s="1583"/>
      <c r="N448" s="1039" t="s">
        <v>33</v>
      </c>
      <c r="O448" s="1043" t="s">
        <v>33</v>
      </c>
    </row>
    <row r="449" spans="1:15" ht="16.5" thickBot="1">
      <c r="A449" s="1044" t="s">
        <v>13</v>
      </c>
      <c r="B449" s="1045"/>
      <c r="C449" s="1045"/>
      <c r="D449" s="1045">
        <f>D265</f>
        <v>12.81</v>
      </c>
      <c r="E449" s="1045"/>
      <c r="F449" s="1045">
        <f>F265</f>
        <v>8.54</v>
      </c>
      <c r="G449" s="1045">
        <f>G265</f>
        <v>23.12</v>
      </c>
      <c r="H449" s="1045"/>
      <c r="I449" s="1045"/>
      <c r="J449" s="1045"/>
      <c r="K449" s="1045"/>
      <c r="L449" s="1045"/>
      <c r="M449" s="1045"/>
      <c r="N449" s="1045">
        <f>N265</f>
        <v>36</v>
      </c>
      <c r="O449" s="1045">
        <f>O265</f>
        <v>28.8</v>
      </c>
    </row>
    <row r="450" spans="1:17" ht="16.5" thickBot="1">
      <c r="A450" s="1046" t="s">
        <v>13</v>
      </c>
      <c r="B450" s="1047">
        <f>SUM(B449)</f>
        <v>0</v>
      </c>
      <c r="C450" s="1047">
        <f aca="true" t="shared" si="24" ref="C450:O450">SUM(C449)</f>
        <v>0</v>
      </c>
      <c r="D450" s="1047">
        <f t="shared" si="24"/>
        <v>12.81</v>
      </c>
      <c r="E450" s="1047">
        <f t="shared" si="24"/>
        <v>0</v>
      </c>
      <c r="F450" s="1047">
        <f t="shared" si="24"/>
        <v>8.54</v>
      </c>
      <c r="G450" s="1047">
        <f t="shared" si="24"/>
        <v>23.12</v>
      </c>
      <c r="H450" s="1047">
        <f t="shared" si="24"/>
        <v>0</v>
      </c>
      <c r="I450" s="1047">
        <f t="shared" si="24"/>
        <v>0</v>
      </c>
      <c r="J450" s="1047">
        <f t="shared" si="24"/>
        <v>0</v>
      </c>
      <c r="K450" s="1047">
        <f t="shared" si="24"/>
        <v>0</v>
      </c>
      <c r="L450" s="1047">
        <f t="shared" si="24"/>
        <v>0</v>
      </c>
      <c r="M450" s="1047">
        <f t="shared" si="24"/>
        <v>0</v>
      </c>
      <c r="N450" s="1047">
        <f t="shared" si="24"/>
        <v>36</v>
      </c>
      <c r="O450" s="1047">
        <f t="shared" si="24"/>
        <v>28.8</v>
      </c>
      <c r="Q450" s="1048"/>
    </row>
    <row r="451" spans="1:12" ht="15.75">
      <c r="A451" s="1026"/>
      <c r="B451" s="1049"/>
      <c r="C451" s="1049"/>
      <c r="D451" s="1049"/>
      <c r="E451" s="1049"/>
      <c r="F451" s="1050"/>
      <c r="G451" s="1050"/>
      <c r="H451" s="1050"/>
      <c r="I451" s="1050"/>
      <c r="J451" s="1050"/>
      <c r="L451" s="1050"/>
    </row>
    <row r="452" ht="15.75">
      <c r="A452" s="894"/>
    </row>
    <row r="454" spans="1:11" ht="15.75" hidden="1">
      <c r="A454" s="1590" t="s">
        <v>279</v>
      </c>
      <c r="B454" s="1590"/>
      <c r="C454" s="1590"/>
      <c r="D454" s="1590"/>
      <c r="E454" s="1590"/>
      <c r="F454" s="1590"/>
      <c r="G454" s="1590"/>
      <c r="H454" s="1590"/>
      <c r="I454" s="1590"/>
      <c r="J454" s="1114"/>
      <c r="K454" s="964"/>
    </row>
    <row r="455" spans="1:15" ht="31.5" hidden="1">
      <c r="A455" s="1591" t="s">
        <v>23</v>
      </c>
      <c r="B455" s="1593" t="s">
        <v>314</v>
      </c>
      <c r="C455" s="1593"/>
      <c r="D455" s="1593"/>
      <c r="E455" s="1593"/>
      <c r="F455" s="1594" t="s">
        <v>232</v>
      </c>
      <c r="G455" s="1596" t="s">
        <v>233</v>
      </c>
      <c r="H455" s="1598" t="s">
        <v>315</v>
      </c>
      <c r="I455" s="1598"/>
      <c r="J455" s="1598"/>
      <c r="K455" s="1598"/>
      <c r="L455" s="1599"/>
      <c r="M455" s="1588" t="s">
        <v>234</v>
      </c>
      <c r="N455" s="892" t="s">
        <v>1</v>
      </c>
      <c r="O455" s="1011" t="s">
        <v>37</v>
      </c>
    </row>
    <row r="456" spans="1:15" ht="63.75" hidden="1" thickBot="1">
      <c r="A456" s="1592"/>
      <c r="B456" s="895" t="s">
        <v>27</v>
      </c>
      <c r="C456" s="896" t="s">
        <v>28</v>
      </c>
      <c r="D456" s="896" t="s">
        <v>231</v>
      </c>
      <c r="E456" s="896" t="s">
        <v>29</v>
      </c>
      <c r="F456" s="1595"/>
      <c r="G456" s="1597"/>
      <c r="H456" s="897" t="s">
        <v>21</v>
      </c>
      <c r="I456" s="897" t="s">
        <v>20</v>
      </c>
      <c r="J456" s="898" t="s">
        <v>30</v>
      </c>
      <c r="K456" s="899" t="s">
        <v>31</v>
      </c>
      <c r="L456" s="900" t="s">
        <v>32</v>
      </c>
      <c r="M456" s="1589"/>
      <c r="N456" s="896" t="s">
        <v>33</v>
      </c>
      <c r="O456" s="901" t="s">
        <v>33</v>
      </c>
    </row>
    <row r="457" spans="1:15" ht="15.75" hidden="1">
      <c r="A457" s="902" t="s">
        <v>10</v>
      </c>
      <c r="B457" s="930"/>
      <c r="C457" s="935"/>
      <c r="D457" s="927"/>
      <c r="E457" s="928"/>
      <c r="F457" s="928"/>
      <c r="G457" s="928"/>
      <c r="H457" s="928"/>
      <c r="I457" s="928"/>
      <c r="J457" s="927"/>
      <c r="K457" s="927"/>
      <c r="L457" s="965"/>
      <c r="M457" s="927"/>
      <c r="N457" s="927"/>
      <c r="O457" s="1006"/>
    </row>
    <row r="458" spans="1:15" ht="15.75" hidden="1">
      <c r="A458" s="909" t="s">
        <v>8</v>
      </c>
      <c r="B458" s="932"/>
      <c r="C458" s="932"/>
      <c r="D458" s="932"/>
      <c r="E458" s="932"/>
      <c r="F458" s="932"/>
      <c r="G458" s="932"/>
      <c r="H458" s="932"/>
      <c r="I458" s="932"/>
      <c r="J458" s="932"/>
      <c r="K458" s="932"/>
      <c r="L458" s="934"/>
      <c r="M458" s="930"/>
      <c r="N458" s="935"/>
      <c r="O458" s="931"/>
    </row>
    <row r="459" spans="1:15" ht="15.75" hidden="1">
      <c r="A459" s="909" t="s">
        <v>3</v>
      </c>
      <c r="B459" s="932"/>
      <c r="C459" s="932"/>
      <c r="D459" s="932"/>
      <c r="E459" s="932"/>
      <c r="F459" s="932"/>
      <c r="G459" s="932"/>
      <c r="H459" s="932"/>
      <c r="I459" s="932"/>
      <c r="J459" s="932"/>
      <c r="K459" s="932"/>
      <c r="L459" s="934"/>
      <c r="M459" s="936"/>
      <c r="N459" s="928"/>
      <c r="O459" s="937"/>
    </row>
    <row r="460" spans="1:15" ht="15.75" hidden="1">
      <c r="A460" s="909" t="s">
        <v>5</v>
      </c>
      <c r="B460" s="932"/>
      <c r="C460" s="932"/>
      <c r="D460" s="932"/>
      <c r="E460" s="932"/>
      <c r="F460" s="932"/>
      <c r="G460" s="932"/>
      <c r="H460" s="932"/>
      <c r="I460" s="932"/>
      <c r="J460" s="932"/>
      <c r="K460" s="932"/>
      <c r="L460" s="934"/>
      <c r="M460" s="1055"/>
      <c r="N460" s="940"/>
      <c r="O460" s="941"/>
    </row>
    <row r="461" spans="1:15" ht="16.5" hidden="1" thickBot="1">
      <c r="A461" s="916" t="s">
        <v>9</v>
      </c>
      <c r="B461" s="945"/>
      <c r="C461" s="945"/>
      <c r="D461" s="942"/>
      <c r="E461" s="958"/>
      <c r="F461" s="958"/>
      <c r="G461" s="958"/>
      <c r="H461" s="958"/>
      <c r="I461" s="958"/>
      <c r="J461" s="942"/>
      <c r="K461" s="942"/>
      <c r="L461" s="944"/>
      <c r="M461" s="945"/>
      <c r="N461" s="942"/>
      <c r="O461" s="946"/>
    </row>
    <row r="462" spans="1:15" ht="16.5" hidden="1" thickBot="1">
      <c r="A462" s="922" t="s">
        <v>13</v>
      </c>
      <c r="B462" s="1020"/>
      <c r="C462" s="1027"/>
      <c r="D462" s="1027"/>
      <c r="E462" s="1027"/>
      <c r="F462" s="1028"/>
      <c r="G462" s="1027"/>
      <c r="H462" s="1027"/>
      <c r="I462" s="1027"/>
      <c r="J462" s="1028"/>
      <c r="K462" s="1020"/>
      <c r="L462" s="1029"/>
      <c r="M462" s="1020"/>
      <c r="N462" s="1027"/>
      <c r="O462" s="1030"/>
    </row>
    <row r="463" spans="1:15" ht="15.75" hidden="1">
      <c r="A463" s="1053"/>
      <c r="B463" s="1075"/>
      <c r="C463" s="1075"/>
      <c r="D463" s="1075"/>
      <c r="E463" s="1075"/>
      <c r="F463" s="1075"/>
      <c r="G463" s="1075"/>
      <c r="H463" s="1074"/>
      <c r="I463" s="1118"/>
      <c r="J463" s="1119"/>
      <c r="K463" s="1119"/>
      <c r="L463" s="1119"/>
      <c r="M463" s="1119"/>
      <c r="N463" s="1119"/>
      <c r="O463" s="1119"/>
    </row>
    <row r="464" spans="1:11" ht="15.75" hidden="1">
      <c r="A464" s="1590" t="s">
        <v>275</v>
      </c>
      <c r="B464" s="1590"/>
      <c r="C464" s="1590"/>
      <c r="D464" s="1590"/>
      <c r="E464" s="1590"/>
      <c r="F464" s="1590"/>
      <c r="G464" s="1590"/>
      <c r="H464" s="1590"/>
      <c r="I464" s="1590"/>
      <c r="J464" s="1590"/>
      <c r="K464" s="964"/>
    </row>
    <row r="465" spans="1:15" ht="31.5" hidden="1">
      <c r="A465" s="1591" t="s">
        <v>23</v>
      </c>
      <c r="B465" s="1593" t="s">
        <v>314</v>
      </c>
      <c r="C465" s="1593"/>
      <c r="D465" s="1593"/>
      <c r="E465" s="1593"/>
      <c r="F465" s="1594" t="s">
        <v>232</v>
      </c>
      <c r="G465" s="1596" t="s">
        <v>233</v>
      </c>
      <c r="H465" s="1598" t="s">
        <v>315</v>
      </c>
      <c r="I465" s="1598"/>
      <c r="J465" s="1598"/>
      <c r="K465" s="1598"/>
      <c r="L465" s="1599"/>
      <c r="M465" s="1588" t="s">
        <v>234</v>
      </c>
      <c r="N465" s="892" t="s">
        <v>1</v>
      </c>
      <c r="O465" s="1011" t="s">
        <v>37</v>
      </c>
    </row>
    <row r="466" spans="1:15" ht="63.75" hidden="1" thickBot="1">
      <c r="A466" s="1592"/>
      <c r="B466" s="895" t="s">
        <v>27</v>
      </c>
      <c r="C466" s="896" t="s">
        <v>28</v>
      </c>
      <c r="D466" s="896" t="s">
        <v>231</v>
      </c>
      <c r="E466" s="896" t="s">
        <v>29</v>
      </c>
      <c r="F466" s="1595"/>
      <c r="G466" s="1597"/>
      <c r="H466" s="897" t="s">
        <v>21</v>
      </c>
      <c r="I466" s="897" t="s">
        <v>20</v>
      </c>
      <c r="J466" s="898" t="s">
        <v>30</v>
      </c>
      <c r="K466" s="899" t="s">
        <v>31</v>
      </c>
      <c r="L466" s="900" t="s">
        <v>32</v>
      </c>
      <c r="M466" s="1589"/>
      <c r="N466" s="896" t="s">
        <v>33</v>
      </c>
      <c r="O466" s="901" t="s">
        <v>33</v>
      </c>
    </row>
    <row r="467" spans="1:15" ht="15.75" hidden="1">
      <c r="A467" s="902" t="s">
        <v>10</v>
      </c>
      <c r="B467" s="928"/>
      <c r="C467" s="928"/>
      <c r="D467" s="928"/>
      <c r="E467" s="928"/>
      <c r="F467" s="928"/>
      <c r="G467" s="928"/>
      <c r="H467" s="928"/>
      <c r="I467" s="928"/>
      <c r="J467" s="927"/>
      <c r="K467" s="927"/>
      <c r="L467" s="965"/>
      <c r="M467" s="930"/>
      <c r="N467" s="935"/>
      <c r="O467" s="931"/>
    </row>
    <row r="468" spans="1:15" ht="15.75" hidden="1">
      <c r="A468" s="909" t="s">
        <v>8</v>
      </c>
      <c r="B468" s="932"/>
      <c r="C468" s="932"/>
      <c r="D468" s="928"/>
      <c r="E468" s="928"/>
      <c r="F468" s="932"/>
      <c r="G468" s="932"/>
      <c r="H468" s="932"/>
      <c r="I468" s="932"/>
      <c r="J468" s="932"/>
      <c r="K468" s="932"/>
      <c r="L468" s="934"/>
      <c r="M468" s="930"/>
      <c r="N468" s="935"/>
      <c r="O468" s="931"/>
    </row>
    <row r="469" spans="1:15" ht="15.75" hidden="1">
      <c r="A469" s="909" t="s">
        <v>3</v>
      </c>
      <c r="B469" s="932"/>
      <c r="C469" s="932"/>
      <c r="D469" s="928"/>
      <c r="E469" s="928"/>
      <c r="F469" s="932"/>
      <c r="G469" s="932"/>
      <c r="H469" s="932"/>
      <c r="I469" s="932"/>
      <c r="J469" s="932"/>
      <c r="K469" s="932"/>
      <c r="L469" s="934"/>
      <c r="M469" s="936"/>
      <c r="N469" s="928"/>
      <c r="O469" s="937"/>
    </row>
    <row r="470" spans="1:15" ht="15.75" hidden="1">
      <c r="A470" s="909" t="s">
        <v>5</v>
      </c>
      <c r="B470" s="1623" t="s">
        <v>283</v>
      </c>
      <c r="C470" s="1624"/>
      <c r="D470" s="1624"/>
      <c r="E470" s="1624"/>
      <c r="F470" s="1624"/>
      <c r="G470" s="1624"/>
      <c r="H470" s="1120"/>
      <c r="I470" s="1120"/>
      <c r="J470" s="932"/>
      <c r="K470" s="932"/>
      <c r="L470" s="934"/>
      <c r="M470" s="943"/>
      <c r="N470" s="940"/>
      <c r="O470" s="941"/>
    </row>
    <row r="471" spans="1:15" ht="16.5" hidden="1" thickBot="1">
      <c r="A471" s="916" t="s">
        <v>9</v>
      </c>
      <c r="B471" s="945"/>
      <c r="C471" s="945"/>
      <c r="D471" s="945"/>
      <c r="E471" s="945"/>
      <c r="F471" s="945"/>
      <c r="G471" s="945"/>
      <c r="H471" s="945"/>
      <c r="I471" s="945"/>
      <c r="J471" s="942"/>
      <c r="K471" s="942"/>
      <c r="L471" s="944"/>
      <c r="M471" s="1121"/>
      <c r="N471" s="942"/>
      <c r="O471" s="946"/>
    </row>
    <row r="472" spans="1:15" ht="16.5" hidden="1" thickBot="1">
      <c r="A472" s="922" t="s">
        <v>13</v>
      </c>
      <c r="B472" s="1020"/>
      <c r="C472" s="1027"/>
      <c r="D472" s="1027"/>
      <c r="E472" s="1027"/>
      <c r="F472" s="1028"/>
      <c r="G472" s="1027"/>
      <c r="H472" s="1027"/>
      <c r="I472" s="1027"/>
      <c r="J472" s="1028"/>
      <c r="K472" s="1020"/>
      <c r="L472" s="1029"/>
      <c r="M472" s="1020"/>
      <c r="N472" s="1027"/>
      <c r="O472" s="1030"/>
    </row>
    <row r="473" spans="1:10" ht="15.75" hidden="1">
      <c r="A473" s="1122"/>
      <c r="B473" s="1123"/>
      <c r="C473" s="1123"/>
      <c r="D473" s="1123"/>
      <c r="E473" s="1123"/>
      <c r="F473" s="1123"/>
      <c r="G473" s="1123"/>
      <c r="H473" s="1123"/>
      <c r="I473" s="1123"/>
      <c r="J473" s="1123"/>
    </row>
    <row r="474" spans="1:11" ht="15.75" hidden="1">
      <c r="A474" s="1590" t="s">
        <v>279</v>
      </c>
      <c r="B474" s="1590"/>
      <c r="C474" s="1590"/>
      <c r="D474" s="1590"/>
      <c r="E474" s="1590"/>
      <c r="F474" s="1590"/>
      <c r="G474" s="1590"/>
      <c r="H474" s="1590"/>
      <c r="I474" s="1590"/>
      <c r="J474" s="1590"/>
      <c r="K474" s="1124"/>
    </row>
    <row r="475" spans="1:15" ht="31.5" hidden="1">
      <c r="A475" s="1591" t="s">
        <v>23</v>
      </c>
      <c r="B475" s="1593" t="s">
        <v>314</v>
      </c>
      <c r="C475" s="1593"/>
      <c r="D475" s="1593"/>
      <c r="E475" s="1593"/>
      <c r="F475" s="1594" t="s">
        <v>232</v>
      </c>
      <c r="G475" s="1596" t="s">
        <v>233</v>
      </c>
      <c r="H475" s="1598" t="s">
        <v>315</v>
      </c>
      <c r="I475" s="1598"/>
      <c r="J475" s="1598"/>
      <c r="K475" s="1598"/>
      <c r="L475" s="1599"/>
      <c r="M475" s="1588" t="s">
        <v>234</v>
      </c>
      <c r="N475" s="892" t="s">
        <v>1</v>
      </c>
      <c r="O475" s="893" t="s">
        <v>37</v>
      </c>
    </row>
    <row r="476" spans="1:15" ht="63.75" hidden="1" thickBot="1">
      <c r="A476" s="1592"/>
      <c r="B476" s="895" t="s">
        <v>27</v>
      </c>
      <c r="C476" s="896" t="s">
        <v>28</v>
      </c>
      <c r="D476" s="896" t="s">
        <v>231</v>
      </c>
      <c r="E476" s="896" t="s">
        <v>29</v>
      </c>
      <c r="F476" s="1595"/>
      <c r="G476" s="1597"/>
      <c r="H476" s="897" t="s">
        <v>21</v>
      </c>
      <c r="I476" s="897" t="s">
        <v>20</v>
      </c>
      <c r="J476" s="898" t="s">
        <v>30</v>
      </c>
      <c r="K476" s="899" t="s">
        <v>31</v>
      </c>
      <c r="L476" s="900" t="s">
        <v>32</v>
      </c>
      <c r="M476" s="1589"/>
      <c r="N476" s="896" t="s">
        <v>33</v>
      </c>
      <c r="O476" s="901" t="s">
        <v>33</v>
      </c>
    </row>
    <row r="477" spans="1:15" ht="15.75" hidden="1">
      <c r="A477" s="902" t="s">
        <v>10</v>
      </c>
      <c r="B477" s="928"/>
      <c r="C477" s="928"/>
      <c r="D477" s="928"/>
      <c r="E477" s="928"/>
      <c r="F477" s="928"/>
      <c r="G477" s="928"/>
      <c r="H477" s="927"/>
      <c r="I477" s="927"/>
      <c r="J477" s="927"/>
      <c r="K477" s="927"/>
      <c r="L477" s="929"/>
      <c r="M477" s="930"/>
      <c r="N477" s="935"/>
      <c r="O477" s="931"/>
    </row>
    <row r="478" spans="1:15" ht="15.75" hidden="1">
      <c r="A478" s="909" t="s">
        <v>8</v>
      </c>
      <c r="B478" s="932"/>
      <c r="C478" s="932"/>
      <c r="D478" s="932"/>
      <c r="E478" s="932"/>
      <c r="F478" s="932"/>
      <c r="G478" s="932"/>
      <c r="H478" s="932"/>
      <c r="I478" s="932"/>
      <c r="J478" s="932"/>
      <c r="K478" s="932"/>
      <c r="L478" s="966"/>
      <c r="M478" s="930"/>
      <c r="N478" s="935"/>
      <c r="O478" s="931"/>
    </row>
    <row r="479" spans="1:15" ht="15.75" hidden="1">
      <c r="A479" s="909" t="s">
        <v>3</v>
      </c>
      <c r="B479" s="1620" t="s">
        <v>283</v>
      </c>
      <c r="C479" s="1621"/>
      <c r="D479" s="1621"/>
      <c r="E479" s="1622"/>
      <c r="F479" s="932">
        <v>0</v>
      </c>
      <c r="G479" s="932">
        <v>0</v>
      </c>
      <c r="H479" s="932">
        <v>0</v>
      </c>
      <c r="I479" s="932">
        <v>0</v>
      </c>
      <c r="J479" s="932">
        <v>0</v>
      </c>
      <c r="K479" s="932">
        <v>0</v>
      </c>
      <c r="L479" s="981">
        <v>0</v>
      </c>
      <c r="M479" s="936">
        <v>0</v>
      </c>
      <c r="N479" s="928">
        <v>0</v>
      </c>
      <c r="O479" s="937">
        <v>0</v>
      </c>
    </row>
    <row r="480" spans="1:15" ht="15.75" hidden="1">
      <c r="A480" s="909" t="s">
        <v>5</v>
      </c>
      <c r="B480" s="932"/>
      <c r="C480" s="932"/>
      <c r="D480" s="932"/>
      <c r="E480" s="932"/>
      <c r="F480" s="932"/>
      <c r="G480" s="932"/>
      <c r="H480" s="932"/>
      <c r="I480" s="932"/>
      <c r="J480" s="932"/>
      <c r="K480" s="932"/>
      <c r="L480" s="934"/>
      <c r="M480" s="1055"/>
      <c r="N480" s="940"/>
      <c r="O480" s="941"/>
    </row>
    <row r="481" spans="1:15" ht="16.5" hidden="1" thickBot="1">
      <c r="A481" s="916" t="s">
        <v>9</v>
      </c>
      <c r="B481" s="1126"/>
      <c r="C481" s="1127"/>
      <c r="D481" s="1127"/>
      <c r="E481" s="1127"/>
      <c r="F481" s="1127"/>
      <c r="G481" s="1127"/>
      <c r="H481" s="942"/>
      <c r="I481" s="942"/>
      <c r="J481" s="942"/>
      <c r="K481" s="942"/>
      <c r="L481" s="944"/>
      <c r="M481" s="945"/>
      <c r="N481" s="942"/>
      <c r="O481" s="946"/>
    </row>
    <row r="482" spans="1:15" ht="16.5" hidden="1" thickBot="1">
      <c r="A482" s="922" t="s">
        <v>13</v>
      </c>
      <c r="B482" s="1020"/>
      <c r="C482" s="1027"/>
      <c r="D482" s="1027"/>
      <c r="E482" s="1027"/>
      <c r="F482" s="1028"/>
      <c r="G482" s="1027"/>
      <c r="H482" s="1027"/>
      <c r="I482" s="1027"/>
      <c r="J482" s="1028"/>
      <c r="K482" s="1020"/>
      <c r="L482" s="1029"/>
      <c r="M482" s="1020"/>
      <c r="N482" s="1027"/>
      <c r="O482" s="1030"/>
    </row>
    <row r="483" spans="1:15" ht="15.75" hidden="1">
      <c r="A483" s="1053"/>
      <c r="B483" s="1075"/>
      <c r="C483" s="1075"/>
      <c r="D483" s="1075"/>
      <c r="E483" s="1075"/>
      <c r="F483" s="1075"/>
      <c r="G483" s="1075"/>
      <c r="H483" s="1074"/>
      <c r="I483" s="1118"/>
      <c r="J483" s="1119"/>
      <c r="K483" s="1119"/>
      <c r="L483" s="1119"/>
      <c r="M483" s="1119"/>
      <c r="N483" s="1119"/>
      <c r="O483" s="1119"/>
    </row>
    <row r="484" spans="1:11" ht="15.75" hidden="1">
      <c r="A484" s="1618" t="s">
        <v>276</v>
      </c>
      <c r="B484" s="1618"/>
      <c r="C484" s="1618"/>
      <c r="D484" s="1618"/>
      <c r="E484" s="1618"/>
      <c r="F484" s="1618"/>
      <c r="G484" s="1618"/>
      <c r="H484" s="1618"/>
      <c r="I484" s="1618"/>
      <c r="J484" s="1618"/>
      <c r="K484" s="964"/>
    </row>
    <row r="485" spans="1:15" ht="31.5" hidden="1">
      <c r="A485" s="1591" t="s">
        <v>23</v>
      </c>
      <c r="B485" s="1593" t="s">
        <v>314</v>
      </c>
      <c r="C485" s="1593"/>
      <c r="D485" s="1593"/>
      <c r="E485" s="1593"/>
      <c r="F485" s="1594" t="s">
        <v>232</v>
      </c>
      <c r="G485" s="1596" t="s">
        <v>233</v>
      </c>
      <c r="H485" s="1598" t="s">
        <v>315</v>
      </c>
      <c r="I485" s="1598"/>
      <c r="J485" s="1598"/>
      <c r="K485" s="1598"/>
      <c r="L485" s="1599"/>
      <c r="M485" s="1588" t="s">
        <v>234</v>
      </c>
      <c r="N485" s="892" t="s">
        <v>1</v>
      </c>
      <c r="O485" s="893" t="s">
        <v>37</v>
      </c>
    </row>
    <row r="486" spans="1:15" ht="63.75" hidden="1" thickBot="1">
      <c r="A486" s="1592"/>
      <c r="B486" s="895" t="s">
        <v>27</v>
      </c>
      <c r="C486" s="896" t="s">
        <v>28</v>
      </c>
      <c r="D486" s="896" t="s">
        <v>231</v>
      </c>
      <c r="E486" s="896" t="s">
        <v>29</v>
      </c>
      <c r="F486" s="1595"/>
      <c r="G486" s="1597"/>
      <c r="H486" s="897" t="s">
        <v>21</v>
      </c>
      <c r="I486" s="897" t="s">
        <v>20</v>
      </c>
      <c r="J486" s="898" t="s">
        <v>30</v>
      </c>
      <c r="K486" s="899" t="s">
        <v>31</v>
      </c>
      <c r="L486" s="900" t="s">
        <v>32</v>
      </c>
      <c r="M486" s="1589"/>
      <c r="N486" s="896" t="s">
        <v>33</v>
      </c>
      <c r="O486" s="901" t="s">
        <v>33</v>
      </c>
    </row>
    <row r="487" spans="1:15" ht="15.75" hidden="1">
      <c r="A487" s="902" t="s">
        <v>10</v>
      </c>
      <c r="B487" s="1128"/>
      <c r="C487" s="1128"/>
      <c r="D487" s="927"/>
      <c r="E487" s="1128"/>
      <c r="F487" s="1128"/>
      <c r="G487" s="1128"/>
      <c r="H487" s="1128"/>
      <c r="I487" s="1128"/>
      <c r="J487" s="927"/>
      <c r="K487" s="927"/>
      <c r="L487" s="929"/>
      <c r="M487" s="930"/>
      <c r="N487" s="935"/>
      <c r="O487" s="931"/>
    </row>
    <row r="488" spans="1:15" ht="15.75" hidden="1">
      <c r="A488" s="909" t="s">
        <v>8</v>
      </c>
      <c r="B488" s="932"/>
      <c r="C488" s="932"/>
      <c r="D488" s="932"/>
      <c r="E488" s="932"/>
      <c r="F488" s="932"/>
      <c r="G488" s="932"/>
      <c r="H488" s="932"/>
      <c r="I488" s="932"/>
      <c r="J488" s="932"/>
      <c r="K488" s="932"/>
      <c r="L488" s="966"/>
      <c r="M488" s="930"/>
      <c r="N488" s="935"/>
      <c r="O488" s="931"/>
    </row>
    <row r="489" spans="1:15" ht="15.75" hidden="1">
      <c r="A489" s="909" t="s">
        <v>3</v>
      </c>
      <c r="B489" s="932"/>
      <c r="C489" s="932"/>
      <c r="D489" s="932"/>
      <c r="E489" s="932"/>
      <c r="F489" s="932"/>
      <c r="G489" s="932"/>
      <c r="H489" s="932"/>
      <c r="I489" s="932"/>
      <c r="J489" s="932"/>
      <c r="K489" s="932"/>
      <c r="L489" s="981"/>
      <c r="M489" s="936"/>
      <c r="N489" s="928"/>
      <c r="O489" s="937"/>
    </row>
    <row r="490" spans="1:15" ht="15.75" hidden="1">
      <c r="A490" s="909" t="s">
        <v>5</v>
      </c>
      <c r="B490" s="932"/>
      <c r="C490" s="932"/>
      <c r="D490" s="932"/>
      <c r="E490" s="932"/>
      <c r="F490" s="932"/>
      <c r="G490" s="932"/>
      <c r="H490" s="932"/>
      <c r="I490" s="932"/>
      <c r="J490" s="932"/>
      <c r="K490" s="932"/>
      <c r="L490" s="934"/>
      <c r="M490" s="1055"/>
      <c r="N490" s="940"/>
      <c r="O490" s="941"/>
    </row>
    <row r="491" spans="1:15" ht="16.5" hidden="1" thickBot="1">
      <c r="A491" s="916" t="s">
        <v>9</v>
      </c>
      <c r="B491" s="940"/>
      <c r="C491" s="940"/>
      <c r="D491" s="942"/>
      <c r="E491" s="942"/>
      <c r="F491" s="942"/>
      <c r="G491" s="942"/>
      <c r="H491" s="942"/>
      <c r="I491" s="942"/>
      <c r="J491" s="942"/>
      <c r="K491" s="942"/>
      <c r="L491" s="944"/>
      <c r="M491" s="945"/>
      <c r="N491" s="942"/>
      <c r="O491" s="946"/>
    </row>
    <row r="492" spans="1:15" ht="16.5" hidden="1" thickBot="1">
      <c r="A492" s="922" t="s">
        <v>13</v>
      </c>
      <c r="B492" s="1020"/>
      <c r="C492" s="1027"/>
      <c r="D492" s="1027"/>
      <c r="E492" s="1027"/>
      <c r="F492" s="1028"/>
      <c r="G492" s="1027"/>
      <c r="H492" s="1027"/>
      <c r="I492" s="1027"/>
      <c r="J492" s="1028"/>
      <c r="K492" s="1020"/>
      <c r="L492" s="1029"/>
      <c r="M492" s="1020"/>
      <c r="N492" s="1027"/>
      <c r="O492" s="1030"/>
    </row>
    <row r="493" spans="1:9" ht="15.75" hidden="1">
      <c r="A493" s="1053"/>
      <c r="B493" s="1000"/>
      <c r="C493" s="1000"/>
      <c r="D493" s="1000"/>
      <c r="E493" s="1000"/>
      <c r="F493" s="1000"/>
      <c r="G493" s="1000"/>
      <c r="H493" s="1002"/>
      <c r="I493" s="962"/>
    </row>
    <row r="494" spans="1:11" ht="15.75" hidden="1">
      <c r="A494" s="1602" t="s">
        <v>275</v>
      </c>
      <c r="B494" s="1602"/>
      <c r="C494" s="1602"/>
      <c r="D494" s="1602"/>
      <c r="E494" s="1602"/>
      <c r="F494" s="1602"/>
      <c r="G494" s="1602"/>
      <c r="H494" s="1602"/>
      <c r="I494" s="1602"/>
      <c r="J494" s="1602"/>
      <c r="K494" s="1124"/>
    </row>
    <row r="495" spans="1:15" ht="31.5" hidden="1">
      <c r="A495" s="1591" t="s">
        <v>23</v>
      </c>
      <c r="B495" s="1593" t="s">
        <v>314</v>
      </c>
      <c r="C495" s="1593"/>
      <c r="D495" s="1593"/>
      <c r="E495" s="1593"/>
      <c r="F495" s="1594" t="s">
        <v>232</v>
      </c>
      <c r="G495" s="1596" t="s">
        <v>233</v>
      </c>
      <c r="H495" s="1598" t="s">
        <v>315</v>
      </c>
      <c r="I495" s="1598"/>
      <c r="J495" s="1598"/>
      <c r="K495" s="1598"/>
      <c r="L495" s="1599"/>
      <c r="M495" s="1588" t="s">
        <v>234</v>
      </c>
      <c r="N495" s="892" t="s">
        <v>1</v>
      </c>
      <c r="O495" s="893" t="s">
        <v>37</v>
      </c>
    </row>
    <row r="496" spans="1:15" ht="63.75" hidden="1" thickBot="1">
      <c r="A496" s="1592"/>
      <c r="B496" s="895" t="s">
        <v>27</v>
      </c>
      <c r="C496" s="896" t="s">
        <v>28</v>
      </c>
      <c r="D496" s="896" t="s">
        <v>231</v>
      </c>
      <c r="E496" s="896" t="s">
        <v>29</v>
      </c>
      <c r="F496" s="1595"/>
      <c r="G496" s="1597"/>
      <c r="H496" s="897" t="s">
        <v>21</v>
      </c>
      <c r="I496" s="897" t="s">
        <v>20</v>
      </c>
      <c r="J496" s="898" t="s">
        <v>30</v>
      </c>
      <c r="K496" s="899" t="s">
        <v>31</v>
      </c>
      <c r="L496" s="900" t="s">
        <v>32</v>
      </c>
      <c r="M496" s="1589"/>
      <c r="N496" s="896" t="s">
        <v>33</v>
      </c>
      <c r="O496" s="901" t="s">
        <v>33</v>
      </c>
    </row>
    <row r="497" spans="1:15" ht="15.75" hidden="1">
      <c r="A497" s="902" t="s">
        <v>10</v>
      </c>
      <c r="B497" s="928"/>
      <c r="C497" s="928"/>
      <c r="D497" s="927"/>
      <c r="E497" s="928"/>
      <c r="F497" s="928"/>
      <c r="G497" s="928"/>
      <c r="H497" s="927"/>
      <c r="I497" s="927"/>
      <c r="J497" s="927"/>
      <c r="K497" s="927"/>
      <c r="L497" s="965"/>
      <c r="M497" s="1004"/>
      <c r="N497" s="927"/>
      <c r="O497" s="1006"/>
    </row>
    <row r="498" spans="1:15" ht="15.75" hidden="1">
      <c r="A498" s="909" t="s">
        <v>8</v>
      </c>
      <c r="B498" s="932"/>
      <c r="C498" s="932"/>
      <c r="D498" s="932"/>
      <c r="E498" s="932"/>
      <c r="F498" s="932"/>
      <c r="G498" s="932"/>
      <c r="H498" s="932"/>
      <c r="I498" s="932"/>
      <c r="J498" s="932"/>
      <c r="K498" s="932"/>
      <c r="L498" s="934"/>
      <c r="M498" s="930"/>
      <c r="N498" s="935"/>
      <c r="O498" s="931"/>
    </row>
    <row r="499" spans="1:15" ht="15.75" hidden="1">
      <c r="A499" s="909" t="s">
        <v>3</v>
      </c>
      <c r="B499" s="932"/>
      <c r="C499" s="932"/>
      <c r="D499" s="932"/>
      <c r="E499" s="932"/>
      <c r="F499" s="932"/>
      <c r="G499" s="932"/>
      <c r="H499" s="932"/>
      <c r="I499" s="932"/>
      <c r="J499" s="932"/>
      <c r="K499" s="932"/>
      <c r="L499" s="934"/>
      <c r="M499" s="936"/>
      <c r="N499" s="928"/>
      <c r="O499" s="937"/>
    </row>
    <row r="500" spans="1:15" ht="15.75" hidden="1">
      <c r="A500" s="909" t="s">
        <v>5</v>
      </c>
      <c r="B500" s="932"/>
      <c r="C500" s="932"/>
      <c r="D500" s="932"/>
      <c r="E500" s="932"/>
      <c r="F500" s="932"/>
      <c r="G500" s="932"/>
      <c r="H500" s="932"/>
      <c r="I500" s="932"/>
      <c r="J500" s="932"/>
      <c r="K500" s="932"/>
      <c r="L500" s="934"/>
      <c r="M500" s="939"/>
      <c r="N500" s="940"/>
      <c r="O500" s="941"/>
    </row>
    <row r="501" spans="1:15" ht="16.5" hidden="1" thickBot="1">
      <c r="A501" s="916" t="s">
        <v>9</v>
      </c>
      <c r="B501" s="958"/>
      <c r="C501" s="958"/>
      <c r="D501" s="942"/>
      <c r="E501" s="958"/>
      <c r="F501" s="958"/>
      <c r="G501" s="958"/>
      <c r="H501" s="942"/>
      <c r="I501" s="942"/>
      <c r="J501" s="942"/>
      <c r="K501" s="942"/>
      <c r="L501" s="944"/>
      <c r="M501" s="945"/>
      <c r="N501" s="942"/>
      <c r="O501" s="946"/>
    </row>
    <row r="502" spans="1:15" ht="16.5" hidden="1" thickBot="1">
      <c r="A502" s="922" t="s">
        <v>13</v>
      </c>
      <c r="B502" s="1020"/>
      <c r="C502" s="1027"/>
      <c r="D502" s="1027"/>
      <c r="E502" s="1027"/>
      <c r="F502" s="1028"/>
      <c r="G502" s="1027"/>
      <c r="H502" s="1027"/>
      <c r="I502" s="1027"/>
      <c r="J502" s="1028"/>
      <c r="K502" s="1020"/>
      <c r="L502" s="1029"/>
      <c r="M502" s="1020"/>
      <c r="N502" s="1027"/>
      <c r="O502" s="1030"/>
    </row>
    <row r="503" spans="1:12" ht="15.75" hidden="1">
      <c r="A503" s="1053"/>
      <c r="B503" s="1000"/>
      <c r="C503" s="1000"/>
      <c r="D503" s="1000"/>
      <c r="E503" s="1000"/>
      <c r="F503" s="1000"/>
      <c r="G503" s="1000"/>
      <c r="H503" s="1002"/>
      <c r="I503" s="962"/>
      <c r="L503" s="1129"/>
    </row>
    <row r="504" spans="1:11" ht="15.75" hidden="1">
      <c r="A504" s="1619" t="s">
        <v>275</v>
      </c>
      <c r="B504" s="1619"/>
      <c r="C504" s="1619"/>
      <c r="D504" s="1619"/>
      <c r="E504" s="1619"/>
      <c r="F504" s="1619"/>
      <c r="G504" s="1619"/>
      <c r="H504" s="1619"/>
      <c r="I504" s="1619"/>
      <c r="J504" s="1619"/>
      <c r="K504" s="1124"/>
    </row>
    <row r="505" spans="1:15" ht="31.5" hidden="1">
      <c r="A505" s="1591" t="s">
        <v>23</v>
      </c>
      <c r="B505" s="1593" t="s">
        <v>314</v>
      </c>
      <c r="C505" s="1593"/>
      <c r="D505" s="1593"/>
      <c r="E505" s="1593"/>
      <c r="F505" s="1594" t="s">
        <v>232</v>
      </c>
      <c r="G505" s="1596" t="s">
        <v>233</v>
      </c>
      <c r="H505" s="1598" t="s">
        <v>315</v>
      </c>
      <c r="I505" s="1598"/>
      <c r="J505" s="1598"/>
      <c r="K505" s="1598"/>
      <c r="L505" s="1599"/>
      <c r="M505" s="1588" t="s">
        <v>234</v>
      </c>
      <c r="N505" s="892" t="s">
        <v>1</v>
      </c>
      <c r="O505" s="893" t="s">
        <v>37</v>
      </c>
    </row>
    <row r="506" spans="1:15" ht="63.75" hidden="1" thickBot="1">
      <c r="A506" s="1592"/>
      <c r="B506" s="895" t="s">
        <v>27</v>
      </c>
      <c r="C506" s="896" t="s">
        <v>28</v>
      </c>
      <c r="D506" s="896" t="s">
        <v>231</v>
      </c>
      <c r="E506" s="896" t="s">
        <v>29</v>
      </c>
      <c r="F506" s="1595"/>
      <c r="G506" s="1597"/>
      <c r="H506" s="897" t="s">
        <v>21</v>
      </c>
      <c r="I506" s="897" t="s">
        <v>20</v>
      </c>
      <c r="J506" s="898" t="s">
        <v>30</v>
      </c>
      <c r="K506" s="899" t="s">
        <v>31</v>
      </c>
      <c r="L506" s="900" t="s">
        <v>32</v>
      </c>
      <c r="M506" s="1589"/>
      <c r="N506" s="896" t="s">
        <v>33</v>
      </c>
      <c r="O506" s="901" t="s">
        <v>33</v>
      </c>
    </row>
    <row r="507" spans="1:15" ht="15.75" hidden="1">
      <c r="A507" s="902" t="s">
        <v>10</v>
      </c>
      <c r="B507" s="1130"/>
      <c r="C507" s="1130"/>
      <c r="D507" s="1130"/>
      <c r="E507" s="1130"/>
      <c r="F507" s="1130"/>
      <c r="G507" s="1130"/>
      <c r="H507" s="1130"/>
      <c r="I507" s="1130"/>
      <c r="J507" s="1130"/>
      <c r="K507" s="1130"/>
      <c r="L507" s="1131"/>
      <c r="M507" s="1132"/>
      <c r="N507" s="1133"/>
      <c r="O507" s="1134"/>
    </row>
    <row r="508" spans="1:15" ht="15.75" hidden="1">
      <c r="A508" s="909" t="s">
        <v>8</v>
      </c>
      <c r="B508" s="1135"/>
      <c r="C508" s="1135"/>
      <c r="D508" s="1135"/>
      <c r="E508" s="1135"/>
      <c r="F508" s="1135"/>
      <c r="G508" s="1135"/>
      <c r="H508" s="1135"/>
      <c r="I508" s="1135"/>
      <c r="J508" s="1135"/>
      <c r="K508" s="1135"/>
      <c r="L508" s="1136"/>
      <c r="M508" s="1132"/>
      <c r="N508" s="1133"/>
      <c r="O508" s="1134"/>
    </row>
    <row r="509" spans="1:15" ht="15.75" hidden="1">
      <c r="A509" s="909" t="s">
        <v>3</v>
      </c>
      <c r="B509" s="1135"/>
      <c r="C509" s="1135"/>
      <c r="D509" s="1135"/>
      <c r="E509" s="1135"/>
      <c r="F509" s="1135"/>
      <c r="G509" s="1135"/>
      <c r="H509" s="1135"/>
      <c r="I509" s="1135"/>
      <c r="J509" s="1135"/>
      <c r="K509" s="1135"/>
      <c r="L509" s="1137"/>
      <c r="M509" s="1138"/>
      <c r="N509" s="1130"/>
      <c r="O509" s="1139"/>
    </row>
    <row r="510" spans="1:15" ht="16.5" hidden="1" thickBot="1">
      <c r="A510" s="916" t="s">
        <v>9</v>
      </c>
      <c r="B510" s="1140"/>
      <c r="C510" s="1140"/>
      <c r="D510" s="1141"/>
      <c r="E510" s="1141"/>
      <c r="F510" s="1141"/>
      <c r="G510" s="1141"/>
      <c r="H510" s="1141"/>
      <c r="I510" s="1141"/>
      <c r="J510" s="1140"/>
      <c r="K510" s="1140"/>
      <c r="L510" s="1142"/>
      <c r="M510" s="1140"/>
      <c r="N510" s="1143"/>
      <c r="O510" s="1144"/>
    </row>
    <row r="511" spans="1:15" ht="16.5" hidden="1" thickBot="1">
      <c r="A511" s="922" t="s">
        <v>13</v>
      </c>
      <c r="B511" s="1145"/>
      <c r="C511" s="1146"/>
      <c r="D511" s="1146"/>
      <c r="E511" s="1146"/>
      <c r="F511" s="1147"/>
      <c r="G511" s="1146"/>
      <c r="H511" s="1146"/>
      <c r="I511" s="1146"/>
      <c r="J511" s="1147"/>
      <c r="K511" s="1145"/>
      <c r="L511" s="1148"/>
      <c r="M511" s="1145"/>
      <c r="N511" s="1146"/>
      <c r="O511" s="1149"/>
    </row>
    <row r="512" spans="1:9" ht="15.75" hidden="1">
      <c r="A512" s="1053"/>
      <c r="B512" s="1000"/>
      <c r="C512" s="1000"/>
      <c r="D512" s="1000"/>
      <c r="E512" s="1000"/>
      <c r="F512" s="1000"/>
      <c r="G512" s="1000"/>
      <c r="H512" s="1002"/>
      <c r="I512" s="962"/>
    </row>
    <row r="513" spans="1:11" ht="15.75" hidden="1">
      <c r="A513" s="1602" t="s">
        <v>275</v>
      </c>
      <c r="B513" s="1602"/>
      <c r="C513" s="1602"/>
      <c r="D513" s="1602"/>
      <c r="E513" s="1602"/>
      <c r="F513" s="1602"/>
      <c r="G513" s="1602"/>
      <c r="H513" s="1602"/>
      <c r="I513" s="1602"/>
      <c r="J513" s="1602"/>
      <c r="K513" s="1124"/>
    </row>
    <row r="514" spans="1:15" ht="31.5" hidden="1">
      <c r="A514" s="1591" t="s">
        <v>23</v>
      </c>
      <c r="B514" s="1593" t="s">
        <v>314</v>
      </c>
      <c r="C514" s="1593"/>
      <c r="D514" s="1593"/>
      <c r="E514" s="1593"/>
      <c r="F514" s="1594" t="s">
        <v>232</v>
      </c>
      <c r="G514" s="1596" t="s">
        <v>233</v>
      </c>
      <c r="H514" s="1598" t="s">
        <v>315</v>
      </c>
      <c r="I514" s="1598"/>
      <c r="J514" s="1598"/>
      <c r="K514" s="1598"/>
      <c r="L514" s="1599"/>
      <c r="M514" s="1588" t="s">
        <v>234</v>
      </c>
      <c r="N514" s="892" t="s">
        <v>1</v>
      </c>
      <c r="O514" s="893" t="s">
        <v>37</v>
      </c>
    </row>
    <row r="515" spans="1:15" ht="63.75" hidden="1" thickBot="1">
      <c r="A515" s="1592"/>
      <c r="B515" s="895" t="s">
        <v>27</v>
      </c>
      <c r="C515" s="896" t="s">
        <v>28</v>
      </c>
      <c r="D515" s="896" t="s">
        <v>231</v>
      </c>
      <c r="E515" s="896" t="s">
        <v>29</v>
      </c>
      <c r="F515" s="1595"/>
      <c r="G515" s="1597"/>
      <c r="H515" s="897" t="s">
        <v>21</v>
      </c>
      <c r="I515" s="897" t="s">
        <v>20</v>
      </c>
      <c r="J515" s="898" t="s">
        <v>30</v>
      </c>
      <c r="K515" s="899" t="s">
        <v>31</v>
      </c>
      <c r="L515" s="900" t="s">
        <v>32</v>
      </c>
      <c r="M515" s="1589"/>
      <c r="N515" s="896" t="s">
        <v>33</v>
      </c>
      <c r="O515" s="901" t="s">
        <v>33</v>
      </c>
    </row>
    <row r="516" spans="1:15" ht="15.75" hidden="1">
      <c r="A516" s="902" t="s">
        <v>10</v>
      </c>
      <c r="B516" s="1150"/>
      <c r="C516" s="1150"/>
      <c r="D516" s="1150"/>
      <c r="E516" s="1150"/>
      <c r="F516" s="1150"/>
      <c r="G516" s="1150"/>
      <c r="H516" s="1150"/>
      <c r="I516" s="1150"/>
      <c r="J516" s="1150"/>
      <c r="K516" s="1150"/>
      <c r="L516" s="1131"/>
      <c r="M516" s="1132"/>
      <c r="N516" s="1133"/>
      <c r="O516" s="1134"/>
    </row>
    <row r="517" spans="1:15" ht="15.75" hidden="1">
      <c r="A517" s="909" t="s">
        <v>8</v>
      </c>
      <c r="B517" s="1135"/>
      <c r="C517" s="1135"/>
      <c r="D517" s="1135"/>
      <c r="E517" s="1135"/>
      <c r="F517" s="1135"/>
      <c r="G517" s="1135"/>
      <c r="H517" s="1135"/>
      <c r="I517" s="1135"/>
      <c r="J517" s="1135"/>
      <c r="K517" s="1135"/>
      <c r="L517" s="1136"/>
      <c r="M517" s="1132"/>
      <c r="N517" s="1133"/>
      <c r="O517" s="1134"/>
    </row>
    <row r="518" spans="1:15" ht="15.75" hidden="1">
      <c r="A518" s="909" t="s">
        <v>3</v>
      </c>
      <c r="B518" s="1135"/>
      <c r="C518" s="1135"/>
      <c r="D518" s="1135"/>
      <c r="E518" s="1135"/>
      <c r="F518" s="1135"/>
      <c r="G518" s="1135"/>
      <c r="H518" s="1135"/>
      <c r="I518" s="1135"/>
      <c r="J518" s="1135"/>
      <c r="K518" s="1135"/>
      <c r="L518" s="1137"/>
      <c r="M518" s="1138"/>
      <c r="N518" s="1130"/>
      <c r="O518" s="1139"/>
    </row>
    <row r="519" spans="1:15" ht="15.75" hidden="1">
      <c r="A519" s="909" t="s">
        <v>5</v>
      </c>
      <c r="B519" s="1135"/>
      <c r="C519" s="1135"/>
      <c r="D519" s="1135"/>
      <c r="E519" s="1135"/>
      <c r="F519" s="1135"/>
      <c r="G519" s="1135"/>
      <c r="H519" s="1135"/>
      <c r="I519" s="1135"/>
      <c r="J519" s="1135"/>
      <c r="K519" s="1135"/>
      <c r="L519" s="1151"/>
      <c r="M519" s="1152"/>
      <c r="N519" s="1153"/>
      <c r="O519" s="1154"/>
    </row>
    <row r="520" spans="1:15" ht="16.5" hidden="1" thickBot="1">
      <c r="A520" s="916" t="s">
        <v>9</v>
      </c>
      <c r="B520" s="1140"/>
      <c r="C520" s="1155"/>
      <c r="D520" s="1141"/>
      <c r="E520" s="1141"/>
      <c r="F520" s="1141"/>
      <c r="G520" s="1141"/>
      <c r="H520" s="1155"/>
      <c r="I520" s="1155"/>
      <c r="J520" s="1141"/>
      <c r="K520" s="1141"/>
      <c r="L520" s="1142"/>
      <c r="M520" s="1140"/>
      <c r="N520" s="1155"/>
      <c r="O520" s="1156"/>
    </row>
    <row r="521" spans="1:15" ht="16.5" hidden="1" thickBot="1">
      <c r="A521" s="922" t="s">
        <v>13</v>
      </c>
      <c r="B521" s="1145"/>
      <c r="C521" s="1146"/>
      <c r="D521" s="1146"/>
      <c r="E521" s="1146"/>
      <c r="F521" s="1147"/>
      <c r="G521" s="1146"/>
      <c r="H521" s="1146"/>
      <c r="I521" s="1146"/>
      <c r="J521" s="1147"/>
      <c r="K521" s="1145"/>
      <c r="L521" s="1148"/>
      <c r="M521" s="1145"/>
      <c r="N521" s="1146"/>
      <c r="O521" s="1149"/>
    </row>
    <row r="522" ht="15.75" hidden="1"/>
    <row r="523" ht="15.75" hidden="1"/>
    <row r="524" spans="1:11" ht="15.75" hidden="1">
      <c r="A524" s="1602" t="s">
        <v>276</v>
      </c>
      <c r="B524" s="1602"/>
      <c r="C524" s="1602"/>
      <c r="D524" s="1602"/>
      <c r="E524" s="1602"/>
      <c r="F524" s="1602"/>
      <c r="G524" s="1602"/>
      <c r="H524" s="1602"/>
      <c r="I524" s="1602"/>
      <c r="J524" s="1602"/>
      <c r="K524" s="1124"/>
    </row>
    <row r="525" spans="1:15" ht="31.5" hidden="1">
      <c r="A525" s="1591" t="s">
        <v>23</v>
      </c>
      <c r="B525" s="1593" t="s">
        <v>314</v>
      </c>
      <c r="C525" s="1593"/>
      <c r="D525" s="1593"/>
      <c r="E525" s="1593"/>
      <c r="F525" s="1594" t="s">
        <v>232</v>
      </c>
      <c r="G525" s="1596" t="s">
        <v>233</v>
      </c>
      <c r="H525" s="1598" t="s">
        <v>315</v>
      </c>
      <c r="I525" s="1598"/>
      <c r="J525" s="1598"/>
      <c r="K525" s="1598"/>
      <c r="L525" s="1599"/>
      <c r="M525" s="1588" t="s">
        <v>234</v>
      </c>
      <c r="N525" s="892" t="s">
        <v>1</v>
      </c>
      <c r="O525" s="893" t="s">
        <v>37</v>
      </c>
    </row>
    <row r="526" spans="1:15" ht="63.75" hidden="1" thickBot="1">
      <c r="A526" s="1592"/>
      <c r="B526" s="895" t="s">
        <v>27</v>
      </c>
      <c r="C526" s="896" t="s">
        <v>28</v>
      </c>
      <c r="D526" s="896" t="s">
        <v>231</v>
      </c>
      <c r="E526" s="896" t="s">
        <v>29</v>
      </c>
      <c r="F526" s="1595"/>
      <c r="G526" s="1597"/>
      <c r="H526" s="897" t="s">
        <v>21</v>
      </c>
      <c r="I526" s="897" t="s">
        <v>20</v>
      </c>
      <c r="J526" s="898" t="s">
        <v>30</v>
      </c>
      <c r="K526" s="899" t="s">
        <v>31</v>
      </c>
      <c r="L526" s="900" t="s">
        <v>32</v>
      </c>
      <c r="M526" s="1589"/>
      <c r="N526" s="896" t="s">
        <v>33</v>
      </c>
      <c r="O526" s="901" t="s">
        <v>33</v>
      </c>
    </row>
    <row r="527" spans="1:15" ht="15.75" hidden="1">
      <c r="A527" s="909" t="s">
        <v>8</v>
      </c>
      <c r="B527" s="1135"/>
      <c r="C527" s="1135"/>
      <c r="D527" s="1135"/>
      <c r="E527" s="1135"/>
      <c r="F527" s="1135"/>
      <c r="G527" s="1135"/>
      <c r="H527" s="1133"/>
      <c r="I527" s="1133"/>
      <c r="J527" s="1157"/>
      <c r="K527" s="1132"/>
      <c r="L527" s="1158"/>
      <c r="M527" s="1132"/>
      <c r="N527" s="1133"/>
      <c r="O527" s="1134"/>
    </row>
    <row r="528" spans="1:15" ht="16.5" hidden="1" thickBot="1">
      <c r="A528" s="909" t="s">
        <v>3</v>
      </c>
      <c r="B528" s="1135"/>
      <c r="C528" s="1135"/>
      <c r="D528" s="1135"/>
      <c r="E528" s="1135"/>
      <c r="F528" s="1135"/>
      <c r="G528" s="1135"/>
      <c r="H528" s="1159"/>
      <c r="I528" s="1159"/>
      <c r="J528" s="1135"/>
      <c r="K528" s="1160"/>
      <c r="L528" s="1161"/>
      <c r="M528" s="1160"/>
      <c r="N528" s="1160"/>
      <c r="O528" s="1162"/>
    </row>
    <row r="529" spans="1:15" ht="16.5" hidden="1" thickBot="1">
      <c r="A529" s="922" t="s">
        <v>13</v>
      </c>
      <c r="B529" s="1145"/>
      <c r="C529" s="1145"/>
      <c r="D529" s="1145"/>
      <c r="E529" s="1145"/>
      <c r="F529" s="1145"/>
      <c r="G529" s="1145"/>
      <c r="H529" s="1145"/>
      <c r="I529" s="1145"/>
      <c r="J529" s="1145"/>
      <c r="K529" s="1145"/>
      <c r="L529" s="1163"/>
      <c r="M529" s="1145"/>
      <c r="N529" s="1145"/>
      <c r="O529" s="1149"/>
    </row>
    <row r="530" spans="1:10" ht="15.75" hidden="1">
      <c r="A530" s="1053"/>
      <c r="B530" s="1000"/>
      <c r="C530" s="1000"/>
      <c r="D530" s="1000"/>
      <c r="E530" s="1000"/>
      <c r="F530" s="1000"/>
      <c r="G530" s="1000"/>
      <c r="H530" s="1000"/>
      <c r="I530" s="1000"/>
      <c r="J530" s="1000"/>
    </row>
    <row r="531" ht="15.75" hidden="1"/>
    <row r="532" spans="1:5" ht="15.75" hidden="1">
      <c r="A532" s="1590" t="s">
        <v>274</v>
      </c>
      <c r="B532" s="1590"/>
      <c r="C532" s="1590"/>
      <c r="D532" s="1590"/>
      <c r="E532" s="1590"/>
    </row>
    <row r="533" spans="1:15" ht="31.5" hidden="1">
      <c r="A533" s="1591" t="s">
        <v>23</v>
      </c>
      <c r="B533" s="1593" t="s">
        <v>314</v>
      </c>
      <c r="C533" s="1593"/>
      <c r="D533" s="1593"/>
      <c r="E533" s="1593"/>
      <c r="F533" s="1594" t="s">
        <v>232</v>
      </c>
      <c r="G533" s="1596" t="s">
        <v>233</v>
      </c>
      <c r="H533" s="1598" t="s">
        <v>315</v>
      </c>
      <c r="I533" s="1598"/>
      <c r="J533" s="1598"/>
      <c r="K533" s="1598"/>
      <c r="L533" s="1599"/>
      <c r="M533" s="1588" t="s">
        <v>234</v>
      </c>
      <c r="N533" s="892" t="s">
        <v>1</v>
      </c>
      <c r="O533" s="893" t="s">
        <v>37</v>
      </c>
    </row>
    <row r="534" spans="1:15" ht="63.75" hidden="1" thickBot="1">
      <c r="A534" s="1592"/>
      <c r="B534" s="895" t="s">
        <v>27</v>
      </c>
      <c r="C534" s="896" t="s">
        <v>28</v>
      </c>
      <c r="D534" s="896" t="s">
        <v>231</v>
      </c>
      <c r="E534" s="896" t="s">
        <v>29</v>
      </c>
      <c r="F534" s="1595"/>
      <c r="G534" s="1597"/>
      <c r="H534" s="897" t="s">
        <v>21</v>
      </c>
      <c r="I534" s="897" t="s">
        <v>20</v>
      </c>
      <c r="J534" s="898" t="s">
        <v>30</v>
      </c>
      <c r="K534" s="899" t="s">
        <v>31</v>
      </c>
      <c r="L534" s="900" t="s">
        <v>32</v>
      </c>
      <c r="M534" s="1589"/>
      <c r="N534" s="896" t="s">
        <v>33</v>
      </c>
      <c r="O534" s="901" t="s">
        <v>33</v>
      </c>
    </row>
    <row r="535" spans="1:15" ht="16.5" hidden="1" thickBot="1">
      <c r="A535" s="909" t="s">
        <v>8</v>
      </c>
      <c r="B535" s="1164"/>
      <c r="C535" s="1133"/>
      <c r="D535" s="1153"/>
      <c r="E535" s="1135"/>
      <c r="F535" s="1164"/>
      <c r="G535" s="1153"/>
      <c r="H535" s="1133"/>
      <c r="I535" s="1133"/>
      <c r="J535" s="1157"/>
      <c r="K535" s="1132"/>
      <c r="L535" s="1165"/>
      <c r="M535" s="1132"/>
      <c r="N535" s="1166"/>
      <c r="O535" s="1167"/>
    </row>
    <row r="536" spans="1:15" ht="16.5" hidden="1" thickBot="1">
      <c r="A536" s="922" t="s">
        <v>13</v>
      </c>
      <c r="B536" s="1145"/>
      <c r="C536" s="1146"/>
      <c r="D536" s="1146"/>
      <c r="E536" s="1146"/>
      <c r="F536" s="1147"/>
      <c r="G536" s="1146"/>
      <c r="H536" s="1146"/>
      <c r="I536" s="1146"/>
      <c r="J536" s="1147"/>
      <c r="K536" s="1145"/>
      <c r="L536" s="1163"/>
      <c r="M536" s="1145"/>
      <c r="N536" s="1146"/>
      <c r="O536" s="1149"/>
    </row>
    <row r="537" ht="15.75" hidden="1"/>
    <row r="538" spans="1:5" ht="15.75" hidden="1">
      <c r="A538" s="1618" t="s">
        <v>274</v>
      </c>
      <c r="B538" s="1618"/>
      <c r="C538" s="1618"/>
      <c r="D538" s="1618"/>
      <c r="E538" s="1618"/>
    </row>
    <row r="539" spans="1:15" ht="31.5" hidden="1">
      <c r="A539" s="1591" t="s">
        <v>23</v>
      </c>
      <c r="B539" s="1593" t="s">
        <v>314</v>
      </c>
      <c r="C539" s="1593"/>
      <c r="D539" s="1593"/>
      <c r="E539" s="1593"/>
      <c r="F539" s="1594" t="s">
        <v>232</v>
      </c>
      <c r="G539" s="1596" t="s">
        <v>233</v>
      </c>
      <c r="H539" s="1598" t="s">
        <v>315</v>
      </c>
      <c r="I539" s="1598"/>
      <c r="J539" s="1598"/>
      <c r="K539" s="1598"/>
      <c r="L539" s="1599"/>
      <c r="M539" s="1588" t="s">
        <v>234</v>
      </c>
      <c r="N539" s="892" t="s">
        <v>1</v>
      </c>
      <c r="O539" s="893" t="s">
        <v>37</v>
      </c>
    </row>
    <row r="540" spans="1:15" ht="63.75" hidden="1" thickBot="1">
      <c r="A540" s="1592"/>
      <c r="B540" s="895" t="s">
        <v>27</v>
      </c>
      <c r="C540" s="896" t="s">
        <v>28</v>
      </c>
      <c r="D540" s="896" t="s">
        <v>231</v>
      </c>
      <c r="E540" s="896" t="s">
        <v>29</v>
      </c>
      <c r="F540" s="1595"/>
      <c r="G540" s="1597"/>
      <c r="H540" s="897" t="s">
        <v>21</v>
      </c>
      <c r="I540" s="897" t="s">
        <v>20</v>
      </c>
      <c r="J540" s="898" t="s">
        <v>30</v>
      </c>
      <c r="K540" s="899" t="s">
        <v>31</v>
      </c>
      <c r="L540" s="900" t="s">
        <v>32</v>
      </c>
      <c r="M540" s="1589"/>
      <c r="N540" s="896" t="s">
        <v>33</v>
      </c>
      <c r="O540" s="901" t="s">
        <v>33</v>
      </c>
    </row>
    <row r="541" spans="1:15" ht="16.5" hidden="1" thickBot="1">
      <c r="A541" s="909" t="s">
        <v>8</v>
      </c>
      <c r="B541" s="1164"/>
      <c r="C541" s="1133"/>
      <c r="D541" s="1168"/>
      <c r="E541" s="1135"/>
      <c r="F541" s="1164"/>
      <c r="G541" s="1169"/>
      <c r="H541" s="1133"/>
      <c r="I541" s="1133"/>
      <c r="J541" s="1157"/>
      <c r="K541" s="1132"/>
      <c r="L541" s="1165"/>
      <c r="M541" s="1132"/>
      <c r="N541" s="1166"/>
      <c r="O541" s="1167"/>
    </row>
    <row r="542" spans="1:15" ht="16.5" hidden="1" thickBot="1">
      <c r="A542" s="922" t="s">
        <v>13</v>
      </c>
      <c r="B542" s="1145"/>
      <c r="C542" s="1146"/>
      <c r="D542" s="1146"/>
      <c r="E542" s="1146"/>
      <c r="F542" s="1147"/>
      <c r="G542" s="1146"/>
      <c r="H542" s="1146"/>
      <c r="I542" s="1146"/>
      <c r="J542" s="1147"/>
      <c r="K542" s="1145"/>
      <c r="L542" s="1163"/>
      <c r="M542" s="1145"/>
      <c r="N542" s="1146"/>
      <c r="O542" s="1149"/>
    </row>
    <row r="543" ht="15.75" hidden="1"/>
    <row r="544" spans="1:10" ht="15.75" hidden="1">
      <c r="A544" s="1170"/>
      <c r="B544" s="894"/>
      <c r="G544" s="1171"/>
      <c r="H544" s="1171"/>
      <c r="I544" s="1171"/>
      <c r="J544" s="1171"/>
    </row>
    <row r="545" spans="1:10" ht="15.75" hidden="1">
      <c r="A545" s="1602" t="s">
        <v>92</v>
      </c>
      <c r="B545" s="1602"/>
      <c r="C545" s="1602"/>
      <c r="D545" s="1602"/>
      <c r="E545" s="1602"/>
      <c r="F545" s="1602"/>
      <c r="G545" s="1602"/>
      <c r="H545" s="1602"/>
      <c r="I545" s="1602"/>
      <c r="J545" s="1602"/>
    </row>
    <row r="546" spans="6:11" ht="15.75" hidden="1">
      <c r="F546" s="961"/>
      <c r="G546" s="962"/>
      <c r="H546" s="962"/>
      <c r="I546" s="962"/>
      <c r="J546" s="962"/>
      <c r="K546" s="962"/>
    </row>
    <row r="547" spans="1:15" ht="31.5" hidden="1">
      <c r="A547" s="1569" t="s">
        <v>23</v>
      </c>
      <c r="B547" s="1572" t="s">
        <v>314</v>
      </c>
      <c r="C547" s="1572"/>
      <c r="D547" s="1572"/>
      <c r="E547" s="1572"/>
      <c r="F547" s="1581" t="s">
        <v>232</v>
      </c>
      <c r="G547" s="1583" t="s">
        <v>233</v>
      </c>
      <c r="H547" s="1585" t="s">
        <v>315</v>
      </c>
      <c r="I547" s="1585"/>
      <c r="J547" s="1585"/>
      <c r="K547" s="1585"/>
      <c r="L547" s="1586"/>
      <c r="M547" s="1600" t="s">
        <v>236</v>
      </c>
      <c r="N547" s="1172" t="s">
        <v>1</v>
      </c>
      <c r="O547" s="1173" t="s">
        <v>37</v>
      </c>
    </row>
    <row r="548" spans="1:15" ht="63.75" hidden="1" thickBot="1">
      <c r="A548" s="1580"/>
      <c r="B548" s="1174" t="s">
        <v>27</v>
      </c>
      <c r="C548" s="1040" t="s">
        <v>28</v>
      </c>
      <c r="D548" s="1040" t="s">
        <v>231</v>
      </c>
      <c r="E548" s="1040" t="s">
        <v>29</v>
      </c>
      <c r="F548" s="1582"/>
      <c r="G548" s="1584"/>
      <c r="H548" s="1175" t="s">
        <v>21</v>
      </c>
      <c r="I548" s="1175" t="s">
        <v>20</v>
      </c>
      <c r="J548" s="1175" t="s">
        <v>30</v>
      </c>
      <c r="K548" s="1175" t="s">
        <v>31</v>
      </c>
      <c r="L548" s="1176" t="s">
        <v>32</v>
      </c>
      <c r="M548" s="1601"/>
      <c r="N548" s="1040" t="s">
        <v>33</v>
      </c>
      <c r="O548" s="1177" t="s">
        <v>33</v>
      </c>
    </row>
    <row r="549" spans="1:15" ht="16.5" hidden="1" thickBot="1">
      <c r="A549" s="1178" t="s">
        <v>13</v>
      </c>
      <c r="B549" s="1179"/>
      <c r="C549" s="1179"/>
      <c r="D549" s="1179"/>
      <c r="E549" s="1179"/>
      <c r="F549" s="1179"/>
      <c r="G549" s="1179"/>
      <c r="H549" s="1179"/>
      <c r="I549" s="1179"/>
      <c r="J549" s="1179"/>
      <c r="K549" s="1179"/>
      <c r="L549" s="1179"/>
      <c r="M549" s="1179"/>
      <c r="N549" s="1179"/>
      <c r="O549" s="1180"/>
    </row>
    <row r="550" spans="1:15" ht="16.5" hidden="1" thickBot="1">
      <c r="A550" s="922" t="s">
        <v>13</v>
      </c>
      <c r="B550" s="1181"/>
      <c r="C550" s="1181"/>
      <c r="D550" s="1181"/>
      <c r="E550" s="1181"/>
      <c r="F550" s="1181"/>
      <c r="G550" s="1181"/>
      <c r="H550" s="1181"/>
      <c r="I550" s="1181"/>
      <c r="J550" s="1181"/>
      <c r="K550" s="1181"/>
      <c r="L550" s="1182"/>
      <c r="M550" s="1181"/>
      <c r="N550" s="1181"/>
      <c r="O550" s="1183"/>
    </row>
    <row r="551" spans="1:12" ht="15.75" hidden="1">
      <c r="A551" s="1026"/>
      <c r="B551" s="1049"/>
      <c r="C551" s="1049"/>
      <c r="D551" s="1049"/>
      <c r="E551" s="1049"/>
      <c r="F551" s="1050"/>
      <c r="G551" s="1050"/>
      <c r="H551" s="1050"/>
      <c r="I551" s="1050"/>
      <c r="J551" s="1050"/>
      <c r="L551" s="1050"/>
    </row>
    <row r="552" spans="1:12" ht="15.75" hidden="1">
      <c r="A552" s="1184"/>
      <c r="B552" s="1185"/>
      <c r="C552" s="1185"/>
      <c r="D552" s="1185"/>
      <c r="E552" s="1185"/>
      <c r="F552" s="1185"/>
      <c r="G552" s="1185"/>
      <c r="H552" s="1185"/>
      <c r="I552" s="1185"/>
      <c r="J552" s="1185"/>
      <c r="K552" s="1185"/>
      <c r="L552" s="1185"/>
    </row>
    <row r="553" spans="2:5" ht="15.75" hidden="1">
      <c r="B553" s="1186" t="s">
        <v>277</v>
      </c>
      <c r="C553" s="889"/>
      <c r="D553" s="889"/>
      <c r="E553" s="889"/>
    </row>
    <row r="554" spans="1:10" ht="15.75" hidden="1">
      <c r="A554" s="1617"/>
      <c r="B554" s="1617"/>
      <c r="C554" s="1617"/>
      <c r="D554" s="1617"/>
      <c r="E554" s="1617"/>
      <c r="F554" s="1617"/>
      <c r="G554" s="1617"/>
      <c r="H554" s="1617"/>
      <c r="I554" s="1617"/>
      <c r="J554" s="1617"/>
    </row>
    <row r="555" spans="1:10" ht="15.75" hidden="1">
      <c r="A555" s="1617" t="s">
        <v>289</v>
      </c>
      <c r="B555" s="1617"/>
      <c r="C555" s="1617"/>
      <c r="D555" s="1617"/>
      <c r="E555" s="1617"/>
      <c r="F555" s="1617"/>
      <c r="G555" s="1617"/>
      <c r="H555" s="1617"/>
      <c r="I555" s="1617"/>
      <c r="J555" s="1617"/>
    </row>
    <row r="556" spans="1:10" ht="15.75" hidden="1">
      <c r="A556" s="1187"/>
      <c r="B556" s="1187"/>
      <c r="C556" s="1187"/>
      <c r="D556" s="1187"/>
      <c r="E556" s="1187"/>
      <c r="F556" s="1187"/>
      <c r="G556" s="1187"/>
      <c r="H556" s="1187"/>
      <c r="I556" s="1187"/>
      <c r="J556" s="1187"/>
    </row>
    <row r="557" spans="1:15" ht="31.5" hidden="1">
      <c r="A557" s="1591" t="s">
        <v>23</v>
      </c>
      <c r="B557" s="1593" t="s">
        <v>314</v>
      </c>
      <c r="C557" s="1593"/>
      <c r="D557" s="1593"/>
      <c r="E557" s="1593"/>
      <c r="F557" s="1594" t="s">
        <v>232</v>
      </c>
      <c r="G557" s="1596" t="s">
        <v>233</v>
      </c>
      <c r="H557" s="1598" t="s">
        <v>315</v>
      </c>
      <c r="I557" s="1598"/>
      <c r="J557" s="1598"/>
      <c r="K557" s="1598"/>
      <c r="L557" s="1599"/>
      <c r="M557" s="1588" t="s">
        <v>234</v>
      </c>
      <c r="N557" s="892" t="s">
        <v>1</v>
      </c>
      <c r="O557" s="893" t="s">
        <v>37</v>
      </c>
    </row>
    <row r="558" spans="1:15" ht="63.75" hidden="1" thickBot="1">
      <c r="A558" s="1592"/>
      <c r="B558" s="895" t="s">
        <v>27</v>
      </c>
      <c r="C558" s="896" t="s">
        <v>28</v>
      </c>
      <c r="D558" s="896" t="s">
        <v>231</v>
      </c>
      <c r="E558" s="896" t="s">
        <v>29</v>
      </c>
      <c r="F558" s="1595"/>
      <c r="G558" s="1597"/>
      <c r="H558" s="897" t="s">
        <v>21</v>
      </c>
      <c r="I558" s="897" t="s">
        <v>20</v>
      </c>
      <c r="J558" s="898" t="s">
        <v>30</v>
      </c>
      <c r="K558" s="899" t="s">
        <v>31</v>
      </c>
      <c r="L558" s="900" t="s">
        <v>32</v>
      </c>
      <c r="M558" s="1589"/>
      <c r="N558" s="896" t="s">
        <v>33</v>
      </c>
      <c r="O558" s="901" t="s">
        <v>33</v>
      </c>
    </row>
    <row r="559" spans="1:15" ht="15.75" hidden="1">
      <c r="A559" s="902" t="s">
        <v>10</v>
      </c>
      <c r="B559" s="1188"/>
      <c r="C559" s="1188"/>
      <c r="D559" s="1188"/>
      <c r="E559" s="1188"/>
      <c r="F559" s="1188"/>
      <c r="G559" s="1188"/>
      <c r="H559" s="1189"/>
      <c r="I559" s="1189"/>
      <c r="J559" s="1189"/>
      <c r="K559" s="1189"/>
      <c r="L559" s="1190"/>
      <c r="M559" s="1191"/>
      <c r="N559" s="1189"/>
      <c r="O559" s="1192"/>
    </row>
    <row r="560" spans="1:15" ht="15.75" hidden="1">
      <c r="A560" s="909" t="s">
        <v>8</v>
      </c>
      <c r="B560" s="1193"/>
      <c r="C560" s="1193"/>
      <c r="D560" s="1193"/>
      <c r="E560" s="1193"/>
      <c r="F560" s="932"/>
      <c r="G560" s="915"/>
      <c r="H560" s="1194"/>
      <c r="I560" s="1194"/>
      <c r="J560" s="1194"/>
      <c r="K560" s="1194"/>
      <c r="L560" s="1195"/>
      <c r="M560" s="1196"/>
      <c r="N560" s="1197"/>
      <c r="O560" s="1198"/>
    </row>
    <row r="561" spans="1:15" ht="15.75" hidden="1">
      <c r="A561" s="909" t="s">
        <v>3</v>
      </c>
      <c r="B561" s="1193"/>
      <c r="C561" s="1193"/>
      <c r="D561" s="1193"/>
      <c r="E561" s="915"/>
      <c r="F561" s="932"/>
      <c r="G561" s="915"/>
      <c r="H561" s="1194"/>
      <c r="I561" s="1194"/>
      <c r="J561" s="1194"/>
      <c r="K561" s="1194"/>
      <c r="L561" s="1195"/>
      <c r="M561" s="1196"/>
      <c r="N561" s="1199"/>
      <c r="O561" s="1200"/>
    </row>
    <row r="562" spans="1:15" ht="15.75" hidden="1">
      <c r="A562" s="909" t="s">
        <v>5</v>
      </c>
      <c r="B562" s="1193"/>
      <c r="C562" s="1193"/>
      <c r="D562" s="1193"/>
      <c r="E562" s="915"/>
      <c r="F562" s="932"/>
      <c r="G562" s="915"/>
      <c r="H562" s="1194"/>
      <c r="I562" s="1194"/>
      <c r="J562" s="1194"/>
      <c r="K562" s="1194"/>
      <c r="L562" s="1195"/>
      <c r="M562" s="1196"/>
      <c r="N562" s="1201"/>
      <c r="O562" s="1202"/>
    </row>
    <row r="563" spans="1:15" ht="16.5" hidden="1" thickBot="1">
      <c r="A563" s="916" t="s">
        <v>9</v>
      </c>
      <c r="B563" s="1203"/>
      <c r="C563" s="1203"/>
      <c r="D563" s="1203"/>
      <c r="E563" s="1204"/>
      <c r="F563" s="1204"/>
      <c r="G563" s="1203"/>
      <c r="H563" s="1205"/>
      <c r="I563" s="1205"/>
      <c r="J563" s="1205"/>
      <c r="K563" s="1205"/>
      <c r="L563" s="1206"/>
      <c r="M563" s="1207"/>
      <c r="N563" s="1205"/>
      <c r="O563" s="1208"/>
    </row>
    <row r="564" spans="1:15" ht="16.5" hidden="1" thickBot="1">
      <c r="A564" s="922" t="s">
        <v>13</v>
      </c>
      <c r="B564" s="1181"/>
      <c r="C564" s="1209"/>
      <c r="D564" s="1209"/>
      <c r="E564" s="1209"/>
      <c r="F564" s="1210"/>
      <c r="G564" s="1209"/>
      <c r="H564" s="1209"/>
      <c r="I564" s="1209"/>
      <c r="J564" s="1210"/>
      <c r="K564" s="1181"/>
      <c r="L564" s="1182"/>
      <c r="M564" s="1181"/>
      <c r="N564" s="1209"/>
      <c r="O564" s="1211"/>
    </row>
    <row r="565" spans="1:11" ht="15.75" hidden="1">
      <c r="A565" s="1212"/>
      <c r="B565" s="1212"/>
      <c r="C565" s="1212"/>
      <c r="D565" s="974"/>
      <c r="K565" s="1129"/>
    </row>
    <row r="566" spans="1:4" ht="15.75" hidden="1">
      <c r="A566" s="1212"/>
      <c r="B566" s="1212"/>
      <c r="C566" s="1212"/>
      <c r="D566" s="960"/>
    </row>
    <row r="567" spans="1:10" ht="15.75" hidden="1">
      <c r="A567" s="1602" t="s">
        <v>92</v>
      </c>
      <c r="B567" s="1602"/>
      <c r="C567" s="1602"/>
      <c r="D567" s="1602"/>
      <c r="E567" s="1602"/>
      <c r="F567" s="1602"/>
      <c r="G567" s="1602"/>
      <c r="H567" s="1602"/>
      <c r="I567" s="1602"/>
      <c r="J567" s="1602"/>
    </row>
    <row r="568" spans="6:11" ht="15.75" hidden="1">
      <c r="F568" s="961"/>
      <c r="G568" s="962"/>
      <c r="H568" s="962"/>
      <c r="I568" s="962"/>
      <c r="J568" s="962"/>
      <c r="K568" s="962"/>
    </row>
    <row r="569" spans="1:15" ht="31.5" hidden="1">
      <c r="A569" s="1569" t="s">
        <v>23</v>
      </c>
      <c r="B569" s="1572" t="s">
        <v>314</v>
      </c>
      <c r="C569" s="1572"/>
      <c r="D569" s="1572"/>
      <c r="E569" s="1572"/>
      <c r="F569" s="1581" t="s">
        <v>232</v>
      </c>
      <c r="G569" s="1583" t="s">
        <v>233</v>
      </c>
      <c r="H569" s="1585" t="s">
        <v>315</v>
      </c>
      <c r="I569" s="1585"/>
      <c r="J569" s="1585"/>
      <c r="K569" s="1585"/>
      <c r="L569" s="1586"/>
      <c r="M569" s="1600" t="s">
        <v>236</v>
      </c>
      <c r="N569" s="1172" t="s">
        <v>1</v>
      </c>
      <c r="O569" s="1213" t="s">
        <v>37</v>
      </c>
    </row>
    <row r="570" spans="1:15" ht="63.75" hidden="1" thickBot="1">
      <c r="A570" s="1580"/>
      <c r="B570" s="1174" t="s">
        <v>27</v>
      </c>
      <c r="C570" s="1040" t="s">
        <v>28</v>
      </c>
      <c r="D570" s="896" t="s">
        <v>231</v>
      </c>
      <c r="E570" s="1040" t="s">
        <v>29</v>
      </c>
      <c r="F570" s="1582"/>
      <c r="G570" s="1584"/>
      <c r="H570" s="1175" t="s">
        <v>21</v>
      </c>
      <c r="I570" s="1175" t="s">
        <v>20</v>
      </c>
      <c r="J570" s="1175" t="s">
        <v>30</v>
      </c>
      <c r="K570" s="1175" t="s">
        <v>31</v>
      </c>
      <c r="L570" s="1176" t="s">
        <v>32</v>
      </c>
      <c r="M570" s="1601"/>
      <c r="N570" s="1040" t="s">
        <v>33</v>
      </c>
      <c r="O570" s="1177" t="s">
        <v>33</v>
      </c>
    </row>
    <row r="571" spans="1:15" ht="16.5" hidden="1" thickBot="1">
      <c r="A571" s="1178" t="s">
        <v>13</v>
      </c>
      <c r="B571" s="1179"/>
      <c r="C571" s="1179"/>
      <c r="D571" s="1179"/>
      <c r="E571" s="1179"/>
      <c r="F571" s="1179"/>
      <c r="G571" s="1179"/>
      <c r="H571" s="1179"/>
      <c r="I571" s="1179"/>
      <c r="J571" s="1179"/>
      <c r="K571" s="1179"/>
      <c r="L571" s="1214"/>
      <c r="M571" s="1179"/>
      <c r="N571" s="1179"/>
      <c r="O571" s="1215"/>
    </row>
    <row r="572" spans="1:15" ht="16.5" hidden="1" thickBot="1">
      <c r="A572" s="922" t="s">
        <v>13</v>
      </c>
      <c r="B572" s="1181"/>
      <c r="C572" s="1181"/>
      <c r="D572" s="1181"/>
      <c r="E572" s="1181"/>
      <c r="F572" s="1181"/>
      <c r="G572" s="1181"/>
      <c r="H572" s="1181"/>
      <c r="I572" s="1181"/>
      <c r="J572" s="1181"/>
      <c r="K572" s="1181"/>
      <c r="L572" s="1182"/>
      <c r="M572" s="1181"/>
      <c r="N572" s="1181"/>
      <c r="O572" s="1216"/>
    </row>
    <row r="573" spans="1:12" ht="15.75" hidden="1">
      <c r="A573" s="1026"/>
      <c r="B573" s="1049"/>
      <c r="C573" s="1049"/>
      <c r="D573" s="1049"/>
      <c r="E573" s="1049"/>
      <c r="F573" s="1050"/>
      <c r="G573" s="1050"/>
      <c r="H573" s="1050"/>
      <c r="I573" s="1050"/>
      <c r="J573" s="1050"/>
      <c r="L573" s="1050"/>
    </row>
    <row r="574" ht="15.75" hidden="1"/>
    <row r="575" spans="1:5" ht="15.75" hidden="1">
      <c r="A575" s="894"/>
      <c r="B575" s="1186" t="s">
        <v>277</v>
      </c>
      <c r="C575" s="889"/>
      <c r="D575" s="889"/>
      <c r="E575" s="889"/>
    </row>
    <row r="576" ht="15.75" hidden="1"/>
    <row r="577" spans="1:11" ht="15.75" hidden="1">
      <c r="A577" s="1590" t="s">
        <v>274</v>
      </c>
      <c r="B577" s="1590"/>
      <c r="C577" s="1590"/>
      <c r="D577" s="1590"/>
      <c r="E577" s="1590"/>
      <c r="F577" s="1590"/>
      <c r="G577" s="1590"/>
      <c r="H577" s="1590"/>
      <c r="I577" s="1590"/>
      <c r="J577" s="1590"/>
      <c r="K577" s="964"/>
    </row>
    <row r="578" spans="1:15" ht="31.5" hidden="1">
      <c r="A578" s="1591" t="s">
        <v>23</v>
      </c>
      <c r="B578" s="1593" t="s">
        <v>314</v>
      </c>
      <c r="C578" s="1593"/>
      <c r="D578" s="1593"/>
      <c r="E578" s="1593"/>
      <c r="F578" s="1594" t="s">
        <v>232</v>
      </c>
      <c r="G578" s="1596" t="s">
        <v>233</v>
      </c>
      <c r="H578" s="1598" t="s">
        <v>315</v>
      </c>
      <c r="I578" s="1598"/>
      <c r="J578" s="1598"/>
      <c r="K578" s="1598"/>
      <c r="L578" s="1599"/>
      <c r="M578" s="1588" t="s">
        <v>234</v>
      </c>
      <c r="N578" s="892" t="s">
        <v>1</v>
      </c>
      <c r="O578" s="1011" t="s">
        <v>37</v>
      </c>
    </row>
    <row r="579" spans="1:15" ht="63.75" hidden="1" thickBot="1">
      <c r="A579" s="1592"/>
      <c r="B579" s="895" t="s">
        <v>27</v>
      </c>
      <c r="C579" s="896" t="s">
        <v>28</v>
      </c>
      <c r="D579" s="896" t="s">
        <v>231</v>
      </c>
      <c r="E579" s="896" t="s">
        <v>29</v>
      </c>
      <c r="F579" s="1595"/>
      <c r="G579" s="1597"/>
      <c r="H579" s="897" t="s">
        <v>21</v>
      </c>
      <c r="I579" s="897" t="s">
        <v>20</v>
      </c>
      <c r="J579" s="898" t="s">
        <v>30</v>
      </c>
      <c r="K579" s="899" t="s">
        <v>31</v>
      </c>
      <c r="L579" s="900" t="s">
        <v>32</v>
      </c>
      <c r="M579" s="1589"/>
      <c r="N579" s="896" t="s">
        <v>33</v>
      </c>
      <c r="O579" s="901" t="s">
        <v>33</v>
      </c>
    </row>
    <row r="580" spans="1:15" ht="16.5" hidden="1" thickBot="1">
      <c r="A580" s="909" t="s">
        <v>8</v>
      </c>
      <c r="B580" s="915"/>
      <c r="C580" s="915"/>
      <c r="D580" s="915"/>
      <c r="E580" s="915"/>
      <c r="F580" s="915"/>
      <c r="G580" s="915"/>
      <c r="H580" s="915"/>
      <c r="I580" s="915"/>
      <c r="J580" s="1084"/>
      <c r="K580" s="1085"/>
      <c r="L580" s="1217"/>
      <c r="M580" s="1218"/>
      <c r="N580" s="1091"/>
      <c r="O580" s="1092"/>
    </row>
    <row r="581" spans="1:15" ht="16.5" hidden="1" thickBot="1">
      <c r="A581" s="922" t="s">
        <v>13</v>
      </c>
      <c r="B581" s="1219"/>
      <c r="C581" s="1220"/>
      <c r="D581" s="1220"/>
      <c r="E581" s="1220"/>
      <c r="F581" s="1221"/>
      <c r="G581" s="1220"/>
      <c r="H581" s="1220"/>
      <c r="I581" s="1220"/>
      <c r="J581" s="1221"/>
      <c r="K581" s="1219"/>
      <c r="L581" s="1222"/>
      <c r="M581" s="1219"/>
      <c r="N581" s="1220"/>
      <c r="O581" s="1223"/>
    </row>
    <row r="582" ht="15.75" hidden="1"/>
    <row r="583" spans="1:10" ht="15.75" hidden="1">
      <c r="A583" s="1590" t="s">
        <v>274</v>
      </c>
      <c r="B583" s="1590"/>
      <c r="C583" s="1590"/>
      <c r="D583" s="1590"/>
      <c r="E583" s="1590"/>
      <c r="F583" s="1590"/>
      <c r="G583" s="1590"/>
      <c r="H583" s="1590"/>
      <c r="I583" s="1590"/>
      <c r="J583" s="1590"/>
    </row>
    <row r="584" spans="1:15" ht="31.5" hidden="1">
      <c r="A584" s="1591" t="s">
        <v>23</v>
      </c>
      <c r="B584" s="1593" t="s">
        <v>314</v>
      </c>
      <c r="C584" s="1593"/>
      <c r="D584" s="1593"/>
      <c r="E584" s="1593"/>
      <c r="F584" s="1594" t="s">
        <v>232</v>
      </c>
      <c r="G584" s="1596" t="s">
        <v>233</v>
      </c>
      <c r="H584" s="1598" t="s">
        <v>315</v>
      </c>
      <c r="I584" s="1598"/>
      <c r="J584" s="1598"/>
      <c r="K584" s="1598"/>
      <c r="L584" s="1599"/>
      <c r="M584" s="1588" t="s">
        <v>234</v>
      </c>
      <c r="N584" s="892" t="s">
        <v>1</v>
      </c>
      <c r="O584" s="1011" t="s">
        <v>37</v>
      </c>
    </row>
    <row r="585" spans="1:15" ht="63.75" hidden="1" thickBot="1">
      <c r="A585" s="1592"/>
      <c r="B585" s="895" t="s">
        <v>27</v>
      </c>
      <c r="C585" s="896" t="s">
        <v>28</v>
      </c>
      <c r="D585" s="896" t="s">
        <v>231</v>
      </c>
      <c r="E585" s="896" t="s">
        <v>29</v>
      </c>
      <c r="F585" s="1595"/>
      <c r="G585" s="1597"/>
      <c r="H585" s="897" t="s">
        <v>21</v>
      </c>
      <c r="I585" s="897" t="s">
        <v>20</v>
      </c>
      <c r="J585" s="898" t="s">
        <v>30</v>
      </c>
      <c r="K585" s="899" t="s">
        <v>31</v>
      </c>
      <c r="L585" s="900" t="s">
        <v>32</v>
      </c>
      <c r="M585" s="1589"/>
      <c r="N585" s="896" t="s">
        <v>33</v>
      </c>
      <c r="O585" s="901" t="s">
        <v>33</v>
      </c>
    </row>
    <row r="586" spans="1:15" ht="15.75" hidden="1">
      <c r="A586" s="909" t="s">
        <v>8</v>
      </c>
      <c r="B586" s="1224"/>
      <c r="C586" s="1224"/>
      <c r="D586" s="1224"/>
      <c r="E586" s="1224"/>
      <c r="F586" s="1225"/>
      <c r="G586" s="1224"/>
      <c r="H586" s="1224"/>
      <c r="I586" s="1085"/>
      <c r="J586" s="1224"/>
      <c r="K586" s="1085"/>
      <c r="L586" s="1226"/>
      <c r="M586" s="1218"/>
      <c r="N586" s="1091"/>
      <c r="O586" s="1092"/>
    </row>
    <row r="587" spans="1:15" ht="16.5" hidden="1" thickBot="1">
      <c r="A587" s="909" t="s">
        <v>3</v>
      </c>
      <c r="B587" s="1225"/>
      <c r="C587" s="1225"/>
      <c r="D587" s="1225"/>
      <c r="E587" s="1225"/>
      <c r="F587" s="1227"/>
      <c r="G587" s="1225"/>
      <c r="H587" s="1225"/>
      <c r="I587" s="1225"/>
      <c r="J587" s="1225"/>
      <c r="K587" s="1089"/>
      <c r="L587" s="1228"/>
      <c r="M587" s="1218"/>
      <c r="N587" s="1091"/>
      <c r="O587" s="1092"/>
    </row>
    <row r="588" spans="1:15" ht="16.5" hidden="1" thickBot="1">
      <c r="A588" s="922" t="s">
        <v>13</v>
      </c>
      <c r="B588" s="1219"/>
      <c r="C588" s="1219"/>
      <c r="D588" s="1219"/>
      <c r="E588" s="1219"/>
      <c r="F588" s="1219"/>
      <c r="G588" s="1219"/>
      <c r="H588" s="1219"/>
      <c r="I588" s="1219"/>
      <c r="J588" s="1219"/>
      <c r="K588" s="1219"/>
      <c r="L588" s="1222"/>
      <c r="M588" s="1219"/>
      <c r="N588" s="1219"/>
      <c r="O588" s="1229"/>
    </row>
    <row r="589" ht="15.75" hidden="1"/>
    <row r="590" spans="1:10" ht="15.75" hidden="1">
      <c r="A590" s="1613" t="s">
        <v>274</v>
      </c>
      <c r="B590" s="1613"/>
      <c r="C590" s="1613"/>
      <c r="D590" s="1613"/>
      <c r="E590" s="1613"/>
      <c r="F590" s="1613"/>
      <c r="G590" s="1613"/>
      <c r="H590" s="1613"/>
      <c r="I590" s="1613"/>
      <c r="J590" s="1613"/>
    </row>
    <row r="591" spans="1:15" ht="31.5" hidden="1">
      <c r="A591" s="1614" t="s">
        <v>23</v>
      </c>
      <c r="B591" s="1616" t="s">
        <v>314</v>
      </c>
      <c r="C591" s="1616"/>
      <c r="D591" s="1616"/>
      <c r="E591" s="1616"/>
      <c r="F591" s="1594" t="s">
        <v>232</v>
      </c>
      <c r="G591" s="1596" t="s">
        <v>233</v>
      </c>
      <c r="H591" s="1598" t="s">
        <v>315</v>
      </c>
      <c r="I591" s="1598"/>
      <c r="J591" s="1598"/>
      <c r="K591" s="1598"/>
      <c r="L591" s="1599"/>
      <c r="M591" s="1588" t="s">
        <v>234</v>
      </c>
      <c r="N591" s="892" t="s">
        <v>1</v>
      </c>
      <c r="O591" s="1011" t="s">
        <v>37</v>
      </c>
    </row>
    <row r="592" spans="1:15" ht="63.75" hidden="1" thickBot="1">
      <c r="A592" s="1615"/>
      <c r="B592" s="1230" t="s">
        <v>27</v>
      </c>
      <c r="C592" s="1231" t="s">
        <v>28</v>
      </c>
      <c r="D592" s="1231" t="s">
        <v>231</v>
      </c>
      <c r="E592" s="1231" t="s">
        <v>29</v>
      </c>
      <c r="F592" s="1595"/>
      <c r="G592" s="1597"/>
      <c r="H592" s="897" t="s">
        <v>21</v>
      </c>
      <c r="I592" s="897" t="s">
        <v>20</v>
      </c>
      <c r="J592" s="898" t="s">
        <v>30</v>
      </c>
      <c r="K592" s="899" t="s">
        <v>31</v>
      </c>
      <c r="L592" s="900" t="s">
        <v>32</v>
      </c>
      <c r="M592" s="1589"/>
      <c r="N592" s="896" t="s">
        <v>33</v>
      </c>
      <c r="O592" s="901" t="s">
        <v>33</v>
      </c>
    </row>
    <row r="593" spans="1:15" ht="16.5" hidden="1" thickBot="1">
      <c r="A593" s="1232" t="s">
        <v>8</v>
      </c>
      <c r="B593" s="1233"/>
      <c r="C593" s="1233"/>
      <c r="D593" s="1233"/>
      <c r="E593" s="1234"/>
      <c r="F593" s="1082"/>
      <c r="G593" s="1097"/>
      <c r="H593" s="1105"/>
      <c r="I593" s="1106"/>
      <c r="J593" s="1105"/>
      <c r="K593" s="1106"/>
      <c r="L593" s="1086"/>
      <c r="M593" s="1085"/>
      <c r="N593" s="1091"/>
      <c r="O593" s="1092"/>
    </row>
    <row r="594" spans="1:15" ht="16.5" hidden="1" thickBot="1">
      <c r="A594" s="1235" t="s">
        <v>13</v>
      </c>
      <c r="B594" s="1236"/>
      <c r="C594" s="1237"/>
      <c r="D594" s="1237"/>
      <c r="E594" s="1237"/>
      <c r="F594" s="1221"/>
      <c r="G594" s="1220"/>
      <c r="H594" s="1220"/>
      <c r="I594" s="1220"/>
      <c r="J594" s="1221"/>
      <c r="K594" s="1219"/>
      <c r="L594" s="1238"/>
      <c r="M594" s="1219"/>
      <c r="N594" s="1220"/>
      <c r="O594" s="1223"/>
    </row>
    <row r="595" spans="2:15" ht="15.75" hidden="1">
      <c r="B595" s="1239"/>
      <c r="C595" s="1239"/>
      <c r="D595" s="1239"/>
      <c r="E595" s="1239"/>
      <c r="F595" s="1239"/>
      <c r="G595" s="1239"/>
      <c r="H595" s="1239"/>
      <c r="I595" s="1239"/>
      <c r="J595" s="1239"/>
      <c r="K595" s="1239"/>
      <c r="L595" s="1239"/>
      <c r="M595" s="1239"/>
      <c r="N595" s="1239"/>
      <c r="O595" s="1239"/>
    </row>
    <row r="596" spans="1:10" ht="15.75" hidden="1">
      <c r="A596" s="1590" t="s">
        <v>274</v>
      </c>
      <c r="B596" s="1590"/>
      <c r="C596" s="1590"/>
      <c r="D596" s="1590"/>
      <c r="E596" s="1590"/>
      <c r="F596" s="1590"/>
      <c r="G596" s="1590"/>
      <c r="H596" s="1590"/>
      <c r="I596" s="1590"/>
      <c r="J596" s="1590"/>
    </row>
    <row r="597" spans="1:15" ht="31.5" hidden="1">
      <c r="A597" s="1591" t="s">
        <v>23</v>
      </c>
      <c r="B597" s="1593" t="s">
        <v>314</v>
      </c>
      <c r="C597" s="1593"/>
      <c r="D597" s="1593"/>
      <c r="E597" s="1593"/>
      <c r="F597" s="1594" t="s">
        <v>232</v>
      </c>
      <c r="G597" s="1596" t="s">
        <v>233</v>
      </c>
      <c r="H597" s="1598" t="s">
        <v>315</v>
      </c>
      <c r="I597" s="1598"/>
      <c r="J597" s="1598"/>
      <c r="K597" s="1598"/>
      <c r="L597" s="1599"/>
      <c r="M597" s="1588" t="s">
        <v>234</v>
      </c>
      <c r="N597" s="892" t="s">
        <v>1</v>
      </c>
      <c r="O597" s="1011" t="s">
        <v>37</v>
      </c>
    </row>
    <row r="598" spans="1:15" ht="63.75" hidden="1" thickBot="1">
      <c r="A598" s="1592"/>
      <c r="B598" s="895" t="s">
        <v>27</v>
      </c>
      <c r="C598" s="896" t="s">
        <v>28</v>
      </c>
      <c r="D598" s="896" t="s">
        <v>231</v>
      </c>
      <c r="E598" s="896" t="s">
        <v>29</v>
      </c>
      <c r="F598" s="1595"/>
      <c r="G598" s="1597"/>
      <c r="H598" s="897" t="s">
        <v>21</v>
      </c>
      <c r="I598" s="897" t="s">
        <v>20</v>
      </c>
      <c r="J598" s="898" t="s">
        <v>30</v>
      </c>
      <c r="K598" s="899" t="s">
        <v>31</v>
      </c>
      <c r="L598" s="900" t="s">
        <v>32</v>
      </c>
      <c r="M598" s="1589"/>
      <c r="N598" s="896" t="s">
        <v>33</v>
      </c>
      <c r="O598" s="901" t="s">
        <v>33</v>
      </c>
    </row>
    <row r="599" spans="1:15" ht="16.5" hidden="1" thickBot="1">
      <c r="A599" s="909" t="s">
        <v>8</v>
      </c>
      <c r="B599" s="1224"/>
      <c r="C599" s="1224"/>
      <c r="D599" s="1224"/>
      <c r="E599" s="1224"/>
      <c r="F599" s="1224"/>
      <c r="G599" s="1224"/>
      <c r="H599" s="1105"/>
      <c r="I599" s="1106"/>
      <c r="J599" s="1105"/>
      <c r="K599" s="1106"/>
      <c r="L599" s="1240"/>
      <c r="M599" s="1085"/>
      <c r="N599" s="1113"/>
      <c r="O599" s="1113"/>
    </row>
    <row r="600" spans="1:15" ht="16.5" hidden="1" thickBot="1">
      <c r="A600" s="922" t="s">
        <v>13</v>
      </c>
      <c r="B600" s="1219"/>
      <c r="C600" s="1220"/>
      <c r="D600" s="1220"/>
      <c r="E600" s="1220"/>
      <c r="F600" s="1221"/>
      <c r="G600" s="1220"/>
      <c r="H600" s="1220"/>
      <c r="I600" s="1220"/>
      <c r="J600" s="1221"/>
      <c r="K600" s="1219"/>
      <c r="L600" s="1222"/>
      <c r="M600" s="1219"/>
      <c r="N600" s="1220"/>
      <c r="O600" s="1223"/>
    </row>
    <row r="601" ht="15.75" hidden="1"/>
    <row r="602" spans="1:7" ht="15.75" hidden="1">
      <c r="A602" s="1590" t="s">
        <v>274</v>
      </c>
      <c r="B602" s="1590"/>
      <c r="C602" s="1590"/>
      <c r="D602" s="1590"/>
      <c r="E602" s="1590"/>
      <c r="F602" s="1590"/>
      <c r="G602" s="1590"/>
    </row>
    <row r="603" spans="1:15" ht="31.5" hidden="1">
      <c r="A603" s="1591" t="s">
        <v>23</v>
      </c>
      <c r="B603" s="1593" t="s">
        <v>314</v>
      </c>
      <c r="C603" s="1593"/>
      <c r="D603" s="1593"/>
      <c r="E603" s="1593"/>
      <c r="F603" s="1594" t="s">
        <v>232</v>
      </c>
      <c r="G603" s="1596" t="s">
        <v>233</v>
      </c>
      <c r="H603" s="1598" t="s">
        <v>315</v>
      </c>
      <c r="I603" s="1598"/>
      <c r="J603" s="1598"/>
      <c r="K603" s="1598"/>
      <c r="L603" s="1599"/>
      <c r="M603" s="1588" t="s">
        <v>234</v>
      </c>
      <c r="N603" s="892" t="s">
        <v>1</v>
      </c>
      <c r="O603" s="893" t="s">
        <v>37</v>
      </c>
    </row>
    <row r="604" spans="1:15" ht="63.75" hidden="1" thickBot="1">
      <c r="A604" s="1592"/>
      <c r="B604" s="895" t="s">
        <v>27</v>
      </c>
      <c r="C604" s="896" t="s">
        <v>28</v>
      </c>
      <c r="D604" s="896" t="s">
        <v>231</v>
      </c>
      <c r="E604" s="896" t="s">
        <v>29</v>
      </c>
      <c r="F604" s="1595"/>
      <c r="G604" s="1597"/>
      <c r="H604" s="897" t="s">
        <v>21</v>
      </c>
      <c r="I604" s="897" t="s">
        <v>20</v>
      </c>
      <c r="J604" s="898" t="s">
        <v>30</v>
      </c>
      <c r="K604" s="899" t="s">
        <v>31</v>
      </c>
      <c r="L604" s="900" t="s">
        <v>32</v>
      </c>
      <c r="M604" s="1589"/>
      <c r="N604" s="896" t="s">
        <v>33</v>
      </c>
      <c r="O604" s="901" t="s">
        <v>33</v>
      </c>
    </row>
    <row r="605" spans="1:15" ht="16.5" hidden="1" thickBot="1">
      <c r="A605" s="909" t="s">
        <v>8</v>
      </c>
      <c r="B605" s="1115"/>
      <c r="C605" s="1083"/>
      <c r="D605" s="1091"/>
      <c r="E605" s="1241"/>
      <c r="F605" s="1091"/>
      <c r="G605" s="1091"/>
      <c r="H605" s="1105"/>
      <c r="I605" s="1106"/>
      <c r="J605" s="1105"/>
      <c r="K605" s="1106"/>
      <c r="L605" s="1086"/>
      <c r="M605" s="1085"/>
      <c r="N605" s="1242"/>
      <c r="O605" s="1243"/>
    </row>
    <row r="606" spans="1:15" ht="16.5" hidden="1" thickBot="1">
      <c r="A606" s="922" t="s">
        <v>13</v>
      </c>
      <c r="B606" s="1219"/>
      <c r="C606" s="1220"/>
      <c r="D606" s="1220"/>
      <c r="E606" s="1220"/>
      <c r="F606" s="1221"/>
      <c r="G606" s="1220"/>
      <c r="H606" s="1220"/>
      <c r="I606" s="1220"/>
      <c r="J606" s="1221"/>
      <c r="K606" s="1219"/>
      <c r="L606" s="1238"/>
      <c r="M606" s="1219"/>
      <c r="N606" s="1220"/>
      <c r="O606" s="1223"/>
    </row>
    <row r="607" ht="15.75" hidden="1"/>
    <row r="608" spans="1:7" ht="15.75" hidden="1">
      <c r="A608" s="1590" t="s">
        <v>274</v>
      </c>
      <c r="B608" s="1590"/>
      <c r="C608" s="1590"/>
      <c r="D608" s="1590"/>
      <c r="E608" s="1590"/>
      <c r="F608" s="1590"/>
      <c r="G608" s="1590"/>
    </row>
    <row r="609" spans="1:15" ht="31.5" hidden="1">
      <c r="A609" s="1591" t="s">
        <v>23</v>
      </c>
      <c r="B609" s="1593" t="s">
        <v>314</v>
      </c>
      <c r="C609" s="1593"/>
      <c r="D609" s="1593"/>
      <c r="E609" s="1593"/>
      <c r="F609" s="1594" t="s">
        <v>232</v>
      </c>
      <c r="G609" s="1596" t="s">
        <v>233</v>
      </c>
      <c r="H609" s="1598" t="s">
        <v>315</v>
      </c>
      <c r="I609" s="1598"/>
      <c r="J609" s="1598"/>
      <c r="K609" s="1598"/>
      <c r="L609" s="1599"/>
      <c r="M609" s="1588" t="s">
        <v>234</v>
      </c>
      <c r="N609" s="892" t="s">
        <v>1</v>
      </c>
      <c r="O609" s="893" t="s">
        <v>37</v>
      </c>
    </row>
    <row r="610" spans="1:15" ht="63.75" hidden="1" thickBot="1">
      <c r="A610" s="1592"/>
      <c r="B610" s="895" t="s">
        <v>27</v>
      </c>
      <c r="C610" s="896" t="s">
        <v>28</v>
      </c>
      <c r="D610" s="896" t="s">
        <v>231</v>
      </c>
      <c r="E610" s="896" t="s">
        <v>29</v>
      </c>
      <c r="F610" s="1595"/>
      <c r="G610" s="1597"/>
      <c r="H610" s="897" t="s">
        <v>21</v>
      </c>
      <c r="I610" s="897" t="s">
        <v>20</v>
      </c>
      <c r="J610" s="898" t="s">
        <v>30</v>
      </c>
      <c r="K610" s="899" t="s">
        <v>31</v>
      </c>
      <c r="L610" s="900" t="s">
        <v>32</v>
      </c>
      <c r="M610" s="1589"/>
      <c r="N610" s="896" t="s">
        <v>33</v>
      </c>
      <c r="O610" s="901" t="s">
        <v>33</v>
      </c>
    </row>
    <row r="611" spans="1:15" ht="16.5" hidden="1" thickBot="1">
      <c r="A611" s="909" t="s">
        <v>8</v>
      </c>
      <c r="B611" s="1115"/>
      <c r="C611" s="1083"/>
      <c r="D611" s="915"/>
      <c r="E611" s="1241"/>
      <c r="F611" s="1091"/>
      <c r="G611" s="1091"/>
      <c r="H611" s="1105"/>
      <c r="I611" s="1106"/>
      <c r="J611" s="1105"/>
      <c r="K611" s="1106"/>
      <c r="L611" s="1086"/>
      <c r="M611" s="1085"/>
      <c r="N611" s="1242"/>
      <c r="O611" s="1113"/>
    </row>
    <row r="612" spans="1:15" ht="16.5" hidden="1" thickBot="1">
      <c r="A612" s="922" t="s">
        <v>13</v>
      </c>
      <c r="B612" s="1219"/>
      <c r="C612" s="1220"/>
      <c r="D612" s="1220"/>
      <c r="E612" s="1220"/>
      <c r="F612" s="1221"/>
      <c r="G612" s="1220"/>
      <c r="H612" s="1220"/>
      <c r="I612" s="1220"/>
      <c r="J612" s="1221"/>
      <c r="K612" s="1219"/>
      <c r="L612" s="1238"/>
      <c r="M612" s="1219"/>
      <c r="N612" s="1220"/>
      <c r="O612" s="1223"/>
    </row>
    <row r="613" spans="2:3" ht="15.75" hidden="1">
      <c r="B613" s="1244"/>
      <c r="C613" s="1244"/>
    </row>
    <row r="614" spans="2:3" ht="15.75" hidden="1">
      <c r="B614" s="1244"/>
      <c r="C614" s="1244"/>
    </row>
    <row r="615" spans="1:10" ht="15.75" hidden="1">
      <c r="A615" s="1607" t="s">
        <v>92</v>
      </c>
      <c r="B615" s="1607"/>
      <c r="C615" s="1607"/>
      <c r="D615" s="1607"/>
      <c r="E615" s="1607"/>
      <c r="F615" s="1607"/>
      <c r="G615" s="1607"/>
      <c r="H615" s="1607"/>
      <c r="I615" s="1607"/>
      <c r="J615" s="1607"/>
    </row>
    <row r="616" spans="6:11" ht="15.75" hidden="1">
      <c r="F616" s="961"/>
      <c r="G616" s="962"/>
      <c r="H616" s="962"/>
      <c r="I616" s="962"/>
      <c r="J616" s="962"/>
      <c r="K616" s="962"/>
    </row>
    <row r="617" spans="1:15" ht="31.5" hidden="1">
      <c r="A617" s="1608" t="s">
        <v>23</v>
      </c>
      <c r="B617" s="1610" t="s">
        <v>316</v>
      </c>
      <c r="C617" s="1610"/>
      <c r="D617" s="1610"/>
      <c r="E617" s="1610"/>
      <c r="F617" s="1581" t="s">
        <v>232</v>
      </c>
      <c r="G617" s="1583" t="s">
        <v>233</v>
      </c>
      <c r="H617" s="1611" t="s">
        <v>317</v>
      </c>
      <c r="I617" s="1611"/>
      <c r="J617" s="1611"/>
      <c r="K617" s="1611"/>
      <c r="L617" s="1612"/>
      <c r="M617" s="1600" t="s">
        <v>236</v>
      </c>
      <c r="N617" s="1036" t="s">
        <v>1</v>
      </c>
      <c r="O617" s="1245" t="s">
        <v>37</v>
      </c>
    </row>
    <row r="618" spans="1:15" ht="63.75" hidden="1" thickBot="1">
      <c r="A618" s="1609"/>
      <c r="B618" s="1038" t="s">
        <v>27</v>
      </c>
      <c r="C618" s="1039" t="s">
        <v>28</v>
      </c>
      <c r="D618" s="1246" t="s">
        <v>231</v>
      </c>
      <c r="E618" s="1039" t="s">
        <v>29</v>
      </c>
      <c r="F618" s="1582"/>
      <c r="G618" s="1584"/>
      <c r="H618" s="1041" t="s">
        <v>21</v>
      </c>
      <c r="I618" s="1041" t="s">
        <v>20</v>
      </c>
      <c r="J618" s="1041" t="s">
        <v>30</v>
      </c>
      <c r="K618" s="1041" t="s">
        <v>31</v>
      </c>
      <c r="L618" s="1042" t="s">
        <v>32</v>
      </c>
      <c r="M618" s="1601"/>
      <c r="N618" s="1039" t="s">
        <v>33</v>
      </c>
      <c r="O618" s="1043" t="s">
        <v>33</v>
      </c>
    </row>
    <row r="619" spans="1:15" ht="16.5" hidden="1" thickBot="1">
      <c r="A619" s="1044" t="s">
        <v>13</v>
      </c>
      <c r="B619" s="1045"/>
      <c r="C619" s="1045"/>
      <c r="D619" s="1045"/>
      <c r="E619" s="1045"/>
      <c r="F619" s="1045"/>
      <c r="G619" s="1045"/>
      <c r="H619" s="1045"/>
      <c r="I619" s="1045"/>
      <c r="J619" s="1045"/>
      <c r="K619" s="1045"/>
      <c r="L619" s="1247"/>
      <c r="M619" s="1045"/>
      <c r="N619" s="1045"/>
      <c r="O619" s="1248"/>
    </row>
    <row r="620" spans="1:15" ht="16.5" hidden="1" thickBot="1">
      <c r="A620" s="1249" t="s">
        <v>13</v>
      </c>
      <c r="B620" s="1047"/>
      <c r="C620" s="1047"/>
      <c r="D620" s="1047"/>
      <c r="E620" s="1047"/>
      <c r="F620" s="1047"/>
      <c r="G620" s="1047"/>
      <c r="H620" s="1047"/>
      <c r="I620" s="1047"/>
      <c r="J620" s="1047"/>
      <c r="K620" s="1047"/>
      <c r="L620" s="1250"/>
      <c r="M620" s="1047"/>
      <c r="N620" s="1047"/>
      <c r="O620" s="1251"/>
    </row>
    <row r="621" spans="1:12" ht="15.75" hidden="1">
      <c r="A621" s="1026"/>
      <c r="B621" s="1049"/>
      <c r="C621" s="1049"/>
      <c r="D621" s="1049"/>
      <c r="E621" s="1049"/>
      <c r="F621" s="1050"/>
      <c r="G621" s="1050"/>
      <c r="H621" s="1050"/>
      <c r="I621" s="1050"/>
      <c r="J621" s="1050"/>
      <c r="L621" s="1050"/>
    </row>
    <row r="622" ht="15.75" hidden="1">
      <c r="B622" s="894"/>
    </row>
    <row r="623" spans="2:5" ht="15.75" hidden="1">
      <c r="B623" s="1186" t="s">
        <v>284</v>
      </c>
      <c r="C623" s="889"/>
      <c r="D623" s="889"/>
      <c r="E623" s="889"/>
    </row>
    <row r="624" ht="15.75" hidden="1"/>
    <row r="625" spans="1:10" ht="15.75" hidden="1">
      <c r="A625" s="1590" t="s">
        <v>225</v>
      </c>
      <c r="B625" s="1590"/>
      <c r="C625" s="1590"/>
      <c r="D625" s="1590"/>
      <c r="E625" s="1590"/>
      <c r="F625" s="1590"/>
      <c r="G625" s="1590"/>
      <c r="H625" s="1590"/>
      <c r="I625" s="1590"/>
      <c r="J625" s="1590"/>
    </row>
    <row r="626" spans="1:15" ht="31.5" hidden="1">
      <c r="A626" s="1591" t="s">
        <v>23</v>
      </c>
      <c r="B626" s="1593" t="s">
        <v>314</v>
      </c>
      <c r="C626" s="1593"/>
      <c r="D626" s="1593"/>
      <c r="E626" s="1593"/>
      <c r="F626" s="1594" t="s">
        <v>232</v>
      </c>
      <c r="G626" s="1596" t="s">
        <v>233</v>
      </c>
      <c r="H626" s="1598" t="s">
        <v>315</v>
      </c>
      <c r="I626" s="1598"/>
      <c r="J626" s="1598"/>
      <c r="K626" s="1598"/>
      <c r="L626" s="1599"/>
      <c r="M626" s="1600" t="s">
        <v>236</v>
      </c>
      <c r="N626" s="1172" t="s">
        <v>1</v>
      </c>
      <c r="O626" s="1173" t="s">
        <v>37</v>
      </c>
    </row>
    <row r="627" spans="1:15" ht="63.75" hidden="1" thickBot="1">
      <c r="A627" s="1592"/>
      <c r="B627" s="895" t="s">
        <v>27</v>
      </c>
      <c r="C627" s="896" t="s">
        <v>28</v>
      </c>
      <c r="D627" s="896" t="s">
        <v>231</v>
      </c>
      <c r="E627" s="896" t="s">
        <v>29</v>
      </c>
      <c r="F627" s="1595"/>
      <c r="G627" s="1597"/>
      <c r="H627" s="897" t="s">
        <v>21</v>
      </c>
      <c r="I627" s="897" t="s">
        <v>20</v>
      </c>
      <c r="J627" s="898" t="s">
        <v>30</v>
      </c>
      <c r="K627" s="899" t="s">
        <v>31</v>
      </c>
      <c r="L627" s="900" t="s">
        <v>32</v>
      </c>
      <c r="M627" s="1601"/>
      <c r="N627" s="1252" t="s">
        <v>33</v>
      </c>
      <c r="O627" s="1253" t="s">
        <v>33</v>
      </c>
    </row>
    <row r="628" spans="1:15" ht="15.75" hidden="1">
      <c r="A628" s="902" t="s">
        <v>10</v>
      </c>
      <c r="B628" s="1254"/>
      <c r="C628" s="1254"/>
      <c r="D628" s="1254"/>
      <c r="E628" s="1254"/>
      <c r="F628" s="1604"/>
      <c r="G628" s="1254"/>
      <c r="H628" s="1255"/>
      <c r="I628" s="1255"/>
      <c r="J628" s="1255"/>
      <c r="K628" s="1255"/>
      <c r="L628" s="1256"/>
      <c r="M628" s="1257"/>
      <c r="N628" s="1258"/>
      <c r="O628" s="1259"/>
    </row>
    <row r="629" spans="1:15" ht="15.75" hidden="1">
      <c r="A629" s="909" t="s">
        <v>8</v>
      </c>
      <c r="B629" s="911"/>
      <c r="C629" s="911"/>
      <c r="D629" s="911"/>
      <c r="E629" s="911"/>
      <c r="F629" s="1605"/>
      <c r="G629" s="911"/>
      <c r="H629" s="911"/>
      <c r="I629" s="911"/>
      <c r="J629" s="911"/>
      <c r="K629" s="911"/>
      <c r="L629" s="912"/>
      <c r="M629" s="1260"/>
      <c r="N629" s="1261"/>
      <c r="O629" s="914"/>
    </row>
    <row r="630" spans="1:15" ht="16.5" hidden="1" thickBot="1">
      <c r="A630" s="909" t="s">
        <v>3</v>
      </c>
      <c r="B630" s="911"/>
      <c r="C630" s="911"/>
      <c r="D630" s="911"/>
      <c r="E630" s="911"/>
      <c r="F630" s="1606"/>
      <c r="G630" s="911"/>
      <c r="H630" s="911"/>
      <c r="I630" s="911"/>
      <c r="J630" s="911"/>
      <c r="K630" s="911"/>
      <c r="L630" s="912"/>
      <c r="M630" s="1262"/>
      <c r="N630" s="1254"/>
      <c r="O630" s="914"/>
    </row>
    <row r="631" spans="1:15" ht="16.5" hidden="1" thickBot="1">
      <c r="A631" s="922" t="s">
        <v>13</v>
      </c>
      <c r="B631" s="1263"/>
      <c r="C631" s="1264"/>
      <c r="D631" s="1264"/>
      <c r="E631" s="1264"/>
      <c r="F631" s="1265"/>
      <c r="G631" s="1264"/>
      <c r="H631" s="1264"/>
      <c r="I631" s="1264"/>
      <c r="J631" s="1265"/>
      <c r="K631" s="1263"/>
      <c r="L631" s="1266"/>
      <c r="M631" s="1263"/>
      <c r="N631" s="1264"/>
      <c r="O631" s="1267"/>
    </row>
    <row r="632" ht="15.75" hidden="1"/>
    <row r="633" spans="10:11" ht="15.75" hidden="1">
      <c r="J633" s="1005"/>
      <c r="K633" s="1005"/>
    </row>
    <row r="634" spans="1:10" ht="15.75" hidden="1">
      <c r="A634" s="1602" t="s">
        <v>92</v>
      </c>
      <c r="B634" s="1602"/>
      <c r="C634" s="1602"/>
      <c r="D634" s="1602"/>
      <c r="E634" s="1602"/>
      <c r="F634" s="1602"/>
      <c r="G634" s="1602"/>
      <c r="H634" s="1602"/>
      <c r="I634" s="1602"/>
      <c r="J634" s="1602"/>
    </row>
    <row r="635" spans="6:11" ht="15.75" hidden="1">
      <c r="F635" s="961"/>
      <c r="G635" s="962"/>
      <c r="H635" s="962"/>
      <c r="I635" s="962"/>
      <c r="J635" s="962"/>
      <c r="K635" s="962"/>
    </row>
    <row r="636" spans="1:15" ht="31.5" hidden="1">
      <c r="A636" s="1569" t="s">
        <v>23</v>
      </c>
      <c r="B636" s="1572" t="s">
        <v>314</v>
      </c>
      <c r="C636" s="1572"/>
      <c r="D636" s="1572"/>
      <c r="E636" s="1572"/>
      <c r="F636" s="1581" t="s">
        <v>232</v>
      </c>
      <c r="G636" s="1583" t="s">
        <v>233</v>
      </c>
      <c r="H636" s="1585" t="s">
        <v>315</v>
      </c>
      <c r="I636" s="1585"/>
      <c r="J636" s="1585"/>
      <c r="K636" s="1585"/>
      <c r="L636" s="1586"/>
      <c r="M636" s="1600" t="s">
        <v>236</v>
      </c>
      <c r="N636" s="1172" t="s">
        <v>1</v>
      </c>
      <c r="O636" s="1245" t="s">
        <v>37</v>
      </c>
    </row>
    <row r="637" spans="1:15" ht="63.75" hidden="1" thickBot="1">
      <c r="A637" s="1580"/>
      <c r="B637" s="1174" t="s">
        <v>27</v>
      </c>
      <c r="C637" s="1040" t="s">
        <v>28</v>
      </c>
      <c r="D637" s="1040" t="s">
        <v>231</v>
      </c>
      <c r="E637" s="1040" t="s">
        <v>29</v>
      </c>
      <c r="F637" s="1582"/>
      <c r="G637" s="1584"/>
      <c r="H637" s="1175" t="s">
        <v>21</v>
      </c>
      <c r="I637" s="1175" t="s">
        <v>20</v>
      </c>
      <c r="J637" s="1175" t="s">
        <v>30</v>
      </c>
      <c r="K637" s="1175" t="s">
        <v>31</v>
      </c>
      <c r="L637" s="1176" t="s">
        <v>32</v>
      </c>
      <c r="M637" s="1601"/>
      <c r="N637" s="1252" t="s">
        <v>33</v>
      </c>
      <c r="O637" s="1268" t="s">
        <v>33</v>
      </c>
    </row>
    <row r="638" spans="1:15" ht="16.5" hidden="1" thickBot="1">
      <c r="A638" s="1178" t="s">
        <v>13</v>
      </c>
      <c r="B638" s="1179"/>
      <c r="C638" s="1179"/>
      <c r="D638" s="1179"/>
      <c r="E638" s="1179"/>
      <c r="F638" s="1179"/>
      <c r="G638" s="1179"/>
      <c r="H638" s="1179"/>
      <c r="I638" s="1179"/>
      <c r="J638" s="1179"/>
      <c r="K638" s="1179"/>
      <c r="L638" s="1214"/>
      <c r="M638" s="1269"/>
      <c r="N638" s="1269"/>
      <c r="O638" s="1270"/>
    </row>
    <row r="639" spans="1:15" ht="16.5" hidden="1" thickBot="1">
      <c r="A639" s="922" t="s">
        <v>13</v>
      </c>
      <c r="B639" s="1181"/>
      <c r="C639" s="1181"/>
      <c r="D639" s="1181"/>
      <c r="E639" s="1181"/>
      <c r="F639" s="1181"/>
      <c r="G639" s="1181"/>
      <c r="H639" s="1181"/>
      <c r="I639" s="1181"/>
      <c r="J639" s="1181"/>
      <c r="K639" s="1181"/>
      <c r="L639" s="1182"/>
      <c r="M639" s="1181"/>
      <c r="N639" s="1181"/>
      <c r="O639" s="1271"/>
    </row>
    <row r="640" spans="1:12" ht="15.75" hidden="1">
      <c r="A640" s="1026"/>
      <c r="B640" s="1049"/>
      <c r="C640" s="1049"/>
      <c r="D640" s="1049"/>
      <c r="E640" s="1049"/>
      <c r="F640" s="1050"/>
      <c r="G640" s="1050"/>
      <c r="H640" s="1050"/>
      <c r="I640" s="1050"/>
      <c r="J640" s="1050"/>
      <c r="L640" s="1050"/>
    </row>
    <row r="641" ht="15.75" hidden="1"/>
    <row r="642" spans="2:5" ht="15.75" hidden="1">
      <c r="B642" s="1186" t="s">
        <v>278</v>
      </c>
      <c r="C642" s="889"/>
      <c r="D642" s="889"/>
      <c r="E642" s="889"/>
    </row>
    <row r="643" ht="15.75" hidden="1"/>
    <row r="644" spans="1:10" ht="15.75" hidden="1">
      <c r="A644" s="1590" t="s">
        <v>274</v>
      </c>
      <c r="B644" s="1590"/>
      <c r="C644" s="1590"/>
      <c r="D644" s="1590"/>
      <c r="E644" s="1590"/>
      <c r="F644" s="1590"/>
      <c r="G644" s="1590"/>
      <c r="H644" s="1590"/>
      <c r="I644" s="1590"/>
      <c r="J644" s="1590"/>
    </row>
    <row r="645" spans="1:15" ht="31.5" hidden="1">
      <c r="A645" s="1591" t="s">
        <v>23</v>
      </c>
      <c r="B645" s="1593" t="s">
        <v>314</v>
      </c>
      <c r="C645" s="1593"/>
      <c r="D645" s="1593"/>
      <c r="E645" s="1593"/>
      <c r="F645" s="1594" t="s">
        <v>232</v>
      </c>
      <c r="G645" s="1596" t="s">
        <v>233</v>
      </c>
      <c r="H645" s="1598" t="s">
        <v>315</v>
      </c>
      <c r="I645" s="1598"/>
      <c r="J645" s="1598"/>
      <c r="K645" s="1598"/>
      <c r="L645" s="1599"/>
      <c r="M645" s="1588" t="s">
        <v>234</v>
      </c>
      <c r="N645" s="892" t="s">
        <v>1</v>
      </c>
      <c r="O645" s="893" t="s">
        <v>37</v>
      </c>
    </row>
    <row r="646" spans="1:15" ht="63.75" hidden="1" thickBot="1">
      <c r="A646" s="1592"/>
      <c r="B646" s="895" t="s">
        <v>27</v>
      </c>
      <c r="C646" s="896" t="s">
        <v>28</v>
      </c>
      <c r="D646" s="896" t="s">
        <v>231</v>
      </c>
      <c r="E646" s="896" t="s">
        <v>29</v>
      </c>
      <c r="F646" s="1595"/>
      <c r="G646" s="1597"/>
      <c r="H646" s="897" t="s">
        <v>21</v>
      </c>
      <c r="I646" s="897" t="s">
        <v>20</v>
      </c>
      <c r="J646" s="898" t="s">
        <v>30</v>
      </c>
      <c r="K646" s="899" t="s">
        <v>31</v>
      </c>
      <c r="L646" s="900" t="s">
        <v>32</v>
      </c>
      <c r="M646" s="1589"/>
      <c r="N646" s="896" t="s">
        <v>33</v>
      </c>
      <c r="O646" s="901" t="s">
        <v>33</v>
      </c>
    </row>
    <row r="647" spans="1:15" ht="15.75" hidden="1">
      <c r="A647" s="902" t="s">
        <v>10</v>
      </c>
      <c r="B647" s="1254"/>
      <c r="C647" s="1254"/>
      <c r="D647" s="1254"/>
      <c r="E647" s="1254"/>
      <c r="F647" s="1254"/>
      <c r="G647" s="1254"/>
      <c r="H647" s="1254"/>
      <c r="I647" s="1254"/>
      <c r="J647" s="1254"/>
      <c r="K647" s="1254"/>
      <c r="L647" s="906"/>
      <c r="M647" s="1260"/>
      <c r="N647" s="1272"/>
      <c r="O647" s="1273"/>
    </row>
    <row r="648" spans="1:15" ht="15.75" hidden="1">
      <c r="A648" s="909" t="s">
        <v>8</v>
      </c>
      <c r="B648" s="911"/>
      <c r="C648" s="911"/>
      <c r="D648" s="911"/>
      <c r="E648" s="911"/>
      <c r="F648" s="911"/>
      <c r="G648" s="911"/>
      <c r="H648" s="911"/>
      <c r="I648" s="911"/>
      <c r="J648" s="911"/>
      <c r="K648" s="911"/>
      <c r="L648" s="912"/>
      <c r="M648" s="1274"/>
      <c r="N648" s="1261"/>
      <c r="O648" s="1275"/>
    </row>
    <row r="649" spans="1:15" ht="16.5" hidden="1" thickBot="1">
      <c r="A649" s="909" t="s">
        <v>3</v>
      </c>
      <c r="B649" s="911"/>
      <c r="C649" s="911"/>
      <c r="D649" s="911"/>
      <c r="E649" s="911"/>
      <c r="F649" s="911"/>
      <c r="G649" s="911"/>
      <c r="H649" s="911"/>
      <c r="I649" s="911"/>
      <c r="J649" s="911"/>
      <c r="K649" s="911"/>
      <c r="L649" s="912"/>
      <c r="M649" s="1262"/>
      <c r="N649" s="1254"/>
      <c r="O649" s="1276"/>
    </row>
    <row r="650" spans="1:15" ht="16.5" hidden="1" thickBot="1">
      <c r="A650" s="922" t="s">
        <v>13</v>
      </c>
      <c r="B650" s="1263"/>
      <c r="C650" s="1264"/>
      <c r="D650" s="1264"/>
      <c r="E650" s="1264"/>
      <c r="F650" s="1265"/>
      <c r="G650" s="1264"/>
      <c r="H650" s="1264"/>
      <c r="I650" s="1264"/>
      <c r="J650" s="1265"/>
      <c r="K650" s="1263"/>
      <c r="L650" s="1266"/>
      <c r="M650" s="1263"/>
      <c r="N650" s="1264"/>
      <c r="O650" s="1277"/>
    </row>
    <row r="651" ht="15.75" hidden="1">
      <c r="K651" s="1005"/>
    </row>
    <row r="652" spans="1:11" ht="15.75" hidden="1">
      <c r="A652" s="1590" t="s">
        <v>274</v>
      </c>
      <c r="B652" s="1590"/>
      <c r="C652" s="1590"/>
      <c r="D652" s="1590"/>
      <c r="E652" s="1590"/>
      <c r="F652" s="1590"/>
      <c r="G652" s="1590"/>
      <c r="K652" s="1278"/>
    </row>
    <row r="653" spans="1:15" ht="31.5" hidden="1">
      <c r="A653" s="1591" t="s">
        <v>23</v>
      </c>
      <c r="B653" s="1593" t="s">
        <v>314</v>
      </c>
      <c r="C653" s="1593"/>
      <c r="D653" s="1593"/>
      <c r="E653" s="1593"/>
      <c r="F653" s="1594" t="s">
        <v>232</v>
      </c>
      <c r="G653" s="1596" t="s">
        <v>233</v>
      </c>
      <c r="H653" s="1598" t="s">
        <v>315</v>
      </c>
      <c r="I653" s="1598"/>
      <c r="J653" s="1598"/>
      <c r="K653" s="1598"/>
      <c r="L653" s="1599"/>
      <c r="M653" s="1588" t="s">
        <v>234</v>
      </c>
      <c r="N653" s="892" t="s">
        <v>1</v>
      </c>
      <c r="O653" s="893" t="s">
        <v>37</v>
      </c>
    </row>
    <row r="654" spans="1:15" ht="63.75" hidden="1" thickBot="1">
      <c r="A654" s="1592"/>
      <c r="B654" s="895" t="s">
        <v>27</v>
      </c>
      <c r="C654" s="896" t="s">
        <v>28</v>
      </c>
      <c r="D654" s="896" t="s">
        <v>231</v>
      </c>
      <c r="E654" s="896" t="s">
        <v>29</v>
      </c>
      <c r="F654" s="1595"/>
      <c r="G654" s="1597"/>
      <c r="H654" s="897" t="s">
        <v>21</v>
      </c>
      <c r="I654" s="897" t="s">
        <v>20</v>
      </c>
      <c r="J654" s="898" t="s">
        <v>30</v>
      </c>
      <c r="K654" s="899" t="s">
        <v>31</v>
      </c>
      <c r="L654" s="900" t="s">
        <v>32</v>
      </c>
      <c r="M654" s="1589"/>
      <c r="N654" s="896" t="s">
        <v>33</v>
      </c>
      <c r="O654" s="901" t="s">
        <v>33</v>
      </c>
    </row>
    <row r="655" spans="1:15" ht="16.5" hidden="1" thickBot="1">
      <c r="A655" s="909" t="s">
        <v>8</v>
      </c>
      <c r="B655" s="1279"/>
      <c r="C655" s="1272"/>
      <c r="D655" s="911"/>
      <c r="E655" s="1261"/>
      <c r="F655" s="1261"/>
      <c r="G655" s="1261"/>
      <c r="H655" s="1272"/>
      <c r="I655" s="1272"/>
      <c r="J655" s="1280"/>
      <c r="K655" s="1260"/>
      <c r="L655" s="1281"/>
      <c r="M655" s="1260"/>
      <c r="N655" s="1282"/>
      <c r="O655" s="1283"/>
    </row>
    <row r="656" spans="1:15" ht="16.5" hidden="1" thickBot="1">
      <c r="A656" s="922" t="s">
        <v>13</v>
      </c>
      <c r="B656" s="1263"/>
      <c r="C656" s="1264"/>
      <c r="D656" s="1264"/>
      <c r="E656" s="1264"/>
      <c r="F656" s="1265"/>
      <c r="G656" s="1264"/>
      <c r="H656" s="1264"/>
      <c r="I656" s="1264"/>
      <c r="J656" s="1265"/>
      <c r="K656" s="1263"/>
      <c r="L656" s="1266"/>
      <c r="M656" s="1263"/>
      <c r="N656" s="1264"/>
      <c r="O656" s="1277"/>
    </row>
    <row r="657" ht="15.75" hidden="1">
      <c r="K657" s="1278"/>
    </row>
    <row r="658" spans="1:11" ht="15.75" hidden="1">
      <c r="A658" s="1590" t="s">
        <v>274</v>
      </c>
      <c r="B658" s="1590"/>
      <c r="C658" s="1590"/>
      <c r="D658" s="1590"/>
      <c r="E658" s="1590"/>
      <c r="F658" s="1590"/>
      <c r="G658" s="1590"/>
      <c r="K658" s="1278"/>
    </row>
    <row r="659" spans="1:15" ht="31.5" hidden="1">
      <c r="A659" s="1591" t="s">
        <v>23</v>
      </c>
      <c r="B659" s="1593" t="s">
        <v>314</v>
      </c>
      <c r="C659" s="1593"/>
      <c r="D659" s="1593"/>
      <c r="E659" s="1593"/>
      <c r="F659" s="1594" t="s">
        <v>232</v>
      </c>
      <c r="G659" s="1596" t="s">
        <v>233</v>
      </c>
      <c r="H659" s="1598" t="s">
        <v>315</v>
      </c>
      <c r="I659" s="1598"/>
      <c r="J659" s="1598"/>
      <c r="K659" s="1598"/>
      <c r="L659" s="1599"/>
      <c r="M659" s="1588" t="s">
        <v>234</v>
      </c>
      <c r="N659" s="892" t="s">
        <v>1</v>
      </c>
      <c r="O659" s="893" t="s">
        <v>37</v>
      </c>
    </row>
    <row r="660" spans="1:15" ht="63.75" hidden="1" thickBot="1">
      <c r="A660" s="1592"/>
      <c r="B660" s="895" t="s">
        <v>27</v>
      </c>
      <c r="C660" s="896" t="s">
        <v>28</v>
      </c>
      <c r="D660" s="896" t="s">
        <v>231</v>
      </c>
      <c r="E660" s="896" t="s">
        <v>29</v>
      </c>
      <c r="F660" s="1595"/>
      <c r="G660" s="1597"/>
      <c r="H660" s="897" t="s">
        <v>21</v>
      </c>
      <c r="I660" s="897" t="s">
        <v>20</v>
      </c>
      <c r="J660" s="898" t="s">
        <v>30</v>
      </c>
      <c r="K660" s="899" t="s">
        <v>31</v>
      </c>
      <c r="L660" s="900" t="s">
        <v>32</v>
      </c>
      <c r="M660" s="1589"/>
      <c r="N660" s="896" t="s">
        <v>33</v>
      </c>
      <c r="O660" s="901" t="s">
        <v>33</v>
      </c>
    </row>
    <row r="661" spans="1:15" ht="16.5" hidden="1" thickBot="1">
      <c r="A661" s="909" t="s">
        <v>8</v>
      </c>
      <c r="B661" s="1279"/>
      <c r="C661" s="1272"/>
      <c r="D661" s="1261"/>
      <c r="E661" s="1284"/>
      <c r="F661" s="1261"/>
      <c r="G661" s="1261"/>
      <c r="H661" s="1285"/>
      <c r="I661" s="1258"/>
      <c r="J661" s="1285"/>
      <c r="K661" s="1258"/>
      <c r="L661" s="1281"/>
      <c r="M661" s="1260"/>
      <c r="N661" s="1282"/>
      <c r="O661" s="1283"/>
    </row>
    <row r="662" spans="1:15" ht="16.5" hidden="1" thickBot="1">
      <c r="A662" s="922" t="s">
        <v>13</v>
      </c>
      <c r="B662" s="1263"/>
      <c r="C662" s="1264"/>
      <c r="D662" s="1264"/>
      <c r="E662" s="1264"/>
      <c r="F662" s="1265"/>
      <c r="G662" s="1264"/>
      <c r="H662" s="1264"/>
      <c r="I662" s="1264"/>
      <c r="J662" s="1265"/>
      <c r="K662" s="1263"/>
      <c r="L662" s="1286"/>
      <c r="M662" s="1263"/>
      <c r="N662" s="1264"/>
      <c r="O662" s="1277"/>
    </row>
    <row r="663" ht="15.75" hidden="1">
      <c r="K663" s="1278"/>
    </row>
    <row r="664" ht="15.75" hidden="1"/>
    <row r="665" spans="1:10" ht="15.75" hidden="1">
      <c r="A665" s="1602" t="s">
        <v>92</v>
      </c>
      <c r="B665" s="1602"/>
      <c r="C665" s="1602"/>
      <c r="D665" s="1602"/>
      <c r="E665" s="1602"/>
      <c r="F665" s="1602"/>
      <c r="G665" s="1602"/>
      <c r="H665" s="1602"/>
      <c r="I665" s="1602"/>
      <c r="J665" s="1602"/>
    </row>
    <row r="666" spans="6:11" ht="15.75" hidden="1">
      <c r="F666" s="961"/>
      <c r="G666" s="962"/>
      <c r="H666" s="962"/>
      <c r="I666" s="962"/>
      <c r="J666" s="962"/>
      <c r="K666" s="962"/>
    </row>
    <row r="667" spans="1:15" ht="31.5" hidden="1">
      <c r="A667" s="1569" t="s">
        <v>23</v>
      </c>
      <c r="B667" s="1572" t="s">
        <v>314</v>
      </c>
      <c r="C667" s="1572"/>
      <c r="D667" s="1572"/>
      <c r="E667" s="1572"/>
      <c r="F667" s="1581" t="s">
        <v>232</v>
      </c>
      <c r="G667" s="1583" t="s">
        <v>233</v>
      </c>
      <c r="H667" s="1585" t="s">
        <v>315</v>
      </c>
      <c r="I667" s="1585"/>
      <c r="J667" s="1585"/>
      <c r="K667" s="1585"/>
      <c r="L667" s="1586"/>
      <c r="M667" s="1600" t="s">
        <v>236</v>
      </c>
      <c r="N667" s="1172" t="s">
        <v>1</v>
      </c>
      <c r="O667" s="1173" t="s">
        <v>37</v>
      </c>
    </row>
    <row r="668" spans="1:15" ht="63.75" hidden="1" thickBot="1">
      <c r="A668" s="1580"/>
      <c r="B668" s="1174" t="s">
        <v>27</v>
      </c>
      <c r="C668" s="1040" t="s">
        <v>28</v>
      </c>
      <c r="D668" s="1040" t="s">
        <v>231</v>
      </c>
      <c r="E668" s="1040" t="s">
        <v>29</v>
      </c>
      <c r="F668" s="1582"/>
      <c r="G668" s="1584"/>
      <c r="H668" s="1175" t="s">
        <v>21</v>
      </c>
      <c r="I668" s="1175" t="s">
        <v>20</v>
      </c>
      <c r="J668" s="1175" t="s">
        <v>30</v>
      </c>
      <c r="K668" s="1175" t="s">
        <v>31</v>
      </c>
      <c r="L668" s="1176" t="s">
        <v>32</v>
      </c>
      <c r="M668" s="1601"/>
      <c r="N668" s="1040" t="s">
        <v>33</v>
      </c>
      <c r="O668" s="1177" t="s">
        <v>33</v>
      </c>
    </row>
    <row r="669" spans="1:15" ht="16.5" hidden="1" thickBot="1">
      <c r="A669" s="1178" t="s">
        <v>13</v>
      </c>
      <c r="B669" s="1179"/>
      <c r="C669" s="1179"/>
      <c r="D669" s="1179"/>
      <c r="E669" s="1179"/>
      <c r="F669" s="1179"/>
      <c r="G669" s="1179"/>
      <c r="H669" s="1179"/>
      <c r="I669" s="1179"/>
      <c r="J669" s="1179"/>
      <c r="K669" s="1179"/>
      <c r="L669" s="1214"/>
      <c r="M669" s="1179"/>
      <c r="N669" s="1179"/>
      <c r="O669" s="1180"/>
    </row>
    <row r="670" spans="1:15" ht="16.5" hidden="1" thickBot="1">
      <c r="A670" s="922" t="s">
        <v>13</v>
      </c>
      <c r="B670" s="1181"/>
      <c r="C670" s="1181"/>
      <c r="D670" s="1181"/>
      <c r="E670" s="1181"/>
      <c r="F670" s="1181"/>
      <c r="G670" s="1181"/>
      <c r="H670" s="1181"/>
      <c r="I670" s="1181"/>
      <c r="J670" s="1181"/>
      <c r="K670" s="1181"/>
      <c r="L670" s="1182"/>
      <c r="M670" s="1181"/>
      <c r="N670" s="1181"/>
      <c r="O670" s="1183"/>
    </row>
    <row r="671" spans="1:12" ht="15.75" hidden="1">
      <c r="A671" s="1026"/>
      <c r="B671" s="1049"/>
      <c r="C671" s="1049"/>
      <c r="D671" s="1049"/>
      <c r="E671" s="1049"/>
      <c r="F671" s="1050"/>
      <c r="G671" s="1050"/>
      <c r="H671" s="1050"/>
      <c r="I671" s="1050"/>
      <c r="J671" s="1050"/>
      <c r="L671" s="1050"/>
    </row>
    <row r="672" ht="15.75" hidden="1"/>
    <row r="673" spans="2:5" ht="15.75" hidden="1">
      <c r="B673" s="1186" t="s">
        <v>278</v>
      </c>
      <c r="C673" s="889"/>
      <c r="D673" s="889"/>
      <c r="E673" s="889"/>
    </row>
    <row r="674" ht="15.75" hidden="1"/>
    <row r="675" spans="1:10" ht="15.75" hidden="1">
      <c r="A675" s="1590" t="s">
        <v>275</v>
      </c>
      <c r="B675" s="1590"/>
      <c r="C675" s="1590"/>
      <c r="D675" s="1590"/>
      <c r="E675" s="1590"/>
      <c r="F675" s="1590"/>
      <c r="G675" s="1590"/>
      <c r="H675" s="1590"/>
      <c r="I675" s="1590"/>
      <c r="J675" s="1114"/>
    </row>
    <row r="676" spans="1:15" ht="31.5" hidden="1">
      <c r="A676" s="1591" t="s">
        <v>23</v>
      </c>
      <c r="B676" s="1593" t="s">
        <v>314</v>
      </c>
      <c r="C676" s="1593"/>
      <c r="D676" s="1593"/>
      <c r="E676" s="1593"/>
      <c r="F676" s="1594" t="s">
        <v>232</v>
      </c>
      <c r="G676" s="1596" t="s">
        <v>233</v>
      </c>
      <c r="H676" s="1598" t="s">
        <v>315</v>
      </c>
      <c r="I676" s="1598"/>
      <c r="J676" s="1598"/>
      <c r="K676" s="1598"/>
      <c r="L676" s="1599"/>
      <c r="M676" s="1588" t="s">
        <v>234</v>
      </c>
      <c r="N676" s="892" t="s">
        <v>1</v>
      </c>
      <c r="O676" s="893" t="s">
        <v>37</v>
      </c>
    </row>
    <row r="677" spans="1:15" ht="63.75" hidden="1" thickBot="1">
      <c r="A677" s="1592"/>
      <c r="B677" s="895" t="s">
        <v>27</v>
      </c>
      <c r="C677" s="896" t="s">
        <v>28</v>
      </c>
      <c r="D677" s="896" t="s">
        <v>231</v>
      </c>
      <c r="E677" s="896" t="s">
        <v>29</v>
      </c>
      <c r="F677" s="1595"/>
      <c r="G677" s="1597"/>
      <c r="H677" s="897" t="s">
        <v>21</v>
      </c>
      <c r="I677" s="897" t="s">
        <v>20</v>
      </c>
      <c r="J677" s="898" t="s">
        <v>30</v>
      </c>
      <c r="K677" s="899" t="s">
        <v>31</v>
      </c>
      <c r="L677" s="992" t="s">
        <v>32</v>
      </c>
      <c r="M677" s="1589"/>
      <c r="N677" s="896" t="s">
        <v>33</v>
      </c>
      <c r="O677" s="901" t="s">
        <v>33</v>
      </c>
    </row>
    <row r="678" spans="1:15" ht="15.75" hidden="1">
      <c r="A678" s="902" t="s">
        <v>10</v>
      </c>
      <c r="B678" s="928"/>
      <c r="C678" s="928"/>
      <c r="D678" s="928"/>
      <c r="E678" s="928"/>
      <c r="F678" s="928"/>
      <c r="G678" s="928"/>
      <c r="H678" s="928"/>
      <c r="I678" s="928"/>
      <c r="J678" s="928"/>
      <c r="K678" s="928"/>
      <c r="L678" s="997"/>
      <c r="M678" s="936"/>
      <c r="N678" s="928"/>
      <c r="O678" s="937"/>
    </row>
    <row r="679" spans="1:15" ht="15.75" hidden="1">
      <c r="A679" s="909" t="s">
        <v>8</v>
      </c>
      <c r="B679" s="932"/>
      <c r="C679" s="932"/>
      <c r="D679" s="932"/>
      <c r="E679" s="932"/>
      <c r="F679" s="932"/>
      <c r="G679" s="932"/>
      <c r="H679" s="932"/>
      <c r="I679" s="932"/>
      <c r="J679" s="932"/>
      <c r="K679" s="932"/>
      <c r="L679" s="934"/>
      <c r="M679" s="930"/>
      <c r="N679" s="935"/>
      <c r="O679" s="931"/>
    </row>
    <row r="680" spans="1:15" ht="15.75" hidden="1">
      <c r="A680" s="909" t="s">
        <v>3</v>
      </c>
      <c r="B680" s="932"/>
      <c r="C680" s="932"/>
      <c r="D680" s="932"/>
      <c r="E680" s="932"/>
      <c r="F680" s="932"/>
      <c r="G680" s="932"/>
      <c r="H680" s="932"/>
      <c r="I680" s="932"/>
      <c r="J680" s="932"/>
      <c r="K680" s="932"/>
      <c r="L680" s="934"/>
      <c r="M680" s="936"/>
      <c r="N680" s="928"/>
      <c r="O680" s="937"/>
    </row>
    <row r="681" spans="1:15" ht="16.5" hidden="1" thickBot="1">
      <c r="A681" s="909" t="s">
        <v>5</v>
      </c>
      <c r="B681" s="932"/>
      <c r="C681" s="932"/>
      <c r="D681" s="932"/>
      <c r="E681" s="932"/>
      <c r="F681" s="958"/>
      <c r="G681" s="932"/>
      <c r="H681" s="932"/>
      <c r="I681" s="932"/>
      <c r="J681" s="932"/>
      <c r="K681" s="932"/>
      <c r="L681" s="1287"/>
      <c r="M681" s="1125"/>
      <c r="N681" s="940"/>
      <c r="O681" s="941"/>
    </row>
    <row r="682" spans="1:15" ht="16.5" hidden="1" thickBot="1">
      <c r="A682" s="922" t="s">
        <v>13</v>
      </c>
      <c r="B682" s="1020"/>
      <c r="C682" s="1027"/>
      <c r="D682" s="1027"/>
      <c r="E682" s="1028"/>
      <c r="F682" s="1288"/>
      <c r="G682" s="1020"/>
      <c r="H682" s="1027"/>
      <c r="I682" s="1027"/>
      <c r="J682" s="1028"/>
      <c r="K682" s="1020"/>
      <c r="L682" s="1029"/>
      <c r="M682" s="1020"/>
      <c r="N682" s="1027"/>
      <c r="O682" s="1030"/>
    </row>
    <row r="683" spans="1:9" ht="15.75" hidden="1">
      <c r="A683" s="1212"/>
      <c r="B683" s="1212"/>
      <c r="C683" s="1212"/>
      <c r="D683" s="960"/>
      <c r="E683" s="1289"/>
      <c r="F683" s="974"/>
      <c r="G683" s="962"/>
      <c r="H683" s="962"/>
      <c r="I683" s="962"/>
    </row>
    <row r="684" spans="1:10" ht="15.75" hidden="1">
      <c r="A684" s="1590" t="s">
        <v>279</v>
      </c>
      <c r="B684" s="1590"/>
      <c r="C684" s="1590"/>
      <c r="D684" s="1590"/>
      <c r="E684" s="1590"/>
      <c r="F684" s="1590"/>
      <c r="G684" s="1590"/>
      <c r="H684" s="1590"/>
      <c r="I684" s="1590"/>
      <c r="J684" s="1114"/>
    </row>
    <row r="685" spans="1:15" ht="31.5" hidden="1">
      <c r="A685" s="1591" t="s">
        <v>23</v>
      </c>
      <c r="B685" s="1593" t="s">
        <v>314</v>
      </c>
      <c r="C685" s="1593"/>
      <c r="D685" s="1593"/>
      <c r="E685" s="1593"/>
      <c r="F685" s="1594" t="s">
        <v>232</v>
      </c>
      <c r="G685" s="1596" t="s">
        <v>233</v>
      </c>
      <c r="H685" s="1598" t="s">
        <v>315</v>
      </c>
      <c r="I685" s="1598"/>
      <c r="J685" s="1598"/>
      <c r="K685" s="1598"/>
      <c r="L685" s="1599"/>
      <c r="M685" s="1588" t="s">
        <v>234</v>
      </c>
      <c r="N685" s="892" t="s">
        <v>1</v>
      </c>
      <c r="O685" s="893" t="s">
        <v>37</v>
      </c>
    </row>
    <row r="686" spans="1:15" ht="63.75" hidden="1" thickBot="1">
      <c r="A686" s="1592"/>
      <c r="B686" s="895" t="s">
        <v>27</v>
      </c>
      <c r="C686" s="896" t="s">
        <v>28</v>
      </c>
      <c r="D686" s="896" t="s">
        <v>231</v>
      </c>
      <c r="E686" s="896" t="s">
        <v>29</v>
      </c>
      <c r="F686" s="1595"/>
      <c r="G686" s="1597"/>
      <c r="H686" s="897" t="s">
        <v>21</v>
      </c>
      <c r="I686" s="897" t="s">
        <v>20</v>
      </c>
      <c r="J686" s="898" t="s">
        <v>30</v>
      </c>
      <c r="K686" s="899" t="s">
        <v>31</v>
      </c>
      <c r="L686" s="900" t="s">
        <v>32</v>
      </c>
      <c r="M686" s="1589"/>
      <c r="N686" s="896" t="s">
        <v>33</v>
      </c>
      <c r="O686" s="901" t="s">
        <v>33</v>
      </c>
    </row>
    <row r="687" spans="1:15" ht="15.75" hidden="1">
      <c r="A687" s="902" t="s">
        <v>10</v>
      </c>
      <c r="B687" s="1128"/>
      <c r="C687" s="1128"/>
      <c r="D687" s="1128"/>
      <c r="E687" s="1128"/>
      <c r="F687" s="1128"/>
      <c r="G687" s="1128"/>
      <c r="H687" s="928"/>
      <c r="I687" s="928"/>
      <c r="J687" s="928"/>
      <c r="K687" s="928"/>
      <c r="L687" s="997"/>
      <c r="M687" s="936"/>
      <c r="N687" s="928"/>
      <c r="O687" s="937"/>
    </row>
    <row r="688" spans="1:15" ht="15.75" hidden="1">
      <c r="A688" s="909" t="s">
        <v>8</v>
      </c>
      <c r="B688" s="1128"/>
      <c r="C688" s="1128"/>
      <c r="D688" s="975"/>
      <c r="E688" s="975"/>
      <c r="F688" s="932"/>
      <c r="G688" s="975"/>
      <c r="H688" s="932"/>
      <c r="I688" s="932"/>
      <c r="J688" s="932"/>
      <c r="K688" s="932"/>
      <c r="L688" s="934"/>
      <c r="M688" s="930"/>
      <c r="N688" s="935"/>
      <c r="O688" s="931"/>
    </row>
    <row r="689" spans="1:15" ht="15.75" hidden="1">
      <c r="A689" s="909" t="s">
        <v>3</v>
      </c>
      <c r="B689" s="953"/>
      <c r="C689" s="953"/>
      <c r="D689" s="953"/>
      <c r="E689" s="953"/>
      <c r="F689" s="932"/>
      <c r="G689" s="953"/>
      <c r="H689" s="932"/>
      <c r="I689" s="932"/>
      <c r="J689" s="932"/>
      <c r="K689" s="932"/>
      <c r="L689" s="934"/>
      <c r="M689" s="936"/>
      <c r="N689" s="928"/>
      <c r="O689" s="937"/>
    </row>
    <row r="690" spans="1:15" ht="16.5" hidden="1" thickBot="1">
      <c r="A690" s="909" t="s">
        <v>5</v>
      </c>
      <c r="B690" s="932"/>
      <c r="C690" s="932"/>
      <c r="D690" s="932"/>
      <c r="E690" s="932"/>
      <c r="F690" s="986"/>
      <c r="G690" s="932"/>
      <c r="H690" s="932"/>
      <c r="I690" s="932"/>
      <c r="J690" s="932"/>
      <c r="K690" s="932"/>
      <c r="L690" s="934"/>
      <c r="M690" s="1290"/>
      <c r="N690" s="1291"/>
      <c r="O690" s="941"/>
    </row>
    <row r="691" spans="1:15" ht="16.5" hidden="1" thickBot="1">
      <c r="A691" s="922" t="s">
        <v>13</v>
      </c>
      <c r="B691" s="1020"/>
      <c r="C691" s="1027"/>
      <c r="D691" s="1027"/>
      <c r="E691" s="1027"/>
      <c r="F691" s="1028"/>
      <c r="G691" s="1027"/>
      <c r="H691" s="1027"/>
      <c r="I691" s="1027"/>
      <c r="J691" s="1028"/>
      <c r="K691" s="1020"/>
      <c r="L691" s="1029"/>
      <c r="M691" s="1020"/>
      <c r="N691" s="1027"/>
      <c r="O691" s="1030"/>
    </row>
    <row r="692" spans="2:15" ht="15.75" hidden="1">
      <c r="B692" s="1119"/>
      <c r="C692" s="1119"/>
      <c r="D692" s="1119"/>
      <c r="E692" s="1119"/>
      <c r="F692" s="1119"/>
      <c r="G692" s="1119"/>
      <c r="H692" s="1119"/>
      <c r="I692" s="1119"/>
      <c r="J692" s="1119"/>
      <c r="K692" s="1119"/>
      <c r="L692" s="1119"/>
      <c r="M692" s="1119"/>
      <c r="N692" s="1119"/>
      <c r="O692" s="1119"/>
    </row>
    <row r="693" spans="1:10" ht="15.75" hidden="1">
      <c r="A693" s="1590" t="s">
        <v>275</v>
      </c>
      <c r="B693" s="1590"/>
      <c r="C693" s="1590"/>
      <c r="D693" s="1590"/>
      <c r="E693" s="1590"/>
      <c r="F693" s="1590"/>
      <c r="G693" s="1590"/>
      <c r="H693" s="1590"/>
      <c r="I693" s="1590"/>
      <c r="J693" s="1114"/>
    </row>
    <row r="694" spans="1:15" ht="31.5" hidden="1">
      <c r="A694" s="1591" t="s">
        <v>23</v>
      </c>
      <c r="B694" s="1593" t="s">
        <v>314</v>
      </c>
      <c r="C694" s="1593"/>
      <c r="D694" s="1593"/>
      <c r="E694" s="1593"/>
      <c r="F694" s="1594" t="s">
        <v>232</v>
      </c>
      <c r="G694" s="1596" t="s">
        <v>233</v>
      </c>
      <c r="H694" s="1598" t="s">
        <v>315</v>
      </c>
      <c r="I694" s="1598"/>
      <c r="J694" s="1598"/>
      <c r="K694" s="1598"/>
      <c r="L694" s="1599"/>
      <c r="M694" s="1588" t="s">
        <v>234</v>
      </c>
      <c r="N694" s="892" t="s">
        <v>1</v>
      </c>
      <c r="O694" s="893" t="s">
        <v>37</v>
      </c>
    </row>
    <row r="695" spans="1:15" ht="63.75" hidden="1" thickBot="1">
      <c r="A695" s="1592"/>
      <c r="B695" s="895" t="s">
        <v>27</v>
      </c>
      <c r="C695" s="896" t="s">
        <v>28</v>
      </c>
      <c r="D695" s="896" t="s">
        <v>231</v>
      </c>
      <c r="E695" s="896" t="s">
        <v>29</v>
      </c>
      <c r="F695" s="1595"/>
      <c r="G695" s="1597"/>
      <c r="H695" s="897" t="s">
        <v>21</v>
      </c>
      <c r="I695" s="897" t="s">
        <v>20</v>
      </c>
      <c r="J695" s="898" t="s">
        <v>30</v>
      </c>
      <c r="K695" s="899" t="s">
        <v>31</v>
      </c>
      <c r="L695" s="900" t="s">
        <v>32</v>
      </c>
      <c r="M695" s="1589"/>
      <c r="N695" s="896" t="s">
        <v>33</v>
      </c>
      <c r="O695" s="901" t="s">
        <v>33</v>
      </c>
    </row>
    <row r="696" spans="1:15" ht="15.75" hidden="1">
      <c r="A696" s="902" t="s">
        <v>10</v>
      </c>
      <c r="B696" s="928"/>
      <c r="C696" s="928"/>
      <c r="D696" s="928"/>
      <c r="E696" s="927"/>
      <c r="F696" s="928"/>
      <c r="G696" s="928"/>
      <c r="H696" s="927"/>
      <c r="I696" s="927"/>
      <c r="J696" s="927"/>
      <c r="K696" s="927"/>
      <c r="L696" s="965"/>
      <c r="M696" s="1004"/>
      <c r="N696" s="927"/>
      <c r="O696" s="1006"/>
    </row>
    <row r="697" spans="1:15" ht="15.75" hidden="1">
      <c r="A697" s="909" t="s">
        <v>8</v>
      </c>
      <c r="B697" s="975"/>
      <c r="C697" s="975"/>
      <c r="D697" s="975"/>
      <c r="E697" s="932"/>
      <c r="F697" s="975"/>
      <c r="G697" s="975"/>
      <c r="H697" s="932"/>
      <c r="I697" s="932"/>
      <c r="J697" s="932"/>
      <c r="K697" s="932"/>
      <c r="L697" s="1292"/>
      <c r="M697" s="930"/>
      <c r="N697" s="935"/>
      <c r="O697" s="931"/>
    </row>
    <row r="698" spans="1:15" ht="15.75" hidden="1">
      <c r="A698" s="909" t="s">
        <v>3</v>
      </c>
      <c r="B698" s="953"/>
      <c r="C698" s="953"/>
      <c r="D698" s="953"/>
      <c r="E698" s="932"/>
      <c r="F698" s="953"/>
      <c r="G698" s="953"/>
      <c r="H698" s="932"/>
      <c r="I698" s="932"/>
      <c r="J698" s="932"/>
      <c r="K698" s="932"/>
      <c r="L698" s="1293"/>
      <c r="M698" s="936"/>
      <c r="N698" s="928"/>
      <c r="O698" s="937"/>
    </row>
    <row r="699" spans="1:15" ht="15.75" hidden="1">
      <c r="A699" s="909" t="s">
        <v>5</v>
      </c>
      <c r="B699" s="932"/>
      <c r="C699" s="932"/>
      <c r="D699" s="932"/>
      <c r="E699" s="932"/>
      <c r="F699" s="932"/>
      <c r="G699" s="932"/>
      <c r="H699" s="932"/>
      <c r="I699" s="932"/>
      <c r="J699" s="932"/>
      <c r="K699" s="932"/>
      <c r="L699" s="934"/>
      <c r="M699" s="939"/>
      <c r="N699" s="940"/>
      <c r="O699" s="941"/>
    </row>
    <row r="700" spans="1:15" ht="16.5" hidden="1" thickBot="1">
      <c r="A700" s="916" t="s">
        <v>9</v>
      </c>
      <c r="B700" s="938"/>
      <c r="C700" s="938"/>
      <c r="D700" s="938"/>
      <c r="E700" s="942"/>
      <c r="F700" s="938"/>
      <c r="G700" s="938"/>
      <c r="H700" s="942"/>
      <c r="I700" s="942"/>
      <c r="J700" s="942"/>
      <c r="K700" s="942"/>
      <c r="L700" s="944"/>
      <c r="M700" s="945"/>
      <c r="N700" s="942"/>
      <c r="O700" s="946"/>
    </row>
    <row r="701" spans="1:15" ht="16.5" hidden="1" thickBot="1">
      <c r="A701" s="922" t="s">
        <v>13</v>
      </c>
      <c r="B701" s="1020"/>
      <c r="C701" s="1027"/>
      <c r="D701" s="1027"/>
      <c r="E701" s="1027"/>
      <c r="F701" s="1028"/>
      <c r="G701" s="1027"/>
      <c r="H701" s="1027"/>
      <c r="I701" s="1027"/>
      <c r="J701" s="1028"/>
      <c r="K701" s="1020"/>
      <c r="L701" s="1029"/>
      <c r="M701" s="1020"/>
      <c r="N701" s="1027"/>
      <c r="O701" s="1030"/>
    </row>
    <row r="702" spans="2:15" ht="15.75" hidden="1">
      <c r="B702" s="1119"/>
      <c r="C702" s="1119"/>
      <c r="D702" s="1119"/>
      <c r="E702" s="1119"/>
      <c r="F702" s="1119"/>
      <c r="G702" s="1119"/>
      <c r="H702" s="1119"/>
      <c r="I702" s="1119"/>
      <c r="J702" s="1119"/>
      <c r="K702" s="1119"/>
      <c r="L702" s="1119"/>
      <c r="M702" s="1119"/>
      <c r="N702" s="1119"/>
      <c r="O702" s="1119"/>
    </row>
    <row r="703" ht="15.75" hidden="1"/>
    <row r="704" spans="1:10" ht="15.75" hidden="1">
      <c r="A704" s="1602" t="s">
        <v>92</v>
      </c>
      <c r="B704" s="1602"/>
      <c r="C704" s="1602"/>
      <c r="D704" s="1602"/>
      <c r="E704" s="1602"/>
      <c r="F704" s="1602"/>
      <c r="G704" s="1602"/>
      <c r="H704" s="1602"/>
      <c r="I704" s="1602"/>
      <c r="J704" s="1602"/>
    </row>
    <row r="705" spans="6:11" ht="15.75" hidden="1">
      <c r="F705" s="961"/>
      <c r="G705" s="962"/>
      <c r="H705" s="962"/>
      <c r="I705" s="962"/>
      <c r="J705" s="962"/>
      <c r="K705" s="962"/>
    </row>
    <row r="706" spans="1:15" ht="31.5" hidden="1">
      <c r="A706" s="1569" t="s">
        <v>23</v>
      </c>
      <c r="B706" s="1572" t="s">
        <v>314</v>
      </c>
      <c r="C706" s="1572"/>
      <c r="D706" s="1572"/>
      <c r="E706" s="1572"/>
      <c r="F706" s="1581" t="s">
        <v>232</v>
      </c>
      <c r="G706" s="1583" t="s">
        <v>233</v>
      </c>
      <c r="H706" s="1585" t="s">
        <v>315</v>
      </c>
      <c r="I706" s="1585"/>
      <c r="J706" s="1585"/>
      <c r="K706" s="1585"/>
      <c r="L706" s="1586"/>
      <c r="M706" s="1600" t="s">
        <v>236</v>
      </c>
      <c r="N706" s="1172" t="s">
        <v>1</v>
      </c>
      <c r="O706" s="1173" t="s">
        <v>37</v>
      </c>
    </row>
    <row r="707" spans="1:15" ht="63.75" hidden="1" thickBot="1">
      <c r="A707" s="1580"/>
      <c r="B707" s="1174" t="s">
        <v>27</v>
      </c>
      <c r="C707" s="1040" t="s">
        <v>28</v>
      </c>
      <c r="D707" s="1040" t="s">
        <v>231</v>
      </c>
      <c r="E707" s="1040" t="s">
        <v>29</v>
      </c>
      <c r="F707" s="1582"/>
      <c r="G707" s="1584"/>
      <c r="H707" s="1175" t="s">
        <v>21</v>
      </c>
      <c r="I707" s="1175" t="s">
        <v>20</v>
      </c>
      <c r="J707" s="1175" t="s">
        <v>30</v>
      </c>
      <c r="K707" s="1175" t="s">
        <v>31</v>
      </c>
      <c r="L707" s="1176" t="s">
        <v>32</v>
      </c>
      <c r="M707" s="1601"/>
      <c r="N707" s="1040" t="s">
        <v>33</v>
      </c>
      <c r="O707" s="1177" t="s">
        <v>33</v>
      </c>
    </row>
    <row r="708" spans="1:15" ht="16.5" hidden="1" thickBot="1">
      <c r="A708" s="1178" t="s">
        <v>13</v>
      </c>
      <c r="B708" s="1179"/>
      <c r="C708" s="1179"/>
      <c r="D708" s="1179"/>
      <c r="E708" s="1179"/>
      <c r="F708" s="1179"/>
      <c r="G708" s="1179"/>
      <c r="H708" s="1179"/>
      <c r="I708" s="1179"/>
      <c r="J708" s="1179"/>
      <c r="K708" s="1179"/>
      <c r="L708" s="1294"/>
      <c r="M708" s="1295"/>
      <c r="N708" s="1179"/>
      <c r="O708" s="1180"/>
    </row>
    <row r="709" spans="1:15" ht="16.5" hidden="1" thickBot="1">
      <c r="A709" s="922" t="s">
        <v>13</v>
      </c>
      <c r="B709" s="1181"/>
      <c r="C709" s="1181"/>
      <c r="D709" s="1181"/>
      <c r="E709" s="1181"/>
      <c r="F709" s="1181"/>
      <c r="G709" s="1181"/>
      <c r="H709" s="1181"/>
      <c r="I709" s="1181"/>
      <c r="J709" s="1181"/>
      <c r="K709" s="1181"/>
      <c r="L709" s="1182"/>
      <c r="M709" s="1181"/>
      <c r="N709" s="1181"/>
      <c r="O709" s="1183"/>
    </row>
    <row r="710" spans="1:12" ht="15.75" hidden="1">
      <c r="A710" s="1026"/>
      <c r="B710" s="1049"/>
      <c r="C710" s="1049"/>
      <c r="D710" s="1049"/>
      <c r="E710" s="1049"/>
      <c r="F710" s="1050"/>
      <c r="G710" s="1050"/>
      <c r="H710" s="1050"/>
      <c r="I710" s="1050"/>
      <c r="J710" s="1050"/>
      <c r="L710" s="1050"/>
    </row>
    <row r="711" ht="15.75" hidden="1"/>
    <row r="712" spans="2:5" ht="15.75" hidden="1">
      <c r="B712" s="1186" t="s">
        <v>280</v>
      </c>
      <c r="C712" s="889"/>
      <c r="D712" s="889"/>
      <c r="E712" s="889"/>
    </row>
    <row r="713" ht="15.75" hidden="1"/>
    <row r="714" spans="1:10" ht="15.75" hidden="1">
      <c r="A714" s="1590" t="s">
        <v>285</v>
      </c>
      <c r="B714" s="1590"/>
      <c r="C714" s="1590"/>
      <c r="D714" s="1590"/>
      <c r="E714" s="1590"/>
      <c r="F714" s="1590"/>
      <c r="G714" s="1590"/>
      <c r="H714" s="1590"/>
      <c r="I714" s="1590"/>
      <c r="J714" s="1590"/>
    </row>
    <row r="715" spans="1:15" ht="31.5" hidden="1">
      <c r="A715" s="1591" t="s">
        <v>23</v>
      </c>
      <c r="B715" s="1593" t="s">
        <v>314</v>
      </c>
      <c r="C715" s="1593"/>
      <c r="D715" s="1593"/>
      <c r="E715" s="1593"/>
      <c r="F715" s="1594" t="s">
        <v>232</v>
      </c>
      <c r="G715" s="1596" t="s">
        <v>233</v>
      </c>
      <c r="H715" s="1598" t="s">
        <v>315</v>
      </c>
      <c r="I715" s="1598"/>
      <c r="J715" s="1598"/>
      <c r="K715" s="1598"/>
      <c r="L715" s="1599"/>
      <c r="M715" s="1588" t="s">
        <v>234</v>
      </c>
      <c r="N715" s="892" t="s">
        <v>1</v>
      </c>
      <c r="O715" s="893" t="s">
        <v>37</v>
      </c>
    </row>
    <row r="716" spans="1:15" ht="63.75" hidden="1" thickBot="1">
      <c r="A716" s="1592"/>
      <c r="B716" s="895" t="s">
        <v>27</v>
      </c>
      <c r="C716" s="896" t="s">
        <v>28</v>
      </c>
      <c r="D716" s="896" t="s">
        <v>231</v>
      </c>
      <c r="E716" s="896" t="s">
        <v>29</v>
      </c>
      <c r="F716" s="1595"/>
      <c r="G716" s="1597"/>
      <c r="H716" s="897" t="s">
        <v>21</v>
      </c>
      <c r="I716" s="897" t="s">
        <v>20</v>
      </c>
      <c r="J716" s="898" t="s">
        <v>30</v>
      </c>
      <c r="K716" s="899" t="s">
        <v>31</v>
      </c>
      <c r="L716" s="900" t="s">
        <v>32</v>
      </c>
      <c r="M716" s="1589"/>
      <c r="N716" s="896" t="s">
        <v>33</v>
      </c>
      <c r="O716" s="901" t="s">
        <v>33</v>
      </c>
    </row>
    <row r="717" spans="1:15" ht="15.75" hidden="1">
      <c r="A717" s="902" t="s">
        <v>10</v>
      </c>
      <c r="B717" s="928"/>
      <c r="C717" s="928"/>
      <c r="D717" s="928"/>
      <c r="E717" s="928"/>
      <c r="F717" s="928"/>
      <c r="G717" s="928"/>
      <c r="H717" s="928"/>
      <c r="I717" s="928"/>
      <c r="J717" s="928"/>
      <c r="K717" s="928"/>
      <c r="L717" s="997"/>
      <c r="M717" s="936"/>
      <c r="N717" s="928"/>
      <c r="O717" s="937"/>
    </row>
    <row r="718" spans="1:15" ht="15.75" hidden="1">
      <c r="A718" s="909" t="s">
        <v>8</v>
      </c>
      <c r="B718" s="932"/>
      <c r="C718" s="932"/>
      <c r="D718" s="932"/>
      <c r="E718" s="932"/>
      <c r="F718" s="932"/>
      <c r="G718" s="932"/>
      <c r="H718" s="932"/>
      <c r="I718" s="932"/>
      <c r="J718" s="932"/>
      <c r="K718" s="932"/>
      <c r="L718" s="934"/>
      <c r="M718" s="930"/>
      <c r="N718" s="935"/>
      <c r="O718" s="931"/>
    </row>
    <row r="719" spans="1:15" ht="15.75" hidden="1">
      <c r="A719" s="909" t="s">
        <v>3</v>
      </c>
      <c r="B719" s="932"/>
      <c r="C719" s="932"/>
      <c r="D719" s="932"/>
      <c r="E719" s="932"/>
      <c r="F719" s="932"/>
      <c r="G719" s="932"/>
      <c r="H719" s="932"/>
      <c r="I719" s="932"/>
      <c r="J719" s="932"/>
      <c r="K719" s="932"/>
      <c r="L719" s="934"/>
      <c r="M719" s="936"/>
      <c r="N719" s="928"/>
      <c r="O719" s="937"/>
    </row>
    <row r="720" spans="1:15" ht="16.5" hidden="1" thickBot="1">
      <c r="A720" s="909" t="s">
        <v>5</v>
      </c>
      <c r="B720" s="932"/>
      <c r="C720" s="932"/>
      <c r="D720" s="932"/>
      <c r="E720" s="932"/>
      <c r="F720" s="932"/>
      <c r="G720" s="932"/>
      <c r="H720" s="932"/>
      <c r="I720" s="932"/>
      <c r="J720" s="932"/>
      <c r="K720" s="932"/>
      <c r="L720" s="944"/>
      <c r="M720" s="939"/>
      <c r="N720" s="940"/>
      <c r="O720" s="941"/>
    </row>
    <row r="721" spans="1:15" ht="16.5" hidden="1" thickBot="1">
      <c r="A721" s="922" t="s">
        <v>13</v>
      </c>
      <c r="B721" s="1020"/>
      <c r="C721" s="1027"/>
      <c r="D721" s="1027"/>
      <c r="E721" s="1027"/>
      <c r="F721" s="1028"/>
      <c r="G721" s="1027"/>
      <c r="H721" s="1027"/>
      <c r="I721" s="1027"/>
      <c r="J721" s="1028"/>
      <c r="K721" s="1020"/>
      <c r="L721" s="1029"/>
      <c r="M721" s="1020"/>
      <c r="N721" s="1027"/>
      <c r="O721" s="1030"/>
    </row>
    <row r="722" ht="15.75" hidden="1"/>
    <row r="723" ht="15.75" hidden="1"/>
    <row r="724" ht="15.75" hidden="1"/>
    <row r="725" spans="1:10" ht="15.75" hidden="1">
      <c r="A725" s="1602" t="s">
        <v>92</v>
      </c>
      <c r="B725" s="1602"/>
      <c r="C725" s="1602"/>
      <c r="D725" s="1602"/>
      <c r="E725" s="1602"/>
      <c r="F725" s="1602"/>
      <c r="G725" s="1602"/>
      <c r="H725" s="1602"/>
      <c r="I725" s="1602"/>
      <c r="J725" s="1602"/>
    </row>
    <row r="726" spans="6:11" ht="15.75" hidden="1">
      <c r="F726" s="961"/>
      <c r="G726" s="962"/>
      <c r="H726" s="962"/>
      <c r="I726" s="962"/>
      <c r="J726" s="962"/>
      <c r="K726" s="962"/>
    </row>
    <row r="727" spans="1:15" ht="31.5" hidden="1">
      <c r="A727" s="1569" t="s">
        <v>23</v>
      </c>
      <c r="B727" s="1572" t="s">
        <v>314</v>
      </c>
      <c r="C727" s="1572"/>
      <c r="D727" s="1572"/>
      <c r="E727" s="1572"/>
      <c r="F727" s="1581" t="s">
        <v>232</v>
      </c>
      <c r="G727" s="1583" t="s">
        <v>233</v>
      </c>
      <c r="H727" s="1585" t="s">
        <v>315</v>
      </c>
      <c r="I727" s="1585"/>
      <c r="J727" s="1585"/>
      <c r="K727" s="1585"/>
      <c r="L727" s="1586"/>
      <c r="M727" s="1600" t="s">
        <v>236</v>
      </c>
      <c r="N727" s="1172" t="s">
        <v>1</v>
      </c>
      <c r="O727" s="1173" t="s">
        <v>37</v>
      </c>
    </row>
    <row r="728" spans="1:15" ht="63.75" hidden="1" thickBot="1">
      <c r="A728" s="1580"/>
      <c r="B728" s="1174" t="s">
        <v>27</v>
      </c>
      <c r="C728" s="1040" t="s">
        <v>28</v>
      </c>
      <c r="D728" s="1040" t="s">
        <v>231</v>
      </c>
      <c r="E728" s="1040" t="s">
        <v>29</v>
      </c>
      <c r="F728" s="1603"/>
      <c r="G728" s="1574"/>
      <c r="H728" s="1175" t="s">
        <v>21</v>
      </c>
      <c r="I728" s="1175" t="s">
        <v>20</v>
      </c>
      <c r="J728" s="1175" t="s">
        <v>30</v>
      </c>
      <c r="K728" s="1175" t="s">
        <v>31</v>
      </c>
      <c r="L728" s="1176" t="s">
        <v>32</v>
      </c>
      <c r="M728" s="1601"/>
      <c r="N728" s="1040" t="s">
        <v>33</v>
      </c>
      <c r="O728" s="1177" t="s">
        <v>33</v>
      </c>
    </row>
    <row r="729" spans="1:15" ht="16.5" hidden="1" thickBot="1">
      <c r="A729" s="1178" t="s">
        <v>13</v>
      </c>
      <c r="B729" s="1179"/>
      <c r="C729" s="1179"/>
      <c r="D729" s="1179"/>
      <c r="E729" s="1179"/>
      <c r="F729" s="1296"/>
      <c r="G729" s="1269"/>
      <c r="H729" s="1179"/>
      <c r="I729" s="1179"/>
      <c r="J729" s="1179"/>
      <c r="K729" s="1179"/>
      <c r="L729" s="1294"/>
      <c r="M729" s="1179"/>
      <c r="N729" s="1179"/>
      <c r="O729" s="1180"/>
    </row>
    <row r="730" spans="1:15" ht="16.5" hidden="1" thickBot="1">
      <c r="A730" s="922" t="s">
        <v>13</v>
      </c>
      <c r="B730" s="1181"/>
      <c r="C730" s="1181"/>
      <c r="D730" s="1181"/>
      <c r="E730" s="1181"/>
      <c r="F730" s="1209"/>
      <c r="G730" s="1181"/>
      <c r="H730" s="1181"/>
      <c r="I730" s="1181"/>
      <c r="J730" s="1181"/>
      <c r="K730" s="1181"/>
      <c r="L730" s="1182"/>
      <c r="M730" s="1181"/>
      <c r="N730" s="1181"/>
      <c r="O730" s="1183"/>
    </row>
    <row r="731" spans="1:12" ht="15.75" hidden="1">
      <c r="A731" s="1026"/>
      <c r="B731" s="1049"/>
      <c r="C731" s="1049"/>
      <c r="D731" s="1049"/>
      <c r="E731" s="1049"/>
      <c r="F731" s="1050"/>
      <c r="G731" s="1050"/>
      <c r="H731" s="1050"/>
      <c r="I731" s="1050"/>
      <c r="J731" s="1050"/>
      <c r="L731" s="1050"/>
    </row>
    <row r="732" ht="15.75" hidden="1"/>
    <row r="733" spans="2:6" ht="15.75" hidden="1">
      <c r="B733" s="1186" t="s">
        <v>277</v>
      </c>
      <c r="C733" s="889"/>
      <c r="D733" s="889"/>
      <c r="E733" s="889"/>
      <c r="F733" s="889"/>
    </row>
    <row r="734" spans="1:15" ht="15.75" hidden="1">
      <c r="A734" s="1297"/>
      <c r="B734" s="1298"/>
      <c r="C734" s="1297"/>
      <c r="D734" s="1297"/>
      <c r="E734" s="1297"/>
      <c r="F734" s="1297"/>
      <c r="G734" s="1297"/>
      <c r="H734" s="1297"/>
      <c r="I734" s="1297"/>
      <c r="J734" s="1297"/>
      <c r="K734" s="1297"/>
      <c r="L734" s="1297"/>
      <c r="M734" s="1297"/>
      <c r="N734" s="1297"/>
      <c r="O734" s="1297"/>
    </row>
    <row r="735" spans="2:11" ht="15.75" hidden="1">
      <c r="B735" s="1590" t="s">
        <v>279</v>
      </c>
      <c r="C735" s="1590"/>
      <c r="D735" s="1590"/>
      <c r="E735" s="1590"/>
      <c r="F735" s="1590"/>
      <c r="G735" s="1590"/>
      <c r="H735" s="1590"/>
      <c r="I735" s="1590"/>
      <c r="J735" s="1590"/>
      <c r="K735" s="1114"/>
    </row>
    <row r="736" spans="1:15" ht="31.5" hidden="1">
      <c r="A736" s="1591" t="s">
        <v>23</v>
      </c>
      <c r="B736" s="1593" t="s">
        <v>314</v>
      </c>
      <c r="C736" s="1593"/>
      <c r="D736" s="1593"/>
      <c r="E736" s="1593"/>
      <c r="F736" s="1594" t="s">
        <v>232</v>
      </c>
      <c r="G736" s="1596" t="s">
        <v>233</v>
      </c>
      <c r="H736" s="1598" t="s">
        <v>315</v>
      </c>
      <c r="I736" s="1598"/>
      <c r="J736" s="1598"/>
      <c r="K736" s="1598"/>
      <c r="L736" s="1599"/>
      <c r="M736" s="1588" t="s">
        <v>234</v>
      </c>
      <c r="N736" s="892" t="s">
        <v>1</v>
      </c>
      <c r="O736" s="893" t="s">
        <v>37</v>
      </c>
    </row>
    <row r="737" spans="1:15" ht="63.75" hidden="1" thickBot="1">
      <c r="A737" s="1592"/>
      <c r="B737" s="895" t="s">
        <v>27</v>
      </c>
      <c r="C737" s="896" t="s">
        <v>28</v>
      </c>
      <c r="D737" s="896" t="s">
        <v>231</v>
      </c>
      <c r="E737" s="896" t="s">
        <v>235</v>
      </c>
      <c r="F737" s="1595"/>
      <c r="G737" s="1597"/>
      <c r="H737" s="897" t="s">
        <v>21</v>
      </c>
      <c r="I737" s="897" t="s">
        <v>20</v>
      </c>
      <c r="J737" s="898" t="s">
        <v>30</v>
      </c>
      <c r="K737" s="899" t="s">
        <v>31</v>
      </c>
      <c r="L737" s="992" t="s">
        <v>32</v>
      </c>
      <c r="M737" s="1589"/>
      <c r="N737" s="896" t="s">
        <v>33</v>
      </c>
      <c r="O737" s="901" t="s">
        <v>33</v>
      </c>
    </row>
    <row r="738" spans="1:15" ht="15.75" hidden="1">
      <c r="A738" s="902" t="s">
        <v>10</v>
      </c>
      <c r="B738" s="1254"/>
      <c r="C738" s="904"/>
      <c r="D738" s="904"/>
      <c r="E738" s="1254"/>
      <c r="F738" s="1254"/>
      <c r="G738" s="1254"/>
      <c r="H738" s="1254"/>
      <c r="I738" s="904"/>
      <c r="J738" s="904"/>
      <c r="K738" s="904"/>
      <c r="L738" s="1299"/>
      <c r="M738" s="1260"/>
      <c r="N738" s="1272"/>
      <c r="O738" s="1273"/>
    </row>
    <row r="739" spans="1:15" ht="15.75" hidden="1">
      <c r="A739" s="909" t="s">
        <v>8</v>
      </c>
      <c r="B739" s="911"/>
      <c r="C739" s="911"/>
      <c r="D739" s="911"/>
      <c r="E739" s="911"/>
      <c r="F739" s="911"/>
      <c r="G739" s="911"/>
      <c r="H739" s="911"/>
      <c r="I739" s="911"/>
      <c r="J739" s="911"/>
      <c r="K739" s="911"/>
      <c r="L739" s="912"/>
      <c r="M739" s="1260"/>
      <c r="N739" s="1272"/>
      <c r="O739" s="1273"/>
    </row>
    <row r="740" spans="1:15" ht="15.75" hidden="1">
      <c r="A740" s="909" t="s">
        <v>3</v>
      </c>
      <c r="B740" s="911"/>
      <c r="C740" s="911"/>
      <c r="D740" s="911"/>
      <c r="E740" s="911"/>
      <c r="F740" s="911"/>
      <c r="G740" s="911"/>
      <c r="H740" s="911"/>
      <c r="I740" s="911"/>
      <c r="J740" s="911"/>
      <c r="K740" s="911"/>
      <c r="L740" s="912"/>
      <c r="M740" s="1262"/>
      <c r="N740" s="1254"/>
      <c r="O740" s="1276"/>
    </row>
    <row r="741" spans="1:15" ht="15.75" hidden="1">
      <c r="A741" s="909" t="s">
        <v>5</v>
      </c>
      <c r="B741" s="911"/>
      <c r="C741" s="911"/>
      <c r="D741" s="911"/>
      <c r="E741" s="911"/>
      <c r="F741" s="1254"/>
      <c r="G741" s="911"/>
      <c r="H741" s="911"/>
      <c r="I741" s="911"/>
      <c r="J741" s="911"/>
      <c r="K741" s="911"/>
      <c r="L741" s="912"/>
      <c r="M741" s="1300"/>
      <c r="N741" s="1274"/>
      <c r="O741" s="1301"/>
    </row>
    <row r="742" spans="1:15" ht="16.5" hidden="1" thickBot="1">
      <c r="A742" s="916" t="s">
        <v>9</v>
      </c>
      <c r="B742" s="1302"/>
      <c r="C742" s="918"/>
      <c r="D742" s="918"/>
      <c r="E742" s="1302"/>
      <c r="F742" s="1302"/>
      <c r="G742" s="1302"/>
      <c r="H742" s="918"/>
      <c r="I742" s="918"/>
      <c r="J742" s="918"/>
      <c r="K742" s="918"/>
      <c r="L742" s="1303"/>
      <c r="M742" s="920"/>
      <c r="N742" s="918"/>
      <c r="O742" s="921"/>
    </row>
    <row r="743" spans="1:15" ht="16.5" hidden="1" thickBot="1">
      <c r="A743" s="922" t="s">
        <v>13</v>
      </c>
      <c r="B743" s="1263"/>
      <c r="C743" s="1264"/>
      <c r="D743" s="1264"/>
      <c r="E743" s="1264"/>
      <c r="F743" s="1265"/>
      <c r="G743" s="1264"/>
      <c r="H743" s="1264"/>
      <c r="I743" s="1264"/>
      <c r="J743" s="1265"/>
      <c r="K743" s="1263"/>
      <c r="L743" s="1266"/>
      <c r="M743" s="1263"/>
      <c r="N743" s="1264"/>
      <c r="O743" s="1277"/>
    </row>
    <row r="744" spans="1:15" ht="15.75" hidden="1">
      <c r="A744" s="925"/>
      <c r="B744" s="926"/>
      <c r="C744" s="926"/>
      <c r="D744" s="926"/>
      <c r="E744" s="926"/>
      <c r="F744" s="926"/>
      <c r="G744" s="926"/>
      <c r="H744" s="926"/>
      <c r="I744" s="926"/>
      <c r="J744" s="926"/>
      <c r="K744" s="926"/>
      <c r="L744" s="926"/>
      <c r="M744" s="926"/>
      <c r="N744" s="926"/>
      <c r="O744" s="926"/>
    </row>
    <row r="745" spans="2:11" ht="15.75" hidden="1">
      <c r="B745" s="1590" t="s">
        <v>274</v>
      </c>
      <c r="C745" s="1590"/>
      <c r="D745" s="1590"/>
      <c r="E745" s="1590"/>
      <c r="F745" s="1590"/>
      <c r="G745" s="1590"/>
      <c r="H745" s="1590"/>
      <c r="I745" s="1590"/>
      <c r="J745" s="1590"/>
      <c r="K745" s="1590"/>
    </row>
    <row r="746" ht="15.75" hidden="1"/>
    <row r="747" spans="1:15" ht="31.5" hidden="1">
      <c r="A747" s="1591" t="s">
        <v>23</v>
      </c>
      <c r="B747" s="1593" t="s">
        <v>314</v>
      </c>
      <c r="C747" s="1593"/>
      <c r="D747" s="1593"/>
      <c r="E747" s="1593"/>
      <c r="F747" s="1594" t="s">
        <v>232</v>
      </c>
      <c r="G747" s="1596" t="s">
        <v>233</v>
      </c>
      <c r="H747" s="1598" t="s">
        <v>315</v>
      </c>
      <c r="I747" s="1598"/>
      <c r="J747" s="1598"/>
      <c r="K747" s="1598"/>
      <c r="L747" s="1599"/>
      <c r="M747" s="1588" t="s">
        <v>234</v>
      </c>
      <c r="N747" s="892" t="s">
        <v>1</v>
      </c>
      <c r="O747" s="893" t="s">
        <v>37</v>
      </c>
    </row>
    <row r="748" spans="1:15" ht="63.75" hidden="1" thickBot="1">
      <c r="A748" s="1592"/>
      <c r="B748" s="895" t="s">
        <v>27</v>
      </c>
      <c r="C748" s="896" t="s">
        <v>28</v>
      </c>
      <c r="D748" s="896" t="s">
        <v>231</v>
      </c>
      <c r="E748" s="896" t="s">
        <v>29</v>
      </c>
      <c r="F748" s="1595"/>
      <c r="G748" s="1597"/>
      <c r="H748" s="897" t="s">
        <v>21</v>
      </c>
      <c r="I748" s="897" t="s">
        <v>20</v>
      </c>
      <c r="J748" s="898" t="s">
        <v>30</v>
      </c>
      <c r="K748" s="899" t="s">
        <v>31</v>
      </c>
      <c r="L748" s="900" t="s">
        <v>32</v>
      </c>
      <c r="M748" s="1589"/>
      <c r="N748" s="896" t="s">
        <v>33</v>
      </c>
      <c r="O748" s="901" t="s">
        <v>33</v>
      </c>
    </row>
    <row r="749" spans="1:15" ht="15.75" hidden="1">
      <c r="A749" s="902" t="s">
        <v>10</v>
      </c>
      <c r="B749" s="1304"/>
      <c r="C749" s="1304"/>
      <c r="D749" s="1304"/>
      <c r="E749" s="1304"/>
      <c r="F749" s="1304"/>
      <c r="G749" s="1304"/>
      <c r="H749" s="1255"/>
      <c r="I749" s="1255"/>
      <c r="J749" s="1255"/>
      <c r="K749" s="1255"/>
      <c r="L749" s="1305"/>
      <c r="M749" s="1260"/>
      <c r="N749" s="1272"/>
      <c r="O749" s="1273"/>
    </row>
    <row r="750" spans="1:15" ht="16.5" hidden="1" thickBot="1">
      <c r="A750" s="909" t="s">
        <v>8</v>
      </c>
      <c r="B750" s="1306"/>
      <c r="C750" s="1306"/>
      <c r="D750" s="1307"/>
      <c r="E750" s="1308"/>
      <c r="F750" s="1308"/>
      <c r="G750" s="1308"/>
      <c r="H750" s="911"/>
      <c r="I750" s="911"/>
      <c r="J750" s="911"/>
      <c r="K750" s="911"/>
      <c r="L750" s="919"/>
      <c r="M750" s="1300"/>
      <c r="N750" s="1261"/>
      <c r="O750" s="1301"/>
    </row>
    <row r="751" spans="1:15" ht="16.5" hidden="1" thickBot="1">
      <c r="A751" s="922" t="s">
        <v>13</v>
      </c>
      <c r="B751" s="1263"/>
      <c r="C751" s="1264"/>
      <c r="D751" s="1264"/>
      <c r="E751" s="1264"/>
      <c r="F751" s="1265"/>
      <c r="G751" s="1264"/>
      <c r="H751" s="1264"/>
      <c r="I751" s="1264"/>
      <c r="J751" s="1265"/>
      <c r="K751" s="1263"/>
      <c r="L751" s="1266"/>
      <c r="M751" s="1263"/>
      <c r="N751" s="1264"/>
      <c r="O751" s="1277"/>
    </row>
    <row r="752" ht="15.75" hidden="1"/>
    <row r="753" spans="2:11" ht="15.75" hidden="1">
      <c r="B753" s="1590" t="s">
        <v>274</v>
      </c>
      <c r="C753" s="1590"/>
      <c r="D753" s="1590"/>
      <c r="E753" s="1590"/>
      <c r="F753" s="1590"/>
      <c r="G753" s="1590"/>
      <c r="H753" s="1590"/>
      <c r="I753" s="1590"/>
      <c r="J753" s="1590"/>
      <c r="K753" s="1590"/>
    </row>
    <row r="754" spans="1:15" ht="31.5" hidden="1">
      <c r="A754" s="1591" t="s">
        <v>23</v>
      </c>
      <c r="B754" s="1593" t="s">
        <v>314</v>
      </c>
      <c r="C754" s="1593"/>
      <c r="D754" s="1593"/>
      <c r="E754" s="1593"/>
      <c r="F754" s="1594" t="s">
        <v>232</v>
      </c>
      <c r="G754" s="1596" t="s">
        <v>233</v>
      </c>
      <c r="H754" s="1598" t="s">
        <v>315</v>
      </c>
      <c r="I754" s="1598"/>
      <c r="J754" s="1598"/>
      <c r="K754" s="1598"/>
      <c r="L754" s="1599"/>
      <c r="M754" s="1588" t="s">
        <v>234</v>
      </c>
      <c r="N754" s="892" t="s">
        <v>1</v>
      </c>
      <c r="O754" s="893" t="s">
        <v>37</v>
      </c>
    </row>
    <row r="755" spans="1:15" ht="63.75" hidden="1" thickBot="1">
      <c r="A755" s="1592"/>
      <c r="B755" s="895" t="s">
        <v>27</v>
      </c>
      <c r="C755" s="896" t="s">
        <v>28</v>
      </c>
      <c r="D755" s="896" t="s">
        <v>231</v>
      </c>
      <c r="E755" s="896" t="s">
        <v>29</v>
      </c>
      <c r="F755" s="1595"/>
      <c r="G755" s="1597"/>
      <c r="H755" s="897" t="s">
        <v>21</v>
      </c>
      <c r="I755" s="897" t="s">
        <v>20</v>
      </c>
      <c r="J755" s="898" t="s">
        <v>30</v>
      </c>
      <c r="K755" s="899" t="s">
        <v>31</v>
      </c>
      <c r="L755" s="900" t="s">
        <v>32</v>
      </c>
      <c r="M755" s="1589"/>
      <c r="N755" s="896" t="s">
        <v>33</v>
      </c>
      <c r="O755" s="901" t="s">
        <v>33</v>
      </c>
    </row>
    <row r="756" spans="1:15" ht="15.75" hidden="1">
      <c r="A756" s="902" t="s">
        <v>10</v>
      </c>
      <c r="B756" s="1274"/>
      <c r="C756" s="1274"/>
      <c r="D756" s="1274"/>
      <c r="E756" s="1274"/>
      <c r="F756" s="1274"/>
      <c r="G756" s="1274"/>
      <c r="H756" s="1255"/>
      <c r="I756" s="1255"/>
      <c r="J756" s="1255"/>
      <c r="K756" s="1255"/>
      <c r="L756" s="1309"/>
      <c r="M756" s="1260"/>
      <c r="N756" s="1272"/>
      <c r="O756" s="1273"/>
    </row>
    <row r="757" spans="1:15" ht="15.75" hidden="1">
      <c r="A757" s="909" t="s">
        <v>8</v>
      </c>
      <c r="B757" s="1274"/>
      <c r="C757" s="1274"/>
      <c r="D757" s="1274"/>
      <c r="E757" s="1274"/>
      <c r="F757" s="1274"/>
      <c r="G757" s="1274"/>
      <c r="H757" s="911"/>
      <c r="I757" s="911"/>
      <c r="J757" s="911"/>
      <c r="K757" s="911"/>
      <c r="L757" s="1310"/>
      <c r="M757" s="1260"/>
      <c r="N757" s="1272"/>
      <c r="O757" s="1273"/>
    </row>
    <row r="758" spans="1:15" ht="16.5" hidden="1" thickBot="1">
      <c r="A758" s="909" t="s">
        <v>3</v>
      </c>
      <c r="B758" s="1300"/>
      <c r="C758" s="1274"/>
      <c r="D758" s="1274"/>
      <c r="E758" s="1274"/>
      <c r="F758" s="1274"/>
      <c r="G758" s="1274"/>
      <c r="H758" s="911"/>
      <c r="I758" s="911"/>
      <c r="J758" s="911"/>
      <c r="K758" s="911"/>
      <c r="L758" s="1311"/>
      <c r="M758" s="1300"/>
      <c r="N758" s="1261"/>
      <c r="O758" s="1301"/>
    </row>
    <row r="759" spans="1:15" ht="16.5" hidden="1" thickBot="1">
      <c r="A759" s="922" t="s">
        <v>13</v>
      </c>
      <c r="B759" s="1263"/>
      <c r="C759" s="1264"/>
      <c r="D759" s="1264"/>
      <c r="E759" s="1264"/>
      <c r="F759" s="1265"/>
      <c r="G759" s="1264"/>
      <c r="H759" s="1264"/>
      <c r="I759" s="1264"/>
      <c r="J759" s="1265"/>
      <c r="K759" s="1263"/>
      <c r="L759" s="1266"/>
      <c r="M759" s="1263"/>
      <c r="N759" s="1264"/>
      <c r="O759" s="1277"/>
    </row>
    <row r="760" ht="15.75" hidden="1"/>
    <row r="761" spans="2:11" ht="15.75" hidden="1">
      <c r="B761" s="1590" t="s">
        <v>279</v>
      </c>
      <c r="C761" s="1590"/>
      <c r="D761" s="1590"/>
      <c r="E761" s="1590"/>
      <c r="F761" s="1590"/>
      <c r="G761" s="1590"/>
      <c r="H761" s="1590"/>
      <c r="I761" s="1590"/>
      <c r="J761" s="1590"/>
      <c r="K761" s="1114"/>
    </row>
    <row r="762" spans="1:15" ht="31.5" hidden="1">
      <c r="A762" s="1591" t="s">
        <v>23</v>
      </c>
      <c r="B762" s="1593" t="s">
        <v>314</v>
      </c>
      <c r="C762" s="1593"/>
      <c r="D762" s="1593"/>
      <c r="E762" s="1593"/>
      <c r="F762" s="1594" t="s">
        <v>232</v>
      </c>
      <c r="G762" s="1596" t="s">
        <v>233</v>
      </c>
      <c r="H762" s="1598" t="s">
        <v>315</v>
      </c>
      <c r="I762" s="1598"/>
      <c r="J762" s="1598"/>
      <c r="K762" s="1598"/>
      <c r="L762" s="1599"/>
      <c r="M762" s="1588" t="s">
        <v>234</v>
      </c>
      <c r="N762" s="892" t="s">
        <v>1</v>
      </c>
      <c r="O762" s="893" t="s">
        <v>37</v>
      </c>
    </row>
    <row r="763" spans="1:15" ht="63.75" hidden="1" thickBot="1">
      <c r="A763" s="1592"/>
      <c r="B763" s="895" t="s">
        <v>27</v>
      </c>
      <c r="C763" s="896" t="s">
        <v>28</v>
      </c>
      <c r="D763" s="896" t="s">
        <v>231</v>
      </c>
      <c r="E763" s="896" t="s">
        <v>29</v>
      </c>
      <c r="F763" s="1595"/>
      <c r="G763" s="1597"/>
      <c r="H763" s="897" t="s">
        <v>21</v>
      </c>
      <c r="I763" s="897" t="s">
        <v>20</v>
      </c>
      <c r="J763" s="898" t="s">
        <v>30</v>
      </c>
      <c r="K763" s="899" t="s">
        <v>31</v>
      </c>
      <c r="L763" s="900" t="s">
        <v>32</v>
      </c>
      <c r="M763" s="1589"/>
      <c r="N763" s="896" t="s">
        <v>33</v>
      </c>
      <c r="O763" s="901" t="s">
        <v>33</v>
      </c>
    </row>
    <row r="764" spans="1:15" ht="15.75" hidden="1">
      <c r="A764" s="902" t="s">
        <v>10</v>
      </c>
      <c r="B764" s="1312"/>
      <c r="C764" s="904"/>
      <c r="D764" s="1313"/>
      <c r="E764" s="1313"/>
      <c r="F764" s="1313"/>
      <c r="G764" s="1313"/>
      <c r="H764" s="904"/>
      <c r="I764" s="904"/>
      <c r="J764" s="904"/>
      <c r="K764" s="904"/>
      <c r="L764" s="1314"/>
      <c r="M764" s="1260"/>
      <c r="N764" s="1272"/>
      <c r="O764" s="1273"/>
    </row>
    <row r="765" spans="1:15" ht="15.75" hidden="1">
      <c r="A765" s="909" t="s">
        <v>8</v>
      </c>
      <c r="B765" s="1312"/>
      <c r="C765" s="911"/>
      <c r="D765" s="1313"/>
      <c r="E765" s="1313"/>
      <c r="F765" s="1313"/>
      <c r="G765" s="1313"/>
      <c r="H765" s="911"/>
      <c r="I765" s="911"/>
      <c r="J765" s="911"/>
      <c r="K765" s="911"/>
      <c r="L765" s="1314"/>
      <c r="M765" s="1260"/>
      <c r="N765" s="1272"/>
      <c r="O765" s="1273"/>
    </row>
    <row r="766" spans="1:15" ht="15.75" hidden="1">
      <c r="A766" s="909" t="s">
        <v>3</v>
      </c>
      <c r="B766" s="1312"/>
      <c r="C766" s="911"/>
      <c r="D766" s="911"/>
      <c r="E766" s="911"/>
      <c r="F766" s="1313"/>
      <c r="G766" s="1313"/>
      <c r="H766" s="911"/>
      <c r="I766" s="911"/>
      <c r="J766" s="911"/>
      <c r="K766" s="911"/>
      <c r="L766" s="1314"/>
      <c r="M766" s="1262"/>
      <c r="N766" s="1254"/>
      <c r="O766" s="1276"/>
    </row>
    <row r="767" spans="1:15" ht="15.75" hidden="1">
      <c r="A767" s="909" t="s">
        <v>5</v>
      </c>
      <c r="B767" s="1312"/>
      <c r="C767" s="911"/>
      <c r="D767" s="911"/>
      <c r="E767" s="911"/>
      <c r="F767" s="1313"/>
      <c r="G767" s="1313"/>
      <c r="H767" s="911"/>
      <c r="I767" s="911"/>
      <c r="J767" s="911"/>
      <c r="K767" s="911"/>
      <c r="L767" s="1314"/>
      <c r="M767" s="1300"/>
      <c r="N767" s="1261"/>
      <c r="O767" s="1301"/>
    </row>
    <row r="768" spans="1:15" ht="16.5" hidden="1" thickBot="1">
      <c r="A768" s="916" t="s">
        <v>9</v>
      </c>
      <c r="B768" s="1315"/>
      <c r="C768" s="918"/>
      <c r="D768" s="918"/>
      <c r="E768" s="918"/>
      <c r="F768" s="1313"/>
      <c r="G768" s="1313"/>
      <c r="H768" s="918"/>
      <c r="I768" s="918"/>
      <c r="J768" s="918"/>
      <c r="K768" s="918"/>
      <c r="L768" s="1314"/>
      <c r="M768" s="920"/>
      <c r="N768" s="918"/>
      <c r="O768" s="921"/>
    </row>
    <row r="769" spans="1:15" ht="16.5" hidden="1" thickBot="1">
      <c r="A769" s="922" t="s">
        <v>13</v>
      </c>
      <c r="B769" s="1263"/>
      <c r="C769" s="1264"/>
      <c r="D769" s="1264"/>
      <c r="E769" s="1264"/>
      <c r="F769" s="1265"/>
      <c r="G769" s="1264"/>
      <c r="H769" s="1264"/>
      <c r="I769" s="1264"/>
      <c r="J769" s="1265"/>
      <c r="K769" s="1263"/>
      <c r="L769" s="1266"/>
      <c r="M769" s="1263"/>
      <c r="N769" s="1264"/>
      <c r="O769" s="1277"/>
    </row>
    <row r="770" ht="15.75" hidden="1"/>
    <row r="771" ht="15.75" hidden="1"/>
    <row r="772" spans="2:10" ht="15.75" hidden="1">
      <c r="B772" s="1124" t="s">
        <v>92</v>
      </c>
      <c r="C772" s="1124"/>
      <c r="D772" s="1124"/>
      <c r="E772" s="1124"/>
      <c r="F772" s="1124"/>
      <c r="G772" s="1124"/>
      <c r="H772" s="1124"/>
      <c r="I772" s="1124"/>
      <c r="J772" s="1124"/>
    </row>
    <row r="773" spans="6:11" ht="15.75" hidden="1">
      <c r="F773" s="961"/>
      <c r="G773" s="962"/>
      <c r="H773" s="962"/>
      <c r="I773" s="962"/>
      <c r="J773" s="962"/>
      <c r="K773" s="962"/>
    </row>
    <row r="774" spans="1:15" ht="31.5" hidden="1">
      <c r="A774" s="1569" t="s">
        <v>23</v>
      </c>
      <c r="B774" s="1572" t="s">
        <v>314</v>
      </c>
      <c r="C774" s="1572"/>
      <c r="D774" s="1572"/>
      <c r="E774" s="1572"/>
      <c r="F774" s="1581" t="s">
        <v>232</v>
      </c>
      <c r="G774" s="1583" t="s">
        <v>233</v>
      </c>
      <c r="H774" s="1585" t="s">
        <v>315</v>
      </c>
      <c r="I774" s="1585"/>
      <c r="J774" s="1585"/>
      <c r="K774" s="1585"/>
      <c r="L774" s="1586"/>
      <c r="M774" s="1578" t="s">
        <v>237</v>
      </c>
      <c r="N774" s="1172" t="s">
        <v>1</v>
      </c>
      <c r="O774" s="1316" t="s">
        <v>37</v>
      </c>
    </row>
    <row r="775" spans="1:15" ht="63.75" hidden="1" thickBot="1">
      <c r="A775" s="1580"/>
      <c r="B775" s="1174" t="s">
        <v>27</v>
      </c>
      <c r="C775" s="1040" t="s">
        <v>28</v>
      </c>
      <c r="D775" s="1040" t="s">
        <v>231</v>
      </c>
      <c r="E775" s="1040" t="s">
        <v>29</v>
      </c>
      <c r="F775" s="1582"/>
      <c r="G775" s="1584"/>
      <c r="H775" s="1175" t="s">
        <v>21</v>
      </c>
      <c r="I775" s="1175" t="s">
        <v>20</v>
      </c>
      <c r="J775" s="1175" t="s">
        <v>30</v>
      </c>
      <c r="K775" s="1175" t="s">
        <v>31</v>
      </c>
      <c r="L775" s="1176" t="s">
        <v>32</v>
      </c>
      <c r="M775" s="1587"/>
      <c r="N775" s="1040" t="s">
        <v>33</v>
      </c>
      <c r="O775" s="1177" t="s">
        <v>33</v>
      </c>
    </row>
    <row r="776" spans="1:15" ht="16.5" hidden="1" thickBot="1">
      <c r="A776" s="1178" t="s">
        <v>13</v>
      </c>
      <c r="B776" s="1179"/>
      <c r="C776" s="1179"/>
      <c r="D776" s="1179"/>
      <c r="E776" s="1179"/>
      <c r="F776" s="1179"/>
      <c r="G776" s="1179"/>
      <c r="H776" s="1179"/>
      <c r="I776" s="1179"/>
      <c r="J776" s="1179"/>
      <c r="K776" s="1179"/>
      <c r="L776" s="1294"/>
      <c r="M776" s="1179"/>
      <c r="N776" s="1179"/>
      <c r="O776" s="1180"/>
    </row>
    <row r="777" spans="1:15" ht="16.5" hidden="1" thickBot="1">
      <c r="A777" s="922" t="s">
        <v>13</v>
      </c>
      <c r="B777" s="1181"/>
      <c r="C777" s="1181"/>
      <c r="D777" s="1181"/>
      <c r="E777" s="1181"/>
      <c r="F777" s="1181"/>
      <c r="G777" s="1181"/>
      <c r="H777" s="1181"/>
      <c r="I777" s="1181"/>
      <c r="J777" s="1181"/>
      <c r="K777" s="1181"/>
      <c r="L777" s="1182"/>
      <c r="M777" s="1181"/>
      <c r="N777" s="1181"/>
      <c r="O777" s="1183"/>
    </row>
    <row r="778" spans="1:12" ht="15.75" hidden="1">
      <c r="A778" s="1026"/>
      <c r="B778" s="1049"/>
      <c r="C778" s="1049"/>
      <c r="D778" s="1049"/>
      <c r="E778" s="1049"/>
      <c r="F778" s="1050"/>
      <c r="G778" s="1050"/>
      <c r="H778" s="1050"/>
      <c r="I778" s="1050"/>
      <c r="J778" s="1050"/>
      <c r="L778" s="1050"/>
    </row>
    <row r="779" spans="2:6" ht="15.75" hidden="1">
      <c r="B779" s="1186" t="s">
        <v>281</v>
      </c>
      <c r="C779" s="889"/>
      <c r="D779" s="889"/>
      <c r="E779" s="889"/>
      <c r="F779" s="889"/>
    </row>
    <row r="780" spans="1:5" ht="15.75" hidden="1">
      <c r="A780" s="1297"/>
      <c r="B780" s="1298"/>
      <c r="C780" s="1297"/>
      <c r="D780" s="1297"/>
      <c r="E780" s="1297"/>
    </row>
    <row r="781" spans="1:11" ht="15.75" hidden="1">
      <c r="A781" s="1590" t="s">
        <v>274</v>
      </c>
      <c r="B781" s="1590"/>
      <c r="C781" s="1590"/>
      <c r="D781" s="1590"/>
      <c r="E781" s="1590"/>
      <c r="F781" s="1590"/>
      <c r="G781" s="1590"/>
      <c r="K781" s="1278"/>
    </row>
    <row r="782" spans="1:15" ht="31.5" hidden="1">
      <c r="A782" s="1591" t="s">
        <v>23</v>
      </c>
      <c r="B782" s="1593" t="s">
        <v>314</v>
      </c>
      <c r="C782" s="1593"/>
      <c r="D782" s="1593"/>
      <c r="E782" s="1593"/>
      <c r="F782" s="1594" t="s">
        <v>232</v>
      </c>
      <c r="G782" s="1596" t="s">
        <v>233</v>
      </c>
      <c r="H782" s="1598" t="s">
        <v>315</v>
      </c>
      <c r="I782" s="1598"/>
      <c r="J782" s="1598"/>
      <c r="K782" s="1598"/>
      <c r="L782" s="1599"/>
      <c r="M782" s="1588" t="s">
        <v>234</v>
      </c>
      <c r="N782" s="892" t="s">
        <v>1</v>
      </c>
      <c r="O782" s="893" t="s">
        <v>37</v>
      </c>
    </row>
    <row r="783" spans="1:15" ht="63.75" hidden="1" thickBot="1">
      <c r="A783" s="1592"/>
      <c r="B783" s="895" t="s">
        <v>27</v>
      </c>
      <c r="C783" s="896" t="s">
        <v>28</v>
      </c>
      <c r="D783" s="896" t="s">
        <v>231</v>
      </c>
      <c r="E783" s="896" t="s">
        <v>29</v>
      </c>
      <c r="F783" s="1595"/>
      <c r="G783" s="1597"/>
      <c r="H783" s="897" t="s">
        <v>21</v>
      </c>
      <c r="I783" s="897" t="s">
        <v>20</v>
      </c>
      <c r="J783" s="898" t="s">
        <v>30</v>
      </c>
      <c r="K783" s="899" t="s">
        <v>31</v>
      </c>
      <c r="L783" s="992" t="s">
        <v>32</v>
      </c>
      <c r="M783" s="1589"/>
      <c r="N783" s="896" t="s">
        <v>33</v>
      </c>
      <c r="O783" s="901" t="s">
        <v>33</v>
      </c>
    </row>
    <row r="784" spans="1:15" ht="16.5" hidden="1" thickBot="1">
      <c r="A784" s="909" t="s">
        <v>8</v>
      </c>
      <c r="B784" s="1115"/>
      <c r="C784" s="1083"/>
      <c r="D784" s="1104"/>
      <c r="E784" s="1115"/>
      <c r="F784" s="1091"/>
      <c r="G784" s="1091"/>
      <c r="H784" s="1083"/>
      <c r="I784" s="1083"/>
      <c r="J784" s="1084"/>
      <c r="K784" s="1085"/>
      <c r="L784" s="1317"/>
      <c r="M784" s="1085"/>
      <c r="N784" s="1242"/>
      <c r="O784" s="1113"/>
    </row>
    <row r="785" spans="1:15" ht="16.5" hidden="1" thickBot="1">
      <c r="A785" s="922" t="s">
        <v>13</v>
      </c>
      <c r="B785" s="1219"/>
      <c r="C785" s="1220"/>
      <c r="D785" s="1220"/>
      <c r="E785" s="1220"/>
      <c r="F785" s="1221"/>
      <c r="G785" s="1220"/>
      <c r="H785" s="1220"/>
      <c r="I785" s="1220"/>
      <c r="J785" s="1221"/>
      <c r="K785" s="1219"/>
      <c r="L785" s="1238"/>
      <c r="M785" s="1219"/>
      <c r="N785" s="1220"/>
      <c r="O785" s="1223"/>
    </row>
    <row r="786" spans="1:15" ht="15.75" hidden="1">
      <c r="A786" s="925"/>
      <c r="B786" s="926"/>
      <c r="C786" s="926"/>
      <c r="D786" s="926"/>
      <c r="E786" s="926"/>
      <c r="F786" s="926"/>
      <c r="G786" s="926"/>
      <c r="H786" s="926"/>
      <c r="I786" s="926"/>
      <c r="J786" s="926"/>
      <c r="K786" s="926"/>
      <c r="L786" s="926"/>
      <c r="M786" s="926"/>
      <c r="N786" s="926"/>
      <c r="O786" s="926"/>
    </row>
    <row r="787" spans="1:11" ht="15.75" hidden="1">
      <c r="A787" s="1590" t="s">
        <v>274</v>
      </c>
      <c r="B787" s="1590"/>
      <c r="C787" s="1590"/>
      <c r="D787" s="1590"/>
      <c r="E787" s="1590"/>
      <c r="F787" s="1590"/>
      <c r="G787" s="1590"/>
      <c r="K787" s="1278"/>
    </row>
    <row r="788" spans="1:15" ht="31.5" hidden="1">
      <c r="A788" s="1591" t="s">
        <v>23</v>
      </c>
      <c r="B788" s="1593" t="s">
        <v>314</v>
      </c>
      <c r="C788" s="1593"/>
      <c r="D788" s="1593"/>
      <c r="E788" s="1593"/>
      <c r="F788" s="1594" t="s">
        <v>232</v>
      </c>
      <c r="G788" s="1596" t="s">
        <v>233</v>
      </c>
      <c r="H788" s="1598" t="s">
        <v>315</v>
      </c>
      <c r="I788" s="1598"/>
      <c r="J788" s="1598"/>
      <c r="K788" s="1598"/>
      <c r="L788" s="1599"/>
      <c r="M788" s="1588" t="s">
        <v>234</v>
      </c>
      <c r="N788" s="892" t="s">
        <v>1</v>
      </c>
      <c r="O788" s="893" t="s">
        <v>37</v>
      </c>
    </row>
    <row r="789" spans="1:15" ht="63.75" hidden="1" thickBot="1">
      <c r="A789" s="1592"/>
      <c r="B789" s="895" t="s">
        <v>27</v>
      </c>
      <c r="C789" s="896" t="s">
        <v>28</v>
      </c>
      <c r="D789" s="896" t="s">
        <v>231</v>
      </c>
      <c r="E789" s="896" t="s">
        <v>29</v>
      </c>
      <c r="F789" s="1595"/>
      <c r="G789" s="1597"/>
      <c r="H789" s="897" t="s">
        <v>21</v>
      </c>
      <c r="I789" s="897" t="s">
        <v>20</v>
      </c>
      <c r="J789" s="898" t="s">
        <v>30</v>
      </c>
      <c r="K789" s="899" t="s">
        <v>31</v>
      </c>
      <c r="L789" s="900" t="s">
        <v>32</v>
      </c>
      <c r="M789" s="1589"/>
      <c r="N789" s="896" t="s">
        <v>33</v>
      </c>
      <c r="O789" s="901" t="s">
        <v>33</v>
      </c>
    </row>
    <row r="790" spans="1:15" ht="16.5" hidden="1" thickBot="1">
      <c r="A790" s="909" t="s">
        <v>8</v>
      </c>
      <c r="B790" s="1115"/>
      <c r="C790" s="1083"/>
      <c r="D790" s="1091"/>
      <c r="E790" s="1241"/>
      <c r="F790" s="1091"/>
      <c r="G790" s="1091"/>
      <c r="H790" s="1083"/>
      <c r="I790" s="1083"/>
      <c r="J790" s="1084"/>
      <c r="K790" s="1085"/>
      <c r="L790" s="1317"/>
      <c r="M790" s="1085"/>
      <c r="N790" s="1242"/>
      <c r="O790" s="1113"/>
    </row>
    <row r="791" spans="1:15" ht="16.5" hidden="1" thickBot="1">
      <c r="A791" s="922" t="s">
        <v>13</v>
      </c>
      <c r="B791" s="1219"/>
      <c r="C791" s="1220"/>
      <c r="D791" s="1220"/>
      <c r="E791" s="1220"/>
      <c r="F791" s="1221"/>
      <c r="G791" s="1220"/>
      <c r="H791" s="1220"/>
      <c r="I791" s="1220"/>
      <c r="J791" s="1221"/>
      <c r="K791" s="1219"/>
      <c r="L791" s="1238"/>
      <c r="M791" s="1219"/>
      <c r="N791" s="1220"/>
      <c r="O791" s="1223"/>
    </row>
    <row r="792" spans="1:15" ht="15.75" hidden="1">
      <c r="A792" s="925"/>
      <c r="B792" s="926"/>
      <c r="C792" s="926"/>
      <c r="D792" s="926"/>
      <c r="E792" s="926"/>
      <c r="F792" s="926"/>
      <c r="G792" s="926"/>
      <c r="H792" s="926"/>
      <c r="I792" s="926"/>
      <c r="J792" s="926"/>
      <c r="K792" s="926"/>
      <c r="L792" s="926"/>
      <c r="M792" s="926"/>
      <c r="N792" s="926"/>
      <c r="O792" s="926"/>
    </row>
    <row r="793" spans="1:11" ht="15.75" hidden="1">
      <c r="A793" s="1590" t="s">
        <v>274</v>
      </c>
      <c r="B793" s="1590"/>
      <c r="C793" s="1590"/>
      <c r="D793" s="1590"/>
      <c r="E793" s="1590"/>
      <c r="F793" s="1590"/>
      <c r="G793" s="1590"/>
      <c r="K793" s="1278"/>
    </row>
    <row r="794" spans="1:15" ht="31.5" hidden="1">
      <c r="A794" s="1591" t="s">
        <v>23</v>
      </c>
      <c r="B794" s="1593" t="s">
        <v>314</v>
      </c>
      <c r="C794" s="1593"/>
      <c r="D794" s="1593"/>
      <c r="E794" s="1593"/>
      <c r="F794" s="1594" t="s">
        <v>232</v>
      </c>
      <c r="G794" s="1596" t="s">
        <v>233</v>
      </c>
      <c r="H794" s="1598" t="s">
        <v>315</v>
      </c>
      <c r="I794" s="1598"/>
      <c r="J794" s="1598"/>
      <c r="K794" s="1598"/>
      <c r="L794" s="1599"/>
      <c r="M794" s="1588" t="s">
        <v>234</v>
      </c>
      <c r="N794" s="892" t="s">
        <v>1</v>
      </c>
      <c r="O794" s="893" t="s">
        <v>37</v>
      </c>
    </row>
    <row r="795" spans="1:15" ht="63.75" hidden="1" thickBot="1">
      <c r="A795" s="1592"/>
      <c r="B795" s="895" t="s">
        <v>27</v>
      </c>
      <c r="C795" s="896" t="s">
        <v>28</v>
      </c>
      <c r="D795" s="896" t="s">
        <v>231</v>
      </c>
      <c r="E795" s="896" t="s">
        <v>29</v>
      </c>
      <c r="F795" s="1595"/>
      <c r="G795" s="1597"/>
      <c r="H795" s="897" t="s">
        <v>21</v>
      </c>
      <c r="I795" s="897" t="s">
        <v>20</v>
      </c>
      <c r="J795" s="898" t="s">
        <v>30</v>
      </c>
      <c r="K795" s="899" t="s">
        <v>31</v>
      </c>
      <c r="L795" s="900" t="s">
        <v>32</v>
      </c>
      <c r="M795" s="1589"/>
      <c r="N795" s="896" t="s">
        <v>33</v>
      </c>
      <c r="O795" s="901" t="s">
        <v>33</v>
      </c>
    </row>
    <row r="796" spans="1:15" ht="16.5" hidden="1" thickBot="1">
      <c r="A796" s="909" t="s">
        <v>8</v>
      </c>
      <c r="B796" s="1115"/>
      <c r="C796" s="1083"/>
      <c r="D796" s="1091"/>
      <c r="E796" s="1241"/>
      <c r="F796" s="1091"/>
      <c r="G796" s="1091"/>
      <c r="H796" s="1083"/>
      <c r="I796" s="1083"/>
      <c r="J796" s="1084"/>
      <c r="K796" s="1085"/>
      <c r="L796" s="1317"/>
      <c r="M796" s="1085"/>
      <c r="N796" s="1242"/>
      <c r="O796" s="1113"/>
    </row>
    <row r="797" spans="1:15" ht="16.5" hidden="1" thickBot="1">
      <c r="A797" s="922" t="s">
        <v>13</v>
      </c>
      <c r="B797" s="1219"/>
      <c r="C797" s="1220"/>
      <c r="D797" s="1220"/>
      <c r="E797" s="1220"/>
      <c r="F797" s="1221"/>
      <c r="G797" s="1220"/>
      <c r="H797" s="1220"/>
      <c r="I797" s="1220"/>
      <c r="J797" s="1221"/>
      <c r="K797" s="1219"/>
      <c r="L797" s="1238"/>
      <c r="M797" s="1219"/>
      <c r="N797" s="1220"/>
      <c r="O797" s="1223"/>
    </row>
    <row r="798" spans="1:15" ht="15.75" hidden="1">
      <c r="A798" s="925"/>
      <c r="B798" s="926"/>
      <c r="C798" s="926"/>
      <c r="D798" s="926"/>
      <c r="E798" s="926"/>
      <c r="F798" s="926"/>
      <c r="G798" s="926"/>
      <c r="H798" s="926"/>
      <c r="I798" s="926"/>
      <c r="J798" s="926"/>
      <c r="K798" s="926"/>
      <c r="L798" s="926"/>
      <c r="M798" s="926"/>
      <c r="N798" s="926"/>
      <c r="O798" s="926"/>
    </row>
    <row r="799" spans="1:11" ht="15.75" hidden="1">
      <c r="A799" s="1590" t="s">
        <v>273</v>
      </c>
      <c r="B799" s="1590"/>
      <c r="C799" s="1590"/>
      <c r="D799" s="1590"/>
      <c r="E799" s="1590"/>
      <c r="F799" s="1590"/>
      <c r="G799" s="1590"/>
      <c r="K799" s="1278"/>
    </row>
    <row r="800" spans="1:15" ht="31.5" hidden="1">
      <c r="A800" s="1591" t="s">
        <v>23</v>
      </c>
      <c r="B800" s="1593" t="s">
        <v>314</v>
      </c>
      <c r="C800" s="1593"/>
      <c r="D800" s="1593"/>
      <c r="E800" s="1593"/>
      <c r="F800" s="1594" t="s">
        <v>232</v>
      </c>
      <c r="G800" s="1596" t="s">
        <v>233</v>
      </c>
      <c r="H800" s="1598" t="s">
        <v>315</v>
      </c>
      <c r="I800" s="1598"/>
      <c r="J800" s="1598"/>
      <c r="K800" s="1598"/>
      <c r="L800" s="1599"/>
      <c r="M800" s="1588" t="s">
        <v>234</v>
      </c>
      <c r="N800" s="892" t="s">
        <v>1</v>
      </c>
      <c r="O800" s="893" t="s">
        <v>37</v>
      </c>
    </row>
    <row r="801" spans="1:15" ht="63.75" hidden="1" thickBot="1">
      <c r="A801" s="1592"/>
      <c r="B801" s="895" t="s">
        <v>27</v>
      </c>
      <c r="C801" s="896" t="s">
        <v>28</v>
      </c>
      <c r="D801" s="896" t="s">
        <v>231</v>
      </c>
      <c r="E801" s="896" t="s">
        <v>29</v>
      </c>
      <c r="F801" s="1595"/>
      <c r="G801" s="1597"/>
      <c r="H801" s="897" t="s">
        <v>21</v>
      </c>
      <c r="I801" s="897" t="s">
        <v>20</v>
      </c>
      <c r="J801" s="898" t="s">
        <v>30</v>
      </c>
      <c r="K801" s="899" t="s">
        <v>31</v>
      </c>
      <c r="L801" s="900" t="s">
        <v>32</v>
      </c>
      <c r="M801" s="1589"/>
      <c r="N801" s="896" t="s">
        <v>33</v>
      </c>
      <c r="O801" s="901" t="s">
        <v>33</v>
      </c>
    </row>
    <row r="802" spans="1:15" ht="16.5" hidden="1" thickBot="1">
      <c r="A802" s="909" t="s">
        <v>8</v>
      </c>
      <c r="B802" s="1115"/>
      <c r="C802" s="1083"/>
      <c r="D802" s="1091"/>
      <c r="E802" s="1241"/>
      <c r="F802" s="1091"/>
      <c r="G802" s="1091"/>
      <c r="H802" s="1083"/>
      <c r="I802" s="1083"/>
      <c r="J802" s="1084"/>
      <c r="K802" s="1085"/>
      <c r="L802" s="1317"/>
      <c r="M802" s="1085"/>
      <c r="N802" s="1242"/>
      <c r="O802" s="1113"/>
    </row>
    <row r="803" spans="1:15" ht="16.5" hidden="1" thickBot="1">
      <c r="A803" s="922" t="s">
        <v>13</v>
      </c>
      <c r="B803" s="1219"/>
      <c r="C803" s="1220"/>
      <c r="D803" s="1220"/>
      <c r="E803" s="1220"/>
      <c r="F803" s="1221"/>
      <c r="G803" s="1220"/>
      <c r="H803" s="1220"/>
      <c r="I803" s="1220"/>
      <c r="J803" s="1221"/>
      <c r="K803" s="1219"/>
      <c r="L803" s="1238"/>
      <c r="M803" s="1219"/>
      <c r="N803" s="1220"/>
      <c r="O803" s="1223"/>
    </row>
    <row r="804" spans="1:15" ht="15.75" hidden="1">
      <c r="A804" s="925"/>
      <c r="B804" s="926"/>
      <c r="C804" s="926"/>
      <c r="D804" s="926"/>
      <c r="E804" s="926"/>
      <c r="F804" s="926"/>
      <c r="G804" s="926"/>
      <c r="H804" s="926"/>
      <c r="I804" s="926"/>
      <c r="J804" s="926"/>
      <c r="K804" s="926"/>
      <c r="L804" s="926"/>
      <c r="M804" s="926"/>
      <c r="N804" s="926"/>
      <c r="O804" s="926"/>
    </row>
    <row r="805" spans="2:10" ht="15.75" hidden="1">
      <c r="B805" s="1124" t="s">
        <v>92</v>
      </c>
      <c r="C805" s="1124"/>
      <c r="D805" s="1124"/>
      <c r="E805" s="1124"/>
      <c r="F805" s="1124"/>
      <c r="G805" s="1124"/>
      <c r="H805" s="1124"/>
      <c r="I805" s="1124"/>
      <c r="J805" s="1124"/>
    </row>
    <row r="806" spans="6:11" ht="15.75" hidden="1">
      <c r="F806" s="961"/>
      <c r="G806" s="962"/>
      <c r="H806" s="962"/>
      <c r="I806" s="962"/>
      <c r="J806" s="962"/>
      <c r="K806" s="962"/>
    </row>
    <row r="807" spans="1:15" ht="31.5" hidden="1">
      <c r="A807" s="1569" t="s">
        <v>23</v>
      </c>
      <c r="B807" s="1572" t="s">
        <v>314</v>
      </c>
      <c r="C807" s="1572"/>
      <c r="D807" s="1572"/>
      <c r="E807" s="1572"/>
      <c r="F807" s="1581" t="s">
        <v>232</v>
      </c>
      <c r="G807" s="1583" t="s">
        <v>233</v>
      </c>
      <c r="H807" s="1585" t="s">
        <v>315</v>
      </c>
      <c r="I807" s="1585"/>
      <c r="J807" s="1585"/>
      <c r="K807" s="1585"/>
      <c r="L807" s="1586"/>
      <c r="M807" s="1578" t="s">
        <v>237</v>
      </c>
      <c r="N807" s="1172" t="s">
        <v>1</v>
      </c>
      <c r="O807" s="1316" t="s">
        <v>37</v>
      </c>
    </row>
    <row r="808" spans="1:15" ht="63.75" hidden="1" thickBot="1">
      <c r="A808" s="1580"/>
      <c r="B808" s="1174" t="s">
        <v>27</v>
      </c>
      <c r="C808" s="1040" t="s">
        <v>28</v>
      </c>
      <c r="D808" s="1040" t="s">
        <v>231</v>
      </c>
      <c r="E808" s="1040" t="s">
        <v>29</v>
      </c>
      <c r="F808" s="1582"/>
      <c r="G808" s="1584"/>
      <c r="H808" s="1175" t="s">
        <v>21</v>
      </c>
      <c r="I808" s="1175" t="s">
        <v>20</v>
      </c>
      <c r="J808" s="1175" t="s">
        <v>30</v>
      </c>
      <c r="K808" s="1175" t="s">
        <v>31</v>
      </c>
      <c r="L808" s="1176" t="s">
        <v>32</v>
      </c>
      <c r="M808" s="1587"/>
      <c r="N808" s="1040" t="s">
        <v>33</v>
      </c>
      <c r="O808" s="1177" t="s">
        <v>33</v>
      </c>
    </row>
    <row r="809" spans="1:15" ht="16.5" hidden="1" thickBot="1">
      <c r="A809" s="1178" t="s">
        <v>13</v>
      </c>
      <c r="B809" s="1179"/>
      <c r="C809" s="1179"/>
      <c r="D809" s="1179"/>
      <c r="E809" s="1179"/>
      <c r="F809" s="1179"/>
      <c r="G809" s="1179"/>
      <c r="H809" s="1179"/>
      <c r="I809" s="1179"/>
      <c r="J809" s="1179"/>
      <c r="K809" s="1179"/>
      <c r="L809" s="1318"/>
      <c r="M809" s="1179"/>
      <c r="N809" s="1179"/>
      <c r="O809" s="1180"/>
    </row>
    <row r="810" spans="1:15" ht="16.5" hidden="1" thickBot="1">
      <c r="A810" s="922" t="s">
        <v>13</v>
      </c>
      <c r="B810" s="1181"/>
      <c r="C810" s="1181"/>
      <c r="D810" s="1181"/>
      <c r="E810" s="1181"/>
      <c r="F810" s="1181"/>
      <c r="G810" s="1181"/>
      <c r="H810" s="1181"/>
      <c r="I810" s="1181"/>
      <c r="J810" s="1181"/>
      <c r="K810" s="1181"/>
      <c r="L810" s="1319"/>
      <c r="M810" s="1181"/>
      <c r="N810" s="1181"/>
      <c r="O810" s="1183"/>
    </row>
    <row r="811" spans="1:15" ht="15.75">
      <c r="A811" s="925"/>
      <c r="B811" s="926"/>
      <c r="C811" s="926"/>
      <c r="D811" s="926"/>
      <c r="E811" s="926"/>
      <c r="F811" s="926"/>
      <c r="G811" s="926"/>
      <c r="H811" s="926"/>
      <c r="I811" s="926"/>
      <c r="J811" s="926"/>
      <c r="K811" s="926"/>
      <c r="L811" s="926"/>
      <c r="M811" s="926"/>
      <c r="N811" s="926"/>
      <c r="O811" s="926"/>
    </row>
    <row r="812" spans="2:10" ht="15.75">
      <c r="B812" s="1124" t="s">
        <v>318</v>
      </c>
      <c r="C812" s="1124"/>
      <c r="D812" s="1124"/>
      <c r="E812" s="1124"/>
      <c r="F812" s="1124"/>
      <c r="G812" s="1124"/>
      <c r="H812" s="1124"/>
      <c r="I812" s="1124"/>
      <c r="J812" s="1124"/>
    </row>
    <row r="814" spans="1:15" ht="31.5">
      <c r="A814" s="1569" t="s">
        <v>23</v>
      </c>
      <c r="B814" s="1571" t="s">
        <v>314</v>
      </c>
      <c r="C814" s="1572"/>
      <c r="D814" s="1572"/>
      <c r="E814" s="1573"/>
      <c r="F814" s="1574" t="s">
        <v>232</v>
      </c>
      <c r="G814" s="1574" t="s">
        <v>233</v>
      </c>
      <c r="H814" s="1576" t="s">
        <v>315</v>
      </c>
      <c r="I814" s="1572"/>
      <c r="J814" s="1572"/>
      <c r="K814" s="1572"/>
      <c r="L814" s="1577"/>
      <c r="M814" s="1578" t="s">
        <v>236</v>
      </c>
      <c r="N814" s="1172" t="s">
        <v>1</v>
      </c>
      <c r="O814" s="1320" t="s">
        <v>37</v>
      </c>
    </row>
    <row r="815" spans="1:17" ht="63.75" thickBot="1">
      <c r="A815" s="1570"/>
      <c r="B815" s="1321" t="s">
        <v>27</v>
      </c>
      <c r="C815" s="1252" t="s">
        <v>28</v>
      </c>
      <c r="D815" s="1252" t="s">
        <v>231</v>
      </c>
      <c r="E815" s="1252" t="s">
        <v>29</v>
      </c>
      <c r="F815" s="1575"/>
      <c r="G815" s="1575"/>
      <c r="H815" s="1322" t="s">
        <v>21</v>
      </c>
      <c r="I815" s="1322" t="s">
        <v>20</v>
      </c>
      <c r="J815" s="1322" t="s">
        <v>30</v>
      </c>
      <c r="K815" s="1322" t="s">
        <v>31</v>
      </c>
      <c r="L815" s="1323" t="s">
        <v>32</v>
      </c>
      <c r="M815" s="1579"/>
      <c r="N815" s="1252" t="s">
        <v>33</v>
      </c>
      <c r="O815" s="1253" t="s">
        <v>33</v>
      </c>
      <c r="Q815" s="1048"/>
    </row>
    <row r="816" spans="1:15" ht="15.75">
      <c r="A816" s="1324"/>
      <c r="B816" s="1325">
        <f>B252</f>
        <v>850.75</v>
      </c>
      <c r="C816" s="1325">
        <f aca="true" t="shared" si="25" ref="C816:O816">C252</f>
        <v>4365.87</v>
      </c>
      <c r="D816" s="1325">
        <f t="shared" si="25"/>
        <v>577.94</v>
      </c>
      <c r="E816" s="1325">
        <f t="shared" si="25"/>
        <v>2185.1500000000005</v>
      </c>
      <c r="F816" s="1325">
        <f t="shared" si="25"/>
        <v>6611.989999999999</v>
      </c>
      <c r="G816" s="1325">
        <f t="shared" si="25"/>
        <v>2078.7800000000007</v>
      </c>
      <c r="H816" s="1325">
        <f t="shared" si="25"/>
        <v>791.9</v>
      </c>
      <c r="I816" s="1325">
        <f t="shared" si="25"/>
        <v>1083.9</v>
      </c>
      <c r="J816" s="1325">
        <f t="shared" si="25"/>
        <v>261.88</v>
      </c>
      <c r="K816" s="1325">
        <f t="shared" si="25"/>
        <v>162.82</v>
      </c>
      <c r="L816" s="1326">
        <f t="shared" si="25"/>
        <v>1963.34</v>
      </c>
      <c r="M816" s="1325">
        <f t="shared" si="25"/>
        <v>2479.31</v>
      </c>
      <c r="N816" s="1325">
        <f t="shared" si="25"/>
        <v>4353.639999999999</v>
      </c>
      <c r="O816" s="1327">
        <f t="shared" si="25"/>
        <v>4061.1199999999994</v>
      </c>
    </row>
    <row r="817" spans="1:15" ht="16.5" thickBot="1">
      <c r="A817" s="1328"/>
      <c r="B817" s="1325">
        <f>B449</f>
        <v>0</v>
      </c>
      <c r="C817" s="1325">
        <f aca="true" t="shared" si="26" ref="C817:O817">C449</f>
        <v>0</v>
      </c>
      <c r="D817" s="1325">
        <f t="shared" si="26"/>
        <v>12.81</v>
      </c>
      <c r="E817" s="1325">
        <f t="shared" si="26"/>
        <v>0</v>
      </c>
      <c r="F817" s="1325">
        <f t="shared" si="26"/>
        <v>8.54</v>
      </c>
      <c r="G817" s="1325">
        <f t="shared" si="26"/>
        <v>23.12</v>
      </c>
      <c r="H817" s="1325">
        <f t="shared" si="26"/>
        <v>0</v>
      </c>
      <c r="I817" s="1325">
        <f t="shared" si="26"/>
        <v>0</v>
      </c>
      <c r="J817" s="1325">
        <f t="shared" si="26"/>
        <v>0</v>
      </c>
      <c r="K817" s="1325">
        <f t="shared" si="26"/>
        <v>0</v>
      </c>
      <c r="L817" s="1326">
        <f t="shared" si="26"/>
        <v>0</v>
      </c>
      <c r="M817" s="1325">
        <f t="shared" si="26"/>
        <v>0</v>
      </c>
      <c r="N817" s="1325">
        <f t="shared" si="26"/>
        <v>36</v>
      </c>
      <c r="O817" s="1327">
        <f t="shared" si="26"/>
        <v>28.8</v>
      </c>
    </row>
    <row r="818" spans="1:17" ht="16.5" thickBot="1">
      <c r="A818" s="1329" t="s">
        <v>22</v>
      </c>
      <c r="B818" s="1330">
        <f aca="true" t="shared" si="27" ref="B818:O818">SUM(B816:B817)</f>
        <v>850.75</v>
      </c>
      <c r="C818" s="1331">
        <f t="shared" si="27"/>
        <v>4365.87</v>
      </c>
      <c r="D818" s="1332">
        <f t="shared" si="27"/>
        <v>590.75</v>
      </c>
      <c r="E818" s="1330">
        <f t="shared" si="27"/>
        <v>2185.1500000000005</v>
      </c>
      <c r="F818" s="1330">
        <f t="shared" si="27"/>
        <v>6620.529999999999</v>
      </c>
      <c r="G818" s="1332">
        <f t="shared" si="27"/>
        <v>2101.9000000000005</v>
      </c>
      <c r="H818" s="1330">
        <f t="shared" si="27"/>
        <v>791.9</v>
      </c>
      <c r="I818" s="1332">
        <f t="shared" si="27"/>
        <v>1083.9</v>
      </c>
      <c r="J818" s="1330">
        <f t="shared" si="27"/>
        <v>261.88</v>
      </c>
      <c r="K818" s="1330">
        <f t="shared" si="27"/>
        <v>162.82</v>
      </c>
      <c r="L818" s="1333">
        <f t="shared" si="27"/>
        <v>1963.34</v>
      </c>
      <c r="M818" s="1330">
        <f t="shared" si="27"/>
        <v>2479.31</v>
      </c>
      <c r="N818" s="1330">
        <f t="shared" si="27"/>
        <v>4389.639999999999</v>
      </c>
      <c r="O818" s="1330">
        <f t="shared" si="27"/>
        <v>4089.9199999999996</v>
      </c>
      <c r="Q818" s="1050"/>
    </row>
    <row r="819" spans="7:16" ht="15.75">
      <c r="G819" s="1050"/>
      <c r="K819" s="1005"/>
      <c r="P819" s="1050"/>
    </row>
    <row r="820" ht="15.75">
      <c r="C820" s="1050"/>
    </row>
    <row r="821" ht="15.75">
      <c r="C821" s="1050"/>
    </row>
    <row r="823" ht="15.75">
      <c r="D823" s="882" t="s">
        <v>15</v>
      </c>
    </row>
    <row r="824" spans="3:4" ht="15.75">
      <c r="C824" s="1096" t="s">
        <v>272</v>
      </c>
      <c r="D824" s="881" t="s">
        <v>38</v>
      </c>
    </row>
    <row r="825" ht="15.75">
      <c r="D825" s="881" t="s">
        <v>40</v>
      </c>
    </row>
    <row r="826" ht="15.75">
      <c r="D826" s="881" t="s">
        <v>39</v>
      </c>
    </row>
  </sheetData>
  <sheetProtection/>
  <mergeCells count="685">
    <mergeCell ref="A3:J3"/>
    <mergeCell ref="A6:J6"/>
    <mergeCell ref="A10:K10"/>
    <mergeCell ref="A11:A12"/>
    <mergeCell ref="B11:E11"/>
    <mergeCell ref="F11:F12"/>
    <mergeCell ref="G11:G12"/>
    <mergeCell ref="H11:L11"/>
    <mergeCell ref="M11:M12"/>
    <mergeCell ref="A20:K20"/>
    <mergeCell ref="A21:A22"/>
    <mergeCell ref="B21:E21"/>
    <mergeCell ref="F21:F22"/>
    <mergeCell ref="G21:G22"/>
    <mergeCell ref="H21:L21"/>
    <mergeCell ref="M21:M22"/>
    <mergeCell ref="A30:K30"/>
    <mergeCell ref="A31:A32"/>
    <mergeCell ref="B31:E31"/>
    <mergeCell ref="F31:F32"/>
    <mergeCell ref="G31:G32"/>
    <mergeCell ref="H31:L31"/>
    <mergeCell ref="M31:M32"/>
    <mergeCell ref="A40:J40"/>
    <mergeCell ref="A41:A42"/>
    <mergeCell ref="B41:E41"/>
    <mergeCell ref="F41:F42"/>
    <mergeCell ref="G41:G42"/>
    <mergeCell ref="H41:L41"/>
    <mergeCell ref="M41:M42"/>
    <mergeCell ref="A50:K50"/>
    <mergeCell ref="A51:A52"/>
    <mergeCell ref="B51:E51"/>
    <mergeCell ref="F51:F52"/>
    <mergeCell ref="G51:G52"/>
    <mergeCell ref="H51:L51"/>
    <mergeCell ref="M51:M52"/>
    <mergeCell ref="A60:K60"/>
    <mergeCell ref="A61:A62"/>
    <mergeCell ref="B61:E61"/>
    <mergeCell ref="F61:F62"/>
    <mergeCell ref="G61:G62"/>
    <mergeCell ref="H61:L61"/>
    <mergeCell ref="M61:M62"/>
    <mergeCell ref="A71:K71"/>
    <mergeCell ref="A72:A73"/>
    <mergeCell ref="B72:E72"/>
    <mergeCell ref="F72:F73"/>
    <mergeCell ref="G72:G73"/>
    <mergeCell ref="H72:L72"/>
    <mergeCell ref="M72:M73"/>
    <mergeCell ref="A79:F79"/>
    <mergeCell ref="A80:E80"/>
    <mergeCell ref="A82:K82"/>
    <mergeCell ref="A83:A84"/>
    <mergeCell ref="B83:E83"/>
    <mergeCell ref="F83:F84"/>
    <mergeCell ref="G83:G84"/>
    <mergeCell ref="H83:L83"/>
    <mergeCell ref="M83:M84"/>
    <mergeCell ref="A92:K92"/>
    <mergeCell ref="A93:A94"/>
    <mergeCell ref="B93:E93"/>
    <mergeCell ref="F93:F94"/>
    <mergeCell ref="G93:G94"/>
    <mergeCell ref="H93:L93"/>
    <mergeCell ref="M93:M94"/>
    <mergeCell ref="A102:K102"/>
    <mergeCell ref="A103:A104"/>
    <mergeCell ref="B103:E103"/>
    <mergeCell ref="F103:F104"/>
    <mergeCell ref="G103:G104"/>
    <mergeCell ref="H103:L103"/>
    <mergeCell ref="M103:M104"/>
    <mergeCell ref="A112:K112"/>
    <mergeCell ref="A113:A114"/>
    <mergeCell ref="B113:E113"/>
    <mergeCell ref="F113:F114"/>
    <mergeCell ref="G113:G114"/>
    <mergeCell ref="H113:L113"/>
    <mergeCell ref="M113:M114"/>
    <mergeCell ref="A122:K122"/>
    <mergeCell ref="A123:A124"/>
    <mergeCell ref="B123:E123"/>
    <mergeCell ref="F123:F124"/>
    <mergeCell ref="G123:G124"/>
    <mergeCell ref="H123:L123"/>
    <mergeCell ref="M123:M124"/>
    <mergeCell ref="A132:K132"/>
    <mergeCell ref="A133:A134"/>
    <mergeCell ref="B133:E133"/>
    <mergeCell ref="F133:F134"/>
    <mergeCell ref="G133:G134"/>
    <mergeCell ref="H133:L133"/>
    <mergeCell ref="M133:M134"/>
    <mergeCell ref="A142:K142"/>
    <mergeCell ref="A143:A144"/>
    <mergeCell ref="B143:E143"/>
    <mergeCell ref="F143:F144"/>
    <mergeCell ref="G143:G144"/>
    <mergeCell ref="H143:L143"/>
    <mergeCell ref="M143:M144"/>
    <mergeCell ref="A151:K151"/>
    <mergeCell ref="A152:A153"/>
    <mergeCell ref="B152:E152"/>
    <mergeCell ref="F152:F153"/>
    <mergeCell ref="G152:G153"/>
    <mergeCell ref="H152:L152"/>
    <mergeCell ref="M152:M153"/>
    <mergeCell ref="A160:K160"/>
    <mergeCell ref="A161:A162"/>
    <mergeCell ref="B161:E161"/>
    <mergeCell ref="F161:F162"/>
    <mergeCell ref="G161:G162"/>
    <mergeCell ref="H161:L161"/>
    <mergeCell ref="M161:M162"/>
    <mergeCell ref="A169:K169"/>
    <mergeCell ref="A170:A171"/>
    <mergeCell ref="B170:E170"/>
    <mergeCell ref="F170:F171"/>
    <mergeCell ref="G170:G171"/>
    <mergeCell ref="H170:L170"/>
    <mergeCell ref="M170:M171"/>
    <mergeCell ref="A176:E176"/>
    <mergeCell ref="A177:A178"/>
    <mergeCell ref="B177:E177"/>
    <mergeCell ref="F177:F178"/>
    <mergeCell ref="G177:G178"/>
    <mergeCell ref="H177:L177"/>
    <mergeCell ref="H189:L189"/>
    <mergeCell ref="M189:M190"/>
    <mergeCell ref="M177:M178"/>
    <mergeCell ref="A182:E182"/>
    <mergeCell ref="A183:A184"/>
    <mergeCell ref="B183:E183"/>
    <mergeCell ref="F183:F184"/>
    <mergeCell ref="G183:G184"/>
    <mergeCell ref="H183:L183"/>
    <mergeCell ref="M183:M184"/>
    <mergeCell ref="A188:G188"/>
    <mergeCell ref="A194:E194"/>
    <mergeCell ref="A195:A196"/>
    <mergeCell ref="B195:E195"/>
    <mergeCell ref="F195:F196"/>
    <mergeCell ref="G195:G196"/>
    <mergeCell ref="A189:A190"/>
    <mergeCell ref="B189:E189"/>
    <mergeCell ref="F189:F190"/>
    <mergeCell ref="G189:G190"/>
    <mergeCell ref="H195:L195"/>
    <mergeCell ref="M195:M196"/>
    <mergeCell ref="A200:E200"/>
    <mergeCell ref="A201:A202"/>
    <mergeCell ref="B201:E201"/>
    <mergeCell ref="F201:F202"/>
    <mergeCell ref="G201:G202"/>
    <mergeCell ref="H201:L201"/>
    <mergeCell ref="M201:M202"/>
    <mergeCell ref="A206:E206"/>
    <mergeCell ref="A207:A208"/>
    <mergeCell ref="B207:E207"/>
    <mergeCell ref="F207:F208"/>
    <mergeCell ref="G207:G208"/>
    <mergeCell ref="H207:L207"/>
    <mergeCell ref="M207:M208"/>
    <mergeCell ref="A212:E212"/>
    <mergeCell ref="A213:A214"/>
    <mergeCell ref="B213:E213"/>
    <mergeCell ref="F213:F214"/>
    <mergeCell ref="G213:G214"/>
    <mergeCell ref="H213:L213"/>
    <mergeCell ref="M213:M214"/>
    <mergeCell ref="A218:E218"/>
    <mergeCell ref="A219:A220"/>
    <mergeCell ref="B219:E219"/>
    <mergeCell ref="F219:F220"/>
    <mergeCell ref="G219:G220"/>
    <mergeCell ref="H219:L219"/>
    <mergeCell ref="M219:M220"/>
    <mergeCell ref="A224:E224"/>
    <mergeCell ref="A225:A226"/>
    <mergeCell ref="B225:E225"/>
    <mergeCell ref="F225:F226"/>
    <mergeCell ref="G225:G226"/>
    <mergeCell ref="H225:L225"/>
    <mergeCell ref="M225:M226"/>
    <mergeCell ref="A230:E230"/>
    <mergeCell ref="A231:A232"/>
    <mergeCell ref="B231:E231"/>
    <mergeCell ref="F231:F232"/>
    <mergeCell ref="G231:G232"/>
    <mergeCell ref="H231:L231"/>
    <mergeCell ref="M231:M232"/>
    <mergeCell ref="A236:E236"/>
    <mergeCell ref="A237:A238"/>
    <mergeCell ref="B237:E237"/>
    <mergeCell ref="F237:F238"/>
    <mergeCell ref="G237:G238"/>
    <mergeCell ref="H237:L237"/>
    <mergeCell ref="M237:M238"/>
    <mergeCell ref="A242:E242"/>
    <mergeCell ref="A243:A244"/>
    <mergeCell ref="B243:E243"/>
    <mergeCell ref="F243:F244"/>
    <mergeCell ref="G243:G244"/>
    <mergeCell ref="H243:L243"/>
    <mergeCell ref="M243:M244"/>
    <mergeCell ref="A248:J248"/>
    <mergeCell ref="A250:A251"/>
    <mergeCell ref="B250:E250"/>
    <mergeCell ref="F250:F251"/>
    <mergeCell ref="G250:G251"/>
    <mergeCell ref="H250:L250"/>
    <mergeCell ref="M250:M251"/>
    <mergeCell ref="A258:A259"/>
    <mergeCell ref="B258:E258"/>
    <mergeCell ref="F258:F259"/>
    <mergeCell ref="G258:G259"/>
    <mergeCell ref="H258:L258"/>
    <mergeCell ref="A257:E257"/>
    <mergeCell ref="F257:J257"/>
    <mergeCell ref="M258:M259"/>
    <mergeCell ref="A266:D266"/>
    <mergeCell ref="A267:D267"/>
    <mergeCell ref="A268:K268"/>
    <mergeCell ref="A269:A270"/>
    <mergeCell ref="B269:E269"/>
    <mergeCell ref="F269:F270"/>
    <mergeCell ref="G269:G270"/>
    <mergeCell ref="H269:L269"/>
    <mergeCell ref="M269:M270"/>
    <mergeCell ref="A278:K278"/>
    <mergeCell ref="A279:A280"/>
    <mergeCell ref="B279:E279"/>
    <mergeCell ref="F279:F280"/>
    <mergeCell ref="G279:G280"/>
    <mergeCell ref="H279:L279"/>
    <mergeCell ref="M279:M280"/>
    <mergeCell ref="A288:K288"/>
    <mergeCell ref="A289:A290"/>
    <mergeCell ref="B289:E289"/>
    <mergeCell ref="F289:F290"/>
    <mergeCell ref="G289:G290"/>
    <mergeCell ref="H289:L289"/>
    <mergeCell ref="M289:M290"/>
    <mergeCell ref="A298:K298"/>
    <mergeCell ref="A300:A301"/>
    <mergeCell ref="B300:E300"/>
    <mergeCell ref="F300:F301"/>
    <mergeCell ref="G300:G301"/>
    <mergeCell ref="H300:L300"/>
    <mergeCell ref="M300:M301"/>
    <mergeCell ref="A309:K309"/>
    <mergeCell ref="A310:A311"/>
    <mergeCell ref="B310:E310"/>
    <mergeCell ref="F310:F311"/>
    <mergeCell ref="G310:G311"/>
    <mergeCell ref="H310:L310"/>
    <mergeCell ref="M310:M311"/>
    <mergeCell ref="A316:C316"/>
    <mergeCell ref="A317:K317"/>
    <mergeCell ref="A318:A319"/>
    <mergeCell ref="B318:E318"/>
    <mergeCell ref="F318:F319"/>
    <mergeCell ref="G318:G319"/>
    <mergeCell ref="H318:L318"/>
    <mergeCell ref="M318:M319"/>
    <mergeCell ref="A326:C326"/>
    <mergeCell ref="A327:K327"/>
    <mergeCell ref="A328:A329"/>
    <mergeCell ref="B328:E328"/>
    <mergeCell ref="F328:F329"/>
    <mergeCell ref="G328:G329"/>
    <mergeCell ref="H328:L328"/>
    <mergeCell ref="M328:M329"/>
    <mergeCell ref="A332:C332"/>
    <mergeCell ref="A333:K333"/>
    <mergeCell ref="A334:A335"/>
    <mergeCell ref="B334:E334"/>
    <mergeCell ref="F334:F335"/>
    <mergeCell ref="G334:G335"/>
    <mergeCell ref="H334:L334"/>
    <mergeCell ref="M334:M335"/>
    <mergeCell ref="A343:K343"/>
    <mergeCell ref="A344:A345"/>
    <mergeCell ref="B344:E344"/>
    <mergeCell ref="F344:F345"/>
    <mergeCell ref="G344:G345"/>
    <mergeCell ref="H344:L344"/>
    <mergeCell ref="M344:M345"/>
    <mergeCell ref="A354:K354"/>
    <mergeCell ref="A355:A356"/>
    <mergeCell ref="B355:E355"/>
    <mergeCell ref="F355:F356"/>
    <mergeCell ref="G355:G356"/>
    <mergeCell ref="H355:L355"/>
    <mergeCell ref="M355:M356"/>
    <mergeCell ref="A364:K364"/>
    <mergeCell ref="A365:A366"/>
    <mergeCell ref="B365:E365"/>
    <mergeCell ref="F365:F366"/>
    <mergeCell ref="G365:G366"/>
    <mergeCell ref="H365:L365"/>
    <mergeCell ref="M365:M366"/>
    <mergeCell ref="A373:K373"/>
    <mergeCell ref="A374:A375"/>
    <mergeCell ref="B374:E374"/>
    <mergeCell ref="F374:F375"/>
    <mergeCell ref="G374:G375"/>
    <mergeCell ref="H374:L374"/>
    <mergeCell ref="M374:M375"/>
    <mergeCell ref="A383:K383"/>
    <mergeCell ref="A384:A385"/>
    <mergeCell ref="B384:E384"/>
    <mergeCell ref="F384:F385"/>
    <mergeCell ref="G384:G385"/>
    <mergeCell ref="H384:L384"/>
    <mergeCell ref="M384:M385"/>
    <mergeCell ref="A394:K394"/>
    <mergeCell ref="A395:A396"/>
    <mergeCell ref="B395:E395"/>
    <mergeCell ref="F395:F396"/>
    <mergeCell ref="G395:G396"/>
    <mergeCell ref="H395:L395"/>
    <mergeCell ref="M395:M396"/>
    <mergeCell ref="A400:K400"/>
    <mergeCell ref="A401:A402"/>
    <mergeCell ref="B401:E401"/>
    <mergeCell ref="F401:F402"/>
    <mergeCell ref="G401:G402"/>
    <mergeCell ref="H401:L401"/>
    <mergeCell ref="M401:M402"/>
    <mergeCell ref="A406:K406"/>
    <mergeCell ref="A407:A408"/>
    <mergeCell ref="B407:E407"/>
    <mergeCell ref="F407:F408"/>
    <mergeCell ref="G407:G408"/>
    <mergeCell ref="H407:L407"/>
    <mergeCell ref="M407:M408"/>
    <mergeCell ref="A413:E413"/>
    <mergeCell ref="A414:A415"/>
    <mergeCell ref="B414:E414"/>
    <mergeCell ref="F414:F415"/>
    <mergeCell ref="G414:G415"/>
    <mergeCell ref="H414:L414"/>
    <mergeCell ref="M414:M415"/>
    <mergeCell ref="A420:E420"/>
    <mergeCell ref="A421:A422"/>
    <mergeCell ref="B421:E421"/>
    <mergeCell ref="F421:F422"/>
    <mergeCell ref="G421:G422"/>
    <mergeCell ref="H421:L421"/>
    <mergeCell ref="M421:M422"/>
    <mergeCell ref="A426:E426"/>
    <mergeCell ref="A427:A428"/>
    <mergeCell ref="B427:E427"/>
    <mergeCell ref="F427:F428"/>
    <mergeCell ref="G427:G428"/>
    <mergeCell ref="H427:L427"/>
    <mergeCell ref="M427:M428"/>
    <mergeCell ref="A432:E432"/>
    <mergeCell ref="A433:A434"/>
    <mergeCell ref="B433:E433"/>
    <mergeCell ref="F433:F434"/>
    <mergeCell ref="G433:G434"/>
    <mergeCell ref="H433:L433"/>
    <mergeCell ref="M433:M434"/>
    <mergeCell ref="A438:E438"/>
    <mergeCell ref="A439:A440"/>
    <mergeCell ref="B439:E439"/>
    <mergeCell ref="F439:F440"/>
    <mergeCell ref="G439:G440"/>
    <mergeCell ref="H439:L439"/>
    <mergeCell ref="M439:M440"/>
    <mergeCell ref="A445:J445"/>
    <mergeCell ref="A447:A448"/>
    <mergeCell ref="B447:E447"/>
    <mergeCell ref="F447:F448"/>
    <mergeCell ref="G447:G448"/>
    <mergeCell ref="H447:L447"/>
    <mergeCell ref="M447:M448"/>
    <mergeCell ref="A454:I454"/>
    <mergeCell ref="A455:A456"/>
    <mergeCell ref="B455:E455"/>
    <mergeCell ref="F455:F456"/>
    <mergeCell ref="G455:G456"/>
    <mergeCell ref="H455:L455"/>
    <mergeCell ref="M455:M456"/>
    <mergeCell ref="A464:J464"/>
    <mergeCell ref="A465:A466"/>
    <mergeCell ref="B465:E465"/>
    <mergeCell ref="F465:F466"/>
    <mergeCell ref="G465:G466"/>
    <mergeCell ref="H465:L465"/>
    <mergeCell ref="M465:M466"/>
    <mergeCell ref="B470:G470"/>
    <mergeCell ref="A474:J474"/>
    <mergeCell ref="A475:A476"/>
    <mergeCell ref="B475:E475"/>
    <mergeCell ref="F475:F476"/>
    <mergeCell ref="G475:G476"/>
    <mergeCell ref="H475:L475"/>
    <mergeCell ref="M475:M476"/>
    <mergeCell ref="B479:E479"/>
    <mergeCell ref="A484:J484"/>
    <mergeCell ref="A485:A486"/>
    <mergeCell ref="B485:E485"/>
    <mergeCell ref="F485:F486"/>
    <mergeCell ref="G485:G486"/>
    <mergeCell ref="H485:L485"/>
    <mergeCell ref="M485:M486"/>
    <mergeCell ref="A494:J494"/>
    <mergeCell ref="A495:A496"/>
    <mergeCell ref="B495:E495"/>
    <mergeCell ref="F495:F496"/>
    <mergeCell ref="G495:G496"/>
    <mergeCell ref="H495:L495"/>
    <mergeCell ref="M495:M496"/>
    <mergeCell ref="A504:J504"/>
    <mergeCell ref="A505:A506"/>
    <mergeCell ref="B505:E505"/>
    <mergeCell ref="F505:F506"/>
    <mergeCell ref="G505:G506"/>
    <mergeCell ref="H505:L505"/>
    <mergeCell ref="M505:M506"/>
    <mergeCell ref="A513:J513"/>
    <mergeCell ref="A514:A515"/>
    <mergeCell ref="B514:E514"/>
    <mergeCell ref="F514:F515"/>
    <mergeCell ref="G514:G515"/>
    <mergeCell ref="H514:L514"/>
    <mergeCell ref="M514:M515"/>
    <mergeCell ref="A524:J524"/>
    <mergeCell ref="A525:A526"/>
    <mergeCell ref="B525:E525"/>
    <mergeCell ref="F525:F526"/>
    <mergeCell ref="G525:G526"/>
    <mergeCell ref="H525:L525"/>
    <mergeCell ref="M525:M526"/>
    <mergeCell ref="A532:E532"/>
    <mergeCell ref="A533:A534"/>
    <mergeCell ref="B533:E533"/>
    <mergeCell ref="F533:F534"/>
    <mergeCell ref="G533:G534"/>
    <mergeCell ref="H533:L533"/>
    <mergeCell ref="M533:M534"/>
    <mergeCell ref="A538:E538"/>
    <mergeCell ref="A539:A540"/>
    <mergeCell ref="B539:E539"/>
    <mergeCell ref="F539:F540"/>
    <mergeCell ref="G539:G540"/>
    <mergeCell ref="H539:L539"/>
    <mergeCell ref="M539:M540"/>
    <mergeCell ref="A545:J545"/>
    <mergeCell ref="A547:A548"/>
    <mergeCell ref="B547:E547"/>
    <mergeCell ref="F547:F548"/>
    <mergeCell ref="G547:G548"/>
    <mergeCell ref="H547:L547"/>
    <mergeCell ref="M547:M548"/>
    <mergeCell ref="A554:J554"/>
    <mergeCell ref="A555:J555"/>
    <mergeCell ref="A557:A558"/>
    <mergeCell ref="B557:E557"/>
    <mergeCell ref="F557:F558"/>
    <mergeCell ref="G557:G558"/>
    <mergeCell ref="H557:L557"/>
    <mergeCell ref="M557:M558"/>
    <mergeCell ref="A567:J567"/>
    <mergeCell ref="A569:A570"/>
    <mergeCell ref="B569:E569"/>
    <mergeCell ref="F569:F570"/>
    <mergeCell ref="G569:G570"/>
    <mergeCell ref="H569:L569"/>
    <mergeCell ref="M569:M570"/>
    <mergeCell ref="A577:J577"/>
    <mergeCell ref="A578:A579"/>
    <mergeCell ref="B578:E578"/>
    <mergeCell ref="F578:F579"/>
    <mergeCell ref="G578:G579"/>
    <mergeCell ref="H578:L578"/>
    <mergeCell ref="M578:M579"/>
    <mergeCell ref="A583:J583"/>
    <mergeCell ref="A584:A585"/>
    <mergeCell ref="B584:E584"/>
    <mergeCell ref="F584:F585"/>
    <mergeCell ref="G584:G585"/>
    <mergeCell ref="H584:L584"/>
    <mergeCell ref="M584:M585"/>
    <mergeCell ref="A590:J590"/>
    <mergeCell ref="A591:A592"/>
    <mergeCell ref="B591:E591"/>
    <mergeCell ref="F591:F592"/>
    <mergeCell ref="G591:G592"/>
    <mergeCell ref="H591:L591"/>
    <mergeCell ref="M591:M592"/>
    <mergeCell ref="A596:J596"/>
    <mergeCell ref="A597:A598"/>
    <mergeCell ref="B597:E597"/>
    <mergeCell ref="F597:F598"/>
    <mergeCell ref="G597:G598"/>
    <mergeCell ref="H597:L597"/>
    <mergeCell ref="M597:M598"/>
    <mergeCell ref="A602:G602"/>
    <mergeCell ref="A603:A604"/>
    <mergeCell ref="B603:E603"/>
    <mergeCell ref="F603:F604"/>
    <mergeCell ref="G603:G604"/>
    <mergeCell ref="H603:L603"/>
    <mergeCell ref="M603:M604"/>
    <mergeCell ref="A608:G608"/>
    <mergeCell ref="A609:A610"/>
    <mergeCell ref="B609:E609"/>
    <mergeCell ref="F609:F610"/>
    <mergeCell ref="G609:G610"/>
    <mergeCell ref="H609:L609"/>
    <mergeCell ref="M609:M610"/>
    <mergeCell ref="A615:J615"/>
    <mergeCell ref="A617:A618"/>
    <mergeCell ref="B617:E617"/>
    <mergeCell ref="F617:F618"/>
    <mergeCell ref="G617:G618"/>
    <mergeCell ref="H617:L617"/>
    <mergeCell ref="M617:M618"/>
    <mergeCell ref="A625:J625"/>
    <mergeCell ref="A626:A627"/>
    <mergeCell ref="B626:E626"/>
    <mergeCell ref="F626:F627"/>
    <mergeCell ref="G626:G627"/>
    <mergeCell ref="H626:L626"/>
    <mergeCell ref="M626:M627"/>
    <mergeCell ref="F628:F630"/>
    <mergeCell ref="A634:J634"/>
    <mergeCell ref="A636:A637"/>
    <mergeCell ref="B636:E636"/>
    <mergeCell ref="F636:F637"/>
    <mergeCell ref="G636:G637"/>
    <mergeCell ref="H636:L636"/>
    <mergeCell ref="M636:M637"/>
    <mergeCell ref="A644:J644"/>
    <mergeCell ref="A645:A646"/>
    <mergeCell ref="B645:E645"/>
    <mergeCell ref="F645:F646"/>
    <mergeCell ref="G645:G646"/>
    <mergeCell ref="H645:L645"/>
    <mergeCell ref="M645:M646"/>
    <mergeCell ref="A652:G652"/>
    <mergeCell ref="A653:A654"/>
    <mergeCell ref="B653:E653"/>
    <mergeCell ref="F653:F654"/>
    <mergeCell ref="G653:G654"/>
    <mergeCell ref="H653:L653"/>
    <mergeCell ref="M653:M654"/>
    <mergeCell ref="A658:G658"/>
    <mergeCell ref="A659:A660"/>
    <mergeCell ref="B659:E659"/>
    <mergeCell ref="F659:F660"/>
    <mergeCell ref="G659:G660"/>
    <mergeCell ref="H659:L659"/>
    <mergeCell ref="M659:M660"/>
    <mergeCell ref="A665:J665"/>
    <mergeCell ref="A667:A668"/>
    <mergeCell ref="B667:E667"/>
    <mergeCell ref="F667:F668"/>
    <mergeCell ref="G667:G668"/>
    <mergeCell ref="H667:L667"/>
    <mergeCell ref="M667:M668"/>
    <mergeCell ref="A675:I675"/>
    <mergeCell ref="A676:A677"/>
    <mergeCell ref="B676:E676"/>
    <mergeCell ref="F676:F677"/>
    <mergeCell ref="G676:G677"/>
    <mergeCell ref="H676:L676"/>
    <mergeCell ref="M676:M677"/>
    <mergeCell ref="A684:I684"/>
    <mergeCell ref="A685:A686"/>
    <mergeCell ref="B685:E685"/>
    <mergeCell ref="F685:F686"/>
    <mergeCell ref="G685:G686"/>
    <mergeCell ref="H685:L685"/>
    <mergeCell ref="M685:M686"/>
    <mergeCell ref="A693:I693"/>
    <mergeCell ref="A694:A695"/>
    <mergeCell ref="B694:E694"/>
    <mergeCell ref="F694:F695"/>
    <mergeCell ref="G694:G695"/>
    <mergeCell ref="H694:L694"/>
    <mergeCell ref="M694:M695"/>
    <mergeCell ref="A704:J704"/>
    <mergeCell ref="A706:A707"/>
    <mergeCell ref="B706:E706"/>
    <mergeCell ref="F706:F707"/>
    <mergeCell ref="G706:G707"/>
    <mergeCell ref="H706:L706"/>
    <mergeCell ref="M706:M707"/>
    <mergeCell ref="A714:J714"/>
    <mergeCell ref="A715:A716"/>
    <mergeCell ref="B715:E715"/>
    <mergeCell ref="F715:F716"/>
    <mergeCell ref="G715:G716"/>
    <mergeCell ref="H715:L715"/>
    <mergeCell ref="M715:M716"/>
    <mergeCell ref="A725:J725"/>
    <mergeCell ref="A727:A728"/>
    <mergeCell ref="B727:E727"/>
    <mergeCell ref="F727:F728"/>
    <mergeCell ref="G727:G728"/>
    <mergeCell ref="H727:L727"/>
    <mergeCell ref="M727:M728"/>
    <mergeCell ref="B735:J735"/>
    <mergeCell ref="A736:A737"/>
    <mergeCell ref="B736:E736"/>
    <mergeCell ref="F736:F737"/>
    <mergeCell ref="G736:G737"/>
    <mergeCell ref="H736:L736"/>
    <mergeCell ref="M736:M737"/>
    <mergeCell ref="B745:K745"/>
    <mergeCell ref="A747:A748"/>
    <mergeCell ref="B747:E747"/>
    <mergeCell ref="F747:F748"/>
    <mergeCell ref="G747:G748"/>
    <mergeCell ref="H747:L747"/>
    <mergeCell ref="M747:M748"/>
    <mergeCell ref="B753:K753"/>
    <mergeCell ref="A754:A755"/>
    <mergeCell ref="B754:E754"/>
    <mergeCell ref="F754:F755"/>
    <mergeCell ref="G754:G755"/>
    <mergeCell ref="H754:L754"/>
    <mergeCell ref="M754:M755"/>
    <mergeCell ref="B761:J761"/>
    <mergeCell ref="A762:A763"/>
    <mergeCell ref="B762:E762"/>
    <mergeCell ref="F762:F763"/>
    <mergeCell ref="G762:G763"/>
    <mergeCell ref="H762:L762"/>
    <mergeCell ref="M762:M763"/>
    <mergeCell ref="A774:A775"/>
    <mergeCell ref="B774:E774"/>
    <mergeCell ref="F774:F775"/>
    <mergeCell ref="G774:G775"/>
    <mergeCell ref="H774:L774"/>
    <mergeCell ref="M774:M775"/>
    <mergeCell ref="A781:G781"/>
    <mergeCell ref="A782:A783"/>
    <mergeCell ref="B782:E782"/>
    <mergeCell ref="F782:F783"/>
    <mergeCell ref="G782:G783"/>
    <mergeCell ref="H782:L782"/>
    <mergeCell ref="M782:M783"/>
    <mergeCell ref="A787:G787"/>
    <mergeCell ref="A788:A789"/>
    <mergeCell ref="B788:E788"/>
    <mergeCell ref="F788:F789"/>
    <mergeCell ref="G788:G789"/>
    <mergeCell ref="H788:L788"/>
    <mergeCell ref="M788:M789"/>
    <mergeCell ref="H800:L800"/>
    <mergeCell ref="M800:M801"/>
    <mergeCell ref="A793:G793"/>
    <mergeCell ref="A794:A795"/>
    <mergeCell ref="B794:E794"/>
    <mergeCell ref="F794:F795"/>
    <mergeCell ref="G794:G795"/>
    <mergeCell ref="H794:L794"/>
    <mergeCell ref="F807:F808"/>
    <mergeCell ref="G807:G808"/>
    <mergeCell ref="H807:L807"/>
    <mergeCell ref="M807:M808"/>
    <mergeCell ref="M794:M795"/>
    <mergeCell ref="A799:G799"/>
    <mergeCell ref="A800:A801"/>
    <mergeCell ref="B800:E800"/>
    <mergeCell ref="F800:F801"/>
    <mergeCell ref="G800:G801"/>
    <mergeCell ref="K1:O1"/>
    <mergeCell ref="K2:O2"/>
    <mergeCell ref="A814:A815"/>
    <mergeCell ref="B814:E814"/>
    <mergeCell ref="F814:F815"/>
    <mergeCell ref="G814:G815"/>
    <mergeCell ref="H814:L814"/>
    <mergeCell ref="M814:M815"/>
    <mergeCell ref="A807:A808"/>
    <mergeCell ref="B807:E807"/>
  </mergeCells>
  <conditionalFormatting sqref="F773 L777:N777 F777 M762:M763 M754:M755 M747:M748 M736:M737 M741:N741 M750 M758 M767 L773:L775 N773:N775 M773:M774 F726 L730:N730 F730 L726:N728 L815 M814 N814:N815 F806 L792:M795 F810 L659:N660 M715:M716 M720 F705 L709:N709 F709 F683 M676:M677 L681 M685:M686 M699 M694:M695 F666 L670:N670 F670 L811:M811 N656 L609:N610 N662 L705:N707 L666:N668 L653:N654 M645:M646 M648 F635 F639 F616 L620:N620 F620 N594 M639:O639 N600 N597:N598 M597:M600 L597:L598 L600 N606 L603:N604 N612 N581 N578:N579 L578:L579 L581 M578:M581 L584:M587 N584:N585 L591:N592 F568 N810:N811 F572 D565 M557:M558 N572 L635:N637 L616:N618 L568:N570 M626:N627 L782:N783 N785:N808 L804:M808 L798:M801 L786:M789 A552 F546 L550:N550 F550 L533:N534 N536 L539:N540 N542 L546:N548 M519 A530:J530 M514:M515 B473:J473 M455:M456 M460 M465:M466 M475:M476 M480 M485:M486 M490 M495:M496 M500 M505:M506 M525:N527 L525:L526 L439:N440 B338 F446 N201:N204 N223:N229 L446:N448 L433:N434 N442 A333:A339 A341 L243:N244 L425:M425 N430 M374:M375 M379 A384:A392 M384:M385 M389:M390 N395:N396 N398 N401:N402 N404 L397:L398 A410 M407:N409 N414:N416 A417 L427:N428 N436 M395:M398 L395 M401:M404 L401 N75 L407 L414:M415 A365:A372 M365:M366 M170:N172 A344:A352 M344:M345 L219:L220 M349:M350 A355:A362 M355:M356 N219:N220 M275 J332 D332:F332 A327:A331 D326 N328:N329 N331 E350:G350 L328:M331 M334:M335 F340 E339:F339 E338:G338 D330:G330 M339:M340 M323:O323 M318:M319 F324:G324 B330 M284 M279:M280 M289:M290 M300:M301 M294 M305 M310:M311 M360 D316 M269:M270 M258:M259 L207:N208 L229:M229 L175:N178 L213:N214 N183:N184 M183:M185 L183:L184 N146 L201:M202 L223:L226 N210 L189:N190 L195:N196 L231:M232 L237:M238 N246 F249 M96 N64 L249:N251 F111 L168:N168 A150 F150 M219:M226 N96:N97 D80:F80 J80 B79:B80 A78:E78 C79:E79 F78:J79 N126:N127 A101:A111 A91 F70 M86:N86 F59 A59 A49 L49:N49 L159:N162 M51:M52 M41:M42 F39 M26 L66 M31:M32 M21:M22 M11:M12 A70 L59:N62 N106:N107 L70:N73 F101:F104 N231:N234 L421:M422 L82:N84 F173 L93:N94 L103:N104 M116:N116 N421:N425 N136:N137 L113:N114 L123:N124 N237:N240 L133:N134 L143:N144 L152:N153 L150:N150 L170:L171 N155:N156">
    <cfRule type="cellIs" priority="2" dxfId="1" operator="equal" stopIfTrue="1">
      <formula>0</formula>
    </cfRule>
  </conditionalFormatting>
  <conditionalFormatting sqref="E350:G350 D245 F245:G245 E172 F172:F173 G172">
    <cfRule type="cellIs" priority="1" dxfId="0" operator="equal">
      <formula>0</formula>
    </cfRule>
  </conditionalFormatting>
  <printOptions/>
  <pageMargins left="0.7086614173228347" right="0.7086614173228347" top="1.3385826771653544" bottom="0.5511811023622047" header="0.31496062992125984" footer="0.31496062992125984"/>
  <pageSetup fitToHeight="0" fitToWidth="1" horizontalDpi="600" verticalDpi="600" orientation="landscape" paperSize="9" scale="84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Ruśkulyte Karolina</cp:lastModifiedBy>
  <cp:lastPrinted>2020-09-08T10:08:27Z</cp:lastPrinted>
  <dcterms:created xsi:type="dcterms:W3CDTF">2007-06-04T13:10:41Z</dcterms:created>
  <dcterms:modified xsi:type="dcterms:W3CDTF">2020-09-08T10:09:59Z</dcterms:modified>
  <cp:category/>
  <cp:version/>
  <cp:contentType/>
  <cp:contentStatus/>
</cp:coreProperties>
</file>