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373_dostawa urządzeń\2 SWZ\Smart\dokumenty1\"/>
    </mc:Choice>
  </mc:AlternateContent>
  <bookViews>
    <workbookView xWindow="0" yWindow="0" windowWidth="2160" windowHeight="0" firstSheet="1" activeTab="1"/>
  </bookViews>
  <sheets>
    <sheet name="Zadanie 4 (2)" sheetId="16" state="hidden" r:id="rId1"/>
    <sheet name="Zadanie 4" sheetId="14" r:id="rId2"/>
  </sheets>
  <definedNames>
    <definedName name="_xlnm._FilterDatabase" localSheetId="1" hidden="1">'Zadanie 4'!$B$1:$B$117</definedName>
    <definedName name="_xlnm.Print_Area" localSheetId="1">'Zadanie 4'!$A$1:$G$112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06" i="16" l="1"/>
  <c r="AS106" i="16"/>
  <c r="AY106" i="16" s="1"/>
  <c r="AZ106" i="16" s="1"/>
  <c r="AX105" i="16"/>
  <c r="AS105" i="16"/>
  <c r="AU105" i="16" s="1"/>
  <c r="AV105" i="16" s="1"/>
  <c r="AX104" i="16"/>
  <c r="AS104" i="16"/>
  <c r="AU104" i="16" s="1"/>
  <c r="AV104" i="16" s="1"/>
  <c r="AX103" i="16"/>
  <c r="AS103" i="16"/>
  <c r="AU103" i="16" s="1"/>
  <c r="AV103" i="16" s="1"/>
  <c r="AX102" i="16"/>
  <c r="AS102" i="16"/>
  <c r="AU102" i="16" s="1"/>
  <c r="AV102" i="16" s="1"/>
  <c r="AX101" i="16"/>
  <c r="AS101" i="16"/>
  <c r="AU101" i="16" s="1"/>
  <c r="AV101" i="16" s="1"/>
  <c r="AX100" i="16"/>
  <c r="AS100" i="16"/>
  <c r="AU100" i="16" s="1"/>
  <c r="AV100" i="16" s="1"/>
  <c r="AX99" i="16"/>
  <c r="AS99" i="16"/>
  <c r="AY99" i="16" s="1"/>
  <c r="AZ99" i="16" s="1"/>
  <c r="AX98" i="16"/>
  <c r="AS98" i="16"/>
  <c r="AU98" i="16" s="1"/>
  <c r="AV98" i="16" s="1"/>
  <c r="AX97" i="16"/>
  <c r="AS97" i="16"/>
  <c r="AY97" i="16" s="1"/>
  <c r="AZ97" i="16" s="1"/>
  <c r="AX96" i="16"/>
  <c r="AS96" i="16"/>
  <c r="AY96" i="16" s="1"/>
  <c r="AZ96" i="16" s="1"/>
  <c r="AX95" i="16"/>
  <c r="AS95" i="16"/>
  <c r="AU95" i="16" s="1"/>
  <c r="AV95" i="16" s="1"/>
  <c r="AX94" i="16"/>
  <c r="AS94" i="16"/>
  <c r="AU94" i="16" s="1"/>
  <c r="AV94" i="16" s="1"/>
  <c r="AX93" i="16"/>
  <c r="AS93" i="16"/>
  <c r="AU93" i="16" s="1"/>
  <c r="AV93" i="16" s="1"/>
  <c r="AX92" i="16"/>
  <c r="AS92" i="16"/>
  <c r="AY92" i="16" s="1"/>
  <c r="AZ92" i="16" s="1"/>
  <c r="AX91" i="16"/>
  <c r="AS91" i="16"/>
  <c r="AU91" i="16" s="1"/>
  <c r="AV91" i="16" s="1"/>
  <c r="AX90" i="16"/>
  <c r="AS90" i="16"/>
  <c r="AX89" i="16"/>
  <c r="AS89" i="16"/>
  <c r="AY89" i="16" s="1"/>
  <c r="AZ89" i="16" s="1"/>
  <c r="AX88" i="16"/>
  <c r="AS88" i="16"/>
  <c r="AY88" i="16" s="1"/>
  <c r="AZ88" i="16" s="1"/>
  <c r="AX87" i="16"/>
  <c r="AS87" i="16"/>
  <c r="AY87" i="16" s="1"/>
  <c r="AZ87" i="16" s="1"/>
  <c r="AX86" i="16"/>
  <c r="AS86" i="16"/>
  <c r="AY86" i="16" s="1"/>
  <c r="AZ86" i="16" s="1"/>
  <c r="AX85" i="16"/>
  <c r="AS85" i="16"/>
  <c r="AU85" i="16" s="1"/>
  <c r="AV85" i="16" s="1"/>
  <c r="AX84" i="16"/>
  <c r="AS84" i="16"/>
  <c r="AU84" i="16" s="1"/>
  <c r="AV84" i="16" s="1"/>
  <c r="AX83" i="16"/>
  <c r="AS83" i="16"/>
  <c r="AY83" i="16" s="1"/>
  <c r="AZ83" i="16" s="1"/>
  <c r="AX82" i="16"/>
  <c r="AS82" i="16"/>
  <c r="AU82" i="16" s="1"/>
  <c r="AV82" i="16" s="1"/>
  <c r="AX81" i="16"/>
  <c r="AS81" i="16"/>
  <c r="AU81" i="16" s="1"/>
  <c r="AV81" i="16" s="1"/>
  <c r="AX80" i="16"/>
  <c r="AS80" i="16"/>
  <c r="AY80" i="16" s="1"/>
  <c r="AZ80" i="16" s="1"/>
  <c r="AX79" i="16"/>
  <c r="AS79" i="16"/>
  <c r="AU79" i="16" s="1"/>
  <c r="AV79" i="16" s="1"/>
  <c r="AX78" i="16"/>
  <c r="AS78" i="16"/>
  <c r="AY78" i="16" s="1"/>
  <c r="AZ78" i="16" s="1"/>
  <c r="AX77" i="16"/>
  <c r="AS77" i="16"/>
  <c r="AX76" i="16"/>
  <c r="AS76" i="16"/>
  <c r="AX75" i="16"/>
  <c r="AS75" i="16"/>
  <c r="AY75" i="16" s="1"/>
  <c r="AZ75" i="16" s="1"/>
  <c r="AX74" i="16"/>
  <c r="AS74" i="16"/>
  <c r="AU74" i="16" s="1"/>
  <c r="AV74" i="16" s="1"/>
  <c r="AX73" i="16"/>
  <c r="AS73" i="16"/>
  <c r="AU73" i="16" s="1"/>
  <c r="AV73" i="16" s="1"/>
  <c r="AX72" i="16"/>
  <c r="AS72" i="16"/>
  <c r="AU72" i="16" s="1"/>
  <c r="AV72" i="16" s="1"/>
  <c r="AX71" i="16"/>
  <c r="AS71" i="16"/>
  <c r="AU71" i="16" s="1"/>
  <c r="AV71" i="16" s="1"/>
  <c r="AX70" i="16"/>
  <c r="AS70" i="16"/>
  <c r="AU70" i="16" s="1"/>
  <c r="AV70" i="16" s="1"/>
  <c r="AX69" i="16"/>
  <c r="AS69" i="16"/>
  <c r="AY69" i="16" s="1"/>
  <c r="AZ69" i="16" s="1"/>
  <c r="AX68" i="16"/>
  <c r="AS68" i="16"/>
  <c r="AY68" i="16" s="1"/>
  <c r="AZ68" i="16" s="1"/>
  <c r="AX67" i="16"/>
  <c r="AS67" i="16"/>
  <c r="AX66" i="16"/>
  <c r="AS66" i="16"/>
  <c r="AX65" i="16"/>
  <c r="AS65" i="16"/>
  <c r="AU65" i="16" s="1"/>
  <c r="AV65" i="16" s="1"/>
  <c r="AX64" i="16"/>
  <c r="AS64" i="16"/>
  <c r="AU64" i="16" s="1"/>
  <c r="AV64" i="16" s="1"/>
  <c r="AX63" i="16"/>
  <c r="AS63" i="16"/>
  <c r="AX62" i="16"/>
  <c r="AS62" i="16"/>
  <c r="AU62" i="16" s="1"/>
  <c r="AV62" i="16" s="1"/>
  <c r="AX61" i="16"/>
  <c r="AS61" i="16"/>
  <c r="AU61" i="16" s="1"/>
  <c r="AV61" i="16" s="1"/>
  <c r="AX60" i="16"/>
  <c r="AS60" i="16"/>
  <c r="AY60" i="16" s="1"/>
  <c r="AZ60" i="16" s="1"/>
  <c r="AX59" i="16"/>
  <c r="AS59" i="16"/>
  <c r="AY59" i="16" s="1"/>
  <c r="AZ59" i="16" s="1"/>
  <c r="AX58" i="16"/>
  <c r="AS58" i="16"/>
  <c r="AU58" i="16" s="1"/>
  <c r="AV58" i="16" s="1"/>
  <c r="AX57" i="16"/>
  <c r="AS57" i="16"/>
  <c r="AY57" i="16" s="1"/>
  <c r="AZ57" i="16" s="1"/>
  <c r="AX56" i="16"/>
  <c r="AS56" i="16"/>
  <c r="AY56" i="16" s="1"/>
  <c r="AZ56" i="16" s="1"/>
  <c r="AX55" i="16"/>
  <c r="AS55" i="16"/>
  <c r="AX54" i="16"/>
  <c r="AS54" i="16"/>
  <c r="AU54" i="16" s="1"/>
  <c r="AV54" i="16" s="1"/>
  <c r="AX53" i="16"/>
  <c r="AS53" i="16"/>
  <c r="AX52" i="16"/>
  <c r="AS52" i="16"/>
  <c r="AU52" i="16" s="1"/>
  <c r="AV52" i="16" s="1"/>
  <c r="AX51" i="16"/>
  <c r="AS51" i="16"/>
  <c r="AU51" i="16" s="1"/>
  <c r="AV51" i="16" s="1"/>
  <c r="AX50" i="16"/>
  <c r="AS50" i="16"/>
  <c r="AU50" i="16" s="1"/>
  <c r="AV50" i="16" s="1"/>
  <c r="AX49" i="16"/>
  <c r="AS49" i="16"/>
  <c r="AY49" i="16" s="1"/>
  <c r="AZ49" i="16" s="1"/>
  <c r="AX48" i="16"/>
  <c r="AS48" i="16"/>
  <c r="AU48" i="16" s="1"/>
  <c r="AV48" i="16" s="1"/>
  <c r="AX47" i="16"/>
  <c r="AS47" i="16"/>
  <c r="AY47" i="16" s="1"/>
  <c r="AZ47" i="16" s="1"/>
  <c r="AX46" i="16"/>
  <c r="AS46" i="16"/>
  <c r="AY46" i="16" s="1"/>
  <c r="AZ46" i="16" s="1"/>
  <c r="AX45" i="16"/>
  <c r="AS45" i="16"/>
  <c r="AY45" i="16" s="1"/>
  <c r="AZ45" i="16" s="1"/>
  <c r="AX44" i="16"/>
  <c r="AS44" i="16"/>
  <c r="AU44" i="16" s="1"/>
  <c r="AV44" i="16" s="1"/>
  <c r="AX43" i="16"/>
  <c r="AS43" i="16"/>
  <c r="AX42" i="16"/>
  <c r="AS42" i="16"/>
  <c r="AY42" i="16" s="1"/>
  <c r="AZ42" i="16" s="1"/>
  <c r="AX41" i="16"/>
  <c r="AS41" i="16"/>
  <c r="AU41" i="16" s="1"/>
  <c r="AV41" i="16" s="1"/>
  <c r="AX40" i="16"/>
  <c r="AS40" i="16"/>
  <c r="AU40" i="16" s="1"/>
  <c r="AV40" i="16" s="1"/>
  <c r="AX39" i="16"/>
  <c r="AS39" i="16"/>
  <c r="AY39" i="16" s="1"/>
  <c r="AZ39" i="16" s="1"/>
  <c r="AX38" i="16"/>
  <c r="AS38" i="16"/>
  <c r="AU38" i="16" s="1"/>
  <c r="AV38" i="16" s="1"/>
  <c r="AX37" i="16"/>
  <c r="AS37" i="16"/>
  <c r="AY37" i="16" s="1"/>
  <c r="AZ37" i="16" s="1"/>
  <c r="AX36" i="16"/>
  <c r="AS36" i="16"/>
  <c r="AY36" i="16" s="1"/>
  <c r="AZ36" i="16" s="1"/>
  <c r="AX35" i="16"/>
  <c r="AS35" i="16"/>
  <c r="AY35" i="16" s="1"/>
  <c r="AZ35" i="16" s="1"/>
  <c r="AX34" i="16"/>
  <c r="AS34" i="16"/>
  <c r="AU34" i="16" s="1"/>
  <c r="AV34" i="16" s="1"/>
  <c r="AX33" i="16"/>
  <c r="AS33" i="16"/>
  <c r="AX32" i="16"/>
  <c r="AS32" i="16"/>
  <c r="AY32" i="16" s="1"/>
  <c r="AZ32" i="16" s="1"/>
  <c r="AX31" i="16"/>
  <c r="AS31" i="16"/>
  <c r="AU31" i="16" s="1"/>
  <c r="AV31" i="16" s="1"/>
  <c r="AX30" i="16"/>
  <c r="AS30" i="16"/>
  <c r="AU30" i="16" s="1"/>
  <c r="AV30" i="16" s="1"/>
  <c r="AX29" i="16"/>
  <c r="AS29" i="16"/>
  <c r="AY29" i="16" s="1"/>
  <c r="AZ29" i="16" s="1"/>
  <c r="AX28" i="16"/>
  <c r="AS28" i="16"/>
  <c r="AY28" i="16" s="1"/>
  <c r="AZ28" i="16" s="1"/>
  <c r="AX27" i="16"/>
  <c r="AS27" i="16"/>
  <c r="AY27" i="16" s="1"/>
  <c r="AZ27" i="16" s="1"/>
  <c r="AX26" i="16"/>
  <c r="AS26" i="16"/>
  <c r="AY26" i="16" s="1"/>
  <c r="AZ26" i="16" s="1"/>
  <c r="AX25" i="16"/>
  <c r="AS25" i="16"/>
  <c r="AU25" i="16" s="1"/>
  <c r="AV25" i="16" s="1"/>
  <c r="AX24" i="16"/>
  <c r="AS24" i="16"/>
  <c r="AU24" i="16" s="1"/>
  <c r="AV24" i="16" s="1"/>
  <c r="AX23" i="16"/>
  <c r="AS23" i="16"/>
  <c r="AX22" i="16"/>
  <c r="AS22" i="16"/>
  <c r="AX21" i="16"/>
  <c r="AS21" i="16"/>
  <c r="AU21" i="16" s="1"/>
  <c r="AV21" i="16" s="1"/>
  <c r="AX20" i="16"/>
  <c r="AS20" i="16"/>
  <c r="AY20" i="16" s="1"/>
  <c r="AZ20" i="16" s="1"/>
  <c r="AX19" i="16"/>
  <c r="AS19" i="16"/>
  <c r="AU19" i="16" s="1"/>
  <c r="AV19" i="16" s="1"/>
  <c r="AX18" i="16"/>
  <c r="AS18" i="16"/>
  <c r="AY18" i="16" s="1"/>
  <c r="AZ18" i="16" s="1"/>
  <c r="AX17" i="16"/>
  <c r="AS17" i="16"/>
  <c r="AY17" i="16" s="1"/>
  <c r="AZ17" i="16" s="1"/>
  <c r="AX16" i="16"/>
  <c r="AS16" i="16"/>
  <c r="AY16" i="16" s="1"/>
  <c r="AZ16" i="16" s="1"/>
  <c r="AX15" i="16"/>
  <c r="AS15" i="16"/>
  <c r="AY15" i="16" s="1"/>
  <c r="AZ15" i="16" s="1"/>
  <c r="AX14" i="16"/>
  <c r="AS14" i="16"/>
  <c r="AU14" i="16" s="1"/>
  <c r="AV14" i="16" s="1"/>
  <c r="AX13" i="16"/>
  <c r="AS13" i="16"/>
  <c r="AX12" i="16"/>
  <c r="AS12" i="16"/>
  <c r="AU12" i="16" s="1"/>
  <c r="AV12" i="16" s="1"/>
  <c r="AX11" i="16"/>
  <c r="AS11" i="16"/>
  <c r="AU11" i="16" s="1"/>
  <c r="AV11" i="16" s="1"/>
  <c r="AX10" i="16"/>
  <c r="AS10" i="16"/>
  <c r="AU10" i="16" s="1"/>
  <c r="AV10" i="16" s="1"/>
  <c r="AX9" i="16"/>
  <c r="AS9" i="16"/>
  <c r="AY9" i="16" s="1"/>
  <c r="AZ9" i="16" s="1"/>
  <c r="AX8" i="16"/>
  <c r="AS8" i="16"/>
  <c r="AU8" i="16" s="1"/>
  <c r="AY98" i="16" l="1"/>
  <c r="AZ98" i="16" s="1"/>
  <c r="AY66" i="16"/>
  <c r="AZ66" i="16" s="1"/>
  <c r="AY76" i="16"/>
  <c r="AZ76" i="16" s="1"/>
  <c r="AY81" i="16"/>
  <c r="AZ81" i="16" s="1"/>
  <c r="AY22" i="16"/>
  <c r="AZ22" i="16" s="1"/>
  <c r="AY64" i="16"/>
  <c r="AZ64" i="16" s="1"/>
  <c r="AY67" i="16"/>
  <c r="AZ67" i="16" s="1"/>
  <c r="AY77" i="16"/>
  <c r="AZ77" i="16" s="1"/>
  <c r="AY14" i="16"/>
  <c r="AZ14" i="16" s="1"/>
  <c r="AY91" i="16"/>
  <c r="AZ91" i="16" s="1"/>
  <c r="AY25" i="16"/>
  <c r="AZ25" i="16" s="1"/>
  <c r="AY34" i="16"/>
  <c r="AZ34" i="16" s="1"/>
  <c r="AY94" i="16"/>
  <c r="AZ94" i="16" s="1"/>
  <c r="AY71" i="16"/>
  <c r="AZ71" i="16" s="1"/>
  <c r="AY31" i="16"/>
  <c r="AZ31" i="16" s="1"/>
  <c r="AY65" i="16"/>
  <c r="AZ65" i="16" s="1"/>
  <c r="AY41" i="16"/>
  <c r="AZ41" i="16" s="1"/>
  <c r="AY51" i="16"/>
  <c r="AZ51" i="16" s="1"/>
  <c r="AY102" i="16"/>
  <c r="AZ102" i="16" s="1"/>
  <c r="AY52" i="16"/>
  <c r="AZ52" i="16" s="1"/>
  <c r="AY61" i="16"/>
  <c r="AZ61" i="16" s="1"/>
  <c r="AY54" i="16"/>
  <c r="AZ54" i="16" s="1"/>
  <c r="AY48" i="16"/>
  <c r="AZ48" i="16" s="1"/>
  <c r="AY74" i="16"/>
  <c r="AZ74" i="16" s="1"/>
  <c r="AY24" i="16"/>
  <c r="AZ24" i="16" s="1"/>
  <c r="AY8" i="16"/>
  <c r="AZ8" i="16" s="1"/>
  <c r="AY101" i="16"/>
  <c r="AZ101" i="16" s="1"/>
  <c r="AY84" i="16"/>
  <c r="AZ84" i="16" s="1"/>
  <c r="AY44" i="16"/>
  <c r="AZ44" i="16" s="1"/>
  <c r="AY11" i="16"/>
  <c r="AZ11" i="16" s="1"/>
  <c r="AY104" i="16"/>
  <c r="AZ104" i="16" s="1"/>
  <c r="AY12" i="16"/>
  <c r="AZ12" i="16" s="1"/>
  <c r="AY21" i="16"/>
  <c r="AZ21" i="16" s="1"/>
  <c r="AY55" i="16"/>
  <c r="AZ55" i="16" s="1"/>
  <c r="AY90" i="16"/>
  <c r="AZ90" i="16" s="1"/>
  <c r="AU35" i="16"/>
  <c r="AV35" i="16" s="1"/>
  <c r="AU22" i="16"/>
  <c r="AV22" i="16" s="1"/>
  <c r="AU99" i="16"/>
  <c r="AV99" i="16" s="1"/>
  <c r="AU45" i="16"/>
  <c r="AV45" i="16" s="1"/>
  <c r="AY62" i="16"/>
  <c r="AZ62" i="16" s="1"/>
  <c r="AU76" i="16"/>
  <c r="AV76" i="16" s="1"/>
  <c r="AY85" i="16"/>
  <c r="AZ85" i="16" s="1"/>
  <c r="AY58" i="16"/>
  <c r="AZ58" i="16" s="1"/>
  <c r="AY95" i="16"/>
  <c r="AZ95" i="16" s="1"/>
  <c r="AU59" i="16"/>
  <c r="AV59" i="16" s="1"/>
  <c r="AY72" i="16"/>
  <c r="AZ72" i="16" s="1"/>
  <c r="AU46" i="16"/>
  <c r="AV46" i="16" s="1"/>
  <c r="AY105" i="16"/>
  <c r="AZ105" i="16" s="1"/>
  <c r="AV8" i="16"/>
  <c r="AU39" i="16"/>
  <c r="AV39" i="16" s="1"/>
  <c r="AU75" i="16"/>
  <c r="AV75" i="16" s="1"/>
  <c r="AU89" i="16"/>
  <c r="AV89" i="16" s="1"/>
  <c r="AU49" i="16"/>
  <c r="AV49" i="16" s="1"/>
  <c r="AU68" i="16"/>
  <c r="AV68" i="16" s="1"/>
  <c r="AU55" i="16"/>
  <c r="AV55" i="16" s="1"/>
  <c r="AU78" i="16"/>
  <c r="AV78" i="16" s="1"/>
  <c r="AU96" i="16"/>
  <c r="AV96" i="16" s="1"/>
  <c r="AU92" i="16"/>
  <c r="AV92" i="16" s="1"/>
  <c r="AU69" i="16"/>
  <c r="AV69" i="16" s="1"/>
  <c r="AU88" i="16"/>
  <c r="AV88" i="16" s="1"/>
  <c r="AU106" i="16"/>
  <c r="AV106" i="16" s="1"/>
  <c r="AU26" i="16"/>
  <c r="AV26" i="16" s="1"/>
  <c r="AU18" i="16"/>
  <c r="AV18" i="16" s="1"/>
  <c r="AU36" i="16"/>
  <c r="AV36" i="16" s="1"/>
  <c r="AU32" i="16"/>
  <c r="AV32" i="16" s="1"/>
  <c r="AU28" i="16"/>
  <c r="AV28" i="16" s="1"/>
  <c r="AU86" i="16"/>
  <c r="AV86" i="16" s="1"/>
  <c r="AU15" i="16"/>
  <c r="AV15" i="16" s="1"/>
  <c r="AY19" i="16"/>
  <c r="AZ19" i="16" s="1"/>
  <c r="AY82" i="16"/>
  <c r="AZ82" i="16" s="1"/>
  <c r="AU66" i="16"/>
  <c r="AV66" i="16" s="1"/>
  <c r="AY53" i="16"/>
  <c r="AZ53" i="16" s="1"/>
  <c r="AU53" i="16"/>
  <c r="AV53" i="16" s="1"/>
  <c r="AU9" i="16"/>
  <c r="AV9" i="16" s="1"/>
  <c r="AY23" i="16"/>
  <c r="AZ23" i="16" s="1"/>
  <c r="AU23" i="16"/>
  <c r="AV23" i="16" s="1"/>
  <c r="AY33" i="16"/>
  <c r="AZ33" i="16" s="1"/>
  <c r="AU33" i="16"/>
  <c r="AV33" i="16" s="1"/>
  <c r="AU42" i="16"/>
  <c r="AV42" i="16" s="1"/>
  <c r="AU29" i="16"/>
  <c r="AV29" i="16" s="1"/>
  <c r="AU16" i="16"/>
  <c r="AV16" i="16" s="1"/>
  <c r="AY38" i="16"/>
  <c r="AZ38" i="16" s="1"/>
  <c r="AU56" i="16"/>
  <c r="AV56" i="16" s="1"/>
  <c r="AY79" i="16"/>
  <c r="AZ79" i="16" s="1"/>
  <c r="AY13" i="16"/>
  <c r="AZ13" i="16" s="1"/>
  <c r="AU13" i="16"/>
  <c r="AV13" i="16" s="1"/>
  <c r="AY63" i="16"/>
  <c r="AZ63" i="16" s="1"/>
  <c r="AU63" i="16"/>
  <c r="AV63" i="16" s="1"/>
  <c r="AY43" i="16"/>
  <c r="AZ43" i="16" s="1"/>
  <c r="AU43" i="16"/>
  <c r="AV43" i="16" s="1"/>
  <c r="AU83" i="16"/>
  <c r="AV83" i="16" s="1"/>
  <c r="AU20" i="16"/>
  <c r="AV20" i="16" s="1"/>
  <c r="AU60" i="16"/>
  <c r="AV60" i="16" s="1"/>
  <c r="AU80" i="16"/>
  <c r="AV80" i="16" s="1"/>
  <c r="AU90" i="16"/>
  <c r="AV90" i="16" s="1"/>
  <c r="AY73" i="16"/>
  <c r="AZ73" i="16" s="1"/>
  <c r="AY93" i="16"/>
  <c r="AZ93" i="16" s="1"/>
  <c r="AY103" i="16"/>
  <c r="AZ103" i="16" s="1"/>
  <c r="AU17" i="16"/>
  <c r="AV17" i="16" s="1"/>
  <c r="AU27" i="16"/>
  <c r="AV27" i="16" s="1"/>
  <c r="AU37" i="16"/>
  <c r="AV37" i="16" s="1"/>
  <c r="AU47" i="16"/>
  <c r="AV47" i="16" s="1"/>
  <c r="AU57" i="16"/>
  <c r="AV57" i="16" s="1"/>
  <c r="AU67" i="16"/>
  <c r="AV67" i="16" s="1"/>
  <c r="AU77" i="16"/>
  <c r="AV77" i="16" s="1"/>
  <c r="AU87" i="16"/>
  <c r="AV87" i="16" s="1"/>
  <c r="AU97" i="16"/>
  <c r="AV97" i="16" s="1"/>
  <c r="AY10" i="16"/>
  <c r="AZ10" i="16" s="1"/>
  <c r="AY30" i="16"/>
  <c r="AZ30" i="16" s="1"/>
  <c r="AY40" i="16"/>
  <c r="AZ40" i="16" s="1"/>
  <c r="AY50" i="16"/>
  <c r="AZ50" i="16" s="1"/>
  <c r="AY70" i="16"/>
  <c r="AZ70" i="16" s="1"/>
  <c r="AY100" i="16"/>
  <c r="AZ100" i="16" s="1"/>
  <c r="AV107" i="16" l="1"/>
  <c r="AU107" i="16"/>
  <c r="AW107" i="16" s="1"/>
  <c r="AZ107" i="16"/>
  <c r="AY107" i="16"/>
  <c r="BA108" i="16" l="1"/>
  <c r="BA107" i="16"/>
</calcChain>
</file>

<file path=xl/sharedStrings.xml><?xml version="1.0" encoding="utf-8"?>
<sst xmlns="http://schemas.openxmlformats.org/spreadsheetml/2006/main" count="508" uniqueCount="311">
  <si>
    <t>Lp.</t>
  </si>
  <si>
    <t>Ilość</t>
  </si>
  <si>
    <t>J.m.</t>
  </si>
  <si>
    <t>Cena netto zł</t>
  </si>
  <si>
    <t>Nazwa asortymentu dostawy</t>
  </si>
  <si>
    <t>Wartość netto</t>
  </si>
  <si>
    <t>Wartość brutto</t>
  </si>
  <si>
    <t>Wartość Euro</t>
  </si>
  <si>
    <t xml:space="preserve">Ilość </t>
  </si>
  <si>
    <t>szt.</t>
  </si>
  <si>
    <t>x</t>
  </si>
  <si>
    <t xml:space="preserve">Analiza na potrzeby ustalenia szacunkowej wartości zamówienia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</si>
  <si>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</si>
  <si>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</si>
  <si>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</si>
  <si>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</si>
  <si>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</si>
  <si>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</si>
  <si>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</si>
  <si>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</si>
  <si>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</si>
  <si>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</t>
  </si>
  <si>
    <t>gastrro.pl</t>
  </si>
  <si>
    <t>gastromania.pl</t>
  </si>
  <si>
    <t>Opcja 90%</t>
  </si>
  <si>
    <t>Wartość euro</t>
  </si>
  <si>
    <t>K</t>
  </si>
  <si>
    <t>L</t>
  </si>
  <si>
    <t>Ł</t>
  </si>
  <si>
    <t>M</t>
  </si>
  <si>
    <t>N</t>
  </si>
  <si>
    <t>Ń</t>
  </si>
  <si>
    <t>O</t>
  </si>
  <si>
    <t>Dostawa sprzętu powszechnego użytku</t>
  </si>
  <si>
    <t>TALERZ GŁĘBOKI, ŚREDNICA 22-25 CM</t>
  </si>
  <si>
    <t>TALERZ PŁYTKI, ŚREDNICA 24-27 CM</t>
  </si>
  <si>
    <t>TALERZ DESEROWY, ŚREDNICA 17-20 CM</t>
  </si>
  <si>
    <t>ŁYŻECZKA DO HERBATY</t>
  </si>
  <si>
    <t>ŁYŻKA  STOŁOWA</t>
  </si>
  <si>
    <t>NÓŻ STOŁOWY</t>
  </si>
  <si>
    <t>WIDELEC STOŁOWY</t>
  </si>
  <si>
    <t>WIDELEC KUCHENNY MONOBLOK</t>
  </si>
  <si>
    <t>NÓŻ KUCHENNY DO DROBIU SUROWEGO</t>
  </si>
  <si>
    <t>NÓŻ KUCHENNY DO KROJENIA NABIAŁU</t>
  </si>
  <si>
    <t>NÓŻ KUCHENNY DO PIECZYWA</t>
  </si>
  <si>
    <t xml:space="preserve">MIESZADŁO (WIOSŁO) DO KOTŁA </t>
  </si>
  <si>
    <t xml:space="preserve">POJEMNIK NA ŻYWNOŚĆ GN 1/6 Z POKRYWKĄ </t>
  </si>
  <si>
    <t>POJEMNIK NA ŻYWNOŚĆ GN 1/2 Z POKRYWKĄ</t>
  </si>
  <si>
    <t>OTWIERACZ DO KONSERW STOŁOWY</t>
  </si>
  <si>
    <t>ŁOPATKA DO KOTLETÓW</t>
  </si>
  <si>
    <t>PATELNIA FI 28 CM</t>
  </si>
  <si>
    <t xml:space="preserve">PATELNIA FI 32 CM </t>
  </si>
  <si>
    <t>SITO STOŻKOWE</t>
  </si>
  <si>
    <t>SITKO Z SIATKĄ</t>
  </si>
  <si>
    <t xml:space="preserve">TŁUCZEK DO MIĘSA </t>
  </si>
  <si>
    <t>WYCISKACZ DO CZOSNKU</t>
  </si>
  <si>
    <t xml:space="preserve">STALKA </t>
  </si>
  <si>
    <t>SZPACHELKA KUCHENNA</t>
  </si>
  <si>
    <t>SZPATUŁA KĄTOWA PERFOROWANA</t>
  </si>
  <si>
    <t>SZPATUŁA KĄTOWA</t>
  </si>
  <si>
    <t>STOJAK NA DESKI</t>
  </si>
  <si>
    <t xml:space="preserve">WAGA ELEKTRONICZNA DO 15 KG </t>
  </si>
  <si>
    <t xml:space="preserve">WAGA POMOCNICZA DO 6 KG </t>
  </si>
  <si>
    <t xml:space="preserve">OPRYSKIWACZ CIŚNIENIOWY </t>
  </si>
  <si>
    <t>Razem Zadanie 4</t>
  </si>
  <si>
    <t>Zadanie 4 Dostawa nakryć stołowych, sztućców i obrusów</t>
  </si>
  <si>
    <t>Średnia cena rynkowa</t>
  </si>
  <si>
    <t>porcelana24.pl</t>
  </si>
  <si>
    <t>bokono.pl</t>
  </si>
  <si>
    <t>horecapolska.pl</t>
  </si>
  <si>
    <t>sklep.lubianahurt.pl</t>
  </si>
  <si>
    <t>mmgastro.pl</t>
  </si>
  <si>
    <t>R</t>
  </si>
  <si>
    <t>P</t>
  </si>
  <si>
    <t>S</t>
  </si>
  <si>
    <t>T</t>
  </si>
  <si>
    <t>U</t>
  </si>
  <si>
    <t>W</t>
  </si>
  <si>
    <t>X</t>
  </si>
  <si>
    <t>Y</t>
  </si>
  <si>
    <t>Z</t>
  </si>
  <si>
    <t>Ź</t>
  </si>
  <si>
    <t>Ż</t>
  </si>
  <si>
    <t>Q</t>
  </si>
  <si>
    <t>V</t>
  </si>
  <si>
    <t>boxpack.pl</t>
  </si>
  <si>
    <t>stalgast.com</t>
  </si>
  <si>
    <t>gastronet24.pl</t>
  </si>
  <si>
    <t>gastromix.pl</t>
  </si>
  <si>
    <t>sklepdlaogrodu.pl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</si>
  <si>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</si>
  <si>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</si>
  <si>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</si>
  <si>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</si>
  <si>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</si>
  <si>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</si>
  <si>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</si>
  <si>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</si>
  <si>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</si>
  <si>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premiumgastro.pl</t>
  </si>
  <si>
    <t>AJ</t>
  </si>
  <si>
    <t>AK</t>
  </si>
  <si>
    <t>AL.</t>
  </si>
  <si>
    <t>AŁ</t>
  </si>
  <si>
    <t>nowewagi.pl</t>
  </si>
  <si>
    <t>wagicas.pl</t>
  </si>
  <si>
    <t>mediaexpert.pl</t>
  </si>
  <si>
    <t>avans.pl</t>
  </si>
  <si>
    <t>erli.pl</t>
  </si>
  <si>
    <t>KUBEK O POJEMNOŚCI 0,25-0,35 ML BEZ UCHA</t>
  </si>
  <si>
    <t>ŁYŻKA DO SERWOWANIA</t>
  </si>
  <si>
    <t>SZCZYPCE GRILLOWE</t>
  </si>
  <si>
    <t>email od PHU ARTIS</t>
  </si>
  <si>
    <t>electro.pl</t>
  </si>
  <si>
    <t>technica.pl</t>
  </si>
  <si>
    <t>benler.pl</t>
  </si>
  <si>
    <t>KOMPLET STOŁOWY DO PRZYPRAW</t>
  </si>
  <si>
    <t xml:space="preserve">ŁYŻKA CZERPAKOWA 0,25l-0,3l  </t>
  </si>
  <si>
    <t xml:space="preserve">ŁYŻKA CZERPAKOWA 0,45l-0,5l </t>
  </si>
  <si>
    <t xml:space="preserve"> ŁYŻKA CZERPAKOWA 0,70l-0,75l</t>
  </si>
  <si>
    <t xml:space="preserve">EUROPALETA O WYMIARACH 1200X800X150MM </t>
  </si>
  <si>
    <t xml:space="preserve">NÓŻ KUCHENNY UNIWERSALNY </t>
  </si>
  <si>
    <t xml:space="preserve"> POJEMNIK NA ODPADKI 80L Z POKRYWĄ ORAZ PODSTAWĄ NA  KÓŁKACH</t>
  </si>
  <si>
    <t>POJEMNIK Z TWORZYWA SZTUCZNEGO NA MIĘSO I WĘDLINY</t>
  </si>
  <si>
    <t>POJEMNIK AŻUROWY Z TWORZYWA SZTUCZNEGO DO PIECZYWA</t>
  </si>
  <si>
    <t>SKRZYNKA AŻUROWA Z TWORZYWA SZTUCZNEGO NA ŻYWNOŚĆ</t>
  </si>
  <si>
    <t xml:space="preserve"> SZCZYPCE DO SERWOWANIA</t>
  </si>
  <si>
    <t xml:space="preserve">TACA KELNERSKA/ŻOŁNIERSKA </t>
  </si>
  <si>
    <t xml:space="preserve"> SZUFELKA DO PRODUKTÓW SYPKICH</t>
  </si>
  <si>
    <t xml:space="preserve"> WAGA PLATFORMOWA DO 150 KG</t>
  </si>
  <si>
    <t xml:space="preserve">KLOC MASARSKI </t>
  </si>
  <si>
    <t xml:space="preserve">GARNEK ŚREDNI Z POKRYWKĄ </t>
  </si>
  <si>
    <t xml:space="preserve">GARNEK WYSOKI Z POKRYWĄ </t>
  </si>
  <si>
    <t>NÓŻ DO OBIERANIA JARZYN</t>
  </si>
  <si>
    <t>NÓŻ KUCHENNY DO MIĘSA SUROWEGO</t>
  </si>
  <si>
    <t>NÓŻ KUCHENNY DO MIĘSA GOTOWANEGO</t>
  </si>
  <si>
    <t xml:space="preserve">POKRYWA Z USZCZELKĄ SILIKONOWĄ DO POJEMNIKA GN 1/1 </t>
  </si>
  <si>
    <t xml:space="preserve">POJEMNIK GN 1/1 100 MM Z RUCHOMYMI UCHWYTAMI </t>
  </si>
  <si>
    <t xml:space="preserve">POJEMNIK GN 1/1 100 MM </t>
  </si>
  <si>
    <t xml:space="preserve">POJEMNIK GN 1/1 200 MM Z RUCHOMYMI UCHWYTAMI </t>
  </si>
  <si>
    <t xml:space="preserve">POJEMNIK GN 1/1 200 MM  </t>
  </si>
  <si>
    <t xml:space="preserve">POKRYWA Z USZCZELKĄ SILIKONOWĄ DO POJEMNIKA GN 1/2 </t>
  </si>
  <si>
    <t xml:space="preserve">POJEMNIK GN 1/2 200 MM Z RUCHOMYMI UCHWYTAMI </t>
  </si>
  <si>
    <t xml:space="preserve">POJEMNIK GN 1/2 200 MM  </t>
  </si>
  <si>
    <t xml:space="preserve">POJEMNIK GN 1/3 200 MM Z RUCHOMYMI UCHWYTAMI </t>
  </si>
  <si>
    <t>POKRYWA Z USZCZELKĄ SILIKONOWĄ DO POJEMNIKA GN 1/3</t>
  </si>
  <si>
    <t xml:space="preserve">POJEMNIK GN 1/1 150 MM </t>
  </si>
  <si>
    <t xml:space="preserve">POJEMNIK GN 1/1 40 MM </t>
  </si>
  <si>
    <t xml:space="preserve">POJEMNIK GN 1/1 65 MM </t>
  </si>
  <si>
    <t xml:space="preserve">POJEMNIK GN 1/4 150 MM  </t>
  </si>
  <si>
    <t xml:space="preserve">POKRYWA Z USZCZELKĄ SILIKONOWĄ DO POJEMNIKA GN 1/4 </t>
  </si>
  <si>
    <t>UBIJAK DO ZIEMNIAKÓW 800 MM</t>
  </si>
  <si>
    <t>RÓZGA 300 MM</t>
  </si>
  <si>
    <t>RÓZGA 600 MM</t>
  </si>
  <si>
    <t>UBIJAK DO ZIEMNIAKÓW 500 MM</t>
  </si>
  <si>
    <t>MISKA KUCHENNA Z RANTEM 8L</t>
  </si>
  <si>
    <t>MISKA KUCHENNA Z RANTEM 5L</t>
  </si>
  <si>
    <t>MISKA KUCHENNA Z RANTEM 0,8 L</t>
  </si>
  <si>
    <t xml:space="preserve">WIADRO NIERDZEWNE </t>
  </si>
  <si>
    <t xml:space="preserve">STÓŁ JEZDNY Z BASENEM </t>
  </si>
  <si>
    <t xml:space="preserve">STÓŁ Z BASEN JEDNOKOMOROWYM  </t>
  </si>
  <si>
    <t>STÓŁ  ROBOCZY PRZYŚCIENNY</t>
  </si>
  <si>
    <t>REGAŁ MAGAZYNOWY</t>
  </si>
  <si>
    <t xml:space="preserve">POJEMNIK Z POKRYWĄ NA JAJKA </t>
  </si>
  <si>
    <r>
      <t xml:space="preserve">NÓŻ KUCHENNY </t>
    </r>
    <r>
      <rPr>
        <sz val="10"/>
        <color theme="1"/>
        <rFont val="Arial"/>
        <family val="2"/>
        <charset val="238"/>
      </rPr>
      <t xml:space="preserve">DO MIĘSA SUROWEGO </t>
    </r>
  </si>
  <si>
    <t>TERMOS DO PRZECHOWYWANIA I TARNSPORTU POSIŁKÓW W POJEMNIKACH GN-SZAFA 10-12 PÓŁEK BEZ POJEMNIKÓW</t>
  </si>
  <si>
    <t>DESKA DO KROJENIA HACCP- KOLOR CZERWONY</t>
  </si>
  <si>
    <t>DESKA DO KROJENIA HACCP- KOLOR  ZIELONY</t>
  </si>
  <si>
    <t>DESKA DO KROJENIA HACCP- KOLOR ŻÓŁTY</t>
  </si>
  <si>
    <t>DESKA DO KROJENIA HACCP- KOLOR NIEBIESKI</t>
  </si>
  <si>
    <t>DESKA DO KROJENIA HACCP- KOLOR BIAŁY</t>
  </si>
  <si>
    <t>DESKA DO KROJENIA HACCP-KOLOR BRĄZOWY</t>
  </si>
  <si>
    <t xml:space="preserve">TERMOS NA NAPOJE 17-20L Z KRANEM </t>
  </si>
  <si>
    <t xml:space="preserve">TERMOS NA NAPOJE 38-40L Z KRANEM </t>
  </si>
  <si>
    <t xml:space="preserve">PORCJONER DO RYŻU I PUREE </t>
  </si>
  <si>
    <t>RĘKAWICE PIEKARSKIE</t>
  </si>
  <si>
    <t>RĘKAWICE KUCHENNE</t>
  </si>
  <si>
    <t>TERMOS DO PRZECHOWYWANIA I TRANSPORTU POSIŁKÓW –POTRAW W POJEMNIKU GN 1/1-200</t>
  </si>
  <si>
    <t xml:space="preserve">POJEMNIK GN 1/3 200 MM </t>
  </si>
  <si>
    <t>hendi.com</t>
  </si>
  <si>
    <t>TARKA SZEŚCIOKĄTNA</t>
  </si>
  <si>
    <t>wammashop.pl</t>
  </si>
  <si>
    <t>WANNA CEDZAKOWA 500MM</t>
  </si>
  <si>
    <t>WANNA CEDZAKOWA 320MM</t>
  </si>
  <si>
    <t>gastroprofit.pl</t>
  </si>
  <si>
    <t>emporo.pl</t>
  </si>
  <si>
    <t>unilogis.pl</t>
  </si>
  <si>
    <t>tradismak.pl</t>
  </si>
  <si>
    <t>stamats.pl</t>
  </si>
  <si>
    <t>uniforte.pl</t>
  </si>
  <si>
    <t>paleteo.pl</t>
  </si>
  <si>
    <t>techlux.pl</t>
  </si>
  <si>
    <t>prymat24.pl</t>
  </si>
  <si>
    <t>dymicom.pl</t>
  </si>
  <si>
    <t>gieldagastronomiczna.pl</t>
  </si>
  <si>
    <t>hurtownia prrzemyslowa.pl</t>
  </si>
  <si>
    <t>moga.pl</t>
  </si>
  <si>
    <t>elmatech.pl</t>
  </si>
  <si>
    <t>XXLgastro.pl</t>
  </si>
  <si>
    <t>kuchniasklep.pl</t>
  </si>
  <si>
    <t>sfmeble.pl</t>
  </si>
  <si>
    <t>wmfsklep.pl</t>
  </si>
  <si>
    <t>wpolu.pl</t>
  </si>
  <si>
    <t>Załącznik nr 1d</t>
  </si>
  <si>
    <t>poz.1</t>
  </si>
  <si>
    <t>poz.2</t>
  </si>
  <si>
    <t>poz.3</t>
  </si>
  <si>
    <t>poz.4</t>
  </si>
  <si>
    <t>poz.5</t>
  </si>
  <si>
    <t>poz.6</t>
  </si>
  <si>
    <t>poz.7</t>
  </si>
  <si>
    <t>poz.8</t>
  </si>
  <si>
    <t>poz.9</t>
  </si>
  <si>
    <t>poz.10</t>
  </si>
  <si>
    <t>poz.11</t>
  </si>
  <si>
    <t>poz.12</t>
  </si>
  <si>
    <t>poz.13</t>
  </si>
  <si>
    <t>poz.14</t>
  </si>
  <si>
    <t>poz.15</t>
  </si>
  <si>
    <t>poz.16</t>
  </si>
  <si>
    <t>poz.17</t>
  </si>
  <si>
    <t>poz.18</t>
  </si>
  <si>
    <t>poz.19</t>
  </si>
  <si>
    <t>poz.20</t>
  </si>
  <si>
    <t>poz.21</t>
  </si>
  <si>
    <t>poz.22</t>
  </si>
  <si>
    <t>poz.23</t>
  </si>
  <si>
    <t>poz.24</t>
  </si>
  <si>
    <t>poz.25</t>
  </si>
  <si>
    <t>poz.26</t>
  </si>
  <si>
    <t>poz.27</t>
  </si>
  <si>
    <t>poz.28</t>
  </si>
  <si>
    <t>poz.29</t>
  </si>
  <si>
    <t>poz.30</t>
  </si>
  <si>
    <t>poz.31</t>
  </si>
  <si>
    <t>poz.32</t>
  </si>
  <si>
    <t>poz.33</t>
  </si>
  <si>
    <t>poz.34</t>
  </si>
  <si>
    <t>poz.35</t>
  </si>
  <si>
    <t>poz.36</t>
  </si>
  <si>
    <t>poz.37</t>
  </si>
  <si>
    <t>poz.38</t>
  </si>
  <si>
    <t>poz.39</t>
  </si>
  <si>
    <t>poz.40</t>
  </si>
  <si>
    <t>poz.41</t>
  </si>
  <si>
    <t>poz.42</t>
  </si>
  <si>
    <t>poz.43</t>
  </si>
  <si>
    <t>poz.44</t>
  </si>
  <si>
    <t>poz.45</t>
  </si>
  <si>
    <t>poz.46</t>
  </si>
  <si>
    <t>poz.47</t>
  </si>
  <si>
    <t>poz.48</t>
  </si>
  <si>
    <t>poz.49</t>
  </si>
  <si>
    <t>poz.50</t>
  </si>
  <si>
    <t>poz.51</t>
  </si>
  <si>
    <t>poz.52</t>
  </si>
  <si>
    <t>poz.53</t>
  </si>
  <si>
    <t>poz.54</t>
  </si>
  <si>
    <t>poz.55</t>
  </si>
  <si>
    <t>poz.56</t>
  </si>
  <si>
    <t>poz.57</t>
  </si>
  <si>
    <t>poz.58</t>
  </si>
  <si>
    <t>poz.59</t>
  </si>
  <si>
    <t>poz.60</t>
  </si>
  <si>
    <t>poz.61</t>
  </si>
  <si>
    <t>poz.62</t>
  </si>
  <si>
    <t>poz.63</t>
  </si>
  <si>
    <t>poz.64</t>
  </si>
  <si>
    <t>poz.65</t>
  </si>
  <si>
    <t>poz.66</t>
  </si>
  <si>
    <t>poz.67</t>
  </si>
  <si>
    <t>poz.68</t>
  </si>
  <si>
    <t>poz.69</t>
  </si>
  <si>
    <t>poz.70</t>
  </si>
  <si>
    <t>poz.71</t>
  </si>
  <si>
    <t>poz.72</t>
  </si>
  <si>
    <t>poz.73</t>
  </si>
  <si>
    <t>poz.74</t>
  </si>
  <si>
    <t>poz.75</t>
  </si>
  <si>
    <t>poz.76</t>
  </si>
  <si>
    <t>poz.77</t>
  </si>
  <si>
    <t>poz.78</t>
  </si>
  <si>
    <t>poz.79</t>
  </si>
  <si>
    <t>poz.80</t>
  </si>
  <si>
    <t>poz.81</t>
  </si>
  <si>
    <t>poz.82</t>
  </si>
  <si>
    <t>poz.83</t>
  </si>
  <si>
    <t>poz.84</t>
  </si>
  <si>
    <t>poz.85</t>
  </si>
  <si>
    <t>poz.86</t>
  </si>
  <si>
    <t>poz.87</t>
  </si>
  <si>
    <t>poz.88</t>
  </si>
  <si>
    <t>poz.89</t>
  </si>
  <si>
    <t>poz.90</t>
  </si>
  <si>
    <t>poz.91</t>
  </si>
  <si>
    <t>poz.92</t>
  </si>
  <si>
    <t>poz.93</t>
  </si>
  <si>
    <t>poz.94</t>
  </si>
  <si>
    <t>poz.95</t>
  </si>
  <si>
    <t>poz.96</t>
  </si>
  <si>
    <t>poz.97</t>
  </si>
  <si>
    <t>poz.98</t>
  </si>
  <si>
    <t>poz.99</t>
  </si>
  <si>
    <t>poz.100</t>
  </si>
  <si>
    <t>TERMOMETR SONDA</t>
  </si>
  <si>
    <t>PIROMETR Z SONDĄ</t>
  </si>
  <si>
    <t>TERMOMETR ELEKTRONICZNY Z SONDĄ</t>
  </si>
  <si>
    <t>Zadanie 4 Dostawa zastawy stołowej, sprzetu kuchennego, cateringowego</t>
  </si>
  <si>
    <t>FORMULARZ CENOWY</t>
  </si>
  <si>
    <t>Cena jednostkowa netto</t>
  </si>
  <si>
    <r>
      <rPr>
        <b/>
        <sz val="10"/>
        <color theme="1"/>
        <rFont val="Arial"/>
        <family val="2"/>
        <charset val="238"/>
      </rPr>
      <t xml:space="preserve">Załącznik nr 4 do SWZ </t>
    </r>
    <r>
      <rPr>
        <sz val="10"/>
        <color theme="1"/>
        <rFont val="Arial"/>
        <family val="2"/>
        <charset val="238"/>
      </rPr>
      <t xml:space="preserve">  Załącznik nr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</si>
</sst>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vertical="top"/>
    </xf>
    <xf numFmtId="0" fontId="5" fillId="0" borderId="0" xfId="0" applyFont="1"/>
    <xf numFmtId="164" fontId="5" fillId="0" borderId="0" xfId="0" applyNumberFormat="1" applyFont="1"/>
    <xf numFmtId="0" fontId="5" fillId="0" borderId="9" xfId="0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2" fontId="5" fillId="0" borderId="26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2" fontId="5" fillId="0" borderId="27" xfId="0" applyNumberFormat="1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left" vertical="center"/>
    </xf>
    <xf numFmtId="2" fontId="5" fillId="0" borderId="1" xfId="0" applyNumberFormat="1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top"/>
    </xf>
    <xf numFmtId="0" fontId="5" fillId="0" borderId="22" xfId="0" applyFont="1" applyBorder="1" applyAlignment="1">
      <alignment vertical="center"/>
    </xf>
    <xf numFmtId="0" fontId="5" fillId="0" borderId="34" xfId="0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0" fontId="5" fillId="0" borderId="28" xfId="0" applyFont="1" applyFill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justify" vertical="center"/>
    </xf>
    <xf numFmtId="0" fontId="5" fillId="2" borderId="9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9" fillId="0" borderId="5" xfId="0" applyFont="1" applyBorder="1" applyAlignment="1">
      <alignment horizontal="center"/>
    </xf>
    <xf numFmtId="0" fontId="9" fillId="0" borderId="9" xfId="0" applyFont="1" applyFill="1" applyBorder="1" applyAlignment="1">
      <alignment horizontal="center" textRotation="90" wrapText="1"/>
    </xf>
    <xf numFmtId="2" fontId="5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35" xfId="0" applyFont="1" applyBorder="1"/>
    <xf numFmtId="2" fontId="5" fillId="0" borderId="0" xfId="0" applyNumberFormat="1" applyFont="1" applyBorder="1"/>
    <xf numFmtId="2" fontId="5" fillId="0" borderId="1" xfId="0" applyNumberFormat="1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right" vertical="center"/>
    </xf>
    <xf numFmtId="2" fontId="7" fillId="0" borderId="2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/>
    </xf>
    <xf numFmtId="2" fontId="5" fillId="0" borderId="9" xfId="0" applyNumberFormat="1" applyFont="1" applyBorder="1" applyAlignment="1">
      <alignment horizontal="right" vertical="center"/>
    </xf>
    <xf numFmtId="2" fontId="5" fillId="0" borderId="12" xfId="0" applyNumberFormat="1" applyFont="1" applyBorder="1" applyAlignment="1">
      <alignment horizontal="right" vertical="center"/>
    </xf>
    <xf numFmtId="2" fontId="5" fillId="0" borderId="12" xfId="0" applyNumberFormat="1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2" borderId="1" xfId="0" applyFont="1" applyFill="1" applyBorder="1" applyAlignment="1"/>
    <xf numFmtId="0" fontId="5" fillId="0" borderId="7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2" fontId="5" fillId="0" borderId="10" xfId="0" applyNumberFormat="1" applyFont="1" applyBorder="1" applyAlignment="1">
      <alignment vertical="center"/>
    </xf>
    <xf numFmtId="2" fontId="5" fillId="0" borderId="35" xfId="0" applyNumberFormat="1" applyFont="1" applyBorder="1" applyAlignment="1">
      <alignment vertical="center"/>
    </xf>
    <xf numFmtId="2" fontId="5" fillId="0" borderId="36" xfId="0" applyNumberFormat="1" applyFont="1" applyBorder="1" applyAlignment="1">
      <alignment vertical="center"/>
    </xf>
    <xf numFmtId="2" fontId="5" fillId="0" borderId="22" xfId="0" applyNumberFormat="1" applyFont="1" applyBorder="1" applyAlignment="1">
      <alignment vertical="center"/>
    </xf>
    <xf numFmtId="2" fontId="8" fillId="0" borderId="4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9" fillId="0" borderId="31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08"/>
  <sheetViews>
    <sheetView topLeftCell="A40" zoomScale="90" zoomScaleNormal="90" workbookViewId="0">
      <selection activeCell="T90" sqref="T90"/>
    </sheetView>
  </sheetViews>
  <sheetFormatPr defaultRowHeight="15" x14ac:dyDescent="0.25"/>
  <cols>
    <col min="1" max="1" width="6.5703125" customWidth="1"/>
    <col min="2" max="2" width="8.7109375" customWidth="1"/>
    <col min="3" max="3" width="7.140625" customWidth="1"/>
    <col min="4" max="4" width="8.140625" customWidth="1"/>
    <col min="5" max="5" width="6" customWidth="1"/>
    <col min="6" max="6" width="8.140625" customWidth="1"/>
    <col min="7" max="7" width="6" customWidth="1"/>
    <col min="8" max="8" width="5" customWidth="1"/>
    <col min="9" max="9" width="6" customWidth="1"/>
    <col min="10" max="10" width="8.140625" customWidth="1"/>
    <col min="11" max="12" width="7.140625" customWidth="1"/>
    <col min="13" max="13" width="8.140625" customWidth="1"/>
    <col min="14" max="14" width="6" customWidth="1"/>
    <col min="15" max="16" width="8.140625" customWidth="1"/>
    <col min="17" max="23" width="6" customWidth="1"/>
    <col min="24" max="26" width="7.140625" customWidth="1"/>
    <col min="27" max="28" width="8.140625" customWidth="1"/>
    <col min="29" max="30" width="7.140625" customWidth="1"/>
    <col min="31" max="33" width="8.140625" customWidth="1"/>
    <col min="34" max="34" width="7.140625" customWidth="1"/>
    <col min="35" max="38" width="6" customWidth="1"/>
    <col min="39" max="44" width="7.140625" customWidth="1"/>
    <col min="45" max="45" width="8.140625" customWidth="1"/>
    <col min="46" max="46" width="5.5703125" customWidth="1"/>
    <col min="47" max="48" width="11.42578125" customWidth="1"/>
    <col min="49" max="49" width="10.28515625" customWidth="1"/>
    <col min="50" max="50" width="8.140625" customWidth="1"/>
    <col min="51" max="52" width="11.42578125" customWidth="1"/>
    <col min="53" max="53" width="10.85546875" customWidth="1"/>
    <col min="54" max="54" width="5.140625" customWidth="1"/>
    <col min="55" max="55" width="14.5703125" customWidth="1"/>
    <col min="56" max="56" width="19.85546875" customWidth="1"/>
    <col min="57" max="57" width="13.28515625" bestFit="1" customWidth="1"/>
  </cols>
  <sheetData>
    <row r="1" spans="1:57" x14ac:dyDescent="0.25">
      <c r="A1" s="96" t="s">
        <v>203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55"/>
    </row>
    <row r="2" spans="1:57" ht="15.75" thickBot="1" x14ac:dyDescent="0.3">
      <c r="A2" s="97" t="s">
        <v>11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56"/>
    </row>
    <row r="3" spans="1:57" ht="15.75" customHeight="1" thickBot="1" x14ac:dyDescent="0.3">
      <c r="A3" s="98" t="s">
        <v>0</v>
      </c>
      <c r="B3" s="69" t="s">
        <v>21</v>
      </c>
      <c r="C3" s="69" t="s">
        <v>12</v>
      </c>
      <c r="D3" s="69" t="s">
        <v>13</v>
      </c>
      <c r="E3" s="69" t="s">
        <v>14</v>
      </c>
      <c r="F3" s="69" t="s">
        <v>15</v>
      </c>
      <c r="G3" s="69" t="s">
        <v>16</v>
      </c>
      <c r="H3" s="69" t="s">
        <v>17</v>
      </c>
      <c r="I3" s="69" t="s">
        <v>18</v>
      </c>
      <c r="J3" s="69" t="s">
        <v>19</v>
      </c>
      <c r="K3" s="69" t="s">
        <v>20</v>
      </c>
      <c r="L3" s="69" t="s">
        <v>26</v>
      </c>
      <c r="M3" s="69" t="s">
        <v>27</v>
      </c>
      <c r="N3" s="69" t="s">
        <v>28</v>
      </c>
      <c r="O3" s="69" t="s">
        <v>29</v>
      </c>
      <c r="P3" s="69" t="s">
        <v>30</v>
      </c>
      <c r="Q3" s="69" t="s">
        <v>31</v>
      </c>
      <c r="R3" s="69" t="s">
        <v>32</v>
      </c>
      <c r="S3" s="69" t="s">
        <v>73</v>
      </c>
      <c r="T3" s="69" t="s">
        <v>83</v>
      </c>
      <c r="U3" s="69" t="s">
        <v>72</v>
      </c>
      <c r="V3" s="69" t="s">
        <v>74</v>
      </c>
      <c r="W3" s="69" t="s">
        <v>75</v>
      </c>
      <c r="X3" s="69" t="s">
        <v>76</v>
      </c>
      <c r="Y3" s="69" t="s">
        <v>84</v>
      </c>
      <c r="Z3" s="69" t="s">
        <v>77</v>
      </c>
      <c r="AA3" s="69" t="s">
        <v>78</v>
      </c>
      <c r="AB3" s="69" t="s">
        <v>79</v>
      </c>
      <c r="AC3" s="69" t="s">
        <v>80</v>
      </c>
      <c r="AD3" s="69" t="s">
        <v>81</v>
      </c>
      <c r="AE3" s="69" t="s">
        <v>82</v>
      </c>
      <c r="AF3" s="69" t="s">
        <v>90</v>
      </c>
      <c r="AG3" s="69" t="s">
        <v>91</v>
      </c>
      <c r="AH3" s="69" t="s">
        <v>92</v>
      </c>
      <c r="AI3" s="69" t="s">
        <v>93</v>
      </c>
      <c r="AJ3" s="69" t="s">
        <v>94</v>
      </c>
      <c r="AK3" s="69" t="s">
        <v>95</v>
      </c>
      <c r="AL3" s="69" t="s">
        <v>96</v>
      </c>
      <c r="AM3" s="69" t="s">
        <v>97</v>
      </c>
      <c r="AN3" s="69" t="s">
        <v>98</v>
      </c>
      <c r="AO3" s="69" t="s">
        <v>100</v>
      </c>
      <c r="AP3" s="69" t="s">
        <v>101</v>
      </c>
      <c r="AQ3" s="69" t="s">
        <v>102</v>
      </c>
      <c r="AR3" s="69" t="s">
        <v>103</v>
      </c>
      <c r="AS3" s="101" t="s">
        <v>66</v>
      </c>
      <c r="AT3" s="103" t="s">
        <v>8</v>
      </c>
      <c r="AU3" s="103" t="s">
        <v>5</v>
      </c>
      <c r="AV3" s="106" t="s">
        <v>6</v>
      </c>
      <c r="AW3" s="109" t="s">
        <v>7</v>
      </c>
      <c r="AX3" s="115" t="s">
        <v>24</v>
      </c>
      <c r="AY3" s="116"/>
      <c r="AZ3" s="116"/>
      <c r="BA3" s="117"/>
      <c r="BB3" s="29"/>
    </row>
    <row r="4" spans="1:57" ht="93.75" customHeight="1" x14ac:dyDescent="0.25">
      <c r="A4" s="99"/>
      <c r="B4" s="70" t="s">
        <v>112</v>
      </c>
      <c r="C4" s="70" t="s">
        <v>86</v>
      </c>
      <c r="D4" s="70" t="s">
        <v>23</v>
      </c>
      <c r="E4" s="70" t="s">
        <v>69</v>
      </c>
      <c r="F4" s="70" t="s">
        <v>88</v>
      </c>
      <c r="G4" s="70" t="s">
        <v>70</v>
      </c>
      <c r="H4" s="70" t="s">
        <v>67</v>
      </c>
      <c r="I4" s="70" t="s">
        <v>68</v>
      </c>
      <c r="J4" s="70" t="s">
        <v>114</v>
      </c>
      <c r="K4" s="70" t="s">
        <v>179</v>
      </c>
      <c r="L4" s="70" t="s">
        <v>22</v>
      </c>
      <c r="M4" s="70" t="s">
        <v>87</v>
      </c>
      <c r="N4" s="70" t="s">
        <v>181</v>
      </c>
      <c r="O4" s="70" t="s">
        <v>71</v>
      </c>
      <c r="P4" s="70" t="s">
        <v>99</v>
      </c>
      <c r="Q4" s="70" t="s">
        <v>184</v>
      </c>
      <c r="R4" s="70" t="s">
        <v>185</v>
      </c>
      <c r="S4" s="70" t="s">
        <v>85</v>
      </c>
      <c r="T4" s="70" t="s">
        <v>186</v>
      </c>
      <c r="U4" s="70" t="s">
        <v>187</v>
      </c>
      <c r="V4" s="70" t="s">
        <v>188</v>
      </c>
      <c r="W4" s="70" t="s">
        <v>189</v>
      </c>
      <c r="X4" s="70" t="s">
        <v>190</v>
      </c>
      <c r="Y4" s="70" t="s">
        <v>191</v>
      </c>
      <c r="Z4" s="70" t="s">
        <v>192</v>
      </c>
      <c r="AA4" s="70" t="s">
        <v>193</v>
      </c>
      <c r="AB4" s="70" t="s">
        <v>194</v>
      </c>
      <c r="AC4" s="70" t="s">
        <v>195</v>
      </c>
      <c r="AD4" s="70" t="s">
        <v>196</v>
      </c>
      <c r="AE4" s="70" t="s">
        <v>115</v>
      </c>
      <c r="AF4" s="70" t="s">
        <v>104</v>
      </c>
      <c r="AG4" s="70" t="s">
        <v>105</v>
      </c>
      <c r="AH4" s="70" t="s">
        <v>197</v>
      </c>
      <c r="AI4" s="70" t="s">
        <v>198</v>
      </c>
      <c r="AJ4" s="70" t="s">
        <v>106</v>
      </c>
      <c r="AK4" s="70" t="s">
        <v>107</v>
      </c>
      <c r="AL4" s="70" t="s">
        <v>113</v>
      </c>
      <c r="AM4" s="70" t="s">
        <v>199</v>
      </c>
      <c r="AN4" s="70" t="s">
        <v>200</v>
      </c>
      <c r="AO4" s="70" t="s">
        <v>201</v>
      </c>
      <c r="AP4" s="70" t="s">
        <v>89</v>
      </c>
      <c r="AQ4" s="70" t="s">
        <v>202</v>
      </c>
      <c r="AR4" s="70" t="s">
        <v>108</v>
      </c>
      <c r="AS4" s="102"/>
      <c r="AT4" s="104"/>
      <c r="AU4" s="104"/>
      <c r="AV4" s="107"/>
      <c r="AW4" s="110"/>
      <c r="AX4" s="118" t="s">
        <v>1</v>
      </c>
      <c r="AY4" s="120" t="s">
        <v>5</v>
      </c>
      <c r="AZ4" s="120" t="s">
        <v>6</v>
      </c>
      <c r="BA4" s="122" t="s">
        <v>25</v>
      </c>
      <c r="BB4" s="30"/>
    </row>
    <row r="5" spans="1:57" ht="51.75" thickBot="1" x14ac:dyDescent="0.3">
      <c r="A5" s="100"/>
      <c r="B5" s="33" t="s">
        <v>3</v>
      </c>
      <c r="C5" s="33" t="s">
        <v>3</v>
      </c>
      <c r="D5" s="34" t="s">
        <v>3</v>
      </c>
      <c r="E5" s="34" t="s">
        <v>3</v>
      </c>
      <c r="F5" s="34" t="s">
        <v>3</v>
      </c>
      <c r="G5" s="34" t="s">
        <v>3</v>
      </c>
      <c r="H5" s="34" t="s">
        <v>3</v>
      </c>
      <c r="I5" s="34" t="s">
        <v>3</v>
      </c>
      <c r="J5" s="34" t="s">
        <v>3</v>
      </c>
      <c r="K5" s="34" t="s">
        <v>3</v>
      </c>
      <c r="L5" s="34" t="s">
        <v>3</v>
      </c>
      <c r="M5" s="34" t="s">
        <v>3</v>
      </c>
      <c r="N5" s="34" t="s">
        <v>3</v>
      </c>
      <c r="O5" s="34" t="s">
        <v>3</v>
      </c>
      <c r="P5" s="34" t="s">
        <v>3</v>
      </c>
      <c r="Q5" s="34" t="s">
        <v>3</v>
      </c>
      <c r="R5" s="34" t="s">
        <v>3</v>
      </c>
      <c r="S5" s="34" t="s">
        <v>3</v>
      </c>
      <c r="T5" s="34" t="s">
        <v>3</v>
      </c>
      <c r="U5" s="34" t="s">
        <v>3</v>
      </c>
      <c r="V5" s="34" t="s">
        <v>3</v>
      </c>
      <c r="W5" s="34" t="s">
        <v>3</v>
      </c>
      <c r="X5" s="34" t="s">
        <v>3</v>
      </c>
      <c r="Y5" s="34" t="s">
        <v>3</v>
      </c>
      <c r="Z5" s="34" t="s">
        <v>3</v>
      </c>
      <c r="AA5" s="34" t="s">
        <v>3</v>
      </c>
      <c r="AB5" s="34" t="s">
        <v>3</v>
      </c>
      <c r="AC5" s="34" t="s">
        <v>3</v>
      </c>
      <c r="AD5" s="34" t="s">
        <v>3</v>
      </c>
      <c r="AE5" s="34" t="s">
        <v>3</v>
      </c>
      <c r="AF5" s="34" t="s">
        <v>3</v>
      </c>
      <c r="AG5" s="34" t="s">
        <v>3</v>
      </c>
      <c r="AH5" s="34" t="s">
        <v>3</v>
      </c>
      <c r="AI5" s="34" t="s">
        <v>3</v>
      </c>
      <c r="AJ5" s="34" t="s">
        <v>3</v>
      </c>
      <c r="AK5" s="34" t="s">
        <v>3</v>
      </c>
      <c r="AL5" s="34" t="s">
        <v>3</v>
      </c>
      <c r="AM5" s="34" t="s">
        <v>3</v>
      </c>
      <c r="AN5" s="34" t="s">
        <v>3</v>
      </c>
      <c r="AO5" s="34" t="s">
        <v>3</v>
      </c>
      <c r="AP5" s="34" t="s">
        <v>3</v>
      </c>
      <c r="AQ5" s="34" t="s">
        <v>3</v>
      </c>
      <c r="AR5" s="34" t="s">
        <v>3</v>
      </c>
      <c r="AS5" s="33" t="s">
        <v>3</v>
      </c>
      <c r="AT5" s="105"/>
      <c r="AU5" s="105"/>
      <c r="AV5" s="108"/>
      <c r="AW5" s="111"/>
      <c r="AX5" s="119"/>
      <c r="AY5" s="121"/>
      <c r="AZ5" s="121"/>
      <c r="BA5" s="123"/>
      <c r="BB5" s="30"/>
    </row>
    <row r="6" spans="1:57" ht="17.25" customHeight="1" thickBot="1" x14ac:dyDescent="0.3">
      <c r="A6" s="124" t="s">
        <v>33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6"/>
      <c r="BB6" s="31"/>
    </row>
    <row r="7" spans="1:57" ht="15.75" thickBot="1" x14ac:dyDescent="0.3">
      <c r="A7" s="112" t="s">
        <v>65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4"/>
      <c r="BB7" s="31"/>
    </row>
    <row r="8" spans="1:57" ht="23.25" customHeight="1" x14ac:dyDescent="0.25">
      <c r="A8" s="52" t="s">
        <v>204</v>
      </c>
      <c r="B8" s="37"/>
      <c r="C8" s="7"/>
      <c r="D8" s="7">
        <v>62.14</v>
      </c>
      <c r="E8" s="7"/>
      <c r="F8" s="7"/>
      <c r="G8" s="7"/>
      <c r="H8" s="7"/>
      <c r="I8" s="7"/>
      <c r="J8" s="7">
        <v>55.59</v>
      </c>
      <c r="K8" s="7">
        <v>71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8">
        <f>ROUND(((D8+J8+K8)/3),2)</f>
        <v>62.91</v>
      </c>
      <c r="AT8" s="6">
        <v>101</v>
      </c>
      <c r="AU8" s="8">
        <f>ROUND(AT8*AS8,2)</f>
        <v>6353.91</v>
      </c>
      <c r="AV8" s="9">
        <f>ROUND((AU8*1.23),2)</f>
        <v>7815.31</v>
      </c>
      <c r="AW8" s="10"/>
      <c r="AX8" s="10">
        <f t="shared" ref="AX8:AX71" si="0">ROUND((AT8*90%),2)</f>
        <v>90.9</v>
      </c>
      <c r="AY8" s="8">
        <f t="shared" ref="AY8:AY71" si="1">ROUND((AS8*AX8),2)</f>
        <v>5718.52</v>
      </c>
      <c r="AZ8" s="8">
        <f t="shared" ref="AZ8:AZ71" si="2">ROUND((AY8*1.23),2)</f>
        <v>7033.78</v>
      </c>
      <c r="BA8" s="11"/>
      <c r="BB8" s="32"/>
      <c r="BC8" s="1"/>
      <c r="BD8" s="1"/>
      <c r="BE8" s="1"/>
    </row>
    <row r="9" spans="1:57" x14ac:dyDescent="0.25">
      <c r="A9" s="53" t="s">
        <v>205</v>
      </c>
      <c r="B9" s="38"/>
      <c r="C9" s="12"/>
      <c r="D9" s="7">
        <v>62.14</v>
      </c>
      <c r="E9" s="7"/>
      <c r="F9" s="7"/>
      <c r="G9" s="7"/>
      <c r="H9" s="7"/>
      <c r="I9" s="7"/>
      <c r="J9" s="7">
        <v>55.59</v>
      </c>
      <c r="K9" s="7">
        <v>71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8">
        <f t="shared" ref="AS9:AS13" si="3">ROUND(((D9+J9+K9)/3),2)</f>
        <v>62.91</v>
      </c>
      <c r="AT9" s="13">
        <v>94</v>
      </c>
      <c r="AU9" s="14">
        <f t="shared" ref="AU9:AU72" si="4">ROUND(AT9*AS9,2)</f>
        <v>5913.54</v>
      </c>
      <c r="AV9" s="9">
        <f t="shared" ref="AV9:AV72" si="5">ROUND((AU9*1.23),2)</f>
        <v>7273.65</v>
      </c>
      <c r="AW9" s="10"/>
      <c r="AX9" s="10">
        <f t="shared" si="0"/>
        <v>84.6</v>
      </c>
      <c r="AY9" s="8">
        <f t="shared" si="1"/>
        <v>5322.19</v>
      </c>
      <c r="AZ9" s="8">
        <f t="shared" si="2"/>
        <v>6546.29</v>
      </c>
      <c r="BA9" s="11"/>
      <c r="BB9" s="32"/>
      <c r="BC9" s="1"/>
      <c r="BD9" s="1"/>
      <c r="BE9" s="1"/>
    </row>
    <row r="10" spans="1:57" x14ac:dyDescent="0.25">
      <c r="A10" s="52" t="s">
        <v>206</v>
      </c>
      <c r="B10" s="38"/>
      <c r="C10" s="12"/>
      <c r="D10" s="7">
        <v>62.14</v>
      </c>
      <c r="E10" s="12"/>
      <c r="F10" s="12"/>
      <c r="G10" s="12"/>
      <c r="H10" s="12"/>
      <c r="I10" s="12"/>
      <c r="J10" s="12">
        <v>55.59</v>
      </c>
      <c r="K10" s="7">
        <v>71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8">
        <f t="shared" si="3"/>
        <v>62.91</v>
      </c>
      <c r="AT10" s="13">
        <v>94</v>
      </c>
      <c r="AU10" s="14">
        <f t="shared" si="4"/>
        <v>5913.54</v>
      </c>
      <c r="AV10" s="9">
        <f t="shared" si="5"/>
        <v>7273.65</v>
      </c>
      <c r="AW10" s="10"/>
      <c r="AX10" s="10">
        <f t="shared" si="0"/>
        <v>84.6</v>
      </c>
      <c r="AY10" s="8">
        <f t="shared" si="1"/>
        <v>5322.19</v>
      </c>
      <c r="AZ10" s="8">
        <f t="shared" si="2"/>
        <v>6546.29</v>
      </c>
      <c r="BA10" s="11"/>
      <c r="BB10" s="32"/>
      <c r="BC10" s="1"/>
      <c r="BD10" s="1"/>
      <c r="BE10" s="1"/>
    </row>
    <row r="11" spans="1:57" x14ac:dyDescent="0.25">
      <c r="A11" s="53" t="s">
        <v>207</v>
      </c>
      <c r="B11" s="38"/>
      <c r="C11" s="12"/>
      <c r="D11" s="7">
        <v>62.14</v>
      </c>
      <c r="E11" s="12"/>
      <c r="F11" s="12"/>
      <c r="G11" s="12"/>
      <c r="H11" s="12"/>
      <c r="I11" s="12"/>
      <c r="J11" s="12">
        <v>55.59</v>
      </c>
      <c r="K11" s="7">
        <v>71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8">
        <f t="shared" si="3"/>
        <v>62.91</v>
      </c>
      <c r="AT11" s="16">
        <v>94</v>
      </c>
      <c r="AU11" s="14">
        <f t="shared" si="4"/>
        <v>5913.54</v>
      </c>
      <c r="AV11" s="9">
        <f t="shared" si="5"/>
        <v>7273.65</v>
      </c>
      <c r="AW11" s="10"/>
      <c r="AX11" s="10">
        <f t="shared" si="0"/>
        <v>84.6</v>
      </c>
      <c r="AY11" s="8">
        <f t="shared" si="1"/>
        <v>5322.19</v>
      </c>
      <c r="AZ11" s="8">
        <f t="shared" si="2"/>
        <v>6546.29</v>
      </c>
      <c r="BA11" s="11"/>
      <c r="BB11" s="32"/>
      <c r="BC11" s="1"/>
      <c r="BD11" s="1"/>
      <c r="BE11" s="1"/>
    </row>
    <row r="12" spans="1:57" x14ac:dyDescent="0.25">
      <c r="A12" s="52" t="s">
        <v>208</v>
      </c>
      <c r="B12" s="39"/>
      <c r="C12" s="49"/>
      <c r="D12" s="7">
        <v>62.14</v>
      </c>
      <c r="E12" s="49"/>
      <c r="F12" s="49"/>
      <c r="G12" s="49"/>
      <c r="H12" s="49"/>
      <c r="I12" s="49"/>
      <c r="J12" s="12">
        <v>55.59</v>
      </c>
      <c r="K12" s="7">
        <v>71</v>
      </c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8">
        <f t="shared" si="3"/>
        <v>62.91</v>
      </c>
      <c r="AT12" s="13">
        <v>101</v>
      </c>
      <c r="AU12" s="14">
        <f t="shared" si="4"/>
        <v>6353.91</v>
      </c>
      <c r="AV12" s="9">
        <f t="shared" si="5"/>
        <v>7815.31</v>
      </c>
      <c r="AW12" s="10"/>
      <c r="AX12" s="10">
        <f t="shared" si="0"/>
        <v>90.9</v>
      </c>
      <c r="AY12" s="8">
        <f t="shared" si="1"/>
        <v>5718.52</v>
      </c>
      <c r="AZ12" s="8">
        <f t="shared" si="2"/>
        <v>7033.78</v>
      </c>
      <c r="BA12" s="11"/>
      <c r="BB12" s="32"/>
      <c r="BC12" s="1"/>
      <c r="BD12" s="1"/>
      <c r="BE12" s="1"/>
    </row>
    <row r="13" spans="1:57" x14ac:dyDescent="0.25">
      <c r="A13" s="53" t="s">
        <v>209</v>
      </c>
      <c r="B13" s="38"/>
      <c r="C13" s="12"/>
      <c r="D13" s="7">
        <v>62.14</v>
      </c>
      <c r="E13" s="12"/>
      <c r="F13" s="12"/>
      <c r="G13" s="49"/>
      <c r="H13" s="49"/>
      <c r="I13" s="49"/>
      <c r="J13" s="12">
        <v>55.59</v>
      </c>
      <c r="K13" s="7">
        <v>71</v>
      </c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8">
        <f t="shared" si="3"/>
        <v>62.91</v>
      </c>
      <c r="AT13" s="13">
        <v>101</v>
      </c>
      <c r="AU13" s="14">
        <f t="shared" si="4"/>
        <v>6353.91</v>
      </c>
      <c r="AV13" s="9">
        <f t="shared" si="5"/>
        <v>7815.31</v>
      </c>
      <c r="AW13" s="10"/>
      <c r="AX13" s="10">
        <f t="shared" si="0"/>
        <v>90.9</v>
      </c>
      <c r="AY13" s="8">
        <f t="shared" si="1"/>
        <v>5718.52</v>
      </c>
      <c r="AZ13" s="8">
        <f t="shared" si="2"/>
        <v>7033.78</v>
      </c>
      <c r="BA13" s="11"/>
      <c r="BB13" s="32"/>
      <c r="BC13" s="1"/>
      <c r="BD13" s="1"/>
      <c r="BE13" s="1"/>
    </row>
    <row r="14" spans="1:57" x14ac:dyDescent="0.25">
      <c r="A14" s="52" t="s">
        <v>210</v>
      </c>
      <c r="B14" s="77">
        <v>39</v>
      </c>
      <c r="C14" s="12"/>
      <c r="D14" s="12">
        <v>36.58</v>
      </c>
      <c r="E14" s="12"/>
      <c r="F14" s="12">
        <v>32.340000000000003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8">
        <f>ROUND(((B14+D14+F14)/3),2)</f>
        <v>35.97</v>
      </c>
      <c r="AT14" s="13">
        <v>20</v>
      </c>
      <c r="AU14" s="14">
        <f t="shared" si="4"/>
        <v>719.4</v>
      </c>
      <c r="AV14" s="9">
        <f t="shared" si="5"/>
        <v>884.86</v>
      </c>
      <c r="AW14" s="10"/>
      <c r="AX14" s="10">
        <f t="shared" si="0"/>
        <v>18</v>
      </c>
      <c r="AY14" s="8">
        <f t="shared" si="1"/>
        <v>647.46</v>
      </c>
      <c r="AZ14" s="8">
        <f t="shared" si="2"/>
        <v>796.38</v>
      </c>
      <c r="BA14" s="11"/>
      <c r="BB14" s="32"/>
      <c r="BC14" s="1"/>
      <c r="BD14" s="1"/>
      <c r="BE14" s="1"/>
    </row>
    <row r="15" spans="1:57" x14ac:dyDescent="0.25">
      <c r="A15" s="53" t="s">
        <v>211</v>
      </c>
      <c r="B15" s="77"/>
      <c r="C15" s="12"/>
      <c r="D15" s="12">
        <v>30.59</v>
      </c>
      <c r="E15" s="12"/>
      <c r="F15" s="12"/>
      <c r="G15" s="12"/>
      <c r="H15" s="12"/>
      <c r="I15" s="12"/>
      <c r="J15" s="12"/>
      <c r="K15" s="12"/>
      <c r="L15" s="12">
        <v>27.31</v>
      </c>
      <c r="M15" s="12">
        <v>28.92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8">
        <f>ROUND(((D15+L15+M15)/3),2)</f>
        <v>28.94</v>
      </c>
      <c r="AT15" s="13">
        <v>60</v>
      </c>
      <c r="AU15" s="14">
        <f t="shared" si="4"/>
        <v>1736.4</v>
      </c>
      <c r="AV15" s="9">
        <f t="shared" si="5"/>
        <v>2135.77</v>
      </c>
      <c r="AW15" s="10"/>
      <c r="AX15" s="10">
        <f t="shared" si="0"/>
        <v>54</v>
      </c>
      <c r="AY15" s="8">
        <f t="shared" si="1"/>
        <v>1562.76</v>
      </c>
      <c r="AZ15" s="8">
        <f t="shared" si="2"/>
        <v>1922.19</v>
      </c>
      <c r="BA15" s="11"/>
      <c r="BB15" s="32"/>
      <c r="BC15" s="1"/>
      <c r="BD15" s="1"/>
      <c r="BE15" s="1"/>
    </row>
    <row r="16" spans="1:57" x14ac:dyDescent="0.25">
      <c r="A16" s="52" t="s">
        <v>212</v>
      </c>
      <c r="B16" s="77"/>
      <c r="C16" s="12"/>
      <c r="D16" s="12">
        <v>45.23</v>
      </c>
      <c r="E16" s="12"/>
      <c r="F16" s="12"/>
      <c r="G16" s="12"/>
      <c r="H16" s="12"/>
      <c r="I16" s="12"/>
      <c r="J16" s="12">
        <v>40.46</v>
      </c>
      <c r="K16" s="12"/>
      <c r="L16" s="12"/>
      <c r="M16" s="12">
        <v>42.75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8">
        <f>ROUND(((D16+J16+M16)/3),2)</f>
        <v>42.81</v>
      </c>
      <c r="AT16" s="13">
        <v>120</v>
      </c>
      <c r="AU16" s="14">
        <f t="shared" si="4"/>
        <v>5137.2</v>
      </c>
      <c r="AV16" s="9">
        <f t="shared" si="5"/>
        <v>6318.76</v>
      </c>
      <c r="AW16" s="10"/>
      <c r="AX16" s="10">
        <f t="shared" si="0"/>
        <v>108</v>
      </c>
      <c r="AY16" s="8">
        <f t="shared" si="1"/>
        <v>4623.4799999999996</v>
      </c>
      <c r="AZ16" s="8">
        <f t="shared" si="2"/>
        <v>5686.88</v>
      </c>
      <c r="BA16" s="11"/>
      <c r="BB16" s="32"/>
      <c r="BC16" s="1"/>
      <c r="BD16" s="1"/>
      <c r="BE16" s="1"/>
    </row>
    <row r="17" spans="1:57" x14ac:dyDescent="0.25">
      <c r="A17" s="53" t="s">
        <v>213</v>
      </c>
      <c r="B17" s="77"/>
      <c r="C17" s="12"/>
      <c r="D17" s="12">
        <v>58.91</v>
      </c>
      <c r="E17" s="12"/>
      <c r="F17" s="12"/>
      <c r="G17" s="12"/>
      <c r="H17" s="12"/>
      <c r="I17" s="12"/>
      <c r="J17" s="12">
        <v>52.7</v>
      </c>
      <c r="K17" s="12"/>
      <c r="L17" s="12"/>
      <c r="M17" s="12">
        <v>55.67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8">
        <f>ROUND(((D17+J17+M17)/3),2)</f>
        <v>55.76</v>
      </c>
      <c r="AT17" s="13">
        <v>65</v>
      </c>
      <c r="AU17" s="14">
        <f t="shared" si="4"/>
        <v>3624.4</v>
      </c>
      <c r="AV17" s="9">
        <f t="shared" si="5"/>
        <v>4458.01</v>
      </c>
      <c r="AW17" s="10"/>
      <c r="AX17" s="10">
        <f t="shared" si="0"/>
        <v>58.5</v>
      </c>
      <c r="AY17" s="8">
        <f t="shared" si="1"/>
        <v>3261.96</v>
      </c>
      <c r="AZ17" s="8">
        <f t="shared" si="2"/>
        <v>4012.21</v>
      </c>
      <c r="BA17" s="11"/>
      <c r="BB17" s="32"/>
      <c r="BC17" s="1"/>
      <c r="BD17" s="1"/>
      <c r="BE17" s="1"/>
    </row>
    <row r="18" spans="1:57" x14ac:dyDescent="0.25">
      <c r="A18" s="52" t="s">
        <v>214</v>
      </c>
      <c r="B18" s="77"/>
      <c r="C18" s="12"/>
      <c r="D18" s="12">
        <v>25.94</v>
      </c>
      <c r="E18" s="12"/>
      <c r="F18" s="12"/>
      <c r="G18" s="12"/>
      <c r="H18" s="12"/>
      <c r="I18" s="12"/>
      <c r="J18" s="12">
        <v>23.2</v>
      </c>
      <c r="K18" s="7"/>
      <c r="L18" s="7">
        <v>23.15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8">
        <f>ROUND(((D18+J18+L18)/3),2)</f>
        <v>24.1</v>
      </c>
      <c r="AT18" s="13">
        <v>120</v>
      </c>
      <c r="AU18" s="14">
        <f t="shared" si="4"/>
        <v>2892</v>
      </c>
      <c r="AV18" s="9">
        <f t="shared" si="5"/>
        <v>3557.16</v>
      </c>
      <c r="AW18" s="10"/>
      <c r="AX18" s="10">
        <f t="shared" si="0"/>
        <v>108</v>
      </c>
      <c r="AY18" s="8">
        <f t="shared" si="1"/>
        <v>2602.8000000000002</v>
      </c>
      <c r="AZ18" s="8">
        <f t="shared" si="2"/>
        <v>3201.44</v>
      </c>
      <c r="BA18" s="11"/>
      <c r="BB18" s="32"/>
      <c r="BC18" s="1"/>
      <c r="BD18" s="1"/>
      <c r="BE18" s="1"/>
    </row>
    <row r="19" spans="1:57" x14ac:dyDescent="0.25">
      <c r="A19" s="53" t="s">
        <v>215</v>
      </c>
      <c r="B19" s="77"/>
      <c r="C19" s="12"/>
      <c r="D19" s="12"/>
      <c r="E19" s="12"/>
      <c r="F19" s="12"/>
      <c r="G19" s="12"/>
      <c r="H19" s="12"/>
      <c r="I19" s="12"/>
      <c r="J19" s="12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>
        <v>166.3</v>
      </c>
      <c r="Y19" s="7">
        <v>152.4</v>
      </c>
      <c r="Z19" s="7">
        <v>152</v>
      </c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8">
        <f>ROUND(((X19+Y19+Z19)/3),2)</f>
        <v>156.9</v>
      </c>
      <c r="AT19" s="13">
        <v>275</v>
      </c>
      <c r="AU19" s="14">
        <f t="shared" si="4"/>
        <v>43147.5</v>
      </c>
      <c r="AV19" s="9">
        <f t="shared" si="5"/>
        <v>53071.43</v>
      </c>
      <c r="AW19" s="10"/>
      <c r="AX19" s="10">
        <f t="shared" si="0"/>
        <v>247.5</v>
      </c>
      <c r="AY19" s="8">
        <f t="shared" si="1"/>
        <v>38832.75</v>
      </c>
      <c r="AZ19" s="8">
        <f t="shared" si="2"/>
        <v>47764.28</v>
      </c>
      <c r="BA19" s="11"/>
      <c r="BB19" s="32"/>
      <c r="BC19" s="1"/>
      <c r="BD19" s="1"/>
      <c r="BE19" s="1"/>
    </row>
    <row r="20" spans="1:57" x14ac:dyDescent="0.25">
      <c r="A20" s="52" t="s">
        <v>216</v>
      </c>
      <c r="B20" s="78"/>
      <c r="C20" s="17"/>
      <c r="D20" s="17">
        <v>24.61</v>
      </c>
      <c r="E20" s="17"/>
      <c r="F20" s="17"/>
      <c r="G20" s="17"/>
      <c r="H20" s="17"/>
      <c r="I20" s="17"/>
      <c r="J20" s="17">
        <v>22.02</v>
      </c>
      <c r="K20" s="17"/>
      <c r="L20" s="17"/>
      <c r="M20" s="17">
        <v>23.26</v>
      </c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8">
        <f>ROUND(((D20+J20+M20)/3),2)</f>
        <v>23.3</v>
      </c>
      <c r="AT20" s="54">
        <v>152</v>
      </c>
      <c r="AU20" s="19">
        <f t="shared" si="4"/>
        <v>3541.6</v>
      </c>
      <c r="AV20" s="9">
        <f t="shared" si="5"/>
        <v>4356.17</v>
      </c>
      <c r="AW20" s="10"/>
      <c r="AX20" s="10">
        <f t="shared" si="0"/>
        <v>136.80000000000001</v>
      </c>
      <c r="AY20" s="8">
        <f t="shared" si="1"/>
        <v>3187.44</v>
      </c>
      <c r="AZ20" s="8">
        <f t="shared" si="2"/>
        <v>3920.55</v>
      </c>
      <c r="BA20" s="11"/>
      <c r="BB20" s="32"/>
      <c r="BC20" s="2"/>
      <c r="BD20" s="1"/>
      <c r="BE20" s="1"/>
    </row>
    <row r="21" spans="1:57" x14ac:dyDescent="0.25">
      <c r="A21" s="53" t="s">
        <v>217</v>
      </c>
      <c r="B21" s="79"/>
      <c r="C21" s="50"/>
      <c r="D21" s="50">
        <v>625</v>
      </c>
      <c r="E21" s="50"/>
      <c r="F21" s="50"/>
      <c r="G21" s="50"/>
      <c r="H21" s="50"/>
      <c r="I21" s="50"/>
      <c r="J21" s="50">
        <v>372.67</v>
      </c>
      <c r="K21" s="50"/>
      <c r="L21" s="50"/>
      <c r="M21" s="50">
        <v>425.3</v>
      </c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44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8">
        <f>ROUND(((D21+J21+M21)/3),2)</f>
        <v>474.32</v>
      </c>
      <c r="AT21" s="47">
        <v>60</v>
      </c>
      <c r="AU21" s="14">
        <f t="shared" si="4"/>
        <v>28459.200000000001</v>
      </c>
      <c r="AV21" s="9">
        <f t="shared" si="5"/>
        <v>35004.82</v>
      </c>
      <c r="AW21" s="10"/>
      <c r="AX21" s="10">
        <f t="shared" si="0"/>
        <v>54</v>
      </c>
      <c r="AY21" s="8">
        <f t="shared" si="1"/>
        <v>25613.279999999999</v>
      </c>
      <c r="AZ21" s="8">
        <f t="shared" si="2"/>
        <v>31504.33</v>
      </c>
      <c r="BA21" s="11"/>
      <c r="BB21" s="32"/>
      <c r="BC21" s="2"/>
      <c r="BD21" s="1"/>
      <c r="BE21" s="1"/>
    </row>
    <row r="22" spans="1:57" x14ac:dyDescent="0.25">
      <c r="A22" s="52" t="s">
        <v>218</v>
      </c>
      <c r="B22" s="78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2"/>
      <c r="N22" s="12"/>
      <c r="O22" s="12"/>
      <c r="P22" s="12"/>
      <c r="Q22" s="12"/>
      <c r="R22" s="12"/>
      <c r="S22" s="12"/>
      <c r="T22" s="12">
        <v>36.590000000000003</v>
      </c>
      <c r="U22" s="12">
        <v>32.520000000000003</v>
      </c>
      <c r="V22" s="12">
        <v>47.8</v>
      </c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8">
        <f>ROUND(((T22+U22+V22)/3),2)</f>
        <v>38.97</v>
      </c>
      <c r="AT22" s="54">
        <v>600</v>
      </c>
      <c r="AU22" s="14">
        <f t="shared" si="4"/>
        <v>23382</v>
      </c>
      <c r="AV22" s="9">
        <f t="shared" si="5"/>
        <v>28759.86</v>
      </c>
      <c r="AW22" s="10"/>
      <c r="AX22" s="10">
        <f t="shared" si="0"/>
        <v>540</v>
      </c>
      <c r="AY22" s="8">
        <f t="shared" si="1"/>
        <v>21043.8</v>
      </c>
      <c r="AZ22" s="8">
        <f t="shared" si="2"/>
        <v>25883.87</v>
      </c>
      <c r="BA22" s="11"/>
      <c r="BB22" s="32"/>
      <c r="BC22" s="41"/>
      <c r="BD22" s="3"/>
      <c r="BE22" s="3"/>
    </row>
    <row r="23" spans="1:57" x14ac:dyDescent="0.25">
      <c r="A23" s="53" t="s">
        <v>219</v>
      </c>
      <c r="B23" s="78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2"/>
      <c r="N23" s="12"/>
      <c r="O23" s="12"/>
      <c r="P23" s="12"/>
      <c r="Q23" s="12"/>
      <c r="R23" s="12">
        <v>58</v>
      </c>
      <c r="S23" s="12">
        <v>36.94</v>
      </c>
      <c r="T23" s="12">
        <v>34.15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8">
        <f>ROUND(((R23+S23+T23)/3),2)</f>
        <v>43.03</v>
      </c>
      <c r="AT23" s="54">
        <v>870</v>
      </c>
      <c r="AU23" s="14">
        <f t="shared" si="4"/>
        <v>37436.1</v>
      </c>
      <c r="AV23" s="9">
        <f t="shared" si="5"/>
        <v>46046.400000000001</v>
      </c>
      <c r="AW23" s="10"/>
      <c r="AX23" s="10">
        <f t="shared" si="0"/>
        <v>783</v>
      </c>
      <c r="AY23" s="8">
        <f t="shared" si="1"/>
        <v>33692.49</v>
      </c>
      <c r="AZ23" s="8">
        <f t="shared" si="2"/>
        <v>41441.760000000002</v>
      </c>
      <c r="BA23" s="11"/>
      <c r="BB23" s="32"/>
      <c r="BC23" s="41"/>
      <c r="BD23" s="3"/>
      <c r="BE23" s="3"/>
    </row>
    <row r="24" spans="1:57" x14ac:dyDescent="0.25">
      <c r="A24" s="52" t="s">
        <v>220</v>
      </c>
      <c r="B24" s="78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2"/>
      <c r="N24" s="12"/>
      <c r="O24" s="12"/>
      <c r="P24" s="12"/>
      <c r="Q24" s="12"/>
      <c r="R24" s="12"/>
      <c r="S24" s="12">
        <v>30.74</v>
      </c>
      <c r="T24" s="12">
        <v>29.67</v>
      </c>
      <c r="U24" s="12"/>
      <c r="V24" s="12"/>
      <c r="W24" s="12">
        <v>29.67</v>
      </c>
      <c r="X24" s="12"/>
      <c r="Y24" s="12"/>
      <c r="Z24" s="12"/>
      <c r="AA24" s="12"/>
      <c r="AB24" s="12"/>
      <c r="AC24" s="12"/>
      <c r="AD24" s="12"/>
      <c r="AE24" s="12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8">
        <f>ROUND(((S24+T24+W24)/3),2)</f>
        <v>30.03</v>
      </c>
      <c r="AT24" s="54">
        <v>455</v>
      </c>
      <c r="AU24" s="14">
        <f t="shared" si="4"/>
        <v>13663.65</v>
      </c>
      <c r="AV24" s="9">
        <f t="shared" si="5"/>
        <v>16806.29</v>
      </c>
      <c r="AW24" s="10"/>
      <c r="AX24" s="10">
        <f t="shared" si="0"/>
        <v>409.5</v>
      </c>
      <c r="AY24" s="8">
        <f t="shared" si="1"/>
        <v>12297.29</v>
      </c>
      <c r="AZ24" s="8">
        <f t="shared" si="2"/>
        <v>15125.67</v>
      </c>
      <c r="BA24" s="11"/>
      <c r="BB24" s="32"/>
      <c r="BC24" s="41"/>
      <c r="BD24" s="3"/>
      <c r="BE24" s="3"/>
    </row>
    <row r="25" spans="1:57" x14ac:dyDescent="0.25">
      <c r="A25" s="53" t="s">
        <v>221</v>
      </c>
      <c r="B25" s="78"/>
      <c r="C25" s="17"/>
      <c r="D25" s="17">
        <v>11.64</v>
      </c>
      <c r="E25" s="17"/>
      <c r="F25" s="17"/>
      <c r="G25" s="17"/>
      <c r="H25" s="17"/>
      <c r="I25" s="17"/>
      <c r="J25" s="17">
        <v>10.41</v>
      </c>
      <c r="K25" s="17"/>
      <c r="L25" s="17"/>
      <c r="M25" s="12">
        <v>11</v>
      </c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8">
        <f>ROUND(((D25+J25+M25)/3),2)</f>
        <v>11.02</v>
      </c>
      <c r="AT25" s="54">
        <v>120</v>
      </c>
      <c r="AU25" s="14">
        <f t="shared" si="4"/>
        <v>1322.4</v>
      </c>
      <c r="AV25" s="9">
        <f t="shared" si="5"/>
        <v>1626.55</v>
      </c>
      <c r="AW25" s="10"/>
      <c r="AX25" s="10">
        <f t="shared" si="0"/>
        <v>108</v>
      </c>
      <c r="AY25" s="8">
        <f t="shared" si="1"/>
        <v>1190.1600000000001</v>
      </c>
      <c r="AZ25" s="8">
        <f t="shared" si="2"/>
        <v>1463.9</v>
      </c>
      <c r="BA25" s="11"/>
      <c r="BB25" s="32"/>
      <c r="BC25" s="41"/>
      <c r="BD25" s="3"/>
      <c r="BE25" s="3"/>
    </row>
    <row r="26" spans="1:57" x14ac:dyDescent="0.25">
      <c r="A26" s="52" t="s">
        <v>222</v>
      </c>
      <c r="B26" s="78"/>
      <c r="C26" s="17"/>
      <c r="D26" s="17">
        <v>14.73</v>
      </c>
      <c r="E26" s="17"/>
      <c r="F26" s="17"/>
      <c r="G26" s="17"/>
      <c r="H26" s="17"/>
      <c r="I26" s="17"/>
      <c r="J26" s="17">
        <v>13.18</v>
      </c>
      <c r="K26" s="17"/>
      <c r="L26" s="17"/>
      <c r="M26" s="12">
        <v>13.92</v>
      </c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8">
        <f>ROUND(((D26+J26+M26)/3),2)</f>
        <v>13.94</v>
      </c>
      <c r="AT26" s="54">
        <v>80</v>
      </c>
      <c r="AU26" s="14">
        <f t="shared" si="4"/>
        <v>1115.2</v>
      </c>
      <c r="AV26" s="9">
        <f t="shared" si="5"/>
        <v>1371.7</v>
      </c>
      <c r="AW26" s="10"/>
      <c r="AX26" s="10">
        <f t="shared" si="0"/>
        <v>72</v>
      </c>
      <c r="AY26" s="8">
        <f t="shared" si="1"/>
        <v>1003.68</v>
      </c>
      <c r="AZ26" s="8">
        <f t="shared" si="2"/>
        <v>1234.53</v>
      </c>
      <c r="BA26" s="11"/>
      <c r="BB26" s="32"/>
      <c r="BC26" s="41"/>
      <c r="BD26" s="3"/>
      <c r="BE26" s="3"/>
    </row>
    <row r="27" spans="1:57" x14ac:dyDescent="0.25">
      <c r="A27" s="53" t="s">
        <v>223</v>
      </c>
      <c r="B27" s="78">
        <v>69.680000000000007</v>
      </c>
      <c r="C27" s="17"/>
      <c r="D27" s="17"/>
      <c r="E27" s="17">
        <v>39.590000000000003</v>
      </c>
      <c r="F27" s="17">
        <v>35.950000000000003</v>
      </c>
      <c r="G27" s="17"/>
      <c r="H27" s="17"/>
      <c r="I27" s="17"/>
      <c r="J27" s="17"/>
      <c r="K27" s="17"/>
      <c r="L27" s="17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8">
        <f>ROUND(((B27+E27+F27)/3),2)</f>
        <v>48.41</v>
      </c>
      <c r="AT27" s="54">
        <v>710</v>
      </c>
      <c r="AU27" s="14">
        <f t="shared" si="4"/>
        <v>34371.1</v>
      </c>
      <c r="AV27" s="9">
        <f t="shared" si="5"/>
        <v>42276.45</v>
      </c>
      <c r="AW27" s="10"/>
      <c r="AX27" s="10">
        <f t="shared" si="0"/>
        <v>639</v>
      </c>
      <c r="AY27" s="8">
        <f t="shared" si="1"/>
        <v>30933.99</v>
      </c>
      <c r="AZ27" s="8">
        <f t="shared" si="2"/>
        <v>38048.81</v>
      </c>
      <c r="BA27" s="11"/>
      <c r="BB27" s="32"/>
      <c r="BC27" s="41"/>
      <c r="BD27" s="3"/>
      <c r="BE27" s="3"/>
    </row>
    <row r="28" spans="1:57" x14ac:dyDescent="0.25">
      <c r="A28" s="52" t="s">
        <v>224</v>
      </c>
      <c r="B28" s="78"/>
      <c r="C28" s="17"/>
      <c r="D28" s="17">
        <v>788.51</v>
      </c>
      <c r="E28" s="17"/>
      <c r="F28" s="17"/>
      <c r="G28" s="17"/>
      <c r="H28" s="17"/>
      <c r="I28" s="17"/>
      <c r="J28" s="17"/>
      <c r="K28" s="17">
        <v>739</v>
      </c>
      <c r="L28" s="17"/>
      <c r="M28" s="12">
        <v>603.76</v>
      </c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8">
        <f>ROUND(((D28+K28+M28)/3),2)</f>
        <v>710.42</v>
      </c>
      <c r="AT28" s="54">
        <v>326</v>
      </c>
      <c r="AU28" s="14">
        <f t="shared" si="4"/>
        <v>231596.92</v>
      </c>
      <c r="AV28" s="9">
        <f t="shared" si="5"/>
        <v>284864.21000000002</v>
      </c>
      <c r="AW28" s="10"/>
      <c r="AX28" s="10">
        <f t="shared" si="0"/>
        <v>293.39999999999998</v>
      </c>
      <c r="AY28" s="8">
        <f t="shared" si="1"/>
        <v>208437.23</v>
      </c>
      <c r="AZ28" s="8">
        <f t="shared" si="2"/>
        <v>256377.79</v>
      </c>
      <c r="BA28" s="11"/>
      <c r="BB28" s="32"/>
      <c r="BC28" s="41"/>
      <c r="BD28" s="3"/>
      <c r="BE28" s="3"/>
    </row>
    <row r="29" spans="1:57" x14ac:dyDescent="0.25">
      <c r="A29" s="53" t="s">
        <v>225</v>
      </c>
      <c r="B29" s="78"/>
      <c r="C29" s="17"/>
      <c r="D29" s="17">
        <v>1696.32</v>
      </c>
      <c r="E29" s="17"/>
      <c r="F29" s="17">
        <v>1675.12</v>
      </c>
      <c r="G29" s="17"/>
      <c r="H29" s="17"/>
      <c r="I29" s="17"/>
      <c r="J29" s="17"/>
      <c r="K29" s="17"/>
      <c r="L29" s="17"/>
      <c r="M29" s="12"/>
      <c r="N29" s="12"/>
      <c r="O29" s="12">
        <v>1735.5</v>
      </c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8">
        <f>ROUND(((D29+F29+O29)/3),2)</f>
        <v>1702.31</v>
      </c>
      <c r="AT29" s="54">
        <v>10</v>
      </c>
      <c r="AU29" s="14">
        <f t="shared" si="4"/>
        <v>17023.099999999999</v>
      </c>
      <c r="AV29" s="9">
        <f t="shared" si="5"/>
        <v>20938.41</v>
      </c>
      <c r="AW29" s="10"/>
      <c r="AX29" s="10">
        <f t="shared" si="0"/>
        <v>9</v>
      </c>
      <c r="AY29" s="8">
        <f t="shared" si="1"/>
        <v>15320.79</v>
      </c>
      <c r="AZ29" s="8">
        <f t="shared" si="2"/>
        <v>18844.57</v>
      </c>
      <c r="BA29" s="11"/>
      <c r="BB29" s="32"/>
      <c r="BC29" s="41"/>
      <c r="BD29" s="3"/>
      <c r="BE29" s="3"/>
    </row>
    <row r="30" spans="1:57" x14ac:dyDescent="0.25">
      <c r="A30" s="52" t="s">
        <v>226</v>
      </c>
      <c r="B30" s="78"/>
      <c r="C30" s="17"/>
      <c r="D30" s="17">
        <v>25.37</v>
      </c>
      <c r="E30" s="17"/>
      <c r="F30" s="17"/>
      <c r="G30" s="17"/>
      <c r="H30" s="17"/>
      <c r="I30" s="17"/>
      <c r="J30" s="17"/>
      <c r="K30" s="17"/>
      <c r="L30" s="17">
        <v>22.64</v>
      </c>
      <c r="M30" s="12">
        <v>23.98</v>
      </c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8">
        <f>ROUND(((D30+L30+M30)/3),2)</f>
        <v>24</v>
      </c>
      <c r="AT30" s="54">
        <v>145</v>
      </c>
      <c r="AU30" s="14">
        <f t="shared" si="4"/>
        <v>3480</v>
      </c>
      <c r="AV30" s="9">
        <f t="shared" si="5"/>
        <v>4280.3999999999996</v>
      </c>
      <c r="AW30" s="10"/>
      <c r="AX30" s="10">
        <f t="shared" si="0"/>
        <v>130.5</v>
      </c>
      <c r="AY30" s="8">
        <f t="shared" si="1"/>
        <v>3132</v>
      </c>
      <c r="AZ30" s="8">
        <f t="shared" si="2"/>
        <v>3852.36</v>
      </c>
      <c r="BA30" s="11"/>
      <c r="BB30" s="32"/>
      <c r="BC30" s="41"/>
      <c r="BD30" s="3"/>
      <c r="BE30" s="3"/>
    </row>
    <row r="31" spans="1:57" x14ac:dyDescent="0.25">
      <c r="A31" s="53" t="s">
        <v>227</v>
      </c>
      <c r="B31" s="78"/>
      <c r="C31" s="17"/>
      <c r="D31" s="17">
        <v>75.72</v>
      </c>
      <c r="E31" s="17"/>
      <c r="F31" s="17"/>
      <c r="G31" s="17"/>
      <c r="H31" s="17"/>
      <c r="I31" s="17"/>
      <c r="J31" s="17"/>
      <c r="K31" s="17"/>
      <c r="L31" s="17">
        <v>67.48</v>
      </c>
      <c r="M31" s="12">
        <v>71.569999999999993</v>
      </c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8">
        <f>ROUND(((D31+L31+M31)/3),2)</f>
        <v>71.59</v>
      </c>
      <c r="AT31" s="54">
        <v>120</v>
      </c>
      <c r="AU31" s="14">
        <f t="shared" si="4"/>
        <v>8590.7999999999993</v>
      </c>
      <c r="AV31" s="9">
        <f t="shared" si="5"/>
        <v>10566.68</v>
      </c>
      <c r="AW31" s="10"/>
      <c r="AX31" s="10">
        <f t="shared" si="0"/>
        <v>108</v>
      </c>
      <c r="AY31" s="8">
        <f t="shared" si="1"/>
        <v>7731.72</v>
      </c>
      <c r="AZ31" s="8">
        <f t="shared" si="2"/>
        <v>9510.02</v>
      </c>
      <c r="BA31" s="11"/>
      <c r="BB31" s="32"/>
      <c r="BC31" s="41"/>
      <c r="BD31" s="3"/>
      <c r="BE31" s="3"/>
    </row>
    <row r="32" spans="1:57" x14ac:dyDescent="0.25">
      <c r="A32" s="52" t="s">
        <v>228</v>
      </c>
      <c r="B32" s="7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>
        <v>2142</v>
      </c>
      <c r="AC32" s="12"/>
      <c r="AD32" s="12"/>
      <c r="AE32" s="12">
        <v>2463.3000000000002</v>
      </c>
      <c r="AF32" s="7">
        <v>1638.36</v>
      </c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8">
        <f>ROUND(((AB32+AE32+AF32)/3),2)</f>
        <v>2081.2199999999998</v>
      </c>
      <c r="AT32" s="54">
        <v>42</v>
      </c>
      <c r="AU32" s="14">
        <f t="shared" si="4"/>
        <v>87411.24</v>
      </c>
      <c r="AV32" s="9">
        <f t="shared" si="5"/>
        <v>107515.83</v>
      </c>
      <c r="AW32" s="10"/>
      <c r="AX32" s="10">
        <f t="shared" si="0"/>
        <v>37.799999999999997</v>
      </c>
      <c r="AY32" s="8">
        <f t="shared" si="1"/>
        <v>78670.12</v>
      </c>
      <c r="AZ32" s="8">
        <f t="shared" si="2"/>
        <v>96764.25</v>
      </c>
      <c r="BA32" s="11"/>
      <c r="BB32" s="32"/>
      <c r="BC32" s="41"/>
      <c r="BD32" s="3"/>
      <c r="BE32" s="3"/>
    </row>
    <row r="33" spans="1:57" x14ac:dyDescent="0.25">
      <c r="A33" s="53" t="s">
        <v>229</v>
      </c>
      <c r="B33" s="7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>
        <v>2391.87</v>
      </c>
      <c r="AB33" s="12"/>
      <c r="AC33" s="12"/>
      <c r="AD33" s="12"/>
      <c r="AE33" s="12"/>
      <c r="AF33" s="7">
        <v>2374.0500000000002</v>
      </c>
      <c r="AG33" s="7">
        <v>2499</v>
      </c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8">
        <f>ROUND(((AA33+AF33+AG33)/3),2)</f>
        <v>2421.64</v>
      </c>
      <c r="AT33" s="54">
        <v>8</v>
      </c>
      <c r="AU33" s="14">
        <f t="shared" si="4"/>
        <v>19373.12</v>
      </c>
      <c r="AV33" s="9">
        <f t="shared" si="5"/>
        <v>23828.94</v>
      </c>
      <c r="AW33" s="10"/>
      <c r="AX33" s="10">
        <f t="shared" si="0"/>
        <v>7.2</v>
      </c>
      <c r="AY33" s="8">
        <f t="shared" si="1"/>
        <v>17435.810000000001</v>
      </c>
      <c r="AZ33" s="8">
        <f t="shared" si="2"/>
        <v>21446.05</v>
      </c>
      <c r="BA33" s="11"/>
      <c r="BB33" s="32"/>
      <c r="BC33" s="41"/>
      <c r="BD33" s="3"/>
      <c r="BE33" s="3"/>
    </row>
    <row r="34" spans="1:57" x14ac:dyDescent="0.25">
      <c r="A34" s="52" t="s">
        <v>230</v>
      </c>
      <c r="B34" s="7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>
        <v>679.67</v>
      </c>
      <c r="AD34" s="12">
        <v>687.05</v>
      </c>
      <c r="AE34" s="12"/>
      <c r="AF34" s="7"/>
      <c r="AG34" s="7"/>
      <c r="AH34" s="7">
        <v>664.4</v>
      </c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8">
        <f>ROUND(((AC34+AD34+AH34)/3),2)</f>
        <v>677.04</v>
      </c>
      <c r="AT34" s="54">
        <v>41</v>
      </c>
      <c r="AU34" s="14">
        <f t="shared" si="4"/>
        <v>27758.639999999999</v>
      </c>
      <c r="AV34" s="9">
        <f t="shared" si="5"/>
        <v>34143.129999999997</v>
      </c>
      <c r="AW34" s="10"/>
      <c r="AX34" s="10">
        <f t="shared" si="0"/>
        <v>36.9</v>
      </c>
      <c r="AY34" s="8">
        <f t="shared" si="1"/>
        <v>24982.78</v>
      </c>
      <c r="AZ34" s="8">
        <f t="shared" si="2"/>
        <v>30728.82</v>
      </c>
      <c r="BA34" s="11"/>
      <c r="BB34" s="32"/>
      <c r="BC34" s="41"/>
      <c r="BD34" s="3"/>
      <c r="BE34" s="3"/>
    </row>
    <row r="35" spans="1:57" x14ac:dyDescent="0.25">
      <c r="A35" s="53" t="s">
        <v>231</v>
      </c>
      <c r="B35" s="77"/>
      <c r="C35" s="12"/>
      <c r="D35" s="12">
        <v>781.85</v>
      </c>
      <c r="E35" s="12"/>
      <c r="F35" s="12"/>
      <c r="G35" s="12"/>
      <c r="H35" s="12"/>
      <c r="I35" s="12"/>
      <c r="J35" s="12">
        <v>699.55</v>
      </c>
      <c r="K35" s="12"/>
      <c r="L35" s="12"/>
      <c r="M35" s="12">
        <v>689.26</v>
      </c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8">
        <f>ROUND(((D35+J35+M35)/3),2)</f>
        <v>723.55</v>
      </c>
      <c r="AT35" s="47">
        <v>8</v>
      </c>
      <c r="AU35" s="14">
        <f t="shared" si="4"/>
        <v>5788.4</v>
      </c>
      <c r="AV35" s="9">
        <f t="shared" si="5"/>
        <v>7119.73</v>
      </c>
      <c r="AW35" s="21"/>
      <c r="AX35" s="10">
        <f t="shared" si="0"/>
        <v>7.2</v>
      </c>
      <c r="AY35" s="8">
        <f t="shared" si="1"/>
        <v>5209.5600000000004</v>
      </c>
      <c r="AZ35" s="8">
        <f t="shared" si="2"/>
        <v>6407.76</v>
      </c>
      <c r="BA35" s="11"/>
      <c r="BB35" s="32"/>
      <c r="BC35" s="2"/>
      <c r="BD35" s="1"/>
      <c r="BE35" s="1"/>
    </row>
    <row r="36" spans="1:57" x14ac:dyDescent="0.25">
      <c r="A36" s="52" t="s">
        <v>232</v>
      </c>
      <c r="B36" s="77">
        <v>12.35</v>
      </c>
      <c r="C36" s="12"/>
      <c r="D36" s="12"/>
      <c r="E36" s="12"/>
      <c r="F36" s="12"/>
      <c r="G36" s="12">
        <v>10.49</v>
      </c>
      <c r="H36" s="12"/>
      <c r="I36" s="12">
        <v>10.57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8">
        <f>ROUND(((B36+G36+I36)/3),2)</f>
        <v>11.14</v>
      </c>
      <c r="AT36" s="47">
        <v>2250</v>
      </c>
      <c r="AU36" s="14">
        <f t="shared" si="4"/>
        <v>25065</v>
      </c>
      <c r="AV36" s="9">
        <f t="shared" si="5"/>
        <v>30829.95</v>
      </c>
      <c r="AW36" s="14"/>
      <c r="AX36" s="10">
        <f t="shared" si="0"/>
        <v>2025</v>
      </c>
      <c r="AY36" s="8">
        <f t="shared" si="1"/>
        <v>22558.5</v>
      </c>
      <c r="AZ36" s="8">
        <f t="shared" si="2"/>
        <v>27746.959999999999</v>
      </c>
      <c r="BA36" s="42"/>
      <c r="BB36" s="32"/>
      <c r="BC36" s="2"/>
      <c r="BD36" s="1"/>
      <c r="BE36" s="1"/>
    </row>
    <row r="37" spans="1:57" x14ac:dyDescent="0.25">
      <c r="A37" s="53" t="s">
        <v>233</v>
      </c>
      <c r="B37" s="77">
        <v>13</v>
      </c>
      <c r="C37" s="12"/>
      <c r="D37" s="7"/>
      <c r="E37" s="7"/>
      <c r="F37" s="12"/>
      <c r="G37" s="12">
        <v>10.28</v>
      </c>
      <c r="H37" s="12"/>
      <c r="I37" s="12">
        <v>10.56</v>
      </c>
      <c r="J37" s="12"/>
      <c r="K37" s="12"/>
      <c r="L37" s="12"/>
      <c r="M37" s="12"/>
      <c r="N37" s="7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8">
        <f t="shared" ref="AS37:AS38" si="6">ROUND(((B37+G37+I37)/3),2)</f>
        <v>11.28</v>
      </c>
      <c r="AT37" s="47">
        <v>2200</v>
      </c>
      <c r="AU37" s="14">
        <f t="shared" si="4"/>
        <v>24816</v>
      </c>
      <c r="AV37" s="9">
        <f t="shared" si="5"/>
        <v>30523.68</v>
      </c>
      <c r="AW37" s="15"/>
      <c r="AX37" s="10">
        <f t="shared" si="0"/>
        <v>1980</v>
      </c>
      <c r="AY37" s="8">
        <f t="shared" si="1"/>
        <v>22334.400000000001</v>
      </c>
      <c r="AZ37" s="8">
        <f t="shared" si="2"/>
        <v>27471.31</v>
      </c>
      <c r="BA37" s="11"/>
      <c r="BB37" s="32"/>
      <c r="BC37" s="3"/>
      <c r="BD37" s="3"/>
      <c r="BE37" s="3"/>
    </row>
    <row r="38" spans="1:57" x14ac:dyDescent="0.25">
      <c r="A38" s="52" t="s">
        <v>234</v>
      </c>
      <c r="B38" s="77">
        <v>8.32</v>
      </c>
      <c r="C38" s="12"/>
      <c r="D38" s="12"/>
      <c r="E38" s="12"/>
      <c r="F38" s="12"/>
      <c r="G38" s="12">
        <v>6.39</v>
      </c>
      <c r="H38" s="12"/>
      <c r="I38" s="12">
        <v>8.0500000000000007</v>
      </c>
      <c r="J38" s="12"/>
      <c r="K38" s="12"/>
      <c r="L38" s="12"/>
      <c r="M38" s="7"/>
      <c r="N38" s="7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8">
        <f t="shared" si="6"/>
        <v>7.59</v>
      </c>
      <c r="AT38" s="47">
        <v>2350</v>
      </c>
      <c r="AU38" s="14">
        <f t="shared" si="4"/>
        <v>17836.5</v>
      </c>
      <c r="AV38" s="9">
        <f t="shared" si="5"/>
        <v>21938.9</v>
      </c>
      <c r="AW38" s="22"/>
      <c r="AX38" s="10">
        <f t="shared" si="0"/>
        <v>2115</v>
      </c>
      <c r="AY38" s="8">
        <f t="shared" si="1"/>
        <v>16052.85</v>
      </c>
      <c r="AZ38" s="8">
        <f t="shared" si="2"/>
        <v>19745.009999999998</v>
      </c>
      <c r="BA38" s="23"/>
      <c r="BB38" s="32"/>
      <c r="BC38" s="1"/>
      <c r="BD38" s="1"/>
      <c r="BE38" s="1"/>
    </row>
    <row r="39" spans="1:57" x14ac:dyDescent="0.25">
      <c r="A39" s="53" t="s">
        <v>235</v>
      </c>
      <c r="B39" s="77">
        <v>11.7</v>
      </c>
      <c r="C39" s="12"/>
      <c r="D39" s="12"/>
      <c r="E39" s="12"/>
      <c r="F39" s="12"/>
      <c r="G39" s="12"/>
      <c r="H39" s="12">
        <v>8.4600000000000009</v>
      </c>
      <c r="I39" s="12">
        <v>8.86</v>
      </c>
      <c r="J39" s="12"/>
      <c r="K39" s="12"/>
      <c r="L39" s="12"/>
      <c r="M39" s="7"/>
      <c r="N39" s="7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8">
        <f>ROUND(((B39+H39+I39)/3),2)</f>
        <v>9.67</v>
      </c>
      <c r="AT39" s="47">
        <v>2450</v>
      </c>
      <c r="AU39" s="14">
        <f t="shared" si="4"/>
        <v>23691.5</v>
      </c>
      <c r="AV39" s="9">
        <f t="shared" si="5"/>
        <v>29140.55</v>
      </c>
      <c r="AW39" s="22"/>
      <c r="AX39" s="10">
        <f t="shared" si="0"/>
        <v>2205</v>
      </c>
      <c r="AY39" s="8">
        <f t="shared" si="1"/>
        <v>21322.35</v>
      </c>
      <c r="AZ39" s="8">
        <f t="shared" si="2"/>
        <v>26226.49</v>
      </c>
      <c r="BA39" s="23"/>
      <c r="BB39" s="32"/>
      <c r="BC39" s="1"/>
      <c r="BD39" s="1"/>
      <c r="BE39" s="1"/>
    </row>
    <row r="40" spans="1:57" x14ac:dyDescent="0.25">
      <c r="A40" s="52" t="s">
        <v>236</v>
      </c>
      <c r="B40" s="77">
        <v>8.66</v>
      </c>
      <c r="C40" s="12"/>
      <c r="D40" s="12"/>
      <c r="E40" s="12"/>
      <c r="F40" s="12"/>
      <c r="G40" s="12">
        <v>3.7</v>
      </c>
      <c r="H40" s="12"/>
      <c r="I40" s="12">
        <v>4.87</v>
      </c>
      <c r="J40" s="12"/>
      <c r="K40" s="12"/>
      <c r="L40" s="12"/>
      <c r="M40" s="7"/>
      <c r="N40" s="7"/>
      <c r="O40" s="7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8">
        <f>ROUND(((B40+G40+I40)/3),2)</f>
        <v>5.74</v>
      </c>
      <c r="AT40" s="47">
        <v>800</v>
      </c>
      <c r="AU40" s="14">
        <f t="shared" si="4"/>
        <v>4592</v>
      </c>
      <c r="AV40" s="9">
        <f t="shared" si="5"/>
        <v>5648.16</v>
      </c>
      <c r="AW40" s="22"/>
      <c r="AX40" s="10">
        <f t="shared" si="0"/>
        <v>720</v>
      </c>
      <c r="AY40" s="8">
        <f t="shared" si="1"/>
        <v>4132.8</v>
      </c>
      <c r="AZ40" s="8">
        <f t="shared" si="2"/>
        <v>5083.34</v>
      </c>
      <c r="BA40" s="23"/>
      <c r="BB40" s="32"/>
      <c r="BC40" s="1"/>
      <c r="BD40" s="1"/>
      <c r="BE40" s="1"/>
    </row>
    <row r="41" spans="1:57" x14ac:dyDescent="0.25">
      <c r="A41" s="53" t="s">
        <v>237</v>
      </c>
      <c r="B41" s="77">
        <v>7.28</v>
      </c>
      <c r="C41" s="12"/>
      <c r="D41" s="12"/>
      <c r="E41" s="12"/>
      <c r="F41" s="12"/>
      <c r="G41" s="12">
        <v>5.9</v>
      </c>
      <c r="H41" s="12"/>
      <c r="I41" s="12">
        <v>6.5</v>
      </c>
      <c r="J41" s="12"/>
      <c r="K41" s="12"/>
      <c r="L41" s="12"/>
      <c r="M41" s="7"/>
      <c r="N41" s="7"/>
      <c r="O41" s="7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8">
        <f t="shared" ref="AS41:AS42" si="7">ROUND(((B41+G41+I41)/3),2)</f>
        <v>6.56</v>
      </c>
      <c r="AT41" s="47">
        <v>2400</v>
      </c>
      <c r="AU41" s="14">
        <f t="shared" si="4"/>
        <v>15744</v>
      </c>
      <c r="AV41" s="9">
        <f t="shared" si="5"/>
        <v>19365.12</v>
      </c>
      <c r="AW41" s="22"/>
      <c r="AX41" s="10">
        <f t="shared" si="0"/>
        <v>2160</v>
      </c>
      <c r="AY41" s="8">
        <f t="shared" si="1"/>
        <v>14169.6</v>
      </c>
      <c r="AZ41" s="8">
        <f t="shared" si="2"/>
        <v>17428.61</v>
      </c>
      <c r="BA41" s="23"/>
      <c r="BB41" s="32"/>
      <c r="BC41" s="1"/>
      <c r="BD41" s="1"/>
      <c r="BE41" s="1"/>
    </row>
    <row r="42" spans="1:57" x14ac:dyDescent="0.25">
      <c r="A42" s="52" t="s">
        <v>238</v>
      </c>
      <c r="B42" s="77">
        <v>9.75</v>
      </c>
      <c r="C42" s="12"/>
      <c r="D42" s="12"/>
      <c r="E42" s="12"/>
      <c r="F42" s="12"/>
      <c r="G42" s="12">
        <v>7.8</v>
      </c>
      <c r="H42" s="12"/>
      <c r="I42" s="12">
        <v>8.93</v>
      </c>
      <c r="J42" s="12"/>
      <c r="K42" s="12"/>
      <c r="L42" s="12"/>
      <c r="M42" s="7"/>
      <c r="N42" s="7"/>
      <c r="O42" s="7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8">
        <f t="shared" si="7"/>
        <v>8.83</v>
      </c>
      <c r="AT42" s="47">
        <v>2550</v>
      </c>
      <c r="AU42" s="14">
        <f t="shared" si="4"/>
        <v>22516.5</v>
      </c>
      <c r="AV42" s="9">
        <f t="shared" si="5"/>
        <v>27695.3</v>
      </c>
      <c r="AW42" s="22"/>
      <c r="AX42" s="10">
        <f t="shared" si="0"/>
        <v>2295</v>
      </c>
      <c r="AY42" s="8">
        <f t="shared" si="1"/>
        <v>20264.849999999999</v>
      </c>
      <c r="AZ42" s="8">
        <f t="shared" si="2"/>
        <v>24925.77</v>
      </c>
      <c r="BA42" s="23"/>
      <c r="BB42" s="32"/>
      <c r="BC42" s="1"/>
      <c r="BD42" s="1"/>
      <c r="BE42" s="1"/>
    </row>
    <row r="43" spans="1:57" x14ac:dyDescent="0.25">
      <c r="A43" s="53" t="s">
        <v>239</v>
      </c>
      <c r="B43" s="77">
        <v>7.28</v>
      </c>
      <c r="C43" s="12"/>
      <c r="D43" s="12"/>
      <c r="E43" s="12"/>
      <c r="F43" s="12"/>
      <c r="G43" s="12">
        <v>5.9</v>
      </c>
      <c r="H43" s="12"/>
      <c r="I43" s="12">
        <v>6.5</v>
      </c>
      <c r="J43" s="12"/>
      <c r="K43" s="12"/>
      <c r="L43" s="12"/>
      <c r="M43" s="7"/>
      <c r="N43" s="7"/>
      <c r="O43" s="7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8">
        <f>ROUND(((B43+G43+I43)/3),2)</f>
        <v>6.56</v>
      </c>
      <c r="AT43" s="47">
        <v>2400</v>
      </c>
      <c r="AU43" s="14">
        <f t="shared" si="4"/>
        <v>15744</v>
      </c>
      <c r="AV43" s="9">
        <f t="shared" si="5"/>
        <v>19365.12</v>
      </c>
      <c r="AW43" s="22"/>
      <c r="AX43" s="10">
        <f t="shared" si="0"/>
        <v>2160</v>
      </c>
      <c r="AY43" s="8">
        <f t="shared" si="1"/>
        <v>14169.6</v>
      </c>
      <c r="AZ43" s="8">
        <f t="shared" si="2"/>
        <v>17428.61</v>
      </c>
      <c r="BA43" s="23"/>
      <c r="BB43" s="32"/>
      <c r="BC43" s="1"/>
      <c r="BD43" s="1"/>
      <c r="BE43" s="1"/>
    </row>
    <row r="44" spans="1:57" x14ac:dyDescent="0.25">
      <c r="A44" s="52" t="s">
        <v>240</v>
      </c>
      <c r="B44" s="77"/>
      <c r="C44" s="12"/>
      <c r="D44" s="12">
        <v>159.6</v>
      </c>
      <c r="E44" s="12"/>
      <c r="F44" s="12"/>
      <c r="G44" s="12"/>
      <c r="H44" s="12"/>
      <c r="I44" s="12"/>
      <c r="J44" s="12">
        <v>142.80000000000001</v>
      </c>
      <c r="K44" s="12"/>
      <c r="L44" s="12"/>
      <c r="M44" s="12">
        <v>140.69999999999999</v>
      </c>
      <c r="N44" s="12"/>
      <c r="O44" s="12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8">
        <f>ROUND(((D44+J44+M44)/3),2)</f>
        <v>147.69999999999999</v>
      </c>
      <c r="AT44" s="13">
        <v>25</v>
      </c>
      <c r="AU44" s="14">
        <f t="shared" si="4"/>
        <v>3692.5</v>
      </c>
      <c r="AV44" s="9">
        <f t="shared" si="5"/>
        <v>4541.78</v>
      </c>
      <c r="AW44" s="22"/>
      <c r="AX44" s="10">
        <f t="shared" si="0"/>
        <v>22.5</v>
      </c>
      <c r="AY44" s="8">
        <f t="shared" si="1"/>
        <v>3323.25</v>
      </c>
      <c r="AZ44" s="8">
        <f t="shared" si="2"/>
        <v>4087.6</v>
      </c>
      <c r="BA44" s="23"/>
      <c r="BB44" s="32"/>
      <c r="BC44" s="1"/>
      <c r="BD44" s="1"/>
      <c r="BE44" s="1"/>
    </row>
    <row r="45" spans="1:57" x14ac:dyDescent="0.25">
      <c r="A45" s="53" t="s">
        <v>241</v>
      </c>
      <c r="B45" s="77"/>
      <c r="C45" s="12"/>
      <c r="D45" s="12">
        <v>112.1</v>
      </c>
      <c r="E45" s="12"/>
      <c r="F45" s="12"/>
      <c r="G45" s="12"/>
      <c r="H45" s="12"/>
      <c r="I45" s="12"/>
      <c r="J45" s="12">
        <v>100.3</v>
      </c>
      <c r="K45" s="12"/>
      <c r="L45" s="12"/>
      <c r="M45" s="12">
        <v>98.82</v>
      </c>
      <c r="N45" s="12"/>
      <c r="O45" s="12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8">
        <f t="shared" ref="AS45:AS48" si="8">ROUND(((D45+J45+M45)/3),2)</f>
        <v>103.74</v>
      </c>
      <c r="AT45" s="13">
        <v>25</v>
      </c>
      <c r="AU45" s="14">
        <f t="shared" si="4"/>
        <v>2593.5</v>
      </c>
      <c r="AV45" s="9">
        <f t="shared" si="5"/>
        <v>3190.01</v>
      </c>
      <c r="AW45" s="22"/>
      <c r="AX45" s="10">
        <f t="shared" si="0"/>
        <v>22.5</v>
      </c>
      <c r="AY45" s="8">
        <f t="shared" si="1"/>
        <v>2334.15</v>
      </c>
      <c r="AZ45" s="8">
        <f t="shared" si="2"/>
        <v>2871</v>
      </c>
      <c r="BA45" s="23"/>
      <c r="BB45" s="32"/>
      <c r="BC45" s="1"/>
      <c r="BD45" s="1"/>
      <c r="BE45" s="1"/>
    </row>
    <row r="46" spans="1:57" x14ac:dyDescent="0.25">
      <c r="A46" s="52" t="s">
        <v>242</v>
      </c>
      <c r="B46" s="77"/>
      <c r="C46" s="12"/>
      <c r="D46" s="12">
        <v>25.37</v>
      </c>
      <c r="E46" s="12"/>
      <c r="F46" s="12"/>
      <c r="G46" s="12"/>
      <c r="H46" s="12"/>
      <c r="I46" s="12"/>
      <c r="J46" s="12">
        <v>22.7</v>
      </c>
      <c r="K46" s="12"/>
      <c r="L46" s="12"/>
      <c r="M46" s="12">
        <v>23.98</v>
      </c>
      <c r="N46" s="12"/>
      <c r="O46" s="12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8">
        <f t="shared" si="8"/>
        <v>24.02</v>
      </c>
      <c r="AT46" s="13">
        <v>106</v>
      </c>
      <c r="AU46" s="14">
        <f t="shared" si="4"/>
        <v>2546.12</v>
      </c>
      <c r="AV46" s="9">
        <f t="shared" si="5"/>
        <v>3131.73</v>
      </c>
      <c r="AW46" s="22"/>
      <c r="AX46" s="10">
        <f t="shared" si="0"/>
        <v>95.4</v>
      </c>
      <c r="AY46" s="8">
        <f t="shared" si="1"/>
        <v>2291.5100000000002</v>
      </c>
      <c r="AZ46" s="8">
        <f t="shared" si="2"/>
        <v>2818.56</v>
      </c>
      <c r="BA46" s="23"/>
      <c r="BB46" s="32"/>
      <c r="BC46" s="1"/>
      <c r="BD46" s="1"/>
      <c r="BE46" s="1"/>
    </row>
    <row r="47" spans="1:57" x14ac:dyDescent="0.25">
      <c r="A47" s="53" t="s">
        <v>243</v>
      </c>
      <c r="B47" s="77"/>
      <c r="C47" s="12"/>
      <c r="D47" s="12">
        <v>307.8</v>
      </c>
      <c r="E47" s="12"/>
      <c r="F47" s="12"/>
      <c r="G47" s="12"/>
      <c r="H47" s="12"/>
      <c r="I47" s="12"/>
      <c r="J47" s="12">
        <v>275.39999999999998</v>
      </c>
      <c r="K47" s="12"/>
      <c r="L47" s="12"/>
      <c r="M47" s="12">
        <v>271.35000000000002</v>
      </c>
      <c r="N47" s="12"/>
      <c r="O47" s="12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8">
        <f t="shared" si="8"/>
        <v>284.85000000000002</v>
      </c>
      <c r="AT47" s="13">
        <v>60</v>
      </c>
      <c r="AU47" s="14">
        <f t="shared" si="4"/>
        <v>17091</v>
      </c>
      <c r="AV47" s="9">
        <f t="shared" si="5"/>
        <v>21021.93</v>
      </c>
      <c r="AW47" s="22"/>
      <c r="AX47" s="10">
        <f t="shared" si="0"/>
        <v>54</v>
      </c>
      <c r="AY47" s="8">
        <f t="shared" si="1"/>
        <v>15381.9</v>
      </c>
      <c r="AZ47" s="8">
        <f t="shared" si="2"/>
        <v>18919.740000000002</v>
      </c>
      <c r="BA47" s="23"/>
      <c r="BB47" s="32"/>
      <c r="BC47" s="1"/>
      <c r="BD47" s="1"/>
      <c r="BE47" s="1"/>
    </row>
    <row r="48" spans="1:57" x14ac:dyDescent="0.25">
      <c r="A48" s="52" t="s">
        <v>244</v>
      </c>
      <c r="B48" s="77"/>
      <c r="C48" s="12"/>
      <c r="D48" s="12">
        <v>21.97</v>
      </c>
      <c r="E48" s="12"/>
      <c r="F48" s="12"/>
      <c r="G48" s="12"/>
      <c r="H48" s="12"/>
      <c r="I48" s="12"/>
      <c r="J48" s="12">
        <v>19.64</v>
      </c>
      <c r="K48" s="12"/>
      <c r="L48" s="12"/>
      <c r="M48" s="12">
        <v>10.37</v>
      </c>
      <c r="N48" s="12"/>
      <c r="O48" s="12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8">
        <f t="shared" si="8"/>
        <v>17.329999999999998</v>
      </c>
      <c r="AT48" s="13">
        <v>420</v>
      </c>
      <c r="AU48" s="14">
        <f t="shared" si="4"/>
        <v>7278.6</v>
      </c>
      <c r="AV48" s="9">
        <f t="shared" si="5"/>
        <v>8952.68</v>
      </c>
      <c r="AW48" s="22"/>
      <c r="AX48" s="10">
        <f t="shared" si="0"/>
        <v>378</v>
      </c>
      <c r="AY48" s="8">
        <f t="shared" si="1"/>
        <v>6550.74</v>
      </c>
      <c r="AZ48" s="8">
        <f t="shared" si="2"/>
        <v>8057.41</v>
      </c>
      <c r="BA48" s="23"/>
      <c r="BB48" s="32"/>
      <c r="BC48" s="1"/>
      <c r="BD48" s="1"/>
      <c r="BE48" s="1"/>
    </row>
    <row r="49" spans="1:57" x14ac:dyDescent="0.25">
      <c r="A49" s="53" t="s">
        <v>245</v>
      </c>
      <c r="B49" s="77"/>
      <c r="C49" s="12"/>
      <c r="D49" s="12">
        <v>94.96</v>
      </c>
      <c r="E49" s="12"/>
      <c r="F49" s="12"/>
      <c r="G49" s="12"/>
      <c r="H49" s="12"/>
      <c r="I49" s="12"/>
      <c r="J49" s="12">
        <v>52.08</v>
      </c>
      <c r="K49" s="12"/>
      <c r="L49" s="12">
        <v>35.28</v>
      </c>
      <c r="M49" s="12">
        <v>89</v>
      </c>
      <c r="N49" s="12">
        <v>35.28</v>
      </c>
      <c r="O49" s="12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8">
        <f>ROUND(((D49+J49+L49+M49+N49)/5),2)</f>
        <v>61.32</v>
      </c>
      <c r="AT49" s="13">
        <v>120</v>
      </c>
      <c r="AU49" s="14">
        <f t="shared" si="4"/>
        <v>7358.4</v>
      </c>
      <c r="AV49" s="9">
        <f t="shared" si="5"/>
        <v>9050.83</v>
      </c>
      <c r="AW49" s="22"/>
      <c r="AX49" s="10">
        <f t="shared" si="0"/>
        <v>108</v>
      </c>
      <c r="AY49" s="8">
        <f t="shared" si="1"/>
        <v>6622.56</v>
      </c>
      <c r="AZ49" s="8">
        <f t="shared" si="2"/>
        <v>8145.75</v>
      </c>
      <c r="BA49" s="23"/>
      <c r="BB49" s="32"/>
      <c r="BC49" s="1"/>
      <c r="BD49" s="1"/>
      <c r="BE49" s="1"/>
    </row>
    <row r="50" spans="1:57" x14ac:dyDescent="0.25">
      <c r="A50" s="52" t="s">
        <v>246</v>
      </c>
      <c r="B50" s="77"/>
      <c r="C50" s="12"/>
      <c r="D50" s="12">
        <v>17.440000000000001</v>
      </c>
      <c r="E50" s="12"/>
      <c r="F50" s="12"/>
      <c r="G50" s="12"/>
      <c r="H50" s="12"/>
      <c r="I50" s="12"/>
      <c r="J50" s="12">
        <v>15.59</v>
      </c>
      <c r="K50" s="12"/>
      <c r="L50" s="12"/>
      <c r="M50" s="12">
        <v>16.48</v>
      </c>
      <c r="N50" s="12"/>
      <c r="O50" s="12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8">
        <f>ROUND(((D50+J50+M50)/3),2)</f>
        <v>16.5</v>
      </c>
      <c r="AT50" s="13">
        <v>120</v>
      </c>
      <c r="AU50" s="14">
        <f t="shared" si="4"/>
        <v>1980</v>
      </c>
      <c r="AV50" s="9">
        <f t="shared" si="5"/>
        <v>2435.4</v>
      </c>
      <c r="AW50" s="22"/>
      <c r="AX50" s="10">
        <f t="shared" si="0"/>
        <v>108</v>
      </c>
      <c r="AY50" s="8">
        <f t="shared" si="1"/>
        <v>1782</v>
      </c>
      <c r="AZ50" s="8">
        <f t="shared" si="2"/>
        <v>2191.86</v>
      </c>
      <c r="BA50" s="23"/>
      <c r="BB50" s="32"/>
      <c r="BC50" s="1"/>
      <c r="BD50" s="1"/>
      <c r="BE50" s="1"/>
    </row>
    <row r="51" spans="1:57" x14ac:dyDescent="0.25">
      <c r="A51" s="53" t="s">
        <v>247</v>
      </c>
      <c r="B51" s="77"/>
      <c r="C51" s="12"/>
      <c r="D51" s="12">
        <v>23.19</v>
      </c>
      <c r="E51" s="12"/>
      <c r="F51" s="12"/>
      <c r="G51" s="12"/>
      <c r="H51" s="12"/>
      <c r="I51" s="12"/>
      <c r="J51" s="12">
        <v>20.74</v>
      </c>
      <c r="K51" s="12"/>
      <c r="L51" s="12"/>
      <c r="M51" s="12">
        <v>21.91</v>
      </c>
      <c r="N51" s="12"/>
      <c r="O51" s="12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8">
        <f t="shared" ref="AS51:AS65" si="9">ROUND(((D51+J51+M51)/3),2)</f>
        <v>21.95</v>
      </c>
      <c r="AT51" s="13">
        <v>120</v>
      </c>
      <c r="AU51" s="14">
        <f t="shared" si="4"/>
        <v>2634</v>
      </c>
      <c r="AV51" s="9">
        <f t="shared" si="5"/>
        <v>3239.82</v>
      </c>
      <c r="AW51" s="22"/>
      <c r="AX51" s="10">
        <f t="shared" si="0"/>
        <v>108</v>
      </c>
      <c r="AY51" s="8">
        <f t="shared" si="1"/>
        <v>2370.6</v>
      </c>
      <c r="AZ51" s="8">
        <f t="shared" si="2"/>
        <v>2915.84</v>
      </c>
      <c r="BA51" s="23"/>
      <c r="BB51" s="32"/>
      <c r="BC51" s="1"/>
      <c r="BD51" s="1"/>
      <c r="BE51" s="1"/>
    </row>
    <row r="52" spans="1:57" x14ac:dyDescent="0.25">
      <c r="A52" s="52" t="s">
        <v>248</v>
      </c>
      <c r="B52" s="77"/>
      <c r="C52" s="12"/>
      <c r="D52" s="12">
        <v>23.19</v>
      </c>
      <c r="E52" s="12"/>
      <c r="F52" s="12"/>
      <c r="G52" s="12"/>
      <c r="H52" s="12"/>
      <c r="I52" s="12"/>
      <c r="J52" s="12">
        <v>20.74</v>
      </c>
      <c r="K52" s="12"/>
      <c r="L52" s="12"/>
      <c r="M52" s="12">
        <v>21.91</v>
      </c>
      <c r="N52" s="12"/>
      <c r="O52" s="12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8">
        <f t="shared" si="9"/>
        <v>21.95</v>
      </c>
      <c r="AT52" s="13">
        <v>120</v>
      </c>
      <c r="AU52" s="14">
        <f t="shared" si="4"/>
        <v>2634</v>
      </c>
      <c r="AV52" s="9">
        <f t="shared" si="5"/>
        <v>3239.82</v>
      </c>
      <c r="AW52" s="22"/>
      <c r="AX52" s="10">
        <f t="shared" si="0"/>
        <v>108</v>
      </c>
      <c r="AY52" s="8">
        <f t="shared" si="1"/>
        <v>2370.6</v>
      </c>
      <c r="AZ52" s="8">
        <f t="shared" si="2"/>
        <v>2915.84</v>
      </c>
      <c r="BA52" s="23"/>
      <c r="BB52" s="32"/>
      <c r="BC52" s="1"/>
      <c r="BD52" s="1"/>
      <c r="BE52" s="1"/>
    </row>
    <row r="53" spans="1:57" x14ac:dyDescent="0.25">
      <c r="A53" s="53" t="s">
        <v>249</v>
      </c>
      <c r="B53" s="77"/>
      <c r="C53" s="12"/>
      <c r="D53" s="12">
        <v>46.55</v>
      </c>
      <c r="E53" s="12"/>
      <c r="F53" s="12"/>
      <c r="G53" s="12"/>
      <c r="H53" s="12"/>
      <c r="I53" s="12"/>
      <c r="J53" s="12">
        <v>41.46</v>
      </c>
      <c r="K53" s="12"/>
      <c r="L53" s="12"/>
      <c r="M53" s="12">
        <v>44</v>
      </c>
      <c r="N53" s="12"/>
      <c r="O53" s="12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8">
        <f t="shared" si="9"/>
        <v>44</v>
      </c>
      <c r="AT53" s="13">
        <v>120</v>
      </c>
      <c r="AU53" s="14">
        <f t="shared" si="4"/>
        <v>5280</v>
      </c>
      <c r="AV53" s="9">
        <f t="shared" si="5"/>
        <v>6494.4</v>
      </c>
      <c r="AW53" s="22"/>
      <c r="AX53" s="10">
        <f t="shared" si="0"/>
        <v>108</v>
      </c>
      <c r="AY53" s="8">
        <f t="shared" si="1"/>
        <v>4752</v>
      </c>
      <c r="AZ53" s="8">
        <f t="shared" si="2"/>
        <v>5844.96</v>
      </c>
      <c r="BA53" s="23"/>
      <c r="BB53" s="32"/>
      <c r="BC53" s="1"/>
      <c r="BD53" s="1"/>
      <c r="BE53" s="1"/>
    </row>
    <row r="54" spans="1:57" x14ac:dyDescent="0.25">
      <c r="A54" s="52" t="s">
        <v>250</v>
      </c>
      <c r="B54" s="77"/>
      <c r="C54" s="12"/>
      <c r="D54" s="12">
        <v>26.13</v>
      </c>
      <c r="E54" s="12"/>
      <c r="F54" s="12"/>
      <c r="G54" s="12"/>
      <c r="H54" s="12"/>
      <c r="I54" s="12"/>
      <c r="J54" s="12">
        <v>20.74</v>
      </c>
      <c r="K54" s="12"/>
      <c r="L54" s="12"/>
      <c r="M54" s="12">
        <v>21.91</v>
      </c>
      <c r="N54" s="12"/>
      <c r="O54" s="12"/>
      <c r="P54" s="51"/>
      <c r="Q54" s="7"/>
      <c r="R54" s="7"/>
      <c r="S54" s="7"/>
      <c r="T54" s="7"/>
      <c r="U54" s="7"/>
      <c r="V54" s="51"/>
      <c r="W54" s="51"/>
      <c r="X54" s="51"/>
      <c r="Y54" s="51"/>
      <c r="Z54" s="7"/>
      <c r="AA54" s="7"/>
      <c r="AB54" s="7"/>
      <c r="AC54" s="7"/>
      <c r="AD54" s="51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8">
        <f t="shared" si="9"/>
        <v>22.93</v>
      </c>
      <c r="AT54" s="13">
        <v>120</v>
      </c>
      <c r="AU54" s="14">
        <f t="shared" si="4"/>
        <v>2751.6</v>
      </c>
      <c r="AV54" s="9">
        <f t="shared" si="5"/>
        <v>3384.47</v>
      </c>
      <c r="AW54" s="22"/>
      <c r="AX54" s="10">
        <f t="shared" si="0"/>
        <v>108</v>
      </c>
      <c r="AY54" s="8">
        <f t="shared" si="1"/>
        <v>2476.44</v>
      </c>
      <c r="AZ54" s="8">
        <f t="shared" si="2"/>
        <v>3046.02</v>
      </c>
      <c r="BA54" s="23"/>
      <c r="BB54" s="32"/>
      <c r="BC54" s="1"/>
      <c r="BD54" s="1"/>
      <c r="BE54" s="1"/>
    </row>
    <row r="55" spans="1:57" x14ac:dyDescent="0.25">
      <c r="A55" s="53" t="s">
        <v>251</v>
      </c>
      <c r="B55" s="77"/>
      <c r="C55" s="12"/>
      <c r="D55" s="12">
        <v>31.07</v>
      </c>
      <c r="E55" s="12"/>
      <c r="F55" s="12"/>
      <c r="G55" s="12"/>
      <c r="H55" s="12"/>
      <c r="I55" s="12"/>
      <c r="J55" s="12">
        <v>27.73</v>
      </c>
      <c r="K55" s="12"/>
      <c r="L55" s="12"/>
      <c r="M55" s="12">
        <v>29.37</v>
      </c>
      <c r="N55" s="12"/>
      <c r="O55" s="12"/>
      <c r="P55" s="51"/>
      <c r="Q55" s="7"/>
      <c r="R55" s="7"/>
      <c r="S55" s="7"/>
      <c r="T55" s="7"/>
      <c r="U55" s="7"/>
      <c r="V55" s="51"/>
      <c r="W55" s="51"/>
      <c r="X55" s="51"/>
      <c r="Y55" s="51"/>
      <c r="Z55" s="7"/>
      <c r="AA55" s="7"/>
      <c r="AB55" s="7"/>
      <c r="AC55" s="7"/>
      <c r="AD55" s="51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8">
        <f t="shared" si="9"/>
        <v>29.39</v>
      </c>
      <c r="AT55" s="13">
        <v>240</v>
      </c>
      <c r="AU55" s="14">
        <f t="shared" si="4"/>
        <v>7053.6</v>
      </c>
      <c r="AV55" s="9">
        <f t="shared" si="5"/>
        <v>8675.93</v>
      </c>
      <c r="AW55" s="22"/>
      <c r="AX55" s="10">
        <f t="shared" si="0"/>
        <v>216</v>
      </c>
      <c r="AY55" s="8">
        <f t="shared" si="1"/>
        <v>6348.24</v>
      </c>
      <c r="AZ55" s="8">
        <f t="shared" si="2"/>
        <v>7808.34</v>
      </c>
      <c r="BA55" s="23"/>
      <c r="BB55" s="32"/>
      <c r="BC55" s="1"/>
      <c r="BD55" s="1"/>
      <c r="BE55" s="1"/>
    </row>
    <row r="56" spans="1:57" x14ac:dyDescent="0.25">
      <c r="A56" s="52" t="s">
        <v>252</v>
      </c>
      <c r="B56" s="77"/>
      <c r="C56" s="12"/>
      <c r="D56" s="12">
        <v>70.400000000000006</v>
      </c>
      <c r="E56" s="12"/>
      <c r="F56" s="12"/>
      <c r="G56" s="12"/>
      <c r="H56" s="12"/>
      <c r="I56" s="12"/>
      <c r="J56" s="12">
        <v>62.6</v>
      </c>
      <c r="K56" s="12"/>
      <c r="L56" s="12"/>
      <c r="M56" s="12">
        <v>66.540000000000006</v>
      </c>
      <c r="N56" s="12"/>
      <c r="O56" s="12"/>
      <c r="P56" s="51"/>
      <c r="Q56" s="7"/>
      <c r="R56" s="7"/>
      <c r="S56" s="7"/>
      <c r="T56" s="7"/>
      <c r="U56" s="7"/>
      <c r="V56" s="51"/>
      <c r="W56" s="51"/>
      <c r="X56" s="51"/>
      <c r="Y56" s="51"/>
      <c r="Z56" s="7"/>
      <c r="AA56" s="7"/>
      <c r="AB56" s="7"/>
      <c r="AC56" s="7"/>
      <c r="AD56" s="51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8">
        <f t="shared" si="9"/>
        <v>66.510000000000005</v>
      </c>
      <c r="AT56" s="13">
        <v>140</v>
      </c>
      <c r="AU56" s="14">
        <f t="shared" si="4"/>
        <v>9311.4</v>
      </c>
      <c r="AV56" s="9">
        <f t="shared" si="5"/>
        <v>11453.02</v>
      </c>
      <c r="AW56" s="22"/>
      <c r="AX56" s="10">
        <f t="shared" si="0"/>
        <v>126</v>
      </c>
      <c r="AY56" s="8">
        <f t="shared" si="1"/>
        <v>8380.26</v>
      </c>
      <c r="AZ56" s="8">
        <f t="shared" si="2"/>
        <v>10307.719999999999</v>
      </c>
      <c r="BA56" s="23"/>
      <c r="BB56" s="32"/>
      <c r="BC56" s="1"/>
      <c r="BD56" s="1"/>
      <c r="BE56" s="1"/>
    </row>
    <row r="57" spans="1:57" x14ac:dyDescent="0.25">
      <c r="A57" s="53" t="s">
        <v>253</v>
      </c>
      <c r="B57" s="77"/>
      <c r="C57" s="12"/>
      <c r="D57" s="12">
        <v>125.55</v>
      </c>
      <c r="E57" s="12"/>
      <c r="F57" s="12"/>
      <c r="G57" s="12"/>
      <c r="H57" s="12"/>
      <c r="I57" s="12"/>
      <c r="J57" s="12">
        <v>116.45</v>
      </c>
      <c r="K57" s="12"/>
      <c r="L57" s="12"/>
      <c r="M57" s="12">
        <v>57.6</v>
      </c>
      <c r="N57" s="12"/>
      <c r="O57" s="12"/>
      <c r="P57" s="51"/>
      <c r="Q57" s="7"/>
      <c r="R57" s="7"/>
      <c r="S57" s="7"/>
      <c r="T57" s="7"/>
      <c r="U57" s="7"/>
      <c r="V57" s="51"/>
      <c r="W57" s="51"/>
      <c r="X57" s="51"/>
      <c r="Y57" s="51"/>
      <c r="Z57" s="7"/>
      <c r="AA57" s="7"/>
      <c r="AB57" s="7"/>
      <c r="AC57" s="7"/>
      <c r="AD57" s="51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8">
        <f t="shared" si="9"/>
        <v>99.87</v>
      </c>
      <c r="AT57" s="13">
        <v>324</v>
      </c>
      <c r="AU57" s="14">
        <f t="shared" si="4"/>
        <v>32357.88</v>
      </c>
      <c r="AV57" s="9">
        <f t="shared" si="5"/>
        <v>39800.19</v>
      </c>
      <c r="AW57" s="22"/>
      <c r="AX57" s="10">
        <f t="shared" si="0"/>
        <v>291.60000000000002</v>
      </c>
      <c r="AY57" s="8">
        <f t="shared" si="1"/>
        <v>29122.09</v>
      </c>
      <c r="AZ57" s="8">
        <f t="shared" si="2"/>
        <v>35820.17</v>
      </c>
      <c r="BA57" s="23"/>
      <c r="BB57" s="32"/>
      <c r="BC57" s="1"/>
      <c r="BD57" s="1"/>
      <c r="BE57" s="1"/>
    </row>
    <row r="58" spans="1:57" x14ac:dyDescent="0.25">
      <c r="A58" s="52" t="s">
        <v>254</v>
      </c>
      <c r="B58" s="77"/>
      <c r="C58" s="12"/>
      <c r="D58" s="12">
        <v>65.55</v>
      </c>
      <c r="E58" s="12"/>
      <c r="F58" s="12"/>
      <c r="G58" s="12"/>
      <c r="H58" s="12"/>
      <c r="I58" s="12"/>
      <c r="J58" s="12">
        <v>50</v>
      </c>
      <c r="K58" s="12"/>
      <c r="L58" s="12"/>
      <c r="M58" s="12">
        <v>61.96</v>
      </c>
      <c r="N58" s="12"/>
      <c r="O58" s="12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8">
        <f t="shared" si="9"/>
        <v>59.17</v>
      </c>
      <c r="AT58" s="13">
        <v>5</v>
      </c>
      <c r="AU58" s="14">
        <f t="shared" si="4"/>
        <v>295.85000000000002</v>
      </c>
      <c r="AV58" s="9">
        <f t="shared" si="5"/>
        <v>363.9</v>
      </c>
      <c r="AW58" s="22"/>
      <c r="AX58" s="10">
        <f t="shared" si="0"/>
        <v>4.5</v>
      </c>
      <c r="AY58" s="8">
        <f t="shared" si="1"/>
        <v>266.27</v>
      </c>
      <c r="AZ58" s="8">
        <f t="shared" si="2"/>
        <v>327.51</v>
      </c>
      <c r="BA58" s="23"/>
      <c r="BB58" s="32"/>
      <c r="BC58" s="1"/>
      <c r="BD58" s="1"/>
      <c r="BE58" s="1"/>
    </row>
    <row r="59" spans="1:57" x14ac:dyDescent="0.25">
      <c r="A59" s="53" t="s">
        <v>255</v>
      </c>
      <c r="B59" s="77"/>
      <c r="C59" s="12"/>
      <c r="D59" s="12">
        <v>45.88</v>
      </c>
      <c r="E59" s="12"/>
      <c r="F59" s="12"/>
      <c r="G59" s="12"/>
      <c r="H59" s="12"/>
      <c r="I59" s="12"/>
      <c r="J59" s="12">
        <v>47.56</v>
      </c>
      <c r="K59" s="12"/>
      <c r="L59" s="12"/>
      <c r="M59" s="12">
        <v>32.700000000000003</v>
      </c>
      <c r="N59" s="12"/>
      <c r="O59" s="12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8">
        <f t="shared" si="9"/>
        <v>42.05</v>
      </c>
      <c r="AT59" s="13">
        <v>5</v>
      </c>
      <c r="AU59" s="14">
        <f t="shared" si="4"/>
        <v>210.25</v>
      </c>
      <c r="AV59" s="9">
        <f t="shared" si="5"/>
        <v>258.61</v>
      </c>
      <c r="AW59" s="22"/>
      <c r="AX59" s="10">
        <f t="shared" si="0"/>
        <v>4.5</v>
      </c>
      <c r="AY59" s="8">
        <f t="shared" si="1"/>
        <v>189.23</v>
      </c>
      <c r="AZ59" s="8">
        <f t="shared" si="2"/>
        <v>232.75</v>
      </c>
      <c r="BA59" s="23"/>
      <c r="BB59" s="32"/>
      <c r="BC59" s="1"/>
      <c r="BD59" s="1"/>
      <c r="BE59" s="1"/>
    </row>
    <row r="60" spans="1:57" x14ac:dyDescent="0.25">
      <c r="A60" s="52" t="s">
        <v>256</v>
      </c>
      <c r="B60" s="77"/>
      <c r="C60" s="12"/>
      <c r="D60" s="12">
        <v>300.89</v>
      </c>
      <c r="E60" s="12"/>
      <c r="F60" s="12"/>
      <c r="G60" s="12"/>
      <c r="H60" s="12"/>
      <c r="I60" s="12"/>
      <c r="J60" s="12">
        <v>71.14</v>
      </c>
      <c r="K60" s="12"/>
      <c r="L60" s="12"/>
      <c r="M60" s="12">
        <v>61.84</v>
      </c>
      <c r="N60" s="12"/>
      <c r="O60" s="12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8">
        <f t="shared" si="9"/>
        <v>144.62</v>
      </c>
      <c r="AT60" s="13">
        <v>370</v>
      </c>
      <c r="AU60" s="14">
        <f t="shared" si="4"/>
        <v>53509.4</v>
      </c>
      <c r="AV60" s="9">
        <f t="shared" si="5"/>
        <v>65816.56</v>
      </c>
      <c r="AW60" s="22"/>
      <c r="AX60" s="10">
        <f t="shared" si="0"/>
        <v>333</v>
      </c>
      <c r="AY60" s="8">
        <f t="shared" si="1"/>
        <v>48158.46</v>
      </c>
      <c r="AZ60" s="8">
        <f t="shared" si="2"/>
        <v>59234.91</v>
      </c>
      <c r="BA60" s="23"/>
      <c r="BB60" s="32"/>
      <c r="BC60" s="1"/>
      <c r="BD60" s="1"/>
      <c r="BE60" s="1"/>
    </row>
    <row r="61" spans="1:57" x14ac:dyDescent="0.25">
      <c r="A61" s="53" t="s">
        <v>257</v>
      </c>
      <c r="B61" s="77"/>
      <c r="C61" s="12"/>
      <c r="D61" s="12">
        <v>145.11000000000001</v>
      </c>
      <c r="E61" s="12"/>
      <c r="F61" s="12"/>
      <c r="G61" s="12"/>
      <c r="H61" s="12"/>
      <c r="I61" s="12"/>
      <c r="J61" s="12">
        <v>61.79</v>
      </c>
      <c r="K61" s="12"/>
      <c r="L61" s="12"/>
      <c r="M61" s="12">
        <v>63.66</v>
      </c>
      <c r="N61" s="12"/>
      <c r="O61" s="12"/>
      <c r="P61" s="12"/>
      <c r="Q61" s="12"/>
      <c r="R61" s="7"/>
      <c r="S61" s="7"/>
      <c r="T61" s="7"/>
      <c r="U61" s="7"/>
      <c r="V61" s="12"/>
      <c r="W61" s="7"/>
      <c r="X61" s="7"/>
      <c r="Y61" s="7"/>
      <c r="Z61" s="7"/>
      <c r="AA61" s="12"/>
      <c r="AB61" s="7"/>
      <c r="AC61" s="7"/>
      <c r="AD61" s="12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8">
        <f t="shared" si="9"/>
        <v>90.19</v>
      </c>
      <c r="AT61" s="13">
        <v>5</v>
      </c>
      <c r="AU61" s="14">
        <f t="shared" si="4"/>
        <v>450.95</v>
      </c>
      <c r="AV61" s="9">
        <f t="shared" si="5"/>
        <v>554.66999999999996</v>
      </c>
      <c r="AW61" s="15"/>
      <c r="AX61" s="10">
        <f t="shared" si="0"/>
        <v>4.5</v>
      </c>
      <c r="AY61" s="8">
        <f t="shared" si="1"/>
        <v>405.86</v>
      </c>
      <c r="AZ61" s="8">
        <f t="shared" si="2"/>
        <v>499.21</v>
      </c>
      <c r="BA61" s="23"/>
      <c r="BB61" s="32"/>
      <c r="BC61" s="1"/>
      <c r="BD61" s="1"/>
      <c r="BE61" s="1"/>
    </row>
    <row r="62" spans="1:57" x14ac:dyDescent="0.25">
      <c r="A62" s="52" t="s">
        <v>258</v>
      </c>
      <c r="B62" s="77"/>
      <c r="C62" s="12"/>
      <c r="D62" s="12">
        <v>129.96</v>
      </c>
      <c r="E62" s="12"/>
      <c r="F62" s="12"/>
      <c r="G62" s="12"/>
      <c r="H62" s="12"/>
      <c r="I62" s="12"/>
      <c r="J62" s="12">
        <v>86.7</v>
      </c>
      <c r="K62" s="12"/>
      <c r="L62" s="12"/>
      <c r="M62" s="12">
        <v>37.270000000000003</v>
      </c>
      <c r="N62" s="12"/>
      <c r="O62" s="12"/>
      <c r="P62" s="12"/>
      <c r="Q62" s="12"/>
      <c r="R62" s="7"/>
      <c r="S62" s="7"/>
      <c r="T62" s="7"/>
      <c r="U62" s="7"/>
      <c r="V62" s="12"/>
      <c r="W62" s="7"/>
      <c r="X62" s="7"/>
      <c r="Y62" s="7"/>
      <c r="Z62" s="7"/>
      <c r="AA62" s="12"/>
      <c r="AB62" s="12"/>
      <c r="AC62" s="12"/>
      <c r="AD62" s="12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8">
        <f t="shared" si="9"/>
        <v>84.64</v>
      </c>
      <c r="AT62" s="13">
        <v>803</v>
      </c>
      <c r="AU62" s="14">
        <f t="shared" si="4"/>
        <v>67965.919999999998</v>
      </c>
      <c r="AV62" s="9">
        <f t="shared" si="5"/>
        <v>83598.080000000002</v>
      </c>
      <c r="AW62" s="15"/>
      <c r="AX62" s="10">
        <f t="shared" si="0"/>
        <v>722.7</v>
      </c>
      <c r="AY62" s="8">
        <f t="shared" si="1"/>
        <v>61169.33</v>
      </c>
      <c r="AZ62" s="8">
        <f t="shared" si="2"/>
        <v>75238.28</v>
      </c>
      <c r="BA62" s="23"/>
      <c r="BB62" s="32"/>
      <c r="BC62" s="1"/>
      <c r="BD62" s="1"/>
      <c r="BE62" s="1"/>
    </row>
    <row r="63" spans="1:57" x14ac:dyDescent="0.25">
      <c r="A63" s="53" t="s">
        <v>259</v>
      </c>
      <c r="B63" s="77"/>
      <c r="C63" s="12"/>
      <c r="D63" s="12">
        <v>216.6</v>
      </c>
      <c r="E63" s="12"/>
      <c r="F63" s="12"/>
      <c r="G63" s="12"/>
      <c r="H63" s="12"/>
      <c r="I63" s="12"/>
      <c r="J63" s="12">
        <v>49.19</v>
      </c>
      <c r="K63" s="12"/>
      <c r="L63" s="12"/>
      <c r="M63" s="12">
        <v>41.59</v>
      </c>
      <c r="N63" s="12"/>
      <c r="O63" s="12"/>
      <c r="P63" s="17"/>
      <c r="Q63" s="1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8">
        <f t="shared" si="9"/>
        <v>102.46</v>
      </c>
      <c r="AT63" s="18">
        <v>798</v>
      </c>
      <c r="AU63" s="14">
        <f t="shared" si="4"/>
        <v>81763.08</v>
      </c>
      <c r="AV63" s="9">
        <f t="shared" si="5"/>
        <v>100568.59</v>
      </c>
      <c r="AW63" s="20"/>
      <c r="AX63" s="10">
        <f t="shared" si="0"/>
        <v>718.2</v>
      </c>
      <c r="AY63" s="8">
        <f t="shared" si="1"/>
        <v>73586.77</v>
      </c>
      <c r="AZ63" s="8">
        <f t="shared" si="2"/>
        <v>90511.73</v>
      </c>
      <c r="BA63" s="24"/>
      <c r="BB63" s="32"/>
      <c r="BC63" s="1"/>
      <c r="BD63" s="1"/>
      <c r="BE63" s="1"/>
    </row>
    <row r="64" spans="1:57" x14ac:dyDescent="0.25">
      <c r="A64" s="52" t="s">
        <v>260</v>
      </c>
      <c r="B64" s="77"/>
      <c r="C64" s="12"/>
      <c r="D64" s="12">
        <v>100.3</v>
      </c>
      <c r="E64" s="12"/>
      <c r="F64" s="12"/>
      <c r="G64" s="12"/>
      <c r="H64" s="12"/>
      <c r="I64" s="12"/>
      <c r="J64" s="12">
        <v>54.07</v>
      </c>
      <c r="K64" s="12"/>
      <c r="L64" s="12"/>
      <c r="M64" s="12">
        <v>49.97</v>
      </c>
      <c r="N64" s="12"/>
      <c r="O64" s="12"/>
      <c r="P64" s="17"/>
      <c r="Q64" s="1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12"/>
      <c r="AD64" s="12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8">
        <f t="shared" si="9"/>
        <v>68.11</v>
      </c>
      <c r="AT64" s="18">
        <v>5</v>
      </c>
      <c r="AU64" s="14">
        <f t="shared" si="4"/>
        <v>340.55</v>
      </c>
      <c r="AV64" s="9">
        <f t="shared" si="5"/>
        <v>418.88</v>
      </c>
      <c r="AW64" s="20"/>
      <c r="AX64" s="10">
        <f t="shared" si="0"/>
        <v>4.5</v>
      </c>
      <c r="AY64" s="8">
        <f t="shared" si="1"/>
        <v>306.5</v>
      </c>
      <c r="AZ64" s="8">
        <f t="shared" si="2"/>
        <v>377</v>
      </c>
      <c r="BA64" s="24"/>
      <c r="BB64" s="32"/>
      <c r="BC64" s="1"/>
      <c r="BD64" s="1"/>
      <c r="BE64" s="1"/>
    </row>
    <row r="65" spans="1:57" x14ac:dyDescent="0.25">
      <c r="A65" s="53" t="s">
        <v>261</v>
      </c>
      <c r="B65" s="77"/>
      <c r="C65" s="12"/>
      <c r="D65" s="12">
        <v>77.89</v>
      </c>
      <c r="E65" s="12"/>
      <c r="F65" s="12"/>
      <c r="G65" s="12"/>
      <c r="H65" s="12"/>
      <c r="I65" s="12"/>
      <c r="J65" s="12">
        <v>41.87</v>
      </c>
      <c r="K65" s="12"/>
      <c r="L65" s="12"/>
      <c r="M65" s="12">
        <v>34.69</v>
      </c>
      <c r="N65" s="12"/>
      <c r="O65" s="12"/>
      <c r="P65" s="17"/>
      <c r="Q65" s="17"/>
      <c r="R65" s="7"/>
      <c r="S65" s="7"/>
      <c r="T65" s="7"/>
      <c r="U65" s="7"/>
      <c r="V65" s="17"/>
      <c r="W65" s="7"/>
      <c r="X65" s="7"/>
      <c r="Y65" s="7"/>
      <c r="Z65" s="7"/>
      <c r="AA65" s="12"/>
      <c r="AB65" s="12"/>
      <c r="AC65" s="17"/>
      <c r="AD65" s="1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8">
        <f t="shared" si="9"/>
        <v>51.48</v>
      </c>
      <c r="AT65" s="18">
        <v>5</v>
      </c>
      <c r="AU65" s="14">
        <f t="shared" si="4"/>
        <v>257.39999999999998</v>
      </c>
      <c r="AV65" s="9">
        <f t="shared" si="5"/>
        <v>316.60000000000002</v>
      </c>
      <c r="AW65" s="20"/>
      <c r="AX65" s="10">
        <f t="shared" si="0"/>
        <v>4.5</v>
      </c>
      <c r="AY65" s="8">
        <f t="shared" si="1"/>
        <v>231.66</v>
      </c>
      <c r="AZ65" s="8">
        <f t="shared" si="2"/>
        <v>284.94</v>
      </c>
      <c r="BA65" s="24"/>
      <c r="BB65" s="32"/>
      <c r="BC65" s="1"/>
      <c r="BD65" s="1"/>
      <c r="BE65" s="1"/>
    </row>
    <row r="66" spans="1:57" x14ac:dyDescent="0.25">
      <c r="A66" s="52" t="s">
        <v>262</v>
      </c>
      <c r="B66" s="77"/>
      <c r="C66" s="12"/>
      <c r="D66" s="12">
        <v>199.53</v>
      </c>
      <c r="E66" s="12"/>
      <c r="F66" s="12"/>
      <c r="G66" s="12"/>
      <c r="H66" s="12"/>
      <c r="I66" s="12"/>
      <c r="J66" s="12">
        <v>43.09</v>
      </c>
      <c r="K66" s="12"/>
      <c r="L66" s="12"/>
      <c r="M66" s="12">
        <v>40.090000000000003</v>
      </c>
      <c r="N66" s="12"/>
      <c r="O66" s="12"/>
      <c r="P66" s="17"/>
      <c r="Q66" s="17"/>
      <c r="R66" s="7"/>
      <c r="S66" s="7"/>
      <c r="T66" s="7"/>
      <c r="U66" s="7"/>
      <c r="V66" s="17"/>
      <c r="W66" s="7"/>
      <c r="X66" s="7"/>
      <c r="Y66" s="7"/>
      <c r="Z66" s="7"/>
      <c r="AA66" s="12"/>
      <c r="AB66" s="12"/>
      <c r="AC66" s="17"/>
      <c r="AD66" s="1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8">
        <f>ROUND(((D66+J66+M66)/3),2)</f>
        <v>94.24</v>
      </c>
      <c r="AT66" s="18">
        <v>411</v>
      </c>
      <c r="AU66" s="14">
        <f t="shared" si="4"/>
        <v>38732.639999999999</v>
      </c>
      <c r="AV66" s="9">
        <f t="shared" si="5"/>
        <v>47641.15</v>
      </c>
      <c r="AW66" s="20"/>
      <c r="AX66" s="10">
        <f t="shared" si="0"/>
        <v>369.9</v>
      </c>
      <c r="AY66" s="8">
        <f t="shared" si="1"/>
        <v>34859.379999999997</v>
      </c>
      <c r="AZ66" s="8">
        <f t="shared" si="2"/>
        <v>42877.04</v>
      </c>
      <c r="BA66" s="24"/>
      <c r="BB66" s="32"/>
      <c r="BC66" s="1"/>
      <c r="BD66" s="1"/>
      <c r="BE66" s="1"/>
    </row>
    <row r="67" spans="1:57" x14ac:dyDescent="0.25">
      <c r="A67" s="53" t="s">
        <v>263</v>
      </c>
      <c r="B67" s="77"/>
      <c r="C67" s="12"/>
      <c r="D67" s="12">
        <v>72.510000000000005</v>
      </c>
      <c r="E67" s="12"/>
      <c r="F67" s="12"/>
      <c r="G67" s="12"/>
      <c r="H67" s="12"/>
      <c r="I67" s="12"/>
      <c r="J67" s="12"/>
      <c r="K67" s="12"/>
      <c r="L67" s="12">
        <v>30.08</v>
      </c>
      <c r="M67" s="12">
        <v>33.840000000000003</v>
      </c>
      <c r="N67" s="12"/>
      <c r="O67" s="12"/>
      <c r="P67" s="12"/>
      <c r="Q67" s="12"/>
      <c r="R67" s="12"/>
      <c r="S67" s="12"/>
      <c r="T67" s="12"/>
      <c r="U67" s="12"/>
      <c r="V67" s="12"/>
      <c r="W67" s="7"/>
      <c r="X67" s="7"/>
      <c r="Y67" s="7"/>
      <c r="Z67" s="7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8">
        <f>ROUND(((D67+L67+M67)/3),2)</f>
        <v>45.48</v>
      </c>
      <c r="AT67" s="40">
        <v>416</v>
      </c>
      <c r="AU67" s="14">
        <f t="shared" si="4"/>
        <v>18919.68</v>
      </c>
      <c r="AV67" s="9">
        <f t="shared" si="5"/>
        <v>23271.21</v>
      </c>
      <c r="AW67" s="20"/>
      <c r="AX67" s="10">
        <f t="shared" si="0"/>
        <v>374.4</v>
      </c>
      <c r="AY67" s="8">
        <f t="shared" si="1"/>
        <v>17027.71</v>
      </c>
      <c r="AZ67" s="8">
        <f t="shared" si="2"/>
        <v>20944.080000000002</v>
      </c>
      <c r="BA67" s="24"/>
      <c r="BB67" s="32"/>
      <c r="BC67" s="1"/>
      <c r="BD67" s="1"/>
      <c r="BE67" s="1"/>
    </row>
    <row r="68" spans="1:57" x14ac:dyDescent="0.25">
      <c r="A68" s="52" t="s">
        <v>264</v>
      </c>
      <c r="B68" s="77"/>
      <c r="C68" s="12"/>
      <c r="D68" s="12">
        <v>133.38</v>
      </c>
      <c r="E68" s="12"/>
      <c r="F68" s="12"/>
      <c r="G68" s="12"/>
      <c r="H68" s="12"/>
      <c r="I68" s="12"/>
      <c r="J68" s="12">
        <v>47.56</v>
      </c>
      <c r="K68" s="12"/>
      <c r="L68" s="12"/>
      <c r="M68" s="12">
        <v>48.89</v>
      </c>
      <c r="N68" s="12"/>
      <c r="O68" s="12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8">
        <f>ROUND(((D68+J68+M68)/3),2)</f>
        <v>76.61</v>
      </c>
      <c r="AT68" s="13">
        <v>5</v>
      </c>
      <c r="AU68" s="14">
        <f t="shared" si="4"/>
        <v>383.05</v>
      </c>
      <c r="AV68" s="9">
        <f t="shared" si="5"/>
        <v>471.15</v>
      </c>
      <c r="AW68" s="15"/>
      <c r="AX68" s="10">
        <f t="shared" si="0"/>
        <v>4.5</v>
      </c>
      <c r="AY68" s="8">
        <f t="shared" si="1"/>
        <v>344.75</v>
      </c>
      <c r="AZ68" s="8">
        <f t="shared" si="2"/>
        <v>424.04</v>
      </c>
      <c r="BA68" s="23"/>
      <c r="BC68" s="4"/>
      <c r="BD68" s="4"/>
      <c r="BE68" s="5"/>
    </row>
    <row r="69" spans="1:57" x14ac:dyDescent="0.25">
      <c r="A69" s="53" t="s">
        <v>265</v>
      </c>
      <c r="B69" s="77"/>
      <c r="C69" s="12"/>
      <c r="D69" s="12"/>
      <c r="E69" s="12"/>
      <c r="F69" s="12"/>
      <c r="G69" s="12"/>
      <c r="H69" s="12"/>
      <c r="I69" s="12"/>
      <c r="J69" s="12">
        <v>21.14</v>
      </c>
      <c r="K69" s="12"/>
      <c r="L69" s="12">
        <v>77.239999999999995</v>
      </c>
      <c r="M69" s="12">
        <v>22.91</v>
      </c>
      <c r="N69" s="12"/>
      <c r="O69" s="12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8">
        <f>ROUND(((J69+L69+M69)/3),2)</f>
        <v>40.43</v>
      </c>
      <c r="AT69" s="13">
        <v>10</v>
      </c>
      <c r="AU69" s="14">
        <f t="shared" si="4"/>
        <v>404.3</v>
      </c>
      <c r="AV69" s="9">
        <f t="shared" si="5"/>
        <v>497.29</v>
      </c>
      <c r="AW69" s="22"/>
      <c r="AX69" s="10">
        <f t="shared" si="0"/>
        <v>9</v>
      </c>
      <c r="AY69" s="8">
        <f t="shared" si="1"/>
        <v>363.87</v>
      </c>
      <c r="AZ69" s="8">
        <f t="shared" si="2"/>
        <v>447.56</v>
      </c>
      <c r="BA69" s="23"/>
    </row>
    <row r="70" spans="1:57" x14ac:dyDescent="0.25">
      <c r="A70" s="52" t="s">
        <v>266</v>
      </c>
      <c r="B70" s="77"/>
      <c r="C70" s="12"/>
      <c r="D70" s="12"/>
      <c r="E70" s="12"/>
      <c r="F70" s="12"/>
      <c r="G70" s="12"/>
      <c r="H70" s="12"/>
      <c r="I70" s="12"/>
      <c r="J70" s="12">
        <v>24.39</v>
      </c>
      <c r="K70" s="12"/>
      <c r="L70" s="12">
        <v>24.15</v>
      </c>
      <c r="M70" s="12">
        <v>24.81</v>
      </c>
      <c r="N70" s="12"/>
      <c r="O70" s="12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8">
        <f>ROUND(((J70+L70+M70)/3),2)</f>
        <v>24.45</v>
      </c>
      <c r="AT70" s="13">
        <v>5</v>
      </c>
      <c r="AU70" s="14">
        <f t="shared" si="4"/>
        <v>122.25</v>
      </c>
      <c r="AV70" s="9">
        <f t="shared" si="5"/>
        <v>150.37</v>
      </c>
      <c r="AW70" s="22"/>
      <c r="AX70" s="10">
        <f t="shared" si="0"/>
        <v>4.5</v>
      </c>
      <c r="AY70" s="8">
        <f t="shared" si="1"/>
        <v>110.03</v>
      </c>
      <c r="AZ70" s="8">
        <f t="shared" si="2"/>
        <v>135.34</v>
      </c>
      <c r="BA70" s="23"/>
    </row>
    <row r="71" spans="1:57" x14ac:dyDescent="0.25">
      <c r="A71" s="53" t="s">
        <v>267</v>
      </c>
      <c r="B71" s="77"/>
      <c r="C71" s="12"/>
      <c r="D71" s="12">
        <v>90.7</v>
      </c>
      <c r="E71" s="12"/>
      <c r="F71" s="12"/>
      <c r="G71" s="12"/>
      <c r="H71" s="12"/>
      <c r="I71" s="12"/>
      <c r="J71" s="12">
        <v>22.36</v>
      </c>
      <c r="K71" s="12"/>
      <c r="L71" s="12"/>
      <c r="M71" s="12">
        <v>22.99</v>
      </c>
      <c r="N71" s="12"/>
      <c r="O71" s="12"/>
      <c r="P71" s="12"/>
      <c r="Q71" s="12"/>
      <c r="R71" s="7"/>
      <c r="S71" s="7"/>
      <c r="T71" s="7"/>
      <c r="U71" s="7"/>
      <c r="V71" s="12"/>
      <c r="W71" s="7"/>
      <c r="X71" s="7"/>
      <c r="Y71" s="7"/>
      <c r="Z71" s="7"/>
      <c r="AA71" s="12"/>
      <c r="AB71" s="7"/>
      <c r="AC71" s="7"/>
      <c r="AD71" s="12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8">
        <f>ROUND(((D71+J71+M71)/3),2)</f>
        <v>45.35</v>
      </c>
      <c r="AT71" s="13">
        <v>12</v>
      </c>
      <c r="AU71" s="14">
        <f t="shared" si="4"/>
        <v>544.20000000000005</v>
      </c>
      <c r="AV71" s="9">
        <f t="shared" si="5"/>
        <v>669.37</v>
      </c>
      <c r="AW71" s="15"/>
      <c r="AX71" s="10">
        <f t="shared" si="0"/>
        <v>10.8</v>
      </c>
      <c r="AY71" s="8">
        <f t="shared" si="1"/>
        <v>489.78</v>
      </c>
      <c r="AZ71" s="8">
        <f t="shared" si="2"/>
        <v>602.42999999999995</v>
      </c>
      <c r="BA71" s="23"/>
    </row>
    <row r="72" spans="1:57" x14ac:dyDescent="0.25">
      <c r="A72" s="52" t="s">
        <v>268</v>
      </c>
      <c r="B72" s="77"/>
      <c r="C72" s="12"/>
      <c r="D72" s="12">
        <v>102.96</v>
      </c>
      <c r="E72" s="12"/>
      <c r="F72" s="12"/>
      <c r="G72" s="12"/>
      <c r="H72" s="12"/>
      <c r="I72" s="12"/>
      <c r="J72" s="12">
        <v>50</v>
      </c>
      <c r="K72" s="12"/>
      <c r="L72" s="12"/>
      <c r="M72" s="12">
        <v>30.26</v>
      </c>
      <c r="N72" s="12"/>
      <c r="O72" s="12"/>
      <c r="P72" s="12"/>
      <c r="Q72" s="12"/>
      <c r="R72" s="7"/>
      <c r="S72" s="7"/>
      <c r="T72" s="7"/>
      <c r="U72" s="7"/>
      <c r="V72" s="12"/>
      <c r="W72" s="7"/>
      <c r="X72" s="7"/>
      <c r="Y72" s="7"/>
      <c r="Z72" s="7"/>
      <c r="AA72" s="12"/>
      <c r="AB72" s="12"/>
      <c r="AC72" s="12"/>
      <c r="AD72" s="12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8">
        <f>ROUND(((D72+J72+M72)/3),2)</f>
        <v>61.07</v>
      </c>
      <c r="AT72" s="13">
        <v>12</v>
      </c>
      <c r="AU72" s="14">
        <f t="shared" si="4"/>
        <v>732.84</v>
      </c>
      <c r="AV72" s="9">
        <f t="shared" si="5"/>
        <v>901.39</v>
      </c>
      <c r="AW72" s="15"/>
      <c r="AX72" s="10">
        <f t="shared" ref="AX72:AX106" si="10">ROUND((AT72*90%),2)</f>
        <v>10.8</v>
      </c>
      <c r="AY72" s="8">
        <f t="shared" ref="AY72:AY106" si="11">ROUND((AS72*AX72),2)</f>
        <v>659.56</v>
      </c>
      <c r="AZ72" s="8">
        <f t="shared" ref="AZ72:AZ106" si="12">ROUND((AY72*1.23),2)</f>
        <v>811.26</v>
      </c>
      <c r="BA72" s="23"/>
    </row>
    <row r="73" spans="1:57" x14ac:dyDescent="0.25">
      <c r="A73" s="53" t="s">
        <v>269</v>
      </c>
      <c r="B73" s="77"/>
      <c r="C73" s="12"/>
      <c r="D73" s="12">
        <v>207.1</v>
      </c>
      <c r="E73" s="12"/>
      <c r="F73" s="12"/>
      <c r="G73" s="12"/>
      <c r="H73" s="12"/>
      <c r="I73" s="12"/>
      <c r="J73" s="12">
        <v>185.3</v>
      </c>
      <c r="K73" s="12"/>
      <c r="L73" s="12">
        <v>175.61</v>
      </c>
      <c r="M73" s="12"/>
      <c r="N73" s="12"/>
      <c r="O73" s="12"/>
      <c r="P73" s="17"/>
      <c r="Q73" s="1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8">
        <f>ROUND(((D73+J73+L73)/3),2)</f>
        <v>189.34</v>
      </c>
      <c r="AT73" s="18">
        <v>15</v>
      </c>
      <c r="AU73" s="14">
        <f t="shared" ref="AU73:AU106" si="13">ROUND(AT73*AS73,2)</f>
        <v>2840.1</v>
      </c>
      <c r="AV73" s="9">
        <f t="shared" ref="AV73:AV106" si="14">ROUND((AU73*1.23),2)</f>
        <v>3493.32</v>
      </c>
      <c r="AW73" s="20"/>
      <c r="AX73" s="10">
        <f t="shared" si="10"/>
        <v>13.5</v>
      </c>
      <c r="AY73" s="8">
        <f t="shared" si="11"/>
        <v>2556.09</v>
      </c>
      <c r="AZ73" s="8">
        <f t="shared" si="12"/>
        <v>3143.99</v>
      </c>
      <c r="BA73" s="24"/>
    </row>
    <row r="74" spans="1:57" x14ac:dyDescent="0.25">
      <c r="A74" s="52" t="s">
        <v>270</v>
      </c>
      <c r="B74" s="77"/>
      <c r="C74" s="12"/>
      <c r="D74" s="12">
        <v>120.7</v>
      </c>
      <c r="E74" s="12"/>
      <c r="F74" s="12"/>
      <c r="G74" s="12"/>
      <c r="H74" s="12"/>
      <c r="I74" s="12"/>
      <c r="J74" s="12">
        <v>120.7</v>
      </c>
      <c r="K74" s="12"/>
      <c r="L74" s="12">
        <v>119.51</v>
      </c>
      <c r="M74" s="12"/>
      <c r="N74" s="12"/>
      <c r="O74" s="12"/>
      <c r="P74" s="17"/>
      <c r="Q74" s="1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8">
        <f>ROUND(((D74+J74+L74)/3),2)</f>
        <v>120.3</v>
      </c>
      <c r="AT74" s="18">
        <v>20</v>
      </c>
      <c r="AU74" s="14">
        <f t="shared" si="13"/>
        <v>2406</v>
      </c>
      <c r="AV74" s="9">
        <f t="shared" si="14"/>
        <v>2959.38</v>
      </c>
      <c r="AW74" s="20"/>
      <c r="AX74" s="10">
        <f t="shared" si="10"/>
        <v>18</v>
      </c>
      <c r="AY74" s="8">
        <f t="shared" si="11"/>
        <v>2165.4</v>
      </c>
      <c r="AZ74" s="8">
        <f t="shared" si="12"/>
        <v>2663.44</v>
      </c>
      <c r="BA74" s="24"/>
    </row>
    <row r="75" spans="1:57" x14ac:dyDescent="0.25">
      <c r="A75" s="53" t="s">
        <v>271</v>
      </c>
      <c r="B75" s="77"/>
      <c r="C75" s="12"/>
      <c r="D75" s="12">
        <v>137.69999999999999</v>
      </c>
      <c r="E75" s="12"/>
      <c r="F75" s="12"/>
      <c r="G75" s="12"/>
      <c r="H75" s="12"/>
      <c r="I75" s="12"/>
      <c r="J75" s="12">
        <v>137.69999999999999</v>
      </c>
      <c r="K75" s="12"/>
      <c r="L75" s="12">
        <v>136.59</v>
      </c>
      <c r="M75" s="12"/>
      <c r="N75" s="12"/>
      <c r="O75" s="12"/>
      <c r="P75" s="17"/>
      <c r="Q75" s="1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12"/>
      <c r="AD75" s="12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8">
        <f>ROUND(((D75+J75+L75)/3),2)</f>
        <v>137.33000000000001</v>
      </c>
      <c r="AT75" s="18">
        <v>20</v>
      </c>
      <c r="AU75" s="14">
        <f t="shared" si="13"/>
        <v>2746.6</v>
      </c>
      <c r="AV75" s="9">
        <f t="shared" si="14"/>
        <v>3378.32</v>
      </c>
      <c r="AW75" s="20"/>
      <c r="AX75" s="10">
        <f t="shared" si="10"/>
        <v>18</v>
      </c>
      <c r="AY75" s="8">
        <f t="shared" si="11"/>
        <v>2471.94</v>
      </c>
      <c r="AZ75" s="8">
        <f t="shared" si="12"/>
        <v>3040.49</v>
      </c>
      <c r="BA75" s="24"/>
    </row>
    <row r="76" spans="1:57" x14ac:dyDescent="0.25">
      <c r="A76" s="52" t="s">
        <v>272</v>
      </c>
      <c r="B76" s="77"/>
      <c r="C76" s="12"/>
      <c r="D76" s="12">
        <v>17.87</v>
      </c>
      <c r="E76" s="12"/>
      <c r="F76" s="12"/>
      <c r="G76" s="12"/>
      <c r="H76" s="12"/>
      <c r="I76" s="12"/>
      <c r="J76" s="12">
        <v>15.98</v>
      </c>
      <c r="K76" s="12"/>
      <c r="L76" s="12"/>
      <c r="M76" s="12">
        <v>16.89</v>
      </c>
      <c r="N76" s="12"/>
      <c r="O76" s="12"/>
      <c r="P76" s="17"/>
      <c r="Q76" s="17"/>
      <c r="R76" s="7"/>
      <c r="S76" s="7"/>
      <c r="T76" s="7"/>
      <c r="U76" s="7"/>
      <c r="V76" s="17"/>
      <c r="W76" s="7"/>
      <c r="X76" s="7"/>
      <c r="Y76" s="7"/>
      <c r="Z76" s="7"/>
      <c r="AA76" s="12"/>
      <c r="AB76" s="12"/>
      <c r="AC76" s="17"/>
      <c r="AD76" s="1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8">
        <f>ROUND(((D76+J76+M76)/3),2)</f>
        <v>16.91</v>
      </c>
      <c r="AT76" s="18">
        <v>30</v>
      </c>
      <c r="AU76" s="14">
        <f t="shared" si="13"/>
        <v>507.3</v>
      </c>
      <c r="AV76" s="9">
        <f t="shared" si="14"/>
        <v>623.98</v>
      </c>
      <c r="AW76" s="20"/>
      <c r="AX76" s="10">
        <f t="shared" si="10"/>
        <v>27</v>
      </c>
      <c r="AY76" s="8">
        <f t="shared" si="11"/>
        <v>456.57</v>
      </c>
      <c r="AZ76" s="8">
        <f t="shared" si="12"/>
        <v>561.58000000000004</v>
      </c>
      <c r="BA76" s="24"/>
    </row>
    <row r="77" spans="1:57" x14ac:dyDescent="0.25">
      <c r="A77" s="53" t="s">
        <v>273</v>
      </c>
      <c r="B77" s="77"/>
      <c r="C77" s="12"/>
      <c r="D77" s="12">
        <v>27.27</v>
      </c>
      <c r="E77" s="12"/>
      <c r="F77" s="12"/>
      <c r="G77" s="12"/>
      <c r="H77" s="12"/>
      <c r="I77" s="12"/>
      <c r="J77" s="12">
        <v>25.2</v>
      </c>
      <c r="K77" s="12"/>
      <c r="L77" s="12"/>
      <c r="M77" s="12">
        <v>25.77</v>
      </c>
      <c r="N77" s="12"/>
      <c r="O77" s="12"/>
      <c r="P77" s="17"/>
      <c r="Q77" s="17"/>
      <c r="R77" s="7"/>
      <c r="S77" s="7"/>
      <c r="T77" s="7"/>
      <c r="U77" s="7"/>
      <c r="V77" s="17"/>
      <c r="W77" s="7"/>
      <c r="X77" s="7"/>
      <c r="Y77" s="7"/>
      <c r="Z77" s="7"/>
      <c r="AA77" s="12"/>
      <c r="AB77" s="12"/>
      <c r="AC77" s="17"/>
      <c r="AD77" s="1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8">
        <f t="shared" ref="AS77:AS79" si="15">ROUND(((D77+J77+M77)/3),2)</f>
        <v>26.08</v>
      </c>
      <c r="AT77" s="18">
        <v>30</v>
      </c>
      <c r="AU77" s="14">
        <f t="shared" si="13"/>
        <v>782.4</v>
      </c>
      <c r="AV77" s="9">
        <f t="shared" si="14"/>
        <v>962.35</v>
      </c>
      <c r="AW77" s="20"/>
      <c r="AX77" s="10">
        <f t="shared" si="10"/>
        <v>27</v>
      </c>
      <c r="AY77" s="8">
        <f t="shared" si="11"/>
        <v>704.16</v>
      </c>
      <c r="AZ77" s="8">
        <f t="shared" si="12"/>
        <v>866.12</v>
      </c>
      <c r="BA77" s="24"/>
    </row>
    <row r="78" spans="1:57" x14ac:dyDescent="0.25">
      <c r="A78" s="52" t="s">
        <v>274</v>
      </c>
      <c r="B78" s="78"/>
      <c r="C78" s="17"/>
      <c r="D78" s="17">
        <v>154.85</v>
      </c>
      <c r="E78" s="17"/>
      <c r="F78" s="17"/>
      <c r="G78" s="17"/>
      <c r="H78" s="17"/>
      <c r="I78" s="17"/>
      <c r="J78" s="17">
        <v>138.55000000000001</v>
      </c>
      <c r="K78" s="17"/>
      <c r="L78" s="17"/>
      <c r="M78" s="17">
        <v>127.14</v>
      </c>
      <c r="N78" s="17"/>
      <c r="O78" s="17"/>
      <c r="P78" s="17"/>
      <c r="Q78" s="17"/>
      <c r="R78" s="17"/>
      <c r="S78" s="17"/>
      <c r="T78" s="17"/>
      <c r="U78" s="17"/>
      <c r="V78" s="17"/>
      <c r="W78" s="44"/>
      <c r="X78" s="44"/>
      <c r="Y78" s="44"/>
      <c r="Z78" s="44"/>
      <c r="AA78" s="17"/>
      <c r="AB78" s="17"/>
      <c r="AC78" s="17"/>
      <c r="AD78" s="17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8">
        <f t="shared" si="15"/>
        <v>140.18</v>
      </c>
      <c r="AT78" s="40">
        <v>20</v>
      </c>
      <c r="AU78" s="14">
        <f t="shared" si="13"/>
        <v>2803.6</v>
      </c>
      <c r="AV78" s="9">
        <f t="shared" si="14"/>
        <v>3448.43</v>
      </c>
      <c r="AW78" s="20"/>
      <c r="AX78" s="10">
        <f t="shared" si="10"/>
        <v>18</v>
      </c>
      <c r="AY78" s="8">
        <f t="shared" si="11"/>
        <v>2523.2399999999998</v>
      </c>
      <c r="AZ78" s="8">
        <f t="shared" si="12"/>
        <v>3103.59</v>
      </c>
      <c r="BA78" s="24"/>
    </row>
    <row r="79" spans="1:57" x14ac:dyDescent="0.25">
      <c r="A79" s="53" t="s">
        <v>275</v>
      </c>
      <c r="B79" s="80"/>
      <c r="C79" s="71"/>
      <c r="D79" s="71">
        <v>212.8</v>
      </c>
      <c r="E79" s="71"/>
      <c r="F79" s="71"/>
      <c r="G79" s="71"/>
      <c r="H79" s="71"/>
      <c r="I79" s="71"/>
      <c r="J79" s="72">
        <v>190.4</v>
      </c>
      <c r="K79" s="71"/>
      <c r="L79" s="71"/>
      <c r="M79" s="71">
        <v>174.72</v>
      </c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8">
        <f t="shared" si="15"/>
        <v>192.64</v>
      </c>
      <c r="AT79" s="73">
        <v>20</v>
      </c>
      <c r="AU79" s="14">
        <f t="shared" si="13"/>
        <v>3852.8</v>
      </c>
      <c r="AV79" s="9">
        <f t="shared" si="14"/>
        <v>4738.9399999999996</v>
      </c>
      <c r="AW79" s="74"/>
      <c r="AX79" s="10">
        <f t="shared" si="10"/>
        <v>18</v>
      </c>
      <c r="AY79" s="8">
        <f t="shared" si="11"/>
        <v>3467.52</v>
      </c>
      <c r="AZ79" s="8">
        <f t="shared" si="12"/>
        <v>4265.05</v>
      </c>
      <c r="BA79" s="75"/>
    </row>
    <row r="80" spans="1:57" x14ac:dyDescent="0.25">
      <c r="A80" s="52" t="s">
        <v>276</v>
      </c>
      <c r="B80" s="80"/>
      <c r="C80" s="71"/>
      <c r="D80" s="71">
        <v>49.4</v>
      </c>
      <c r="E80" s="71"/>
      <c r="F80" s="71"/>
      <c r="G80" s="71"/>
      <c r="H80" s="71"/>
      <c r="I80" s="71"/>
      <c r="J80" s="72">
        <v>44.2</v>
      </c>
      <c r="K80" s="71"/>
      <c r="L80" s="71">
        <v>43.9</v>
      </c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8">
        <f>ROUND(((D80+J80+L80)/3),2)</f>
        <v>45.83</v>
      </c>
      <c r="AT80" s="73">
        <v>16</v>
      </c>
      <c r="AU80" s="14">
        <f t="shared" si="13"/>
        <v>733.28</v>
      </c>
      <c r="AV80" s="9">
        <f t="shared" si="14"/>
        <v>901.93</v>
      </c>
      <c r="AW80" s="74"/>
      <c r="AX80" s="10">
        <f t="shared" si="10"/>
        <v>14.4</v>
      </c>
      <c r="AY80" s="8">
        <f t="shared" si="11"/>
        <v>659.95</v>
      </c>
      <c r="AZ80" s="8">
        <f t="shared" si="12"/>
        <v>811.74</v>
      </c>
      <c r="BA80" s="75"/>
    </row>
    <row r="81" spans="1:53" x14ac:dyDescent="0.25">
      <c r="A81" s="53" t="s">
        <v>277</v>
      </c>
      <c r="B81" s="80"/>
      <c r="C81" s="71"/>
      <c r="D81" s="71">
        <v>25.94</v>
      </c>
      <c r="E81" s="71"/>
      <c r="F81" s="71"/>
      <c r="G81" s="71"/>
      <c r="H81" s="71"/>
      <c r="I81" s="71"/>
      <c r="J81" s="72">
        <v>23.2</v>
      </c>
      <c r="K81" s="71"/>
      <c r="L81" s="71"/>
      <c r="M81" s="71">
        <v>24.51</v>
      </c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8">
        <f>ROUND(((D81+J81+M81)/3),2)</f>
        <v>24.55</v>
      </c>
      <c r="AT81" s="73">
        <v>16</v>
      </c>
      <c r="AU81" s="14">
        <f t="shared" si="13"/>
        <v>392.8</v>
      </c>
      <c r="AV81" s="9">
        <f t="shared" si="14"/>
        <v>483.14</v>
      </c>
      <c r="AW81" s="74"/>
      <c r="AX81" s="10">
        <f t="shared" si="10"/>
        <v>14.4</v>
      </c>
      <c r="AY81" s="8">
        <f t="shared" si="11"/>
        <v>353.52</v>
      </c>
      <c r="AZ81" s="8">
        <f t="shared" si="12"/>
        <v>434.83</v>
      </c>
      <c r="BA81" s="75"/>
    </row>
    <row r="82" spans="1:53" x14ac:dyDescent="0.25">
      <c r="A82" s="52" t="s">
        <v>278</v>
      </c>
      <c r="B82" s="80"/>
      <c r="C82" s="71"/>
      <c r="D82" s="71"/>
      <c r="E82" s="71"/>
      <c r="F82" s="71"/>
      <c r="G82" s="71"/>
      <c r="H82" s="71"/>
      <c r="I82" s="71"/>
      <c r="J82" s="72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>
        <v>26.83</v>
      </c>
      <c r="AK82" s="71">
        <v>26.83</v>
      </c>
      <c r="AL82" s="71">
        <v>26.83</v>
      </c>
      <c r="AM82" s="71"/>
      <c r="AN82" s="71"/>
      <c r="AO82" s="71"/>
      <c r="AP82" s="71"/>
      <c r="AQ82" s="71"/>
      <c r="AR82" s="71"/>
      <c r="AS82" s="8">
        <f>ROUND(((AJ82+AK82+AL82)/3),2)</f>
        <v>26.83</v>
      </c>
      <c r="AT82" s="73">
        <v>25</v>
      </c>
      <c r="AU82" s="14">
        <f t="shared" si="13"/>
        <v>670.75</v>
      </c>
      <c r="AV82" s="9">
        <f t="shared" si="14"/>
        <v>825.02</v>
      </c>
      <c r="AW82" s="74"/>
      <c r="AX82" s="10">
        <f t="shared" si="10"/>
        <v>22.5</v>
      </c>
      <c r="AY82" s="8">
        <f t="shared" si="11"/>
        <v>603.67999999999995</v>
      </c>
      <c r="AZ82" s="8">
        <f t="shared" si="12"/>
        <v>742.53</v>
      </c>
      <c r="BA82" s="75"/>
    </row>
    <row r="83" spans="1:53" x14ac:dyDescent="0.25">
      <c r="A83" s="53" t="s">
        <v>279</v>
      </c>
      <c r="B83" s="80"/>
      <c r="C83" s="71"/>
      <c r="D83" s="71"/>
      <c r="E83" s="71"/>
      <c r="F83" s="71"/>
      <c r="G83" s="71"/>
      <c r="H83" s="71"/>
      <c r="I83" s="71"/>
      <c r="J83" s="72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>
        <v>129</v>
      </c>
      <c r="AN83" s="71">
        <v>129.6</v>
      </c>
      <c r="AO83" s="71">
        <v>114.46</v>
      </c>
      <c r="AP83" s="71"/>
      <c r="AQ83" s="71"/>
      <c r="AR83" s="71"/>
      <c r="AS83" s="8">
        <f>ROUND(((AM83+AN83+AO83)/3),2)</f>
        <v>124.35</v>
      </c>
      <c r="AT83" s="73">
        <v>25</v>
      </c>
      <c r="AU83" s="14">
        <f t="shared" si="13"/>
        <v>3108.75</v>
      </c>
      <c r="AV83" s="9">
        <f t="shared" si="14"/>
        <v>3823.76</v>
      </c>
      <c r="AW83" s="74"/>
      <c r="AX83" s="10">
        <f t="shared" si="10"/>
        <v>22.5</v>
      </c>
      <c r="AY83" s="8">
        <f t="shared" si="11"/>
        <v>2797.88</v>
      </c>
      <c r="AZ83" s="8">
        <f t="shared" si="12"/>
        <v>3441.39</v>
      </c>
      <c r="BA83" s="75"/>
    </row>
    <row r="84" spans="1:53" x14ac:dyDescent="0.25">
      <c r="A84" s="52" t="s">
        <v>280</v>
      </c>
      <c r="B84" s="80"/>
      <c r="C84" s="71"/>
      <c r="D84" s="71">
        <v>169.65</v>
      </c>
      <c r="E84" s="71"/>
      <c r="F84" s="71"/>
      <c r="G84" s="71"/>
      <c r="H84" s="71"/>
      <c r="I84" s="71"/>
      <c r="J84" s="72">
        <v>507.45</v>
      </c>
      <c r="K84" s="71"/>
      <c r="L84" s="71"/>
      <c r="M84" s="71">
        <v>129.90199999999999</v>
      </c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8">
        <f>ROUND(((D84+J84+M84)/3),2)</f>
        <v>269</v>
      </c>
      <c r="AT84" s="73">
        <v>20</v>
      </c>
      <c r="AU84" s="14">
        <f t="shared" si="13"/>
        <v>5380</v>
      </c>
      <c r="AV84" s="9">
        <f t="shared" si="14"/>
        <v>6617.4</v>
      </c>
      <c r="AW84" s="74"/>
      <c r="AX84" s="10">
        <f t="shared" si="10"/>
        <v>18</v>
      </c>
      <c r="AY84" s="8">
        <f t="shared" si="11"/>
        <v>4842</v>
      </c>
      <c r="AZ84" s="8">
        <f t="shared" si="12"/>
        <v>5955.66</v>
      </c>
      <c r="BA84" s="75"/>
    </row>
    <row r="85" spans="1:53" x14ac:dyDescent="0.25">
      <c r="A85" s="53" t="s">
        <v>281</v>
      </c>
      <c r="B85" s="80"/>
      <c r="C85" s="71"/>
      <c r="D85" s="71">
        <v>567.15</v>
      </c>
      <c r="E85" s="71"/>
      <c r="F85" s="71"/>
      <c r="G85" s="71"/>
      <c r="H85" s="71"/>
      <c r="I85" s="71"/>
      <c r="J85" s="72"/>
      <c r="K85" s="71"/>
      <c r="L85" s="71">
        <v>481.3</v>
      </c>
      <c r="M85" s="71">
        <v>465.66</v>
      </c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8">
        <f>ROUND(((D85+L85+M85)/3),2)</f>
        <v>504.7</v>
      </c>
      <c r="AT85" s="73">
        <v>20</v>
      </c>
      <c r="AU85" s="14">
        <f t="shared" si="13"/>
        <v>10094</v>
      </c>
      <c r="AV85" s="9">
        <f t="shared" si="14"/>
        <v>12415.62</v>
      </c>
      <c r="AW85" s="74"/>
      <c r="AX85" s="10">
        <f t="shared" si="10"/>
        <v>18</v>
      </c>
      <c r="AY85" s="8">
        <f t="shared" si="11"/>
        <v>9084.6</v>
      </c>
      <c r="AZ85" s="8">
        <f t="shared" si="12"/>
        <v>11174.06</v>
      </c>
      <c r="BA85" s="75"/>
    </row>
    <row r="86" spans="1:53" x14ac:dyDescent="0.25">
      <c r="A86" s="52" t="s">
        <v>282</v>
      </c>
      <c r="B86" s="80"/>
      <c r="C86" s="71"/>
      <c r="D86" s="71">
        <v>26.13</v>
      </c>
      <c r="E86" s="71"/>
      <c r="F86" s="71"/>
      <c r="G86" s="71"/>
      <c r="H86" s="71"/>
      <c r="I86" s="71"/>
      <c r="J86" s="72">
        <v>23.37</v>
      </c>
      <c r="K86" s="71"/>
      <c r="L86" s="71"/>
      <c r="M86" s="71">
        <v>24.69</v>
      </c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8">
        <f>ROUND(((D86+J86+M86)/3),2)</f>
        <v>24.73</v>
      </c>
      <c r="AT86" s="73">
        <v>20</v>
      </c>
      <c r="AU86" s="14">
        <f t="shared" si="13"/>
        <v>494.6</v>
      </c>
      <c r="AV86" s="9">
        <f t="shared" si="14"/>
        <v>608.36</v>
      </c>
      <c r="AW86" s="74"/>
      <c r="AX86" s="10">
        <f t="shared" si="10"/>
        <v>18</v>
      </c>
      <c r="AY86" s="8">
        <f t="shared" si="11"/>
        <v>445.14</v>
      </c>
      <c r="AZ86" s="8">
        <f t="shared" si="12"/>
        <v>547.52</v>
      </c>
      <c r="BA86" s="75"/>
    </row>
    <row r="87" spans="1:53" x14ac:dyDescent="0.25">
      <c r="A87" s="53" t="s">
        <v>283</v>
      </c>
      <c r="B87" s="80"/>
      <c r="C87" s="71"/>
      <c r="D87" s="71">
        <v>73.930000000000007</v>
      </c>
      <c r="E87" s="71"/>
      <c r="F87" s="71"/>
      <c r="G87" s="71"/>
      <c r="H87" s="71"/>
      <c r="I87" s="71"/>
      <c r="J87" s="72">
        <v>76.83</v>
      </c>
      <c r="K87" s="71"/>
      <c r="L87" s="71">
        <v>65.040000000000006</v>
      </c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8">
        <f>ROUND(((D87+J87+L87)/3),2)</f>
        <v>71.930000000000007</v>
      </c>
      <c r="AT87" s="73">
        <v>30</v>
      </c>
      <c r="AU87" s="14">
        <f t="shared" si="13"/>
        <v>2157.9</v>
      </c>
      <c r="AV87" s="9">
        <f t="shared" si="14"/>
        <v>2654.22</v>
      </c>
      <c r="AW87" s="74"/>
      <c r="AX87" s="10">
        <f t="shared" si="10"/>
        <v>27</v>
      </c>
      <c r="AY87" s="8">
        <f t="shared" si="11"/>
        <v>1942.11</v>
      </c>
      <c r="AZ87" s="8">
        <f t="shared" si="12"/>
        <v>2388.8000000000002</v>
      </c>
      <c r="BA87" s="75"/>
    </row>
    <row r="88" spans="1:53" x14ac:dyDescent="0.25">
      <c r="A88" s="52" t="s">
        <v>284</v>
      </c>
      <c r="B88" s="80"/>
      <c r="C88" s="71"/>
      <c r="D88" s="71">
        <v>41.61</v>
      </c>
      <c r="E88" s="71"/>
      <c r="F88" s="71"/>
      <c r="G88" s="71"/>
      <c r="H88" s="71"/>
      <c r="I88" s="71"/>
      <c r="J88" s="72"/>
      <c r="K88" s="71"/>
      <c r="L88" s="71">
        <v>31.71</v>
      </c>
      <c r="M88" s="71">
        <v>35.450000000000003</v>
      </c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8">
        <f>ROUND(((D88+L88+M88)/3),2)</f>
        <v>36.26</v>
      </c>
      <c r="AT88" s="73">
        <v>30</v>
      </c>
      <c r="AU88" s="14">
        <f t="shared" si="13"/>
        <v>1087.8</v>
      </c>
      <c r="AV88" s="9">
        <f t="shared" si="14"/>
        <v>1337.99</v>
      </c>
      <c r="AW88" s="74"/>
      <c r="AX88" s="10">
        <f t="shared" si="10"/>
        <v>27</v>
      </c>
      <c r="AY88" s="8">
        <f t="shared" si="11"/>
        <v>979.02</v>
      </c>
      <c r="AZ88" s="8">
        <f t="shared" si="12"/>
        <v>1204.19</v>
      </c>
      <c r="BA88" s="75"/>
    </row>
    <row r="89" spans="1:53" x14ac:dyDescent="0.25">
      <c r="A89" s="53" t="s">
        <v>285</v>
      </c>
      <c r="B89" s="81"/>
      <c r="C89" s="7"/>
      <c r="D89" s="7">
        <v>9.9</v>
      </c>
      <c r="E89" s="7"/>
      <c r="F89" s="7"/>
      <c r="G89" s="7"/>
      <c r="H89" s="7"/>
      <c r="I89" s="7"/>
      <c r="J89" s="7">
        <v>7.77</v>
      </c>
      <c r="K89" s="7"/>
      <c r="L89" s="7"/>
      <c r="M89" s="7">
        <v>8.18</v>
      </c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8">
        <f>ROUND(((D89+J89+M89)/3),2)</f>
        <v>8.6199999999999992</v>
      </c>
      <c r="AT89" s="6">
        <v>10</v>
      </c>
      <c r="AU89" s="14">
        <f t="shared" si="13"/>
        <v>86.2</v>
      </c>
      <c r="AV89" s="9">
        <f t="shared" si="14"/>
        <v>106.03</v>
      </c>
      <c r="AW89" s="22"/>
      <c r="AX89" s="10">
        <f t="shared" si="10"/>
        <v>9</v>
      </c>
      <c r="AY89" s="8">
        <f t="shared" si="11"/>
        <v>77.58</v>
      </c>
      <c r="AZ89" s="8">
        <f t="shared" si="12"/>
        <v>95.42</v>
      </c>
      <c r="BA89" s="11"/>
    </row>
    <row r="90" spans="1:53" x14ac:dyDescent="0.25">
      <c r="A90" s="52" t="s">
        <v>286</v>
      </c>
      <c r="B90" s="77"/>
      <c r="C90" s="12"/>
      <c r="D90" s="12">
        <v>28.81</v>
      </c>
      <c r="E90" s="12"/>
      <c r="F90" s="12"/>
      <c r="G90" s="12"/>
      <c r="H90" s="12"/>
      <c r="I90" s="12"/>
      <c r="J90" s="12">
        <v>23.17</v>
      </c>
      <c r="K90" s="12">
        <v>27</v>
      </c>
      <c r="L90" s="12"/>
      <c r="M90" s="12"/>
      <c r="N90" s="12"/>
      <c r="O90" s="12"/>
      <c r="P90" s="7"/>
      <c r="Q90" s="7">
        <v>29.32</v>
      </c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8">
        <f>ROUND(((D90+J90+K90+Q90)/4),2)</f>
        <v>27.08</v>
      </c>
      <c r="AT90" s="13">
        <v>100</v>
      </c>
      <c r="AU90" s="14">
        <f t="shared" si="13"/>
        <v>2708</v>
      </c>
      <c r="AV90" s="9">
        <f t="shared" si="14"/>
        <v>3330.84</v>
      </c>
      <c r="AW90" s="22"/>
      <c r="AX90" s="10">
        <f t="shared" si="10"/>
        <v>90</v>
      </c>
      <c r="AY90" s="8">
        <f t="shared" si="11"/>
        <v>2437.1999999999998</v>
      </c>
      <c r="AZ90" s="8">
        <f t="shared" si="12"/>
        <v>2997.76</v>
      </c>
      <c r="BA90" s="23"/>
    </row>
    <row r="91" spans="1:53" x14ac:dyDescent="0.25">
      <c r="A91" s="53" t="s">
        <v>287</v>
      </c>
      <c r="B91" s="77"/>
      <c r="C91" s="12"/>
      <c r="D91" s="12">
        <v>29.88</v>
      </c>
      <c r="E91" s="12"/>
      <c r="F91" s="12"/>
      <c r="G91" s="12"/>
      <c r="H91" s="12"/>
      <c r="I91" s="12"/>
      <c r="J91" s="12">
        <v>23.98</v>
      </c>
      <c r="K91" s="12"/>
      <c r="L91" s="12"/>
      <c r="M91" s="12">
        <v>25.46</v>
      </c>
      <c r="N91" s="12"/>
      <c r="O91" s="12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8">
        <f>ROUND(((D91+J91+M91)/3),2)</f>
        <v>26.44</v>
      </c>
      <c r="AT91" s="13">
        <v>100</v>
      </c>
      <c r="AU91" s="14">
        <f t="shared" si="13"/>
        <v>2644</v>
      </c>
      <c r="AV91" s="9">
        <f t="shared" si="14"/>
        <v>3252.12</v>
      </c>
      <c r="AW91" s="22"/>
      <c r="AX91" s="10">
        <f t="shared" si="10"/>
        <v>90</v>
      </c>
      <c r="AY91" s="8">
        <f t="shared" si="11"/>
        <v>2379.6</v>
      </c>
      <c r="AZ91" s="8">
        <f t="shared" si="12"/>
        <v>2926.91</v>
      </c>
      <c r="BA91" s="23"/>
    </row>
    <row r="92" spans="1:53" x14ac:dyDescent="0.25">
      <c r="A92" s="52" t="s">
        <v>288</v>
      </c>
      <c r="B92" s="77"/>
      <c r="C92" s="12"/>
      <c r="D92" s="48"/>
      <c r="E92" s="48"/>
      <c r="F92" s="48"/>
      <c r="G92" s="48"/>
      <c r="H92" s="48"/>
      <c r="I92" s="48"/>
      <c r="J92" s="48">
        <v>21.95</v>
      </c>
      <c r="K92" s="48"/>
      <c r="L92" s="48"/>
      <c r="M92" s="48">
        <v>130.54</v>
      </c>
      <c r="N92" s="12"/>
      <c r="O92" s="12"/>
      <c r="P92" s="12"/>
      <c r="Q92" s="12"/>
      <c r="R92" s="7"/>
      <c r="S92" s="7"/>
      <c r="T92" s="7"/>
      <c r="U92" s="7"/>
      <c r="V92" s="12"/>
      <c r="W92" s="7"/>
      <c r="X92" s="7"/>
      <c r="Y92" s="7"/>
      <c r="Z92" s="7"/>
      <c r="AA92" s="12"/>
      <c r="AB92" s="7"/>
      <c r="AC92" s="7"/>
      <c r="AD92" s="12"/>
      <c r="AE92" s="7"/>
      <c r="AF92" s="7"/>
      <c r="AG92" s="7"/>
      <c r="AH92" s="7"/>
      <c r="AI92" s="7">
        <v>24.89</v>
      </c>
      <c r="AJ92" s="7"/>
      <c r="AK92" s="7"/>
      <c r="AL92" s="7"/>
      <c r="AM92" s="7"/>
      <c r="AN92" s="7"/>
      <c r="AO92" s="7"/>
      <c r="AP92" s="7"/>
      <c r="AQ92" s="7"/>
      <c r="AR92" s="7"/>
      <c r="AS92" s="8">
        <f>ROUND(((J92+M92+AI92)/3),2)</f>
        <v>59.13</v>
      </c>
      <c r="AT92" s="13">
        <v>100</v>
      </c>
      <c r="AU92" s="14">
        <f t="shared" si="13"/>
        <v>5913</v>
      </c>
      <c r="AV92" s="9">
        <f t="shared" si="14"/>
        <v>7272.99</v>
      </c>
      <c r="AW92" s="15"/>
      <c r="AX92" s="10">
        <f t="shared" si="10"/>
        <v>90</v>
      </c>
      <c r="AY92" s="8">
        <f t="shared" si="11"/>
        <v>5321.7</v>
      </c>
      <c r="AZ92" s="8">
        <f t="shared" si="12"/>
        <v>6545.69</v>
      </c>
      <c r="BA92" s="23"/>
    </row>
    <row r="93" spans="1:53" x14ac:dyDescent="0.25">
      <c r="A93" s="53" t="s">
        <v>289</v>
      </c>
      <c r="B93" s="77"/>
      <c r="C93" s="12"/>
      <c r="D93" s="12">
        <v>95.67</v>
      </c>
      <c r="E93" s="12"/>
      <c r="F93" s="12"/>
      <c r="G93" s="12"/>
      <c r="H93" s="12"/>
      <c r="I93" s="12"/>
      <c r="J93" s="12">
        <v>100</v>
      </c>
      <c r="K93" s="12"/>
      <c r="L93" s="12"/>
      <c r="M93" s="12">
        <v>47.27</v>
      </c>
      <c r="N93" s="12"/>
      <c r="O93" s="12"/>
      <c r="P93" s="12"/>
      <c r="Q93" s="12"/>
      <c r="R93" s="7"/>
      <c r="S93" s="7"/>
      <c r="T93" s="7"/>
      <c r="U93" s="7"/>
      <c r="V93" s="12"/>
      <c r="W93" s="7"/>
      <c r="X93" s="7"/>
      <c r="Y93" s="7"/>
      <c r="Z93" s="7"/>
      <c r="AA93" s="12"/>
      <c r="AB93" s="12"/>
      <c r="AC93" s="12"/>
      <c r="AD93" s="12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8">
        <f t="shared" ref="AS93:AS94" si="16">ROUND(((D93+J93+M93)/3),2)</f>
        <v>80.98</v>
      </c>
      <c r="AT93" s="13">
        <v>10</v>
      </c>
      <c r="AU93" s="14">
        <f t="shared" si="13"/>
        <v>809.8</v>
      </c>
      <c r="AV93" s="9">
        <f t="shared" si="14"/>
        <v>996.05</v>
      </c>
      <c r="AW93" s="15"/>
      <c r="AX93" s="10">
        <f t="shared" si="10"/>
        <v>9</v>
      </c>
      <c r="AY93" s="8">
        <f t="shared" si="11"/>
        <v>728.82</v>
      </c>
      <c r="AZ93" s="8">
        <f t="shared" si="12"/>
        <v>896.45</v>
      </c>
      <c r="BA93" s="23"/>
    </row>
    <row r="94" spans="1:53" x14ac:dyDescent="0.25">
      <c r="A94" s="52" t="s">
        <v>290</v>
      </c>
      <c r="B94" s="77"/>
      <c r="C94" s="12"/>
      <c r="D94" s="12">
        <v>153.9</v>
      </c>
      <c r="E94" s="12"/>
      <c r="F94" s="12"/>
      <c r="G94" s="12"/>
      <c r="H94" s="12"/>
      <c r="I94" s="12"/>
      <c r="J94" s="12">
        <v>137.69999999999999</v>
      </c>
      <c r="K94" s="12"/>
      <c r="L94" s="12"/>
      <c r="M94" s="12">
        <v>126.36</v>
      </c>
      <c r="N94" s="12"/>
      <c r="O94" s="12"/>
      <c r="P94" s="17"/>
      <c r="Q94" s="1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8">
        <f t="shared" si="16"/>
        <v>139.32</v>
      </c>
      <c r="AT94" s="18">
        <v>20</v>
      </c>
      <c r="AU94" s="14">
        <f t="shared" si="13"/>
        <v>2786.4</v>
      </c>
      <c r="AV94" s="9">
        <f t="shared" si="14"/>
        <v>3427.27</v>
      </c>
      <c r="AW94" s="20"/>
      <c r="AX94" s="10">
        <f t="shared" si="10"/>
        <v>18</v>
      </c>
      <c r="AY94" s="8">
        <f t="shared" si="11"/>
        <v>2507.7600000000002</v>
      </c>
      <c r="AZ94" s="8">
        <f t="shared" si="12"/>
        <v>3084.54</v>
      </c>
      <c r="BA94" s="24"/>
    </row>
    <row r="95" spans="1:53" x14ac:dyDescent="0.25">
      <c r="A95" s="53" t="s">
        <v>291</v>
      </c>
      <c r="B95" s="77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7"/>
      <c r="X95" s="7"/>
      <c r="Y95" s="7"/>
      <c r="Z95" s="7"/>
      <c r="AA95" s="12"/>
      <c r="AB95" s="12"/>
      <c r="AC95" s="12"/>
      <c r="AD95" s="48"/>
      <c r="AE95" s="48"/>
      <c r="AF95" s="48"/>
      <c r="AG95" s="48"/>
      <c r="AH95" s="48"/>
      <c r="AI95" s="44"/>
      <c r="AJ95" s="44"/>
      <c r="AK95" s="44"/>
      <c r="AL95" s="44"/>
      <c r="AM95" s="44"/>
      <c r="AN95" s="44"/>
      <c r="AO95" s="44"/>
      <c r="AP95" s="44">
        <v>342.27</v>
      </c>
      <c r="AQ95" s="44">
        <v>268.29000000000002</v>
      </c>
      <c r="AR95" s="44">
        <v>299.58999999999997</v>
      </c>
      <c r="AS95" s="8">
        <f>ROUND(((AP95+AQ95+AR95)/3),2)</f>
        <v>303.38</v>
      </c>
      <c r="AT95" s="40">
        <v>5</v>
      </c>
      <c r="AU95" s="14">
        <f t="shared" si="13"/>
        <v>1516.9</v>
      </c>
      <c r="AV95" s="9">
        <f t="shared" si="14"/>
        <v>1865.79</v>
      </c>
      <c r="AW95" s="15"/>
      <c r="AX95" s="10">
        <f t="shared" si="10"/>
        <v>4.5</v>
      </c>
      <c r="AY95" s="8">
        <f t="shared" si="11"/>
        <v>1365.21</v>
      </c>
      <c r="AZ95" s="8">
        <f t="shared" si="12"/>
        <v>1679.21</v>
      </c>
      <c r="BA95" s="24"/>
    </row>
    <row r="96" spans="1:53" x14ac:dyDescent="0.25">
      <c r="A96" s="52" t="s">
        <v>292</v>
      </c>
      <c r="B96" s="77"/>
      <c r="C96" s="12"/>
      <c r="D96" s="12">
        <v>3086.35</v>
      </c>
      <c r="E96" s="12"/>
      <c r="F96" s="12"/>
      <c r="G96" s="12"/>
      <c r="H96" s="12"/>
      <c r="I96" s="12"/>
      <c r="J96" s="12">
        <v>2542.2800000000002</v>
      </c>
      <c r="K96" s="12"/>
      <c r="L96" s="12"/>
      <c r="M96" s="12"/>
      <c r="N96" s="12"/>
      <c r="O96" s="12"/>
      <c r="P96" s="7">
        <v>3013.73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8">
        <f>ROUND(((D96+J96+P96)/3),2)</f>
        <v>2880.79</v>
      </c>
      <c r="AT96" s="13">
        <v>9</v>
      </c>
      <c r="AU96" s="14">
        <f t="shared" si="13"/>
        <v>25927.11</v>
      </c>
      <c r="AV96" s="9">
        <f t="shared" si="14"/>
        <v>31890.35</v>
      </c>
      <c r="AW96" s="22"/>
      <c r="AX96" s="10">
        <f t="shared" si="10"/>
        <v>8.1</v>
      </c>
      <c r="AY96" s="8">
        <f t="shared" si="11"/>
        <v>23334.400000000001</v>
      </c>
      <c r="AZ96" s="8">
        <f t="shared" si="12"/>
        <v>28701.31</v>
      </c>
      <c r="BA96" s="23"/>
    </row>
    <row r="97" spans="1:53" x14ac:dyDescent="0.25">
      <c r="A97" s="53" t="s">
        <v>293</v>
      </c>
      <c r="B97" s="77"/>
      <c r="C97" s="12"/>
      <c r="D97" s="12">
        <v>1445.12</v>
      </c>
      <c r="E97" s="12"/>
      <c r="F97" s="12"/>
      <c r="G97" s="12"/>
      <c r="H97" s="12"/>
      <c r="I97" s="12"/>
      <c r="J97" s="12">
        <v>1714.63</v>
      </c>
      <c r="K97" s="76"/>
      <c r="L97" s="12"/>
      <c r="M97" s="12">
        <v>1281.8499999999999</v>
      </c>
      <c r="N97" s="12"/>
      <c r="O97" s="12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8">
        <f>ROUND(((D97+J97+M97)/3),2)</f>
        <v>1480.53</v>
      </c>
      <c r="AT97" s="13">
        <v>48</v>
      </c>
      <c r="AU97" s="14">
        <f t="shared" si="13"/>
        <v>71065.440000000002</v>
      </c>
      <c r="AV97" s="9">
        <f t="shared" si="14"/>
        <v>87410.49</v>
      </c>
      <c r="AW97" s="22"/>
      <c r="AX97" s="10">
        <f t="shared" si="10"/>
        <v>43.2</v>
      </c>
      <c r="AY97" s="8">
        <f t="shared" si="11"/>
        <v>63958.9</v>
      </c>
      <c r="AZ97" s="8">
        <f t="shared" si="12"/>
        <v>78669.45</v>
      </c>
      <c r="BA97" s="23"/>
    </row>
    <row r="98" spans="1:53" x14ac:dyDescent="0.25">
      <c r="A98" s="52" t="s">
        <v>294</v>
      </c>
      <c r="B98" s="77"/>
      <c r="C98" s="12"/>
      <c r="D98" s="12">
        <v>983.68</v>
      </c>
      <c r="E98" s="12"/>
      <c r="F98" s="12"/>
      <c r="G98" s="12"/>
      <c r="H98" s="12"/>
      <c r="I98" s="12"/>
      <c r="J98" s="12">
        <v>999.19</v>
      </c>
      <c r="K98" s="12"/>
      <c r="L98" s="12"/>
      <c r="M98" s="12">
        <v>922.2</v>
      </c>
      <c r="N98" s="12"/>
      <c r="O98" s="12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8">
        <f t="shared" ref="AS98:AS103" si="17">ROUND(((D98+J98+M98)/3),2)</f>
        <v>968.36</v>
      </c>
      <c r="AT98" s="13">
        <v>32</v>
      </c>
      <c r="AU98" s="14">
        <f t="shared" si="13"/>
        <v>30987.52</v>
      </c>
      <c r="AV98" s="9">
        <f t="shared" si="14"/>
        <v>38114.65</v>
      </c>
      <c r="AW98" s="22"/>
      <c r="AX98" s="10">
        <f t="shared" si="10"/>
        <v>28.8</v>
      </c>
      <c r="AY98" s="8">
        <f t="shared" si="11"/>
        <v>27888.77</v>
      </c>
      <c r="AZ98" s="8">
        <f t="shared" si="12"/>
        <v>34303.19</v>
      </c>
      <c r="BA98" s="23"/>
    </row>
    <row r="99" spans="1:53" x14ac:dyDescent="0.25">
      <c r="A99" s="53" t="s">
        <v>295</v>
      </c>
      <c r="B99" s="77"/>
      <c r="C99" s="12"/>
      <c r="D99" s="12">
        <v>1224.92</v>
      </c>
      <c r="E99" s="12"/>
      <c r="F99" s="12"/>
      <c r="G99" s="12"/>
      <c r="H99" s="12"/>
      <c r="I99" s="12"/>
      <c r="J99" s="12">
        <v>976.42</v>
      </c>
      <c r="K99" s="12"/>
      <c r="L99" s="12"/>
      <c r="M99" s="12">
        <v>937.92</v>
      </c>
      <c r="N99" s="12"/>
      <c r="O99" s="12"/>
      <c r="P99" s="12"/>
      <c r="Q99" s="12"/>
      <c r="R99" s="7"/>
      <c r="S99" s="7"/>
      <c r="T99" s="7"/>
      <c r="U99" s="7"/>
      <c r="V99" s="12"/>
      <c r="W99" s="7"/>
      <c r="X99" s="7"/>
      <c r="Y99" s="7"/>
      <c r="Z99" s="7"/>
      <c r="AA99" s="12"/>
      <c r="AB99" s="7"/>
      <c r="AC99" s="7"/>
      <c r="AD99" s="12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8">
        <f t="shared" si="17"/>
        <v>1046.42</v>
      </c>
      <c r="AT99" s="13">
        <v>64</v>
      </c>
      <c r="AU99" s="14">
        <f t="shared" si="13"/>
        <v>66970.880000000005</v>
      </c>
      <c r="AV99" s="9">
        <f t="shared" si="14"/>
        <v>82374.179999999993</v>
      </c>
      <c r="AW99" s="15"/>
      <c r="AX99" s="10">
        <f t="shared" si="10"/>
        <v>57.6</v>
      </c>
      <c r="AY99" s="8">
        <f t="shared" si="11"/>
        <v>60273.79</v>
      </c>
      <c r="AZ99" s="8">
        <f t="shared" si="12"/>
        <v>74136.759999999995</v>
      </c>
      <c r="BA99" s="23"/>
    </row>
    <row r="100" spans="1:53" x14ac:dyDescent="0.25">
      <c r="A100" s="52" t="s">
        <v>296</v>
      </c>
      <c r="B100" s="77"/>
      <c r="C100" s="12"/>
      <c r="D100" s="12">
        <v>124.2</v>
      </c>
      <c r="E100" s="12"/>
      <c r="F100" s="12"/>
      <c r="G100" s="12"/>
      <c r="H100" s="12"/>
      <c r="I100" s="12"/>
      <c r="J100" s="12">
        <v>118</v>
      </c>
      <c r="K100" s="12"/>
      <c r="L100" s="12"/>
      <c r="M100" s="12">
        <v>127.92</v>
      </c>
      <c r="N100" s="12"/>
      <c r="O100" s="12"/>
      <c r="P100" s="12"/>
      <c r="Q100" s="12"/>
      <c r="R100" s="7"/>
      <c r="S100" s="7"/>
      <c r="T100" s="7"/>
      <c r="U100" s="7"/>
      <c r="V100" s="12"/>
      <c r="W100" s="7"/>
      <c r="X100" s="7"/>
      <c r="Y100" s="7"/>
      <c r="Z100" s="7"/>
      <c r="AA100" s="12"/>
      <c r="AB100" s="12"/>
      <c r="AC100" s="12"/>
      <c r="AD100" s="12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8">
        <f t="shared" si="17"/>
        <v>123.37</v>
      </c>
      <c r="AT100" s="13">
        <v>8</v>
      </c>
      <c r="AU100" s="14">
        <f t="shared" si="13"/>
        <v>986.96</v>
      </c>
      <c r="AV100" s="9">
        <f t="shared" si="14"/>
        <v>1213.96</v>
      </c>
      <c r="AW100" s="15"/>
      <c r="AX100" s="10">
        <f t="shared" si="10"/>
        <v>7.2</v>
      </c>
      <c r="AY100" s="8">
        <f t="shared" si="11"/>
        <v>888.26</v>
      </c>
      <c r="AZ100" s="8">
        <f t="shared" si="12"/>
        <v>1092.56</v>
      </c>
      <c r="BA100" s="23"/>
    </row>
    <row r="101" spans="1:53" x14ac:dyDescent="0.25">
      <c r="A101" s="53" t="s">
        <v>297</v>
      </c>
      <c r="B101" s="77"/>
      <c r="C101" s="12"/>
      <c r="D101" s="12">
        <v>154.85</v>
      </c>
      <c r="E101" s="12"/>
      <c r="F101" s="12"/>
      <c r="G101" s="12"/>
      <c r="H101" s="12"/>
      <c r="I101" s="12"/>
      <c r="J101" s="12">
        <v>138.55000000000001</v>
      </c>
      <c r="K101" s="12"/>
      <c r="L101" s="12"/>
      <c r="M101" s="12">
        <v>136.51</v>
      </c>
      <c r="N101" s="12"/>
      <c r="O101" s="12"/>
      <c r="P101" s="17"/>
      <c r="Q101" s="1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8">
        <f t="shared" si="17"/>
        <v>143.30000000000001</v>
      </c>
      <c r="AT101" s="18">
        <v>50</v>
      </c>
      <c r="AU101" s="14">
        <f t="shared" si="13"/>
        <v>7165</v>
      </c>
      <c r="AV101" s="9">
        <f t="shared" si="14"/>
        <v>8812.9500000000007</v>
      </c>
      <c r="AW101" s="20"/>
      <c r="AX101" s="10">
        <f t="shared" si="10"/>
        <v>45</v>
      </c>
      <c r="AY101" s="8">
        <f t="shared" si="11"/>
        <v>6448.5</v>
      </c>
      <c r="AZ101" s="8">
        <f t="shared" si="12"/>
        <v>7931.66</v>
      </c>
      <c r="BA101" s="24"/>
    </row>
    <row r="102" spans="1:53" x14ac:dyDescent="0.25">
      <c r="A102" s="52" t="s">
        <v>298</v>
      </c>
      <c r="B102" s="77"/>
      <c r="C102" s="12"/>
      <c r="D102" s="12">
        <v>132.05000000000001</v>
      </c>
      <c r="E102" s="12"/>
      <c r="F102" s="12"/>
      <c r="G102" s="12"/>
      <c r="H102" s="12"/>
      <c r="I102" s="12"/>
      <c r="J102" s="12">
        <v>118.15</v>
      </c>
      <c r="K102" s="12"/>
      <c r="L102" s="12"/>
      <c r="M102" s="12">
        <v>116.41</v>
      </c>
      <c r="N102" s="12"/>
      <c r="O102" s="12"/>
      <c r="P102" s="17"/>
      <c r="Q102" s="1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12"/>
      <c r="AD102" s="12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8">
        <f t="shared" si="17"/>
        <v>122.2</v>
      </c>
      <c r="AT102" s="18">
        <v>25</v>
      </c>
      <c r="AU102" s="14">
        <f t="shared" si="13"/>
        <v>3055</v>
      </c>
      <c r="AV102" s="9">
        <f t="shared" si="14"/>
        <v>3757.65</v>
      </c>
      <c r="AW102" s="20"/>
      <c r="AX102" s="10">
        <f t="shared" si="10"/>
        <v>22.5</v>
      </c>
      <c r="AY102" s="8">
        <f t="shared" si="11"/>
        <v>2749.5</v>
      </c>
      <c r="AZ102" s="8">
        <f t="shared" si="12"/>
        <v>3381.89</v>
      </c>
      <c r="BA102" s="24"/>
    </row>
    <row r="103" spans="1:53" x14ac:dyDescent="0.25">
      <c r="A103" s="53" t="s">
        <v>299</v>
      </c>
      <c r="B103" s="77"/>
      <c r="C103" s="12"/>
      <c r="D103" s="12">
        <v>47.51</v>
      </c>
      <c r="E103" s="12"/>
      <c r="F103" s="12"/>
      <c r="G103" s="12"/>
      <c r="H103" s="12"/>
      <c r="I103" s="12"/>
      <c r="J103" s="12">
        <v>42.5</v>
      </c>
      <c r="K103" s="12"/>
      <c r="L103" s="12"/>
      <c r="M103" s="12">
        <v>44.9</v>
      </c>
      <c r="N103" s="12"/>
      <c r="O103" s="12"/>
      <c r="P103" s="17"/>
      <c r="Q103" s="17"/>
      <c r="R103" s="7"/>
      <c r="S103" s="7"/>
      <c r="T103" s="7"/>
      <c r="U103" s="7"/>
      <c r="V103" s="17"/>
      <c r="W103" s="7"/>
      <c r="X103" s="7"/>
      <c r="Y103" s="7"/>
      <c r="Z103" s="7"/>
      <c r="AA103" s="12"/>
      <c r="AB103" s="12"/>
      <c r="AC103" s="17"/>
      <c r="AD103" s="1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8">
        <f t="shared" si="17"/>
        <v>44.97</v>
      </c>
      <c r="AT103" s="18">
        <v>25</v>
      </c>
      <c r="AU103" s="14">
        <f t="shared" si="13"/>
        <v>1124.25</v>
      </c>
      <c r="AV103" s="9">
        <f t="shared" si="14"/>
        <v>1382.83</v>
      </c>
      <c r="AW103" s="20"/>
      <c r="AX103" s="10">
        <f t="shared" si="10"/>
        <v>22.5</v>
      </c>
      <c r="AY103" s="8">
        <f t="shared" si="11"/>
        <v>1011.83</v>
      </c>
      <c r="AZ103" s="8">
        <f t="shared" si="12"/>
        <v>1244.55</v>
      </c>
      <c r="BA103" s="24"/>
    </row>
    <row r="104" spans="1:53" x14ac:dyDescent="0.25">
      <c r="A104" s="52" t="s">
        <v>300</v>
      </c>
      <c r="B104" s="77">
        <v>899.6</v>
      </c>
      <c r="C104" s="7">
        <v>854.25</v>
      </c>
      <c r="D104" s="12">
        <v>954.75</v>
      </c>
      <c r="E104" s="12"/>
      <c r="F104" s="12"/>
      <c r="G104" s="12"/>
      <c r="H104" s="12"/>
      <c r="I104" s="12"/>
      <c r="J104" s="12">
        <v>854.25</v>
      </c>
      <c r="K104" s="12"/>
      <c r="L104" s="12"/>
      <c r="M104" s="12"/>
      <c r="N104" s="12"/>
      <c r="O104" s="12"/>
      <c r="P104" s="17"/>
      <c r="Q104" s="17"/>
      <c r="R104" s="7"/>
      <c r="S104" s="7"/>
      <c r="T104" s="7"/>
      <c r="U104" s="7"/>
      <c r="V104" s="17"/>
      <c r="W104" s="7"/>
      <c r="X104" s="7"/>
      <c r="Y104" s="7"/>
      <c r="Z104" s="7"/>
      <c r="AA104" s="12"/>
      <c r="AB104" s="12"/>
      <c r="AC104" s="17"/>
      <c r="AD104" s="1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8">
        <f>ROUND(((B104+C104+D104+J104)/4),2)</f>
        <v>890.71</v>
      </c>
      <c r="AT104" s="18">
        <v>266</v>
      </c>
      <c r="AU104" s="14">
        <f t="shared" si="13"/>
        <v>236928.86</v>
      </c>
      <c r="AV104" s="9">
        <f t="shared" si="14"/>
        <v>291422.5</v>
      </c>
      <c r="AW104" s="20"/>
      <c r="AX104" s="10">
        <f t="shared" si="10"/>
        <v>239.4</v>
      </c>
      <c r="AY104" s="8">
        <f t="shared" si="11"/>
        <v>213235.97</v>
      </c>
      <c r="AZ104" s="8">
        <f t="shared" si="12"/>
        <v>262280.24</v>
      </c>
      <c r="BA104" s="24"/>
    </row>
    <row r="105" spans="1:53" x14ac:dyDescent="0.25">
      <c r="A105" s="53" t="s">
        <v>301</v>
      </c>
      <c r="B105" s="77"/>
      <c r="C105" s="12"/>
      <c r="D105" s="12">
        <v>680.2</v>
      </c>
      <c r="E105" s="12"/>
      <c r="F105" s="12"/>
      <c r="G105" s="12"/>
      <c r="H105" s="12"/>
      <c r="I105" s="12"/>
      <c r="J105" s="12">
        <v>608.6</v>
      </c>
      <c r="K105" s="12"/>
      <c r="L105" s="12"/>
      <c r="M105" s="12">
        <v>599.65</v>
      </c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8">
        <f>ROUND(((D105+J105+M105)/3),2)</f>
        <v>629.48</v>
      </c>
      <c r="AT105" s="16">
        <v>266</v>
      </c>
      <c r="AU105" s="14">
        <f t="shared" si="13"/>
        <v>167441.68</v>
      </c>
      <c r="AV105" s="15">
        <f t="shared" si="14"/>
        <v>205953.27</v>
      </c>
      <c r="AW105" s="15"/>
      <c r="AX105" s="10">
        <f t="shared" si="10"/>
        <v>239.4</v>
      </c>
      <c r="AY105" s="8">
        <f t="shared" si="11"/>
        <v>150697.51</v>
      </c>
      <c r="AZ105" s="8">
        <f t="shared" si="12"/>
        <v>185357.94</v>
      </c>
      <c r="BA105" s="23"/>
    </row>
    <row r="106" spans="1:53" ht="24.75" customHeight="1" thickBot="1" x14ac:dyDescent="0.3">
      <c r="A106" s="52" t="s">
        <v>302</v>
      </c>
      <c r="B106" s="82"/>
      <c r="C106" s="44"/>
      <c r="D106" s="44">
        <v>26.23</v>
      </c>
      <c r="E106" s="44"/>
      <c r="F106" s="44"/>
      <c r="G106" s="44"/>
      <c r="H106" s="44"/>
      <c r="I106" s="44"/>
      <c r="J106" s="44">
        <v>23.46</v>
      </c>
      <c r="K106" s="44"/>
      <c r="L106" s="44"/>
      <c r="M106" s="44">
        <v>24.79</v>
      </c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8">
        <f>ROUND(((D106+J106+M106)/3),2)</f>
        <v>24.83</v>
      </c>
      <c r="AT106" s="45">
        <v>20</v>
      </c>
      <c r="AU106" s="8">
        <f t="shared" si="13"/>
        <v>496.6</v>
      </c>
      <c r="AV106" s="9">
        <f t="shared" si="14"/>
        <v>610.82000000000005</v>
      </c>
      <c r="AW106" s="46"/>
      <c r="AX106" s="10">
        <f t="shared" si="10"/>
        <v>18</v>
      </c>
      <c r="AY106" s="8">
        <f t="shared" si="11"/>
        <v>446.94</v>
      </c>
      <c r="AZ106" s="8">
        <f t="shared" si="12"/>
        <v>549.74</v>
      </c>
      <c r="BA106" s="42"/>
    </row>
    <row r="107" spans="1:53" ht="22.5" customHeight="1" thickBot="1" x14ac:dyDescent="0.3">
      <c r="A107" s="53" t="s">
        <v>303</v>
      </c>
      <c r="B107" s="25" t="s">
        <v>10</v>
      </c>
      <c r="C107" s="26" t="s">
        <v>10</v>
      </c>
      <c r="D107" s="26" t="s">
        <v>10</v>
      </c>
      <c r="E107" s="25" t="s">
        <v>10</v>
      </c>
      <c r="F107" s="25" t="s">
        <v>10</v>
      </c>
      <c r="G107" s="25" t="s">
        <v>10</v>
      </c>
      <c r="H107" s="25" t="s">
        <v>10</v>
      </c>
      <c r="I107" s="25" t="s">
        <v>10</v>
      </c>
      <c r="J107" s="25" t="s">
        <v>10</v>
      </c>
      <c r="K107" s="25" t="s">
        <v>10</v>
      </c>
      <c r="L107" s="26" t="s">
        <v>10</v>
      </c>
      <c r="M107" s="25" t="s">
        <v>10</v>
      </c>
      <c r="N107" s="25" t="s">
        <v>10</v>
      </c>
      <c r="O107" s="25" t="s">
        <v>10</v>
      </c>
      <c r="P107" s="25" t="s">
        <v>10</v>
      </c>
      <c r="Q107" s="25" t="s">
        <v>10</v>
      </c>
      <c r="R107" s="25" t="s">
        <v>10</v>
      </c>
      <c r="S107" s="25" t="s">
        <v>10</v>
      </c>
      <c r="T107" s="25" t="s">
        <v>10</v>
      </c>
      <c r="U107" s="25" t="s">
        <v>10</v>
      </c>
      <c r="V107" s="25" t="s">
        <v>10</v>
      </c>
      <c r="W107" s="25" t="s">
        <v>10</v>
      </c>
      <c r="X107" s="25" t="s">
        <v>10</v>
      </c>
      <c r="Y107" s="25" t="s">
        <v>10</v>
      </c>
      <c r="Z107" s="25" t="s">
        <v>10</v>
      </c>
      <c r="AA107" s="25" t="s">
        <v>10</v>
      </c>
      <c r="AB107" s="25" t="s">
        <v>10</v>
      </c>
      <c r="AC107" s="25" t="s">
        <v>10</v>
      </c>
      <c r="AD107" s="25" t="s">
        <v>10</v>
      </c>
      <c r="AE107" s="25" t="s">
        <v>10</v>
      </c>
      <c r="AF107" s="26" t="s">
        <v>10</v>
      </c>
      <c r="AG107" s="26" t="s">
        <v>10</v>
      </c>
      <c r="AH107" s="26" t="s">
        <v>10</v>
      </c>
      <c r="AI107" s="26" t="s">
        <v>10</v>
      </c>
      <c r="AJ107" s="26" t="s">
        <v>10</v>
      </c>
      <c r="AK107" s="26" t="s">
        <v>10</v>
      </c>
      <c r="AL107" s="26" t="s">
        <v>10</v>
      </c>
      <c r="AM107" s="26" t="s">
        <v>10</v>
      </c>
      <c r="AN107" s="26" t="s">
        <v>10</v>
      </c>
      <c r="AO107" s="26" t="s">
        <v>10</v>
      </c>
      <c r="AP107" s="26" t="s">
        <v>10</v>
      </c>
      <c r="AQ107" s="26" t="s">
        <v>10</v>
      </c>
      <c r="AR107" s="26" t="s">
        <v>10</v>
      </c>
      <c r="AS107" s="26" t="s">
        <v>10</v>
      </c>
      <c r="AT107" s="26" t="s">
        <v>10</v>
      </c>
      <c r="AU107" s="27">
        <f>ROUND(SUM(AU8:AU106),2)</f>
        <v>1826245.46</v>
      </c>
      <c r="AV107" s="27">
        <f>ROUND(SUM(AV8:AV106),2)</f>
        <v>2246281.9500000002</v>
      </c>
      <c r="AW107" s="27">
        <f>ROUND((AU107/4.6371),2)</f>
        <v>393833.53</v>
      </c>
      <c r="AX107" s="27"/>
      <c r="AY107" s="27">
        <f>ROUND(SUM(AY8:AY106),2)</f>
        <v>1643620.99</v>
      </c>
      <c r="AZ107" s="27">
        <f>ROUND(SUM(AZ8:AZ106),2)</f>
        <v>2021653.87</v>
      </c>
      <c r="BA107" s="28">
        <f>ROUND((AY107/4.6371),2)</f>
        <v>354450.19</v>
      </c>
    </row>
    <row r="108" spans="1:53" x14ac:dyDescent="0.25">
      <c r="BA108">
        <f>AY107/4.6371</f>
        <v>354450.19300856139</v>
      </c>
    </row>
  </sheetData>
  <mergeCells count="15">
    <mergeCell ref="A7:BA7"/>
    <mergeCell ref="AX3:BA3"/>
    <mergeCell ref="AX4:AX5"/>
    <mergeCell ref="AY4:AY5"/>
    <mergeCell ref="AZ4:AZ5"/>
    <mergeCell ref="BA4:BA5"/>
    <mergeCell ref="A6:BA6"/>
    <mergeCell ref="A1:BA1"/>
    <mergeCell ref="A2:BA2"/>
    <mergeCell ref="A3:A5"/>
    <mergeCell ref="AS3:AS4"/>
    <mergeCell ref="AT3:AT5"/>
    <mergeCell ref="AU3:AU5"/>
    <mergeCell ref="AV3:AV5"/>
    <mergeCell ref="AW3:AW5"/>
  </mergeCells>
  <pageMargins left="0.7" right="0.7" top="0.75" bottom="0.75" header="0.3" footer="0.3"/>
  <pageSetup paperSize="8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7"/>
  <sheetViews>
    <sheetView tabSelected="1" zoomScale="90" zoomScaleNormal="90" workbookViewId="0">
      <selection sqref="A1:G1"/>
    </sheetView>
  </sheetViews>
  <sheetFormatPr defaultRowHeight="15" x14ac:dyDescent="0.25"/>
  <cols>
    <col min="1" max="1" width="6.5703125" customWidth="1"/>
    <col min="2" max="2" width="28.28515625" customWidth="1"/>
    <col min="3" max="3" width="7.140625" customWidth="1"/>
    <col min="4" max="4" width="8.28515625" customWidth="1"/>
    <col min="5" max="5" width="18.28515625" customWidth="1"/>
    <col min="6" max="6" width="23.28515625" customWidth="1"/>
    <col min="7" max="7" width="26.5703125" customWidth="1"/>
    <col min="8" max="8" width="5.140625" customWidth="1"/>
    <col min="9" max="9" width="14.5703125" customWidth="1"/>
    <col min="10" max="10" width="19.85546875" customWidth="1"/>
    <col min="11" max="11" width="13.28515625" bestFit="1" customWidth="1"/>
  </cols>
  <sheetData>
    <row r="1" spans="1:11" x14ac:dyDescent="0.25">
      <c r="A1" s="96" t="s">
        <v>310</v>
      </c>
      <c r="B1" s="96"/>
      <c r="C1" s="96"/>
      <c r="D1" s="96"/>
      <c r="E1" s="96"/>
      <c r="F1" s="96"/>
      <c r="G1" s="96"/>
      <c r="H1" s="35"/>
    </row>
    <row r="2" spans="1:11" x14ac:dyDescent="0.25">
      <c r="A2" s="89"/>
      <c r="B2" s="89"/>
      <c r="C2" s="89"/>
      <c r="D2" s="89"/>
      <c r="E2" s="95"/>
      <c r="F2" s="89"/>
      <c r="G2" s="89"/>
      <c r="H2" s="88"/>
    </row>
    <row r="3" spans="1:11" ht="15.75" thickBot="1" x14ac:dyDescent="0.3">
      <c r="A3" s="97" t="s">
        <v>308</v>
      </c>
      <c r="B3" s="97"/>
      <c r="C3" s="97"/>
      <c r="D3" s="97"/>
      <c r="E3" s="97"/>
      <c r="F3" s="97"/>
      <c r="G3" s="97"/>
      <c r="H3" s="36"/>
    </row>
    <row r="4" spans="1:11" ht="15.75" customHeight="1" x14ac:dyDescent="0.25">
      <c r="A4" s="98" t="s">
        <v>0</v>
      </c>
      <c r="B4" s="129" t="s">
        <v>4</v>
      </c>
      <c r="C4" s="118" t="s">
        <v>2</v>
      </c>
      <c r="D4" s="103" t="s">
        <v>8</v>
      </c>
      <c r="E4" s="136" t="s">
        <v>309</v>
      </c>
      <c r="F4" s="103" t="s">
        <v>5</v>
      </c>
      <c r="G4" s="133" t="s">
        <v>6</v>
      </c>
      <c r="H4" s="29"/>
    </row>
    <row r="5" spans="1:11" ht="51" customHeight="1" x14ac:dyDescent="0.25">
      <c r="A5" s="99"/>
      <c r="B5" s="130"/>
      <c r="C5" s="132"/>
      <c r="D5" s="104"/>
      <c r="E5" s="137"/>
      <c r="F5" s="104"/>
      <c r="G5" s="134"/>
      <c r="H5" s="30"/>
    </row>
    <row r="6" spans="1:11" ht="15.75" thickBot="1" x14ac:dyDescent="0.3">
      <c r="A6" s="100"/>
      <c r="B6" s="131"/>
      <c r="C6" s="119"/>
      <c r="D6" s="105"/>
      <c r="E6" s="138"/>
      <c r="F6" s="105"/>
      <c r="G6" s="135"/>
      <c r="H6" s="30"/>
    </row>
    <row r="7" spans="1:11" ht="17.25" customHeight="1" thickBot="1" x14ac:dyDescent="0.3">
      <c r="A7" s="124" t="s">
        <v>33</v>
      </c>
      <c r="B7" s="125"/>
      <c r="C7" s="125"/>
      <c r="D7" s="125"/>
      <c r="E7" s="125"/>
      <c r="F7" s="125"/>
      <c r="G7" s="126"/>
      <c r="H7" s="31"/>
    </row>
    <row r="8" spans="1:11" ht="24" customHeight="1" thickBot="1" x14ac:dyDescent="0.3">
      <c r="A8" s="112" t="s">
        <v>307</v>
      </c>
      <c r="B8" s="113"/>
      <c r="C8" s="113"/>
      <c r="D8" s="113"/>
      <c r="E8" s="113"/>
      <c r="F8" s="113"/>
      <c r="G8" s="114"/>
      <c r="H8" s="31"/>
    </row>
    <row r="9" spans="1:11" ht="25.5" x14ac:dyDescent="0.25">
      <c r="A9" s="52">
        <v>1</v>
      </c>
      <c r="B9" s="58" t="s">
        <v>166</v>
      </c>
      <c r="C9" s="6" t="s">
        <v>9</v>
      </c>
      <c r="D9" s="6">
        <v>100</v>
      </c>
      <c r="E9" s="6"/>
      <c r="F9" s="8"/>
      <c r="G9" s="90"/>
      <c r="H9" s="32"/>
      <c r="I9" s="1"/>
      <c r="J9" s="1"/>
      <c r="K9" s="1"/>
    </row>
    <row r="10" spans="1:11" ht="25.5" x14ac:dyDescent="0.25">
      <c r="A10" s="86">
        <v>2</v>
      </c>
      <c r="B10" s="59" t="s">
        <v>167</v>
      </c>
      <c r="C10" s="6" t="s">
        <v>9</v>
      </c>
      <c r="D10" s="13">
        <v>94</v>
      </c>
      <c r="E10" s="13"/>
      <c r="F10" s="14"/>
      <c r="G10" s="90"/>
      <c r="H10" s="32"/>
      <c r="I10" s="1"/>
      <c r="J10" s="1"/>
      <c r="K10" s="1"/>
    </row>
    <row r="11" spans="1:11" ht="25.5" x14ac:dyDescent="0.25">
      <c r="A11" s="86">
        <v>3</v>
      </c>
      <c r="B11" s="59" t="s">
        <v>168</v>
      </c>
      <c r="C11" s="6" t="s">
        <v>9</v>
      </c>
      <c r="D11" s="13">
        <v>94</v>
      </c>
      <c r="E11" s="13"/>
      <c r="F11" s="14"/>
      <c r="G11" s="90"/>
      <c r="H11" s="32"/>
      <c r="I11" s="1"/>
      <c r="J11" s="1"/>
      <c r="K11" s="1"/>
    </row>
    <row r="12" spans="1:11" ht="25.5" x14ac:dyDescent="0.25">
      <c r="A12" s="86">
        <v>4</v>
      </c>
      <c r="B12" s="59" t="s">
        <v>169</v>
      </c>
      <c r="C12" s="6" t="s">
        <v>9</v>
      </c>
      <c r="D12" s="16">
        <v>94</v>
      </c>
      <c r="E12" s="16"/>
      <c r="F12" s="14"/>
      <c r="G12" s="90"/>
      <c r="H12" s="32"/>
      <c r="I12" s="1"/>
      <c r="J12" s="1"/>
      <c r="K12" s="1"/>
    </row>
    <row r="13" spans="1:11" ht="25.5" x14ac:dyDescent="0.25">
      <c r="A13" s="86">
        <v>5</v>
      </c>
      <c r="B13" s="59" t="s">
        <v>170</v>
      </c>
      <c r="C13" s="6" t="s">
        <v>9</v>
      </c>
      <c r="D13" s="13">
        <v>100</v>
      </c>
      <c r="E13" s="13"/>
      <c r="F13" s="14"/>
      <c r="G13" s="90"/>
      <c r="H13" s="32"/>
      <c r="I13" s="1"/>
      <c r="J13" s="1"/>
      <c r="K13" s="1"/>
    </row>
    <row r="14" spans="1:11" ht="25.5" x14ac:dyDescent="0.25">
      <c r="A14" s="86">
        <v>6</v>
      </c>
      <c r="B14" s="59" t="s">
        <v>171</v>
      </c>
      <c r="C14" s="6" t="s">
        <v>9</v>
      </c>
      <c r="D14" s="13">
        <v>100</v>
      </c>
      <c r="E14" s="13"/>
      <c r="F14" s="14"/>
      <c r="G14" s="90"/>
      <c r="H14" s="32"/>
      <c r="I14" s="1"/>
      <c r="J14" s="1"/>
      <c r="K14" s="1"/>
    </row>
    <row r="15" spans="1:11" ht="25.5" x14ac:dyDescent="0.25">
      <c r="A15" s="86">
        <v>7</v>
      </c>
      <c r="B15" s="59" t="s">
        <v>116</v>
      </c>
      <c r="C15" s="6" t="s">
        <v>9</v>
      </c>
      <c r="D15" s="13">
        <v>20</v>
      </c>
      <c r="E15" s="13"/>
      <c r="F15" s="14"/>
      <c r="G15" s="90"/>
      <c r="H15" s="32"/>
      <c r="I15" s="1"/>
      <c r="J15" s="1"/>
      <c r="K15" s="1"/>
    </row>
    <row r="16" spans="1:11" ht="25.5" x14ac:dyDescent="0.25">
      <c r="A16" s="86">
        <v>8</v>
      </c>
      <c r="B16" s="60" t="s">
        <v>117</v>
      </c>
      <c r="C16" s="6" t="s">
        <v>9</v>
      </c>
      <c r="D16" s="13">
        <v>60</v>
      </c>
      <c r="E16" s="13"/>
      <c r="F16" s="14"/>
      <c r="G16" s="90"/>
      <c r="H16" s="32"/>
      <c r="I16" s="1"/>
      <c r="J16" s="1"/>
      <c r="K16" s="1"/>
    </row>
    <row r="17" spans="1:11" ht="25.5" x14ac:dyDescent="0.25">
      <c r="A17" s="86">
        <v>9</v>
      </c>
      <c r="B17" s="60" t="s">
        <v>118</v>
      </c>
      <c r="C17" s="6" t="s">
        <v>9</v>
      </c>
      <c r="D17" s="13">
        <v>120</v>
      </c>
      <c r="E17" s="13"/>
      <c r="F17" s="14"/>
      <c r="G17" s="90"/>
      <c r="H17" s="32"/>
      <c r="I17" s="1"/>
      <c r="J17" s="1"/>
      <c r="K17" s="1"/>
    </row>
    <row r="18" spans="1:11" ht="25.5" x14ac:dyDescent="0.25">
      <c r="A18" s="86">
        <v>10</v>
      </c>
      <c r="B18" s="60" t="s">
        <v>119</v>
      </c>
      <c r="C18" s="6" t="s">
        <v>9</v>
      </c>
      <c r="D18" s="13">
        <v>65</v>
      </c>
      <c r="E18" s="13"/>
      <c r="F18" s="14"/>
      <c r="G18" s="90"/>
      <c r="H18" s="32"/>
      <c r="I18" s="1"/>
      <c r="J18" s="1"/>
      <c r="K18" s="1"/>
    </row>
    <row r="19" spans="1:11" x14ac:dyDescent="0.25">
      <c r="A19" s="86">
        <v>11</v>
      </c>
      <c r="B19" s="60" t="s">
        <v>110</v>
      </c>
      <c r="C19" s="6" t="s">
        <v>9</v>
      </c>
      <c r="D19" s="13">
        <v>120</v>
      </c>
      <c r="E19" s="13"/>
      <c r="F19" s="14"/>
      <c r="G19" s="90"/>
      <c r="H19" s="32"/>
      <c r="I19" s="1"/>
      <c r="J19" s="1"/>
      <c r="K19" s="1"/>
    </row>
    <row r="20" spans="1:11" ht="25.5" x14ac:dyDescent="0.25">
      <c r="A20" s="86">
        <v>12</v>
      </c>
      <c r="B20" s="60" t="s">
        <v>120</v>
      </c>
      <c r="C20" s="6" t="s">
        <v>9</v>
      </c>
      <c r="D20" s="13">
        <v>300</v>
      </c>
      <c r="E20" s="13"/>
      <c r="F20" s="14"/>
      <c r="G20" s="90"/>
      <c r="H20" s="32"/>
      <c r="I20" s="1"/>
      <c r="J20" s="1"/>
      <c r="K20" s="1"/>
    </row>
    <row r="21" spans="1:11" ht="25.5" x14ac:dyDescent="0.25">
      <c r="A21" s="86">
        <v>13</v>
      </c>
      <c r="B21" s="60" t="s">
        <v>121</v>
      </c>
      <c r="C21" s="6" t="s">
        <v>9</v>
      </c>
      <c r="D21" s="54">
        <v>152</v>
      </c>
      <c r="E21" s="54"/>
      <c r="F21" s="19"/>
      <c r="G21" s="90"/>
      <c r="H21" s="32"/>
      <c r="I21" s="2"/>
      <c r="J21" s="1"/>
      <c r="K21" s="1"/>
    </row>
    <row r="22" spans="1:11" ht="38.25" x14ac:dyDescent="0.25">
      <c r="A22" s="86">
        <v>14</v>
      </c>
      <c r="B22" s="59" t="s">
        <v>122</v>
      </c>
      <c r="C22" s="6" t="s">
        <v>9</v>
      </c>
      <c r="D22" s="47">
        <v>60</v>
      </c>
      <c r="E22" s="47"/>
      <c r="F22" s="14"/>
      <c r="G22" s="90"/>
      <c r="H22" s="32"/>
      <c r="I22" s="2"/>
      <c r="J22" s="1"/>
      <c r="K22" s="1"/>
    </row>
    <row r="23" spans="1:11" ht="38.25" x14ac:dyDescent="0.25">
      <c r="A23" s="86">
        <v>15</v>
      </c>
      <c r="B23" s="60" t="s">
        <v>123</v>
      </c>
      <c r="C23" s="6" t="s">
        <v>9</v>
      </c>
      <c r="D23" s="54">
        <v>600</v>
      </c>
      <c r="E23" s="54"/>
      <c r="F23" s="14"/>
      <c r="G23" s="90"/>
      <c r="H23" s="32"/>
      <c r="I23" s="41"/>
      <c r="J23" s="3"/>
      <c r="K23" s="3"/>
    </row>
    <row r="24" spans="1:11" ht="38.25" x14ac:dyDescent="0.25">
      <c r="A24" s="86">
        <v>16</v>
      </c>
      <c r="B24" s="59" t="s">
        <v>124</v>
      </c>
      <c r="C24" s="6" t="s">
        <v>9</v>
      </c>
      <c r="D24" s="54">
        <v>800</v>
      </c>
      <c r="E24" s="54"/>
      <c r="F24" s="14"/>
      <c r="G24" s="90"/>
      <c r="H24" s="32"/>
      <c r="I24" s="41"/>
      <c r="J24" s="3"/>
      <c r="K24" s="3"/>
    </row>
    <row r="25" spans="1:11" ht="38.25" x14ac:dyDescent="0.25">
      <c r="A25" s="86">
        <v>17</v>
      </c>
      <c r="B25" s="59" t="s">
        <v>125</v>
      </c>
      <c r="C25" s="6" t="s">
        <v>9</v>
      </c>
      <c r="D25" s="54">
        <v>400</v>
      </c>
      <c r="E25" s="54"/>
      <c r="F25" s="14"/>
      <c r="G25" s="90"/>
      <c r="H25" s="32"/>
      <c r="I25" s="41"/>
      <c r="J25" s="3"/>
      <c r="K25" s="3"/>
    </row>
    <row r="26" spans="1:11" x14ac:dyDescent="0.25">
      <c r="A26" s="52">
        <v>18</v>
      </c>
      <c r="B26" s="59" t="s">
        <v>111</v>
      </c>
      <c r="C26" s="6" t="s">
        <v>9</v>
      </c>
      <c r="D26" s="54">
        <v>120</v>
      </c>
      <c r="E26" s="54"/>
      <c r="F26" s="14"/>
      <c r="G26" s="90"/>
      <c r="H26" s="32"/>
      <c r="I26" s="41"/>
      <c r="J26" s="3"/>
      <c r="K26" s="3"/>
    </row>
    <row r="27" spans="1:11" ht="25.5" x14ac:dyDescent="0.25">
      <c r="A27" s="86">
        <v>19</v>
      </c>
      <c r="B27" s="59" t="s">
        <v>126</v>
      </c>
      <c r="C27" s="6" t="s">
        <v>9</v>
      </c>
      <c r="D27" s="54">
        <v>100</v>
      </c>
      <c r="E27" s="54"/>
      <c r="F27" s="14"/>
      <c r="G27" s="90"/>
      <c r="H27" s="32"/>
      <c r="I27" s="41"/>
      <c r="J27" s="3"/>
      <c r="K27" s="3"/>
    </row>
    <row r="28" spans="1:11" ht="25.5" x14ac:dyDescent="0.25">
      <c r="A28" s="86">
        <v>20</v>
      </c>
      <c r="B28" s="60" t="s">
        <v>127</v>
      </c>
      <c r="C28" s="6" t="s">
        <v>9</v>
      </c>
      <c r="D28" s="54">
        <v>710</v>
      </c>
      <c r="E28" s="54"/>
      <c r="F28" s="14"/>
      <c r="G28" s="90"/>
      <c r="H28" s="32"/>
      <c r="I28" s="41"/>
      <c r="J28" s="3"/>
      <c r="K28" s="3"/>
    </row>
    <row r="29" spans="1:11" ht="25.5" x14ac:dyDescent="0.25">
      <c r="A29" s="86">
        <v>21</v>
      </c>
      <c r="B29" s="59" t="s">
        <v>172</v>
      </c>
      <c r="C29" s="6" t="s">
        <v>9</v>
      </c>
      <c r="D29" s="54">
        <v>326</v>
      </c>
      <c r="E29" s="54"/>
      <c r="F29" s="14"/>
      <c r="G29" s="90"/>
      <c r="H29" s="32"/>
      <c r="I29" s="41"/>
      <c r="J29" s="3"/>
      <c r="K29" s="3"/>
    </row>
    <row r="30" spans="1:11" ht="26.25" x14ac:dyDescent="0.25">
      <c r="A30" s="86">
        <v>22</v>
      </c>
      <c r="B30" s="65" t="s">
        <v>173</v>
      </c>
      <c r="C30" s="6" t="s">
        <v>9</v>
      </c>
      <c r="D30" s="54">
        <v>10</v>
      </c>
      <c r="E30" s="54"/>
      <c r="F30" s="14"/>
      <c r="G30" s="90"/>
      <c r="H30" s="32"/>
      <c r="I30" s="41"/>
      <c r="J30" s="3"/>
      <c r="K30" s="3"/>
    </row>
    <row r="31" spans="1:11" ht="25.5" x14ac:dyDescent="0.25">
      <c r="A31" s="86">
        <v>23</v>
      </c>
      <c r="B31" s="59" t="s">
        <v>41</v>
      </c>
      <c r="C31" s="6" t="s">
        <v>9</v>
      </c>
      <c r="D31" s="54">
        <v>145</v>
      </c>
      <c r="E31" s="54"/>
      <c r="F31" s="14"/>
      <c r="G31" s="90"/>
      <c r="H31" s="32"/>
      <c r="I31" s="41"/>
      <c r="J31" s="3"/>
      <c r="K31" s="3"/>
    </row>
    <row r="32" spans="1:11" ht="25.5" x14ac:dyDescent="0.25">
      <c r="A32" s="86">
        <v>24</v>
      </c>
      <c r="B32" s="59" t="s">
        <v>128</v>
      </c>
      <c r="C32" s="6" t="s">
        <v>9</v>
      </c>
      <c r="D32" s="54">
        <v>120</v>
      </c>
      <c r="E32" s="54"/>
      <c r="F32" s="14"/>
      <c r="G32" s="90"/>
      <c r="H32" s="32"/>
      <c r="I32" s="41"/>
      <c r="J32" s="3"/>
      <c r="K32" s="3"/>
    </row>
    <row r="33" spans="1:11" ht="25.5" x14ac:dyDescent="0.25">
      <c r="A33" s="86">
        <v>25</v>
      </c>
      <c r="B33" s="61" t="s">
        <v>129</v>
      </c>
      <c r="C33" s="6" t="s">
        <v>9</v>
      </c>
      <c r="D33" s="54">
        <v>42</v>
      </c>
      <c r="E33" s="54"/>
      <c r="F33" s="14"/>
      <c r="G33" s="90"/>
      <c r="H33" s="32"/>
      <c r="I33" s="41"/>
      <c r="J33" s="3"/>
      <c r="K33" s="3"/>
    </row>
    <row r="34" spans="1:11" ht="25.5" x14ac:dyDescent="0.25">
      <c r="A34" s="86">
        <v>26</v>
      </c>
      <c r="B34" s="62" t="s">
        <v>61</v>
      </c>
      <c r="C34" s="6" t="s">
        <v>9</v>
      </c>
      <c r="D34" s="54">
        <v>8</v>
      </c>
      <c r="E34" s="54"/>
      <c r="F34" s="14"/>
      <c r="G34" s="90"/>
      <c r="H34" s="32"/>
      <c r="I34" s="41"/>
      <c r="J34" s="3"/>
      <c r="K34" s="3"/>
    </row>
    <row r="35" spans="1:11" ht="25.5" x14ac:dyDescent="0.25">
      <c r="A35" s="86">
        <v>27</v>
      </c>
      <c r="B35" s="60" t="s">
        <v>62</v>
      </c>
      <c r="C35" s="6" t="s">
        <v>9</v>
      </c>
      <c r="D35" s="54">
        <v>41</v>
      </c>
      <c r="E35" s="54"/>
      <c r="F35" s="14"/>
      <c r="G35" s="90"/>
      <c r="H35" s="32"/>
      <c r="I35" s="41"/>
      <c r="J35" s="3"/>
      <c r="K35" s="3"/>
    </row>
    <row r="36" spans="1:11" x14ac:dyDescent="0.25">
      <c r="A36" s="86">
        <v>28</v>
      </c>
      <c r="B36" s="60" t="s">
        <v>130</v>
      </c>
      <c r="C36" s="6" t="s">
        <v>9</v>
      </c>
      <c r="D36" s="47">
        <v>8</v>
      </c>
      <c r="E36" s="47"/>
      <c r="F36" s="14"/>
      <c r="G36" s="90"/>
      <c r="H36" s="32"/>
      <c r="I36" s="2"/>
      <c r="J36" s="1"/>
      <c r="K36" s="1"/>
    </row>
    <row r="37" spans="1:11" ht="25.5" x14ac:dyDescent="0.25">
      <c r="A37" s="86">
        <v>29</v>
      </c>
      <c r="B37" s="63" t="s">
        <v>34</v>
      </c>
      <c r="C37" s="6" t="s">
        <v>9</v>
      </c>
      <c r="D37" s="47">
        <v>2250</v>
      </c>
      <c r="E37" s="47"/>
      <c r="F37" s="14"/>
      <c r="G37" s="90"/>
      <c r="H37" s="32"/>
      <c r="I37" s="2"/>
      <c r="J37" s="1"/>
      <c r="K37" s="1"/>
    </row>
    <row r="38" spans="1:11" ht="25.5" x14ac:dyDescent="0.25">
      <c r="A38" s="86">
        <v>30</v>
      </c>
      <c r="B38" s="63" t="s">
        <v>35</v>
      </c>
      <c r="C38" s="6" t="s">
        <v>9</v>
      </c>
      <c r="D38" s="47">
        <v>2200</v>
      </c>
      <c r="E38" s="47"/>
      <c r="F38" s="14"/>
      <c r="G38" s="90"/>
      <c r="H38" s="32"/>
      <c r="I38" s="3"/>
      <c r="J38" s="3"/>
      <c r="K38" s="3"/>
    </row>
    <row r="39" spans="1:11" ht="25.5" x14ac:dyDescent="0.25">
      <c r="A39" s="86">
        <v>31</v>
      </c>
      <c r="B39" s="63" t="s">
        <v>36</v>
      </c>
      <c r="C39" s="6" t="s">
        <v>9</v>
      </c>
      <c r="D39" s="47">
        <v>2350</v>
      </c>
      <c r="E39" s="47"/>
      <c r="F39" s="14"/>
      <c r="G39" s="90"/>
      <c r="H39" s="32"/>
      <c r="I39" s="1"/>
      <c r="J39" s="1"/>
      <c r="K39" s="1"/>
    </row>
    <row r="40" spans="1:11" ht="25.5" x14ac:dyDescent="0.25">
      <c r="A40" s="86">
        <v>32</v>
      </c>
      <c r="B40" s="63" t="s">
        <v>109</v>
      </c>
      <c r="C40" s="6" t="s">
        <v>9</v>
      </c>
      <c r="D40" s="47">
        <v>2450</v>
      </c>
      <c r="E40" s="47"/>
      <c r="F40" s="14"/>
      <c r="G40" s="90"/>
      <c r="H40" s="32"/>
      <c r="I40" s="1"/>
      <c r="J40" s="1"/>
      <c r="K40" s="1"/>
    </row>
    <row r="41" spans="1:11" x14ac:dyDescent="0.25">
      <c r="A41" s="86">
        <v>33</v>
      </c>
      <c r="B41" s="60" t="s">
        <v>37</v>
      </c>
      <c r="C41" s="6" t="s">
        <v>9</v>
      </c>
      <c r="D41" s="47">
        <v>800</v>
      </c>
      <c r="E41" s="47"/>
      <c r="F41" s="14"/>
      <c r="G41" s="90"/>
      <c r="H41" s="32"/>
      <c r="I41" s="1"/>
      <c r="J41" s="1"/>
      <c r="K41" s="1"/>
    </row>
    <row r="42" spans="1:11" x14ac:dyDescent="0.25">
      <c r="A42" s="86">
        <v>34</v>
      </c>
      <c r="B42" s="60" t="s">
        <v>38</v>
      </c>
      <c r="C42" s="6" t="s">
        <v>9</v>
      </c>
      <c r="D42" s="47">
        <v>2400</v>
      </c>
      <c r="E42" s="47"/>
      <c r="F42" s="14"/>
      <c r="G42" s="90"/>
      <c r="H42" s="32"/>
      <c r="I42" s="1"/>
      <c r="J42" s="1"/>
      <c r="K42" s="1"/>
    </row>
    <row r="43" spans="1:11" x14ac:dyDescent="0.25">
      <c r="A43" s="52">
        <v>35</v>
      </c>
      <c r="B43" s="60" t="s">
        <v>39</v>
      </c>
      <c r="C43" s="6" t="s">
        <v>9</v>
      </c>
      <c r="D43" s="47">
        <v>2550</v>
      </c>
      <c r="E43" s="47"/>
      <c r="F43" s="14"/>
      <c r="G43" s="90"/>
      <c r="H43" s="32"/>
      <c r="I43" s="1"/>
      <c r="J43" s="1"/>
      <c r="K43" s="1"/>
    </row>
    <row r="44" spans="1:11" x14ac:dyDescent="0.25">
      <c r="A44" s="86">
        <v>36</v>
      </c>
      <c r="B44" s="60" t="s">
        <v>40</v>
      </c>
      <c r="C44" s="6" t="s">
        <v>9</v>
      </c>
      <c r="D44" s="47">
        <v>2400</v>
      </c>
      <c r="E44" s="47"/>
      <c r="F44" s="14"/>
      <c r="G44" s="90"/>
      <c r="H44" s="32"/>
      <c r="I44" s="1"/>
      <c r="J44" s="1"/>
      <c r="K44" s="1"/>
    </row>
    <row r="45" spans="1:11" ht="25.5" x14ac:dyDescent="0.25">
      <c r="A45" s="86">
        <v>37</v>
      </c>
      <c r="B45" s="60" t="s">
        <v>131</v>
      </c>
      <c r="C45" s="6" t="s">
        <v>9</v>
      </c>
      <c r="D45" s="13">
        <v>25</v>
      </c>
      <c r="E45" s="13"/>
      <c r="F45" s="14"/>
      <c r="G45" s="90"/>
      <c r="H45" s="32"/>
      <c r="I45" s="1"/>
      <c r="J45" s="1"/>
      <c r="K45" s="1"/>
    </row>
    <row r="46" spans="1:11" ht="25.5" x14ac:dyDescent="0.25">
      <c r="A46" s="86">
        <v>38</v>
      </c>
      <c r="B46" s="60" t="s">
        <v>132</v>
      </c>
      <c r="C46" s="6" t="s">
        <v>9</v>
      </c>
      <c r="D46" s="13">
        <v>25</v>
      </c>
      <c r="E46" s="13"/>
      <c r="F46" s="14"/>
      <c r="G46" s="90"/>
      <c r="H46" s="32"/>
      <c r="I46" s="1"/>
      <c r="J46" s="1"/>
      <c r="K46" s="1"/>
    </row>
    <row r="47" spans="1:11" x14ac:dyDescent="0.25">
      <c r="A47" s="86">
        <v>39</v>
      </c>
      <c r="B47" s="60" t="s">
        <v>49</v>
      </c>
      <c r="C47" s="6" t="s">
        <v>9</v>
      </c>
      <c r="D47" s="13">
        <v>106</v>
      </c>
      <c r="E47" s="13"/>
      <c r="F47" s="14"/>
      <c r="G47" s="90"/>
      <c r="H47" s="32"/>
      <c r="I47" s="1"/>
      <c r="J47" s="1"/>
      <c r="K47" s="1"/>
    </row>
    <row r="48" spans="1:11" ht="25.5" x14ac:dyDescent="0.25">
      <c r="A48" s="86">
        <v>40</v>
      </c>
      <c r="B48" s="62" t="s">
        <v>48</v>
      </c>
      <c r="C48" s="6" t="s">
        <v>9</v>
      </c>
      <c r="D48" s="13">
        <v>60</v>
      </c>
      <c r="E48" s="13"/>
      <c r="F48" s="14"/>
      <c r="G48" s="90"/>
      <c r="H48" s="32"/>
      <c r="I48" s="1"/>
      <c r="J48" s="1"/>
      <c r="K48" s="1"/>
    </row>
    <row r="49" spans="1:11" x14ac:dyDescent="0.25">
      <c r="A49" s="86">
        <v>41</v>
      </c>
      <c r="B49" s="60" t="s">
        <v>133</v>
      </c>
      <c r="C49" s="6" t="s">
        <v>9</v>
      </c>
      <c r="D49" s="13">
        <v>420</v>
      </c>
      <c r="E49" s="13"/>
      <c r="F49" s="14"/>
      <c r="G49" s="90"/>
      <c r="H49" s="32"/>
      <c r="I49" s="1"/>
      <c r="J49" s="1"/>
      <c r="K49" s="1"/>
    </row>
    <row r="50" spans="1:11" ht="25.5" x14ac:dyDescent="0.25">
      <c r="A50" s="86">
        <v>42</v>
      </c>
      <c r="B50" s="62" t="s">
        <v>134</v>
      </c>
      <c r="C50" s="6" t="s">
        <v>9</v>
      </c>
      <c r="D50" s="13">
        <v>120</v>
      </c>
      <c r="E50" s="13"/>
      <c r="F50" s="14"/>
      <c r="G50" s="90"/>
      <c r="H50" s="32"/>
      <c r="I50" s="1"/>
      <c r="J50" s="1"/>
      <c r="K50" s="1"/>
    </row>
    <row r="51" spans="1:11" ht="25.5" x14ac:dyDescent="0.25">
      <c r="A51" s="86">
        <v>43</v>
      </c>
      <c r="B51" s="62" t="s">
        <v>164</v>
      </c>
      <c r="C51" s="6" t="s">
        <v>9</v>
      </c>
      <c r="D51" s="13">
        <v>120</v>
      </c>
      <c r="E51" s="13"/>
      <c r="F51" s="14"/>
      <c r="G51" s="90"/>
      <c r="H51" s="32"/>
      <c r="I51" s="1"/>
      <c r="J51" s="1"/>
      <c r="K51" s="1"/>
    </row>
    <row r="52" spans="1:11" ht="25.5" x14ac:dyDescent="0.25">
      <c r="A52" s="86">
        <v>44</v>
      </c>
      <c r="B52" s="62" t="s">
        <v>42</v>
      </c>
      <c r="C52" s="6" t="s">
        <v>9</v>
      </c>
      <c r="D52" s="13">
        <v>120</v>
      </c>
      <c r="E52" s="13"/>
      <c r="F52" s="14"/>
      <c r="G52" s="90"/>
      <c r="H52" s="32"/>
      <c r="I52" s="1"/>
      <c r="J52" s="1"/>
      <c r="K52" s="1"/>
    </row>
    <row r="53" spans="1:11" ht="25.5" x14ac:dyDescent="0.25">
      <c r="A53" s="86">
        <v>45</v>
      </c>
      <c r="B53" s="62" t="s">
        <v>43</v>
      </c>
      <c r="C53" s="6" t="s">
        <v>9</v>
      </c>
      <c r="D53" s="13">
        <v>120</v>
      </c>
      <c r="E53" s="13"/>
      <c r="F53" s="14"/>
      <c r="G53" s="90"/>
      <c r="H53" s="32"/>
      <c r="I53" s="1"/>
      <c r="J53" s="1"/>
      <c r="K53" s="1"/>
    </row>
    <row r="54" spans="1:11" ht="25.5" x14ac:dyDescent="0.25">
      <c r="A54" s="86">
        <v>46</v>
      </c>
      <c r="B54" s="62" t="s">
        <v>44</v>
      </c>
      <c r="C54" s="6" t="s">
        <v>9</v>
      </c>
      <c r="D54" s="13">
        <v>120</v>
      </c>
      <c r="E54" s="13"/>
      <c r="F54" s="14"/>
      <c r="G54" s="90"/>
      <c r="H54" s="32"/>
      <c r="I54" s="1"/>
      <c r="J54" s="1"/>
      <c r="K54" s="1"/>
    </row>
    <row r="55" spans="1:11" ht="25.5" x14ac:dyDescent="0.25">
      <c r="A55" s="86">
        <v>47</v>
      </c>
      <c r="B55" s="62" t="s">
        <v>135</v>
      </c>
      <c r="C55" s="6" t="s">
        <v>9</v>
      </c>
      <c r="D55" s="13">
        <v>120</v>
      </c>
      <c r="E55" s="13"/>
      <c r="F55" s="14"/>
      <c r="G55" s="90"/>
      <c r="H55" s="32"/>
      <c r="I55" s="1"/>
      <c r="J55" s="1"/>
      <c r="K55" s="1"/>
    </row>
    <row r="56" spans="1:11" ht="25.5" x14ac:dyDescent="0.25">
      <c r="A56" s="86">
        <v>48</v>
      </c>
      <c r="B56" s="60" t="s">
        <v>46</v>
      </c>
      <c r="C56" s="6" t="s">
        <v>9</v>
      </c>
      <c r="D56" s="13">
        <v>240</v>
      </c>
      <c r="E56" s="13"/>
      <c r="F56" s="14"/>
      <c r="G56" s="90"/>
      <c r="H56" s="32"/>
      <c r="I56" s="1"/>
      <c r="J56" s="1"/>
      <c r="K56" s="1"/>
    </row>
    <row r="57" spans="1:11" ht="25.5" x14ac:dyDescent="0.25">
      <c r="A57" s="86">
        <v>49</v>
      </c>
      <c r="B57" s="60" t="s">
        <v>47</v>
      </c>
      <c r="C57" s="6" t="s">
        <v>9</v>
      </c>
      <c r="D57" s="13">
        <v>140</v>
      </c>
      <c r="E57" s="13"/>
      <c r="F57" s="14"/>
      <c r="G57" s="90"/>
      <c r="H57" s="32"/>
      <c r="I57" s="1"/>
      <c r="J57" s="1"/>
      <c r="K57" s="1"/>
    </row>
    <row r="58" spans="1:11" ht="38.25" x14ac:dyDescent="0.25">
      <c r="A58" s="86">
        <v>50</v>
      </c>
      <c r="B58" s="60" t="s">
        <v>136</v>
      </c>
      <c r="C58" s="6" t="s">
        <v>9</v>
      </c>
      <c r="D58" s="13">
        <v>324</v>
      </c>
      <c r="E58" s="13"/>
      <c r="F58" s="14"/>
      <c r="G58" s="90"/>
      <c r="H58" s="32"/>
      <c r="I58" s="1"/>
      <c r="J58" s="1"/>
      <c r="K58" s="1"/>
    </row>
    <row r="59" spans="1:11" ht="25.5" x14ac:dyDescent="0.25">
      <c r="A59" s="86">
        <v>51</v>
      </c>
      <c r="B59" s="60" t="s">
        <v>137</v>
      </c>
      <c r="C59" s="6" t="s">
        <v>9</v>
      </c>
      <c r="D59" s="13">
        <v>5</v>
      </c>
      <c r="E59" s="13"/>
      <c r="F59" s="14"/>
      <c r="G59" s="90"/>
      <c r="H59" s="32"/>
      <c r="I59" s="1"/>
      <c r="J59" s="1"/>
      <c r="K59" s="1"/>
    </row>
    <row r="60" spans="1:11" x14ac:dyDescent="0.25">
      <c r="A60" s="52">
        <v>52</v>
      </c>
      <c r="B60" s="60" t="s">
        <v>138</v>
      </c>
      <c r="C60" s="6" t="s">
        <v>9</v>
      </c>
      <c r="D60" s="13">
        <v>5</v>
      </c>
      <c r="E60" s="13"/>
      <c r="F60" s="14"/>
      <c r="G60" s="90"/>
      <c r="H60" s="32"/>
      <c r="I60" s="1"/>
      <c r="J60" s="1"/>
      <c r="K60" s="1"/>
    </row>
    <row r="61" spans="1:11" ht="25.5" x14ac:dyDescent="0.25">
      <c r="A61" s="86">
        <v>53</v>
      </c>
      <c r="B61" s="60" t="s">
        <v>139</v>
      </c>
      <c r="C61" s="6" t="s">
        <v>9</v>
      </c>
      <c r="D61" s="13">
        <v>400</v>
      </c>
      <c r="E61" s="13"/>
      <c r="F61" s="14"/>
      <c r="G61" s="90"/>
      <c r="H61" s="32"/>
      <c r="I61" s="1"/>
      <c r="J61" s="1"/>
      <c r="K61" s="1"/>
    </row>
    <row r="62" spans="1:11" x14ac:dyDescent="0.25">
      <c r="A62" s="86">
        <v>54</v>
      </c>
      <c r="B62" s="60" t="s">
        <v>140</v>
      </c>
      <c r="C62" s="6" t="s">
        <v>9</v>
      </c>
      <c r="D62" s="13">
        <v>5</v>
      </c>
      <c r="E62" s="13"/>
      <c r="F62" s="14"/>
      <c r="G62" s="90"/>
      <c r="H62" s="32"/>
      <c r="I62" s="1"/>
      <c r="J62" s="1"/>
      <c r="K62" s="1"/>
    </row>
    <row r="63" spans="1:11" ht="38.25" x14ac:dyDescent="0.25">
      <c r="A63" s="86">
        <v>55</v>
      </c>
      <c r="B63" s="60" t="s">
        <v>141</v>
      </c>
      <c r="C63" s="6" t="s">
        <v>9</v>
      </c>
      <c r="D63" s="13">
        <v>803</v>
      </c>
      <c r="E63" s="13"/>
      <c r="F63" s="14"/>
      <c r="G63" s="90"/>
      <c r="H63" s="32"/>
      <c r="I63" s="1"/>
      <c r="J63" s="1"/>
      <c r="K63" s="1"/>
    </row>
    <row r="64" spans="1:11" ht="25.5" x14ac:dyDescent="0.25">
      <c r="A64" s="86">
        <v>56</v>
      </c>
      <c r="B64" s="59" t="s">
        <v>142</v>
      </c>
      <c r="C64" s="6" t="s">
        <v>9</v>
      </c>
      <c r="D64" s="18">
        <v>798</v>
      </c>
      <c r="E64" s="18"/>
      <c r="F64" s="14"/>
      <c r="G64" s="90"/>
      <c r="H64" s="32"/>
      <c r="I64" s="1"/>
      <c r="J64" s="1"/>
      <c r="K64" s="1"/>
    </row>
    <row r="65" spans="1:11" x14ac:dyDescent="0.25">
      <c r="A65" s="86">
        <v>57</v>
      </c>
      <c r="B65" s="60" t="s">
        <v>143</v>
      </c>
      <c r="C65" s="6" t="s">
        <v>9</v>
      </c>
      <c r="D65" s="18">
        <v>5</v>
      </c>
      <c r="E65" s="18"/>
      <c r="F65" s="14"/>
      <c r="G65" s="90"/>
      <c r="H65" s="32"/>
      <c r="I65" s="1"/>
      <c r="J65" s="1"/>
      <c r="K65" s="1"/>
    </row>
    <row r="66" spans="1:11" x14ac:dyDescent="0.25">
      <c r="A66" s="86">
        <v>58</v>
      </c>
      <c r="B66" s="59" t="s">
        <v>178</v>
      </c>
      <c r="C66" s="6" t="s">
        <v>9</v>
      </c>
      <c r="D66" s="18">
        <v>5</v>
      </c>
      <c r="E66" s="18"/>
      <c r="F66" s="14"/>
      <c r="G66" s="90"/>
      <c r="H66" s="32"/>
      <c r="I66" s="1"/>
      <c r="J66" s="1"/>
      <c r="K66" s="1"/>
    </row>
    <row r="67" spans="1:11" ht="25.5" x14ac:dyDescent="0.25">
      <c r="A67" s="86">
        <v>59</v>
      </c>
      <c r="B67" s="60" t="s">
        <v>144</v>
      </c>
      <c r="C67" s="6" t="s">
        <v>9</v>
      </c>
      <c r="D67" s="18">
        <v>411</v>
      </c>
      <c r="E67" s="18"/>
      <c r="F67" s="14"/>
      <c r="G67" s="90"/>
      <c r="H67" s="32"/>
      <c r="I67" s="1"/>
      <c r="J67" s="1"/>
      <c r="K67" s="1"/>
    </row>
    <row r="68" spans="1:11" ht="38.25" x14ac:dyDescent="0.25">
      <c r="A68" s="86">
        <v>60</v>
      </c>
      <c r="B68" s="60" t="s">
        <v>145</v>
      </c>
      <c r="C68" s="6" t="s">
        <v>9</v>
      </c>
      <c r="D68" s="40">
        <v>416</v>
      </c>
      <c r="E68" s="40"/>
      <c r="F68" s="14"/>
      <c r="G68" s="90"/>
      <c r="H68" s="32"/>
      <c r="I68" s="1"/>
      <c r="J68" s="1"/>
      <c r="K68" s="1"/>
    </row>
    <row r="69" spans="1:11" x14ac:dyDescent="0.25">
      <c r="A69" s="86">
        <v>61</v>
      </c>
      <c r="B69" s="60" t="s">
        <v>146</v>
      </c>
      <c r="C69" s="6" t="s">
        <v>9</v>
      </c>
      <c r="D69" s="13">
        <v>5</v>
      </c>
      <c r="E69" s="13"/>
      <c r="F69" s="14"/>
      <c r="G69" s="90"/>
      <c r="I69" s="4"/>
      <c r="J69" s="4"/>
      <c r="K69" s="5"/>
    </row>
    <row r="70" spans="1:11" x14ac:dyDescent="0.25">
      <c r="A70" s="86">
        <v>62</v>
      </c>
      <c r="B70" s="60" t="s">
        <v>147</v>
      </c>
      <c r="C70" s="6" t="s">
        <v>9</v>
      </c>
      <c r="D70" s="13">
        <v>100</v>
      </c>
      <c r="E70" s="13"/>
      <c r="F70" s="14"/>
      <c r="G70" s="90"/>
    </row>
    <row r="71" spans="1:11" x14ac:dyDescent="0.25">
      <c r="A71" s="86">
        <v>63</v>
      </c>
      <c r="B71" s="60" t="s">
        <v>148</v>
      </c>
      <c r="C71" s="6" t="s">
        <v>9</v>
      </c>
      <c r="D71" s="13">
        <v>80</v>
      </c>
      <c r="E71" s="13"/>
      <c r="F71" s="14"/>
      <c r="G71" s="90"/>
    </row>
    <row r="72" spans="1:11" x14ac:dyDescent="0.25">
      <c r="A72" s="86">
        <v>64</v>
      </c>
      <c r="B72" s="60" t="s">
        <v>149</v>
      </c>
      <c r="C72" s="6" t="s">
        <v>9</v>
      </c>
      <c r="D72" s="13">
        <v>12</v>
      </c>
      <c r="E72" s="13"/>
      <c r="F72" s="14"/>
      <c r="G72" s="90"/>
    </row>
    <row r="73" spans="1:11" ht="38.25" x14ac:dyDescent="0.25">
      <c r="A73" s="86">
        <v>65</v>
      </c>
      <c r="B73" s="59" t="s">
        <v>150</v>
      </c>
      <c r="C73" s="6" t="s">
        <v>9</v>
      </c>
      <c r="D73" s="13">
        <v>12</v>
      </c>
      <c r="E73" s="13"/>
      <c r="F73" s="14"/>
      <c r="G73" s="90"/>
    </row>
    <row r="74" spans="1:11" ht="25.5" x14ac:dyDescent="0.25">
      <c r="A74" s="86">
        <v>66</v>
      </c>
      <c r="B74" s="60" t="s">
        <v>45</v>
      </c>
      <c r="C74" s="6" t="s">
        <v>9</v>
      </c>
      <c r="D74" s="18">
        <v>15</v>
      </c>
      <c r="E74" s="18"/>
      <c r="F74" s="14"/>
      <c r="G74" s="90"/>
    </row>
    <row r="75" spans="1:11" ht="25.5" x14ac:dyDescent="0.25">
      <c r="A75" s="86">
        <v>67</v>
      </c>
      <c r="B75" s="63" t="s">
        <v>154</v>
      </c>
      <c r="C75" s="6" t="s">
        <v>9</v>
      </c>
      <c r="D75" s="18">
        <v>20</v>
      </c>
      <c r="E75" s="18"/>
      <c r="F75" s="14"/>
      <c r="G75" s="90"/>
    </row>
    <row r="76" spans="1:11" ht="25.5" x14ac:dyDescent="0.25">
      <c r="A76" s="86">
        <v>68</v>
      </c>
      <c r="B76" s="62" t="s">
        <v>151</v>
      </c>
      <c r="C76" s="6" t="s">
        <v>9</v>
      </c>
      <c r="D76" s="18">
        <v>20</v>
      </c>
      <c r="E76" s="18"/>
      <c r="F76" s="14"/>
      <c r="G76" s="90"/>
    </row>
    <row r="77" spans="1:11" x14ac:dyDescent="0.25">
      <c r="A77" s="52">
        <v>69</v>
      </c>
      <c r="B77" s="62" t="s">
        <v>152</v>
      </c>
      <c r="C77" s="6" t="s">
        <v>9</v>
      </c>
      <c r="D77" s="18">
        <v>30</v>
      </c>
      <c r="E77" s="18"/>
      <c r="F77" s="14"/>
      <c r="G77" s="90"/>
    </row>
    <row r="78" spans="1:11" x14ac:dyDescent="0.25">
      <c r="A78" s="86">
        <v>70</v>
      </c>
      <c r="B78" s="62" t="s">
        <v>153</v>
      </c>
      <c r="C78" s="6" t="s">
        <v>9</v>
      </c>
      <c r="D78" s="18">
        <v>30</v>
      </c>
      <c r="E78" s="18"/>
      <c r="F78" s="14"/>
      <c r="G78" s="90"/>
    </row>
    <row r="79" spans="1:11" x14ac:dyDescent="0.25">
      <c r="A79" s="86">
        <v>71</v>
      </c>
      <c r="B79" s="62" t="s">
        <v>50</v>
      </c>
      <c r="C79" s="6" t="s">
        <v>9</v>
      </c>
      <c r="D79" s="40">
        <v>20</v>
      </c>
      <c r="E79" s="40"/>
      <c r="F79" s="14"/>
      <c r="G79" s="90"/>
    </row>
    <row r="80" spans="1:11" x14ac:dyDescent="0.25">
      <c r="A80" s="86">
        <v>72</v>
      </c>
      <c r="B80" s="62" t="s">
        <v>51</v>
      </c>
      <c r="C80" s="6" t="s">
        <v>9</v>
      </c>
      <c r="D80" s="73">
        <v>20</v>
      </c>
      <c r="E80" s="73"/>
      <c r="F80" s="14"/>
      <c r="G80" s="90"/>
    </row>
    <row r="81" spans="1:7" x14ac:dyDescent="0.25">
      <c r="A81" s="86">
        <v>73</v>
      </c>
      <c r="B81" s="62" t="s">
        <v>52</v>
      </c>
      <c r="C81" s="6" t="s">
        <v>9</v>
      </c>
      <c r="D81" s="73">
        <v>16</v>
      </c>
      <c r="E81" s="73"/>
      <c r="F81" s="14"/>
      <c r="G81" s="90"/>
    </row>
    <row r="82" spans="1:7" x14ac:dyDescent="0.25">
      <c r="A82" s="86">
        <v>74</v>
      </c>
      <c r="B82" s="62" t="s">
        <v>53</v>
      </c>
      <c r="C82" s="6" t="s">
        <v>9</v>
      </c>
      <c r="D82" s="73">
        <v>16</v>
      </c>
      <c r="E82" s="73"/>
      <c r="F82" s="14"/>
      <c r="G82" s="90"/>
    </row>
    <row r="83" spans="1:7" x14ac:dyDescent="0.25">
      <c r="A83" s="86">
        <v>75</v>
      </c>
      <c r="B83" s="62" t="s">
        <v>54</v>
      </c>
      <c r="C83" s="6" t="s">
        <v>9</v>
      </c>
      <c r="D83" s="73">
        <v>25</v>
      </c>
      <c r="E83" s="73"/>
      <c r="F83" s="14"/>
      <c r="G83" s="90"/>
    </row>
    <row r="84" spans="1:7" x14ac:dyDescent="0.25">
      <c r="A84" s="86">
        <v>76</v>
      </c>
      <c r="B84" s="60" t="s">
        <v>55</v>
      </c>
      <c r="C84" s="6" t="s">
        <v>9</v>
      </c>
      <c r="D84" s="73">
        <v>25</v>
      </c>
      <c r="E84" s="73"/>
      <c r="F84" s="14"/>
      <c r="G84" s="90"/>
    </row>
    <row r="85" spans="1:7" x14ac:dyDescent="0.25">
      <c r="A85" s="86">
        <v>77</v>
      </c>
      <c r="B85" s="62" t="s">
        <v>183</v>
      </c>
      <c r="C85" s="6" t="s">
        <v>9</v>
      </c>
      <c r="D85" s="73">
        <v>20</v>
      </c>
      <c r="E85" s="73"/>
      <c r="F85" s="14"/>
      <c r="G85" s="90"/>
    </row>
    <row r="86" spans="1:7" x14ac:dyDescent="0.25">
      <c r="A86" s="86">
        <v>78</v>
      </c>
      <c r="B86" s="62" t="s">
        <v>182</v>
      </c>
      <c r="C86" s="6" t="s">
        <v>9</v>
      </c>
      <c r="D86" s="73">
        <v>20</v>
      </c>
      <c r="E86" s="73"/>
      <c r="F86" s="14"/>
      <c r="G86" s="90"/>
    </row>
    <row r="87" spans="1:7" x14ac:dyDescent="0.25">
      <c r="A87" s="86">
        <v>79</v>
      </c>
      <c r="B87" s="62" t="s">
        <v>56</v>
      </c>
      <c r="C87" s="6" t="s">
        <v>9</v>
      </c>
      <c r="D87" s="73">
        <v>20</v>
      </c>
      <c r="E87" s="73"/>
      <c r="F87" s="14"/>
      <c r="G87" s="90"/>
    </row>
    <row r="88" spans="1:7" ht="25.5" x14ac:dyDescent="0.25">
      <c r="A88" s="86">
        <v>80</v>
      </c>
      <c r="B88" s="62" t="s">
        <v>155</v>
      </c>
      <c r="C88" s="6" t="s">
        <v>9</v>
      </c>
      <c r="D88" s="73">
        <v>30</v>
      </c>
      <c r="E88" s="73"/>
      <c r="F88" s="14"/>
      <c r="G88" s="90"/>
    </row>
    <row r="89" spans="1:7" ht="25.5" x14ac:dyDescent="0.25">
      <c r="A89" s="86">
        <v>81</v>
      </c>
      <c r="B89" s="62" t="s">
        <v>156</v>
      </c>
      <c r="C89" s="6" t="s">
        <v>9</v>
      </c>
      <c r="D89" s="73">
        <v>30</v>
      </c>
      <c r="E89" s="73"/>
      <c r="F89" s="14"/>
      <c r="G89" s="90"/>
    </row>
    <row r="90" spans="1:7" ht="25.5" x14ac:dyDescent="0.25">
      <c r="A90" s="86">
        <v>82</v>
      </c>
      <c r="B90" s="62" t="s">
        <v>157</v>
      </c>
      <c r="C90" s="6" t="s">
        <v>9</v>
      </c>
      <c r="D90" s="6">
        <v>10</v>
      </c>
      <c r="E90" s="6"/>
      <c r="F90" s="14"/>
      <c r="G90" s="90"/>
    </row>
    <row r="91" spans="1:7" x14ac:dyDescent="0.25">
      <c r="A91" s="86">
        <v>83</v>
      </c>
      <c r="B91" s="62" t="s">
        <v>57</v>
      </c>
      <c r="C91" s="6" t="s">
        <v>9</v>
      </c>
      <c r="D91" s="13">
        <v>100</v>
      </c>
      <c r="E91" s="13"/>
      <c r="F91" s="14"/>
      <c r="G91" s="90"/>
    </row>
    <row r="92" spans="1:7" ht="25.5" x14ac:dyDescent="0.25">
      <c r="A92" s="86">
        <v>84</v>
      </c>
      <c r="B92" s="62" t="s">
        <v>58</v>
      </c>
      <c r="C92" s="6" t="s">
        <v>9</v>
      </c>
      <c r="D92" s="13">
        <v>100</v>
      </c>
      <c r="E92" s="13"/>
      <c r="F92" s="14"/>
      <c r="G92" s="90"/>
    </row>
    <row r="93" spans="1:7" x14ac:dyDescent="0.25">
      <c r="A93" s="86">
        <v>85</v>
      </c>
      <c r="B93" s="62" t="s">
        <v>59</v>
      </c>
      <c r="C93" s="6" t="s">
        <v>9</v>
      </c>
      <c r="D93" s="13">
        <v>100</v>
      </c>
      <c r="E93" s="13"/>
      <c r="F93" s="14"/>
      <c r="G93" s="90"/>
    </row>
    <row r="94" spans="1:7" x14ac:dyDescent="0.25">
      <c r="A94" s="52">
        <v>86</v>
      </c>
      <c r="B94" s="62" t="s">
        <v>60</v>
      </c>
      <c r="C94" s="6" t="s">
        <v>9</v>
      </c>
      <c r="D94" s="13">
        <v>10</v>
      </c>
      <c r="E94" s="13"/>
      <c r="F94" s="14"/>
      <c r="G94" s="90"/>
    </row>
    <row r="95" spans="1:7" x14ac:dyDescent="0.25">
      <c r="A95" s="86">
        <v>87</v>
      </c>
      <c r="B95" s="64" t="s">
        <v>158</v>
      </c>
      <c r="C95" s="6" t="s">
        <v>9</v>
      </c>
      <c r="D95" s="18">
        <v>20</v>
      </c>
      <c r="E95" s="18"/>
      <c r="F95" s="14"/>
      <c r="G95" s="90"/>
    </row>
    <row r="96" spans="1:7" x14ac:dyDescent="0.25">
      <c r="A96" s="86">
        <v>88</v>
      </c>
      <c r="B96" s="60" t="s">
        <v>63</v>
      </c>
      <c r="C96" s="6" t="s">
        <v>9</v>
      </c>
      <c r="D96" s="40">
        <v>5</v>
      </c>
      <c r="E96" s="40"/>
      <c r="F96" s="14"/>
      <c r="G96" s="90"/>
    </row>
    <row r="97" spans="1:7" x14ac:dyDescent="0.25">
      <c r="A97" s="86">
        <v>89</v>
      </c>
      <c r="B97" s="60" t="s">
        <v>159</v>
      </c>
      <c r="C97" s="6" t="s">
        <v>9</v>
      </c>
      <c r="D97" s="13">
        <v>9</v>
      </c>
      <c r="E97" s="13"/>
      <c r="F97" s="14"/>
      <c r="G97" s="90"/>
    </row>
    <row r="98" spans="1:7" ht="25.5" x14ac:dyDescent="0.25">
      <c r="A98" s="86">
        <v>90</v>
      </c>
      <c r="B98" s="60" t="s">
        <v>160</v>
      </c>
      <c r="C98" s="6" t="s">
        <v>9</v>
      </c>
      <c r="D98" s="13">
        <v>48</v>
      </c>
      <c r="E98" s="13"/>
      <c r="F98" s="14"/>
      <c r="G98" s="90"/>
    </row>
    <row r="99" spans="1:7" ht="25.5" x14ac:dyDescent="0.25">
      <c r="A99" s="86">
        <v>91</v>
      </c>
      <c r="B99" s="60" t="s">
        <v>161</v>
      </c>
      <c r="C99" s="6" t="s">
        <v>9</v>
      </c>
      <c r="D99" s="13">
        <v>32</v>
      </c>
      <c r="E99" s="13"/>
      <c r="F99" s="14"/>
      <c r="G99" s="90"/>
    </row>
    <row r="100" spans="1:7" x14ac:dyDescent="0.25">
      <c r="A100" s="86">
        <v>92</v>
      </c>
      <c r="B100" s="60" t="s">
        <v>162</v>
      </c>
      <c r="C100" s="6" t="s">
        <v>9</v>
      </c>
      <c r="D100" s="13">
        <v>64</v>
      </c>
      <c r="E100" s="13"/>
      <c r="F100" s="14"/>
      <c r="G100" s="90"/>
    </row>
    <row r="101" spans="1:7" ht="25.5" x14ac:dyDescent="0.25">
      <c r="A101" s="86">
        <v>93</v>
      </c>
      <c r="B101" s="59" t="s">
        <v>163</v>
      </c>
      <c r="C101" s="6" t="s">
        <v>9</v>
      </c>
      <c r="D101" s="13">
        <v>30</v>
      </c>
      <c r="E101" s="13"/>
      <c r="F101" s="14"/>
      <c r="G101" s="90"/>
    </row>
    <row r="102" spans="1:7" ht="26.25" x14ac:dyDescent="0.25">
      <c r="A102" s="86">
        <v>94</v>
      </c>
      <c r="B102" s="66" t="s">
        <v>174</v>
      </c>
      <c r="C102" s="6" t="s">
        <v>9</v>
      </c>
      <c r="D102" s="18">
        <v>50</v>
      </c>
      <c r="E102" s="18"/>
      <c r="F102" s="14"/>
      <c r="G102" s="90"/>
    </row>
    <row r="103" spans="1:7" x14ac:dyDescent="0.25">
      <c r="A103" s="86">
        <v>95</v>
      </c>
      <c r="B103" s="85" t="s">
        <v>175</v>
      </c>
      <c r="C103" s="6" t="s">
        <v>9</v>
      </c>
      <c r="D103" s="18">
        <v>60</v>
      </c>
      <c r="E103" s="18"/>
      <c r="F103" s="14"/>
      <c r="G103" s="90"/>
    </row>
    <row r="104" spans="1:7" x14ac:dyDescent="0.25">
      <c r="A104" s="86">
        <v>96</v>
      </c>
      <c r="B104" s="66" t="s">
        <v>176</v>
      </c>
      <c r="C104" s="6" t="s">
        <v>9</v>
      </c>
      <c r="D104" s="18">
        <v>60</v>
      </c>
      <c r="E104" s="18"/>
      <c r="F104" s="14"/>
      <c r="G104" s="90"/>
    </row>
    <row r="105" spans="1:7" ht="63.75" x14ac:dyDescent="0.25">
      <c r="A105" s="86">
        <v>97</v>
      </c>
      <c r="B105" s="67" t="s">
        <v>165</v>
      </c>
      <c r="C105" s="6" t="s">
        <v>9</v>
      </c>
      <c r="D105" s="18">
        <v>266</v>
      </c>
      <c r="E105" s="18"/>
      <c r="F105" s="14"/>
      <c r="G105" s="90"/>
    </row>
    <row r="106" spans="1:7" ht="63.75" x14ac:dyDescent="0.25">
      <c r="A106" s="86">
        <v>98</v>
      </c>
      <c r="B106" s="68" t="s">
        <v>177</v>
      </c>
      <c r="C106" s="6" t="s">
        <v>9</v>
      </c>
      <c r="D106" s="16">
        <v>266</v>
      </c>
      <c r="E106" s="16"/>
      <c r="F106" s="14"/>
      <c r="G106" s="91"/>
    </row>
    <row r="107" spans="1:7" x14ac:dyDescent="0.25">
      <c r="A107" s="87">
        <v>99</v>
      </c>
      <c r="B107" s="68" t="s">
        <v>180</v>
      </c>
      <c r="C107" s="84" t="s">
        <v>9</v>
      </c>
      <c r="D107" s="45">
        <v>20</v>
      </c>
      <c r="E107" s="45"/>
      <c r="F107" s="83"/>
      <c r="G107" s="93"/>
    </row>
    <row r="108" spans="1:7" x14ac:dyDescent="0.25">
      <c r="A108" s="86">
        <v>100</v>
      </c>
      <c r="B108" s="67" t="s">
        <v>304</v>
      </c>
      <c r="C108" s="13" t="s">
        <v>9</v>
      </c>
      <c r="D108" s="16">
        <v>10</v>
      </c>
      <c r="E108" s="16"/>
      <c r="F108" s="14"/>
      <c r="G108" s="91"/>
    </row>
    <row r="109" spans="1:7" x14ac:dyDescent="0.25">
      <c r="A109" s="86">
        <v>101</v>
      </c>
      <c r="B109" s="67" t="s">
        <v>305</v>
      </c>
      <c r="C109" s="13" t="s">
        <v>9</v>
      </c>
      <c r="D109" s="16">
        <v>15</v>
      </c>
      <c r="E109" s="16"/>
      <c r="F109" s="14"/>
      <c r="G109" s="91"/>
    </row>
    <row r="110" spans="1:7" ht="26.25" thickBot="1" x14ac:dyDescent="0.3">
      <c r="A110" s="87">
        <v>102</v>
      </c>
      <c r="B110" s="68" t="s">
        <v>306</v>
      </c>
      <c r="C110" s="18" t="s">
        <v>9</v>
      </c>
      <c r="D110" s="40">
        <v>17</v>
      </c>
      <c r="E110" s="40"/>
      <c r="F110" s="19"/>
      <c r="G110" s="92"/>
    </row>
    <row r="111" spans="1:7" ht="22.5" customHeight="1" thickBot="1" x14ac:dyDescent="0.3">
      <c r="A111" s="127" t="s">
        <v>64</v>
      </c>
      <c r="B111" s="128"/>
      <c r="C111" s="43" t="s">
        <v>10</v>
      </c>
      <c r="D111" s="26" t="s">
        <v>10</v>
      </c>
      <c r="E111" s="26"/>
      <c r="F111" s="27"/>
      <c r="G111" s="94"/>
    </row>
    <row r="117" spans="2:2" x14ac:dyDescent="0.25">
      <c r="B117" s="57"/>
    </row>
  </sheetData>
  <autoFilter ref="B1:B117"/>
  <mergeCells count="12">
    <mergeCell ref="A7:G7"/>
    <mergeCell ref="A111:B111"/>
    <mergeCell ref="A8:G8"/>
    <mergeCell ref="A1:G1"/>
    <mergeCell ref="A3:G3"/>
    <mergeCell ref="A4:A6"/>
    <mergeCell ref="B4:B6"/>
    <mergeCell ref="C4:C6"/>
    <mergeCell ref="D4:D6"/>
    <mergeCell ref="F4:F6"/>
    <mergeCell ref="G4:G6"/>
    <mergeCell ref="E4:E6"/>
  </mergeCells>
  <pageMargins left="0.7" right="0.7" top="0.75" bottom="0.75" header="0.3" footer="0.3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7BEEB3B2-A3C7-4EF4-9A3D-7F44BFC94E8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Zadanie 4 (2)</vt:lpstr>
      <vt:lpstr>Zadanie 4</vt:lpstr>
      <vt:lpstr>'Zadanie 4'!Obszar_wydruku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2024-09-02T12:28:47Z</cp:lastPrinted>
  <dcterms:created xsi:type="dcterms:W3CDTF">2021-03-10T13:49:33Z</dcterms:created>
  <dcterms:modified xsi:type="dcterms:W3CDTF">2024-09-18T11:19:42Z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81edee48-cd9c-4135-8b2f-5e9cb6079886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h13pdD1z56eQ/MP94CnbalOhfMC0HfhW</vt:lpwstr>
  </property>
  <property fmtid="{D5CDD505-2E9C-101B-9397-08002B2CF9AE}" pid="6" name="bjClsUserRVM">
    <vt:lpwstr>[]</vt:lpwstr>
  </property>
  <property fmtid="{D5CDD505-2E9C-101B-9397-08002B2CF9AE}" pid="7" name="s5636:Creator type=author">
    <vt:lpwstr>Góral Magdalena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10.90.81.60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