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ZRK\Konrad\2023\pzp\2023\7 - udzielenie długoterminowego kredytu bankowego\SWZ + dodatki\"/>
    </mc:Choice>
  </mc:AlternateContent>
  <xr:revisionPtr revIDLastSave="0" documentId="8_{F480F8ED-22C2-4F72-98CE-592DDC10A0C1}" xr6:coauthVersionLast="47" xr6:coauthVersionMax="47" xr10:uidLastSave="{00000000-0000-0000-0000-000000000000}"/>
  <bookViews>
    <workbookView xWindow="-120" yWindow="-120" windowWidth="29040" windowHeight="15720" xr2:uid="{897A30C5-C994-49D8-89C7-6C7CA7C4EBD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E9" i="1"/>
  <c r="E10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G7" i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E11" i="1"/>
  <c r="G10" i="1"/>
  <c r="G11" i="1" l="1"/>
  <c r="G12" i="1"/>
  <c r="E12" i="1"/>
  <c r="E13" i="1" l="1"/>
  <c r="G13" i="1"/>
  <c r="G14" i="1" l="1"/>
  <c r="E14" i="1"/>
  <c r="E15" i="1" l="1"/>
  <c r="G15" i="1"/>
  <c r="E16" i="1" l="1"/>
  <c r="G16" i="1"/>
  <c r="G17" i="1" l="1"/>
  <c r="E17" i="1"/>
  <c r="G18" i="1" l="1"/>
  <c r="E18" i="1"/>
  <c r="E19" i="1" l="1"/>
  <c r="G19" i="1"/>
  <c r="E20" i="1" l="1"/>
  <c r="G20" i="1"/>
  <c r="E21" i="1" l="1"/>
  <c r="G21" i="1"/>
  <c r="E22" i="1" l="1"/>
  <c r="G22" i="1"/>
  <c r="G23" i="1" l="1"/>
  <c r="E23" i="1"/>
  <c r="G24" i="1" l="1"/>
  <c r="E24" i="1"/>
  <c r="E25" i="1" l="1"/>
  <c r="G25" i="1"/>
  <c r="G26" i="1" l="1"/>
  <c r="E26" i="1"/>
  <c r="G27" i="1" l="1"/>
  <c r="E27" i="1"/>
  <c r="E28" i="1" l="1"/>
  <c r="G28" i="1"/>
  <c r="E29" i="1" l="1"/>
  <c r="G29" i="1"/>
  <c r="E30" i="1" l="1"/>
  <c r="G30" i="1"/>
  <c r="E31" i="1" l="1"/>
  <c r="G31" i="1"/>
  <c r="G32" i="1" l="1"/>
  <c r="E32" i="1"/>
  <c r="G33" i="1" l="1"/>
  <c r="E33" i="1"/>
  <c r="E34" i="1" l="1"/>
  <c r="G34" i="1"/>
  <c r="E35" i="1" l="1"/>
  <c r="G35" i="1"/>
  <c r="E36" i="1" l="1"/>
  <c r="G36" i="1"/>
  <c r="E37" i="1" l="1"/>
  <c r="G37" i="1"/>
  <c r="E38" i="1" l="1"/>
  <c r="G38" i="1"/>
  <c r="G39" i="1" l="1"/>
  <c r="E39" i="1"/>
  <c r="E40" i="1" l="1"/>
  <c r="G40" i="1"/>
  <c r="G41" i="1" l="1"/>
  <c r="E41" i="1"/>
  <c r="E42" i="1" l="1"/>
  <c r="G42" i="1"/>
  <c r="G43" i="1" l="1"/>
  <c r="G45" i="1" s="1"/>
</calcChain>
</file>

<file path=xl/sharedStrings.xml><?xml version="1.0" encoding="utf-8"?>
<sst xmlns="http://schemas.openxmlformats.org/spreadsheetml/2006/main" count="52" uniqueCount="52">
  <si>
    <t>ZAŁĄCZNIK NR 7 DO SWZ</t>
  </si>
  <si>
    <t>Kalkulacja ceny kredytu jedynie dla porównania ofert WG. WZORU C=K+P</t>
  </si>
  <si>
    <t>Nr raty</t>
  </si>
  <si>
    <t>Planowana data wypłaty kredytu</t>
  </si>
  <si>
    <t>Data spłaty kapitału</t>
  </si>
  <si>
    <t>Kwota spłaty kapitału</t>
  </si>
  <si>
    <t>Pozostało do spłaty</t>
  </si>
  <si>
    <t xml:space="preserve">Stopa % = WIBOR + Marża </t>
  </si>
  <si>
    <t>Koszt kredytu - odsetki</t>
  </si>
  <si>
    <t>Marża banku - do uzupełnienia przez Oferenta</t>
  </si>
  <si>
    <t>Oprocentowanie do wyliczenia ceny kredytu (wibor 3M+Marża Oferenta)</t>
  </si>
  <si>
    <t>09.2023</t>
  </si>
  <si>
    <t>12.2023</t>
  </si>
  <si>
    <t>03.2024</t>
  </si>
  <si>
    <t>06.2024</t>
  </si>
  <si>
    <t>09.2024</t>
  </si>
  <si>
    <t>12.2024</t>
  </si>
  <si>
    <t>03.2025</t>
  </si>
  <si>
    <t>06.2025</t>
  </si>
  <si>
    <t>09.2025</t>
  </si>
  <si>
    <t>12.2025</t>
  </si>
  <si>
    <t>03.2026</t>
  </si>
  <si>
    <t>06.2026</t>
  </si>
  <si>
    <t>09.2026</t>
  </si>
  <si>
    <t>12.2026</t>
  </si>
  <si>
    <t>03.2027</t>
  </si>
  <si>
    <t>06.2027</t>
  </si>
  <si>
    <t>09.2027</t>
  </si>
  <si>
    <t>12.2027</t>
  </si>
  <si>
    <t>03.2028</t>
  </si>
  <si>
    <t>06.2028</t>
  </si>
  <si>
    <t>09.2028</t>
  </si>
  <si>
    <t>12.2028</t>
  </si>
  <si>
    <t>03.2029</t>
  </si>
  <si>
    <t>06.2029</t>
  </si>
  <si>
    <t>09.2029</t>
  </si>
  <si>
    <t>12.2029</t>
  </si>
  <si>
    <t>03.2030</t>
  </si>
  <si>
    <t>06.2030</t>
  </si>
  <si>
    <t>09.2030</t>
  </si>
  <si>
    <t>12.2030</t>
  </si>
  <si>
    <t>03.2031</t>
  </si>
  <si>
    <t>06.2031</t>
  </si>
  <si>
    <t>09.2031</t>
  </si>
  <si>
    <t>12.2031</t>
  </si>
  <si>
    <t>Suma rat odsetkowych w całym okresie wyliczona na podstawie oprocentowania (wibor 3M + marża Oferenta)-K</t>
  </si>
  <si>
    <t>Prowizja - do uzupełnienia przez Oferenta-P</t>
  </si>
  <si>
    <t xml:space="preserve">Cena kredytu - do przeniesienia do oferty i porównania ofert-C </t>
  </si>
  <si>
    <t>….....................</t>
  </si>
  <si>
    <t>podpis elektroniczny</t>
  </si>
  <si>
    <t>rata wyrównująca</t>
  </si>
  <si>
    <t>Wibor z dnia 23.06.2023 - dla porównania ofert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</si>
</sst>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name val="Verdana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1" fillId="0" borderId="0" xfId="0" applyNumberFormat="1" applyFont="1" applyAlignment="1">
      <alignment vertical="center"/>
    </xf>
    <xf numFmtId="0" fontId="0" fillId="0" borderId="0" xfId="0" applyProtection="1">
      <protection locked="0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10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center"/>
    </xf>
    <xf numFmtId="14" fontId="1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1" fillId="0" borderId="9" xfId="0" applyNumberFormat="1" applyFont="1" applyBorder="1" applyAlignment="1">
      <alignment vertical="center"/>
    </xf>
    <xf numFmtId="10" fontId="1" fillId="0" borderId="9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2" borderId="9" xfId="0" applyNumberFormat="1" applyFont="1" applyFill="1" applyBorder="1" applyAlignment="1" applyProtection="1">
      <alignment vertical="center"/>
      <protection locked="0"/>
    </xf>
    <xf numFmtId="164" fontId="2" fillId="3" borderId="9" xfId="0" applyNumberFormat="1" applyFont="1" applyFill="1" applyBorder="1" applyAlignment="1">
      <alignment vertical="center"/>
    </xf>
    <xf numFmtId="4" fontId="2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3EB39-1B2D-446F-8FA4-040ED3B206EB}">
  <dimension ref="A1:H50"/>
  <sheetViews>
    <sheetView tabSelected="1" workbookViewId="0">
      <selection activeCell="A7" sqref="A7:F7"/>
    </sheetView>
  </sheetViews>
  <sheetFormatPr defaultColWidth="9.140625" defaultRowHeight="15" x14ac:dyDescent="0.25"/>
  <cols>
    <col min="1" max="1" width="8.140625" style="2" customWidth="1"/>
    <col min="2" max="2" width="11.140625" style="2" customWidth="1"/>
    <col min="3" max="3" width="10.140625" style="2" customWidth="1"/>
    <col min="4" max="4" width="14.7109375" style="2" customWidth="1"/>
    <col min="5" max="5" width="13.85546875" style="2" customWidth="1"/>
    <col min="6" max="6" width="12" style="2" customWidth="1"/>
    <col min="7" max="7" width="24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3"/>
      <c r="E2" s="1"/>
      <c r="F2" s="1"/>
      <c r="G2" s="3" t="s">
        <v>0</v>
      </c>
    </row>
    <row r="3" spans="1:7" ht="15.75" thickBot="1" x14ac:dyDescent="0.3">
      <c r="A3" s="21" t="s">
        <v>1</v>
      </c>
      <c r="B3" s="22"/>
      <c r="C3" s="22"/>
      <c r="D3" s="22"/>
      <c r="E3" s="22"/>
      <c r="F3" s="22"/>
      <c r="G3" s="22"/>
    </row>
    <row r="4" spans="1:7" ht="42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spans="1:7" ht="26.25" customHeight="1" x14ac:dyDescent="0.25">
      <c r="A5" s="23" t="s">
        <v>9</v>
      </c>
      <c r="B5" s="24"/>
      <c r="C5" s="24"/>
      <c r="D5" s="24"/>
      <c r="E5" s="24"/>
      <c r="F5" s="25"/>
      <c r="G5" s="6">
        <v>0</v>
      </c>
    </row>
    <row r="6" spans="1:7" x14ac:dyDescent="0.25">
      <c r="A6" s="26" t="s">
        <v>51</v>
      </c>
      <c r="B6" s="27"/>
      <c r="C6" s="27"/>
      <c r="D6" s="27"/>
      <c r="E6" s="27"/>
      <c r="F6" s="28"/>
      <c r="G6" s="7">
        <v>6.9000000000000006E-2</v>
      </c>
    </row>
    <row r="7" spans="1:7" x14ac:dyDescent="0.25">
      <c r="A7" s="26" t="s">
        <v>10</v>
      </c>
      <c r="B7" s="29"/>
      <c r="C7" s="29"/>
      <c r="D7" s="29"/>
      <c r="E7" s="29"/>
      <c r="F7" s="30"/>
      <c r="G7" s="7">
        <f>G5+G6</f>
        <v>6.9000000000000006E-2</v>
      </c>
    </row>
    <row r="8" spans="1:7" x14ac:dyDescent="0.25">
      <c r="A8" s="8"/>
      <c r="B8" s="9">
        <v>45138</v>
      </c>
      <c r="C8" s="9"/>
      <c r="D8" s="10"/>
      <c r="E8" s="11">
        <v>6800000</v>
      </c>
      <c r="F8" s="12"/>
      <c r="G8" s="11"/>
    </row>
    <row r="9" spans="1:7" x14ac:dyDescent="0.25">
      <c r="A9" s="8">
        <f t="shared" ref="A9:A42" si="0">A8+1</f>
        <v>1</v>
      </c>
      <c r="B9" s="9"/>
      <c r="C9" s="13" t="s">
        <v>11</v>
      </c>
      <c r="D9" s="11">
        <v>0</v>
      </c>
      <c r="E9" s="11">
        <f t="shared" ref="E9:E34" si="1">E8-D9</f>
        <v>6800000</v>
      </c>
      <c r="F9" s="12">
        <f>G6+G5</f>
        <v>6.9000000000000006E-2</v>
      </c>
      <c r="G9" s="14">
        <f>E8*F9*212/365</f>
        <v>272521.64383561647</v>
      </c>
    </row>
    <row r="10" spans="1:7" x14ac:dyDescent="0.25">
      <c r="A10" s="8">
        <f>A9+1</f>
        <v>2</v>
      </c>
      <c r="B10" s="9"/>
      <c r="C10" s="13" t="s">
        <v>12</v>
      </c>
      <c r="D10" s="11">
        <v>0</v>
      </c>
      <c r="E10" s="11">
        <f t="shared" si="1"/>
        <v>6800000</v>
      </c>
      <c r="F10" s="12">
        <f>F9</f>
        <v>6.9000000000000006E-2</v>
      </c>
      <c r="G10" s="14">
        <f>E9*F10*91/365</f>
        <v>116978.63013698632</v>
      </c>
    </row>
    <row r="11" spans="1:7" x14ac:dyDescent="0.25">
      <c r="A11" s="8">
        <f t="shared" si="0"/>
        <v>3</v>
      </c>
      <c r="B11" s="9"/>
      <c r="C11" s="13" t="s">
        <v>13</v>
      </c>
      <c r="D11" s="11">
        <v>0</v>
      </c>
      <c r="E11" s="11">
        <f t="shared" si="1"/>
        <v>6800000</v>
      </c>
      <c r="F11" s="12">
        <f t="shared" ref="F11:F42" si="2">F10</f>
        <v>6.9000000000000006E-2</v>
      </c>
      <c r="G11" s="14">
        <f>E10*F11*92/365</f>
        <v>118264.10958904112</v>
      </c>
    </row>
    <row r="12" spans="1:7" x14ac:dyDescent="0.25">
      <c r="A12" s="8">
        <f t="shared" si="0"/>
        <v>4</v>
      </c>
      <c r="B12" s="9"/>
      <c r="C12" s="13" t="s">
        <v>14</v>
      </c>
      <c r="D12" s="11">
        <v>220000</v>
      </c>
      <c r="E12" s="11">
        <f t="shared" si="1"/>
        <v>6580000</v>
      </c>
      <c r="F12" s="12">
        <f t="shared" si="2"/>
        <v>6.9000000000000006E-2</v>
      </c>
      <c r="G12" s="14">
        <f>E11*F12*92/365</f>
        <v>118264.10958904112</v>
      </c>
    </row>
    <row r="13" spans="1:7" x14ac:dyDescent="0.25">
      <c r="A13" s="8">
        <f t="shared" si="0"/>
        <v>5</v>
      </c>
      <c r="B13" s="9"/>
      <c r="C13" s="13" t="s">
        <v>15</v>
      </c>
      <c r="D13" s="11">
        <v>220000</v>
      </c>
      <c r="E13" s="11">
        <f t="shared" si="1"/>
        <v>6360000</v>
      </c>
      <c r="F13" s="12">
        <f t="shared" si="2"/>
        <v>6.9000000000000006E-2</v>
      </c>
      <c r="G13" s="14">
        <f>E12*F13*90/365</f>
        <v>111950.1369863014</v>
      </c>
    </row>
    <row r="14" spans="1:7" x14ac:dyDescent="0.25">
      <c r="A14" s="8">
        <f t="shared" si="0"/>
        <v>6</v>
      </c>
      <c r="B14" s="9"/>
      <c r="C14" s="13" t="s">
        <v>16</v>
      </c>
      <c r="D14" s="11">
        <v>220000</v>
      </c>
      <c r="E14" s="11">
        <f t="shared" si="1"/>
        <v>6140000</v>
      </c>
      <c r="F14" s="12">
        <f t="shared" si="2"/>
        <v>6.9000000000000006E-2</v>
      </c>
      <c r="G14" s="14">
        <f>E13*F14*91/365</f>
        <v>109409.42465753427</v>
      </c>
    </row>
    <row r="15" spans="1:7" x14ac:dyDescent="0.25">
      <c r="A15" s="8">
        <f t="shared" si="0"/>
        <v>7</v>
      </c>
      <c r="B15" s="9"/>
      <c r="C15" s="13" t="s">
        <v>17</v>
      </c>
      <c r="D15" s="11">
        <v>220000</v>
      </c>
      <c r="E15" s="11">
        <f t="shared" si="1"/>
        <v>5920000</v>
      </c>
      <c r="F15" s="12">
        <f t="shared" si="2"/>
        <v>6.9000000000000006E-2</v>
      </c>
      <c r="G15" s="14">
        <f>E14*F15*92/365</f>
        <v>106785.53424657536</v>
      </c>
    </row>
    <row r="16" spans="1:7" x14ac:dyDescent="0.25">
      <c r="A16" s="8">
        <f t="shared" si="0"/>
        <v>8</v>
      </c>
      <c r="B16" s="9"/>
      <c r="C16" s="13" t="s">
        <v>18</v>
      </c>
      <c r="D16" s="11">
        <v>220000</v>
      </c>
      <c r="E16" s="11">
        <f t="shared" si="1"/>
        <v>5700000</v>
      </c>
      <c r="F16" s="12">
        <f t="shared" si="2"/>
        <v>6.9000000000000006E-2</v>
      </c>
      <c r="G16" s="14">
        <f>E15*F16*92/365</f>
        <v>102959.34246575345</v>
      </c>
    </row>
    <row r="17" spans="1:7" x14ac:dyDescent="0.25">
      <c r="A17" s="8">
        <f t="shared" si="0"/>
        <v>9</v>
      </c>
      <c r="B17" s="9"/>
      <c r="C17" s="13" t="s">
        <v>19</v>
      </c>
      <c r="D17" s="11">
        <v>220000</v>
      </c>
      <c r="E17" s="11">
        <f t="shared" si="1"/>
        <v>5480000</v>
      </c>
      <c r="F17" s="12">
        <f t="shared" si="2"/>
        <v>6.9000000000000006E-2</v>
      </c>
      <c r="G17" s="14">
        <f>E16*F17*90/365</f>
        <v>96978.082191780835</v>
      </c>
    </row>
    <row r="18" spans="1:7" x14ac:dyDescent="0.25">
      <c r="A18" s="8">
        <f t="shared" si="0"/>
        <v>10</v>
      </c>
      <c r="B18" s="9"/>
      <c r="C18" s="13" t="s">
        <v>20</v>
      </c>
      <c r="D18" s="11">
        <v>220000</v>
      </c>
      <c r="E18" s="11">
        <f t="shared" si="1"/>
        <v>5260000</v>
      </c>
      <c r="F18" s="12">
        <f t="shared" si="2"/>
        <v>6.9000000000000006E-2</v>
      </c>
      <c r="G18" s="14">
        <f>E17*F18*91/365</f>
        <v>94271.013698630151</v>
      </c>
    </row>
    <row r="19" spans="1:7" x14ac:dyDescent="0.25">
      <c r="A19" s="8">
        <f t="shared" si="0"/>
        <v>11</v>
      </c>
      <c r="B19" s="9"/>
      <c r="C19" s="13" t="s">
        <v>21</v>
      </c>
      <c r="D19" s="11">
        <v>220000</v>
      </c>
      <c r="E19" s="11">
        <f t="shared" si="1"/>
        <v>5040000</v>
      </c>
      <c r="F19" s="12">
        <f t="shared" si="2"/>
        <v>6.9000000000000006E-2</v>
      </c>
      <c r="G19" s="14">
        <f>E18*F19*92/365</f>
        <v>91480.767123287675</v>
      </c>
    </row>
    <row r="20" spans="1:7" x14ac:dyDescent="0.25">
      <c r="A20" s="8">
        <f t="shared" si="0"/>
        <v>12</v>
      </c>
      <c r="B20" s="9"/>
      <c r="C20" s="13" t="s">
        <v>22</v>
      </c>
      <c r="D20" s="11">
        <v>220000</v>
      </c>
      <c r="E20" s="11">
        <f t="shared" si="1"/>
        <v>4820000</v>
      </c>
      <c r="F20" s="12">
        <f t="shared" si="2"/>
        <v>6.9000000000000006E-2</v>
      </c>
      <c r="G20" s="14">
        <f>E19*F20*92/365</f>
        <v>87654.57534246576</v>
      </c>
    </row>
    <row r="21" spans="1:7" x14ac:dyDescent="0.25">
      <c r="A21" s="8">
        <f t="shared" si="0"/>
        <v>13</v>
      </c>
      <c r="B21" s="9"/>
      <c r="C21" s="13" t="s">
        <v>23</v>
      </c>
      <c r="D21" s="11">
        <v>220000</v>
      </c>
      <c r="E21" s="11">
        <f t="shared" si="1"/>
        <v>4600000</v>
      </c>
      <c r="F21" s="12">
        <f t="shared" si="2"/>
        <v>6.9000000000000006E-2</v>
      </c>
      <c r="G21" s="14">
        <f>E20*F21*90/365</f>
        <v>82006.027397260274</v>
      </c>
    </row>
    <row r="22" spans="1:7" x14ac:dyDescent="0.25">
      <c r="A22" s="8">
        <f t="shared" si="0"/>
        <v>14</v>
      </c>
      <c r="B22" s="9"/>
      <c r="C22" s="13" t="s">
        <v>24</v>
      </c>
      <c r="D22" s="11">
        <v>220000</v>
      </c>
      <c r="E22" s="11">
        <f t="shared" si="1"/>
        <v>4380000</v>
      </c>
      <c r="F22" s="12">
        <f t="shared" si="2"/>
        <v>6.9000000000000006E-2</v>
      </c>
      <c r="G22" s="14">
        <f>E21*F22*91/365</f>
        <v>79132.602739726033</v>
      </c>
    </row>
    <row r="23" spans="1:7" x14ac:dyDescent="0.25">
      <c r="A23" s="8">
        <f t="shared" si="0"/>
        <v>15</v>
      </c>
      <c r="B23" s="9"/>
      <c r="C23" s="13" t="s">
        <v>25</v>
      </c>
      <c r="D23" s="11">
        <v>220000</v>
      </c>
      <c r="E23" s="11">
        <f t="shared" si="1"/>
        <v>4160000</v>
      </c>
      <c r="F23" s="12">
        <f t="shared" si="2"/>
        <v>6.9000000000000006E-2</v>
      </c>
      <c r="G23" s="14">
        <f>E22*F23*92/365</f>
        <v>76176</v>
      </c>
    </row>
    <row r="24" spans="1:7" x14ac:dyDescent="0.25">
      <c r="A24" s="8">
        <f t="shared" si="0"/>
        <v>16</v>
      </c>
      <c r="B24" s="9"/>
      <c r="C24" s="13" t="s">
        <v>26</v>
      </c>
      <c r="D24" s="11">
        <v>220000</v>
      </c>
      <c r="E24" s="11">
        <f t="shared" si="1"/>
        <v>3940000</v>
      </c>
      <c r="F24" s="12">
        <f t="shared" si="2"/>
        <v>6.9000000000000006E-2</v>
      </c>
      <c r="G24" s="14">
        <f>E23*F24*92/365</f>
        <v>72349.808219178085</v>
      </c>
    </row>
    <row r="25" spans="1:7" x14ac:dyDescent="0.25">
      <c r="A25" s="8">
        <f t="shared" si="0"/>
        <v>17</v>
      </c>
      <c r="B25" s="9"/>
      <c r="C25" s="13" t="s">
        <v>27</v>
      </c>
      <c r="D25" s="11">
        <v>220000</v>
      </c>
      <c r="E25" s="11">
        <f t="shared" si="1"/>
        <v>3720000</v>
      </c>
      <c r="F25" s="12">
        <f t="shared" si="2"/>
        <v>6.9000000000000006E-2</v>
      </c>
      <c r="G25" s="14">
        <f>E24*F25*90/365</f>
        <v>67033.972602739726</v>
      </c>
    </row>
    <row r="26" spans="1:7" x14ac:dyDescent="0.25">
      <c r="A26" s="8">
        <f t="shared" si="0"/>
        <v>18</v>
      </c>
      <c r="B26" s="9"/>
      <c r="C26" s="13" t="s">
        <v>28</v>
      </c>
      <c r="D26" s="11">
        <v>220000</v>
      </c>
      <c r="E26" s="11">
        <f t="shared" si="1"/>
        <v>3500000</v>
      </c>
      <c r="F26" s="12">
        <f t="shared" si="2"/>
        <v>6.9000000000000006E-2</v>
      </c>
      <c r="G26" s="14">
        <f>E25*F26*91/365</f>
        <v>63994.19178082193</v>
      </c>
    </row>
    <row r="27" spans="1:7" x14ac:dyDescent="0.25">
      <c r="A27" s="8">
        <f t="shared" si="0"/>
        <v>19</v>
      </c>
      <c r="B27" s="9"/>
      <c r="C27" s="13" t="s">
        <v>29</v>
      </c>
      <c r="D27" s="11">
        <v>220000</v>
      </c>
      <c r="E27" s="11">
        <f t="shared" si="1"/>
        <v>3280000</v>
      </c>
      <c r="F27" s="12">
        <f t="shared" si="2"/>
        <v>6.9000000000000006E-2</v>
      </c>
      <c r="G27" s="14">
        <f>E26*F27*92/365</f>
        <v>60871.23287671234</v>
      </c>
    </row>
    <row r="28" spans="1:7" x14ac:dyDescent="0.25">
      <c r="A28" s="8">
        <f t="shared" si="0"/>
        <v>20</v>
      </c>
      <c r="B28" s="9"/>
      <c r="C28" s="13" t="s">
        <v>30</v>
      </c>
      <c r="D28" s="11">
        <v>220000</v>
      </c>
      <c r="E28" s="11">
        <f t="shared" si="1"/>
        <v>3060000</v>
      </c>
      <c r="F28" s="12">
        <f t="shared" si="2"/>
        <v>6.9000000000000006E-2</v>
      </c>
      <c r="G28" s="14">
        <f>E27*F28*92/365</f>
        <v>57045.041095890418</v>
      </c>
    </row>
    <row r="29" spans="1:7" x14ac:dyDescent="0.25">
      <c r="A29" s="8">
        <f t="shared" si="0"/>
        <v>21</v>
      </c>
      <c r="B29" s="9"/>
      <c r="C29" s="13" t="s">
        <v>31</v>
      </c>
      <c r="D29" s="11">
        <v>220000</v>
      </c>
      <c r="E29" s="11">
        <f t="shared" si="1"/>
        <v>2840000</v>
      </c>
      <c r="F29" s="12">
        <f t="shared" si="2"/>
        <v>6.9000000000000006E-2</v>
      </c>
      <c r="G29" s="14">
        <f>E28*F29*90/365</f>
        <v>52061.917808219187</v>
      </c>
    </row>
    <row r="30" spans="1:7" x14ac:dyDescent="0.25">
      <c r="A30" s="8">
        <f t="shared" si="0"/>
        <v>22</v>
      </c>
      <c r="B30" s="9"/>
      <c r="C30" s="13" t="s">
        <v>32</v>
      </c>
      <c r="D30" s="11">
        <v>220000</v>
      </c>
      <c r="E30" s="11">
        <f t="shared" si="1"/>
        <v>2620000</v>
      </c>
      <c r="F30" s="12">
        <f t="shared" si="2"/>
        <v>6.9000000000000006E-2</v>
      </c>
      <c r="G30" s="14">
        <f>E29*F30*91/365</f>
        <v>48855.780821917819</v>
      </c>
    </row>
    <row r="31" spans="1:7" x14ac:dyDescent="0.25">
      <c r="A31" s="8">
        <f t="shared" si="0"/>
        <v>23</v>
      </c>
      <c r="B31" s="11"/>
      <c r="C31" s="13" t="s">
        <v>33</v>
      </c>
      <c r="D31" s="11">
        <v>220000</v>
      </c>
      <c r="E31" s="11">
        <f t="shared" si="1"/>
        <v>2400000</v>
      </c>
      <c r="F31" s="12">
        <f t="shared" si="2"/>
        <v>6.9000000000000006E-2</v>
      </c>
      <c r="G31" s="14">
        <f>E30*F31*92/365</f>
        <v>45566.465753424665</v>
      </c>
    </row>
    <row r="32" spans="1:7" x14ac:dyDescent="0.25">
      <c r="A32" s="8">
        <f t="shared" si="0"/>
        <v>24</v>
      </c>
      <c r="B32" s="11"/>
      <c r="C32" s="13" t="s">
        <v>34</v>
      </c>
      <c r="D32" s="11">
        <v>220000</v>
      </c>
      <c r="E32" s="11">
        <f t="shared" si="1"/>
        <v>2180000</v>
      </c>
      <c r="F32" s="12">
        <f t="shared" si="2"/>
        <v>6.9000000000000006E-2</v>
      </c>
      <c r="G32" s="14">
        <f>E31*F32*92/365</f>
        <v>41740.273972602743</v>
      </c>
    </row>
    <row r="33" spans="1:8" x14ac:dyDescent="0.25">
      <c r="A33" s="8">
        <f t="shared" si="0"/>
        <v>25</v>
      </c>
      <c r="B33" s="15"/>
      <c r="C33" s="13" t="s">
        <v>35</v>
      </c>
      <c r="D33" s="11">
        <v>220000</v>
      </c>
      <c r="E33" s="11">
        <f t="shared" si="1"/>
        <v>1960000</v>
      </c>
      <c r="F33" s="12">
        <f t="shared" si="2"/>
        <v>6.9000000000000006E-2</v>
      </c>
      <c r="G33" s="14">
        <f>E32*F33*90/365</f>
        <v>37089.863013698632</v>
      </c>
    </row>
    <row r="34" spans="1:8" x14ac:dyDescent="0.25">
      <c r="A34" s="8">
        <f t="shared" si="0"/>
        <v>26</v>
      </c>
      <c r="B34" s="15"/>
      <c r="C34" s="13" t="s">
        <v>36</v>
      </c>
      <c r="D34" s="11">
        <v>220000</v>
      </c>
      <c r="E34" s="11">
        <f t="shared" si="1"/>
        <v>1740000</v>
      </c>
      <c r="F34" s="12">
        <f t="shared" si="2"/>
        <v>6.9000000000000006E-2</v>
      </c>
      <c r="G34" s="14">
        <f>E33*F34*91/365</f>
        <v>33717.369863013701</v>
      </c>
    </row>
    <row r="35" spans="1:8" x14ac:dyDescent="0.25">
      <c r="A35" s="8">
        <f t="shared" si="0"/>
        <v>27</v>
      </c>
      <c r="B35" s="15"/>
      <c r="C35" s="13" t="s">
        <v>37</v>
      </c>
      <c r="D35" s="11">
        <v>220000</v>
      </c>
      <c r="E35" s="11">
        <f t="shared" ref="E35:E42" si="3">E34-D35</f>
        <v>1520000</v>
      </c>
      <c r="F35" s="12">
        <f t="shared" si="2"/>
        <v>6.9000000000000006E-2</v>
      </c>
      <c r="G35" s="14">
        <f>E34*F35*92/365</f>
        <v>30261.698630136991</v>
      </c>
    </row>
    <row r="36" spans="1:8" x14ac:dyDescent="0.25">
      <c r="A36" s="8">
        <f t="shared" si="0"/>
        <v>28</v>
      </c>
      <c r="B36" s="15"/>
      <c r="C36" s="13" t="s">
        <v>38</v>
      </c>
      <c r="D36" s="11">
        <v>220000</v>
      </c>
      <c r="E36" s="11">
        <f t="shared" si="3"/>
        <v>1300000</v>
      </c>
      <c r="F36" s="12">
        <f t="shared" si="2"/>
        <v>6.9000000000000006E-2</v>
      </c>
      <c r="G36" s="14">
        <f>E35*F36*92/365</f>
        <v>26435.506849315072</v>
      </c>
    </row>
    <row r="37" spans="1:8" x14ac:dyDescent="0.25">
      <c r="A37" s="8">
        <f t="shared" si="0"/>
        <v>29</v>
      </c>
      <c r="B37" s="15"/>
      <c r="C37" s="13" t="s">
        <v>39</v>
      </c>
      <c r="D37" s="11">
        <v>220000</v>
      </c>
      <c r="E37" s="11">
        <f t="shared" si="3"/>
        <v>1080000</v>
      </c>
      <c r="F37" s="12">
        <f t="shared" si="2"/>
        <v>6.9000000000000006E-2</v>
      </c>
      <c r="G37" s="14">
        <f>E36*F37*90/365</f>
        <v>22117.808219178085</v>
      </c>
    </row>
    <row r="38" spans="1:8" x14ac:dyDescent="0.25">
      <c r="A38" s="8">
        <f t="shared" si="0"/>
        <v>30</v>
      </c>
      <c r="B38" s="15"/>
      <c r="C38" s="13" t="s">
        <v>40</v>
      </c>
      <c r="D38" s="11">
        <v>220000</v>
      </c>
      <c r="E38" s="11">
        <f t="shared" si="3"/>
        <v>860000</v>
      </c>
      <c r="F38" s="12">
        <f t="shared" si="2"/>
        <v>6.9000000000000006E-2</v>
      </c>
      <c r="G38" s="14">
        <f>E37*F38*91/365</f>
        <v>18578.95890410959</v>
      </c>
    </row>
    <row r="39" spans="1:8" x14ac:dyDescent="0.25">
      <c r="A39" s="8">
        <f t="shared" si="0"/>
        <v>31</v>
      </c>
      <c r="B39" s="15"/>
      <c r="C39" s="13" t="s">
        <v>41</v>
      </c>
      <c r="D39" s="11">
        <v>220000</v>
      </c>
      <c r="E39" s="11">
        <f t="shared" si="3"/>
        <v>640000</v>
      </c>
      <c r="F39" s="12">
        <f t="shared" si="2"/>
        <v>6.9000000000000006E-2</v>
      </c>
      <c r="G39" s="14">
        <f>E38*F39*92/365</f>
        <v>14956.931506849318</v>
      </c>
    </row>
    <row r="40" spans="1:8" x14ac:dyDescent="0.25">
      <c r="A40" s="8">
        <f t="shared" si="0"/>
        <v>32</v>
      </c>
      <c r="B40" s="15"/>
      <c r="C40" s="13" t="s">
        <v>42</v>
      </c>
      <c r="D40" s="11">
        <v>220000</v>
      </c>
      <c r="E40" s="11">
        <f t="shared" si="3"/>
        <v>420000</v>
      </c>
      <c r="F40" s="12">
        <f t="shared" si="2"/>
        <v>6.9000000000000006E-2</v>
      </c>
      <c r="G40" s="14">
        <f>E39*F40*92/365</f>
        <v>11130.739726027399</v>
      </c>
    </row>
    <row r="41" spans="1:8" x14ac:dyDescent="0.25">
      <c r="A41" s="8">
        <f t="shared" si="0"/>
        <v>33</v>
      </c>
      <c r="B41" s="15"/>
      <c r="C41" s="13" t="s">
        <v>43</v>
      </c>
      <c r="D41" s="11">
        <v>220000</v>
      </c>
      <c r="E41" s="11">
        <f t="shared" si="3"/>
        <v>200000</v>
      </c>
      <c r="F41" s="12">
        <f t="shared" si="2"/>
        <v>6.9000000000000006E-2</v>
      </c>
      <c r="G41" s="14">
        <f>E40*F41*90/365</f>
        <v>7145.7534246575351</v>
      </c>
    </row>
    <row r="42" spans="1:8" x14ac:dyDescent="0.25">
      <c r="A42" s="8">
        <f t="shared" si="0"/>
        <v>34</v>
      </c>
      <c r="B42" s="15"/>
      <c r="C42" s="13" t="s">
        <v>44</v>
      </c>
      <c r="D42" s="11">
        <v>200000</v>
      </c>
      <c r="E42" s="11">
        <f t="shared" si="3"/>
        <v>0</v>
      </c>
      <c r="F42" s="12">
        <f t="shared" si="2"/>
        <v>6.9000000000000006E-2</v>
      </c>
      <c r="G42" s="14">
        <f>E41*F42*91/365</f>
        <v>3440.5479452054801</v>
      </c>
      <c r="H42" s="2" t="s">
        <v>50</v>
      </c>
    </row>
    <row r="43" spans="1:8" ht="25.5" customHeight="1" x14ac:dyDescent="0.25">
      <c r="A43" s="31" t="s">
        <v>45</v>
      </c>
      <c r="B43" s="32"/>
      <c r="C43" s="32"/>
      <c r="D43" s="32"/>
      <c r="E43" s="32"/>
      <c r="F43" s="33"/>
      <c r="G43" s="16">
        <f>SUM(G8:G42)</f>
        <v>2379225.8630136987</v>
      </c>
    </row>
    <row r="44" spans="1:8" ht="25.5" customHeight="1" x14ac:dyDescent="0.25">
      <c r="A44" s="34" t="s">
        <v>46</v>
      </c>
      <c r="B44" s="35"/>
      <c r="C44" s="35"/>
      <c r="D44" s="35"/>
      <c r="E44" s="35"/>
      <c r="F44" s="35"/>
      <c r="G44" s="17">
        <v>0</v>
      </c>
    </row>
    <row r="45" spans="1:8" ht="25.5" customHeight="1" x14ac:dyDescent="0.25">
      <c r="A45" s="19" t="s">
        <v>47</v>
      </c>
      <c r="B45" s="20"/>
      <c r="C45" s="20"/>
      <c r="D45" s="20"/>
      <c r="E45" s="20"/>
      <c r="F45" s="20"/>
      <c r="G45" s="18">
        <f>G43+G44</f>
        <v>2379225.8630136987</v>
      </c>
    </row>
    <row r="46" spans="1:8" x14ac:dyDescent="0.25">
      <c r="A46" s="1"/>
      <c r="B46" s="1"/>
      <c r="C46" s="1"/>
      <c r="D46" s="1"/>
      <c r="E46" s="1"/>
      <c r="F46" s="1"/>
      <c r="G46" s="1"/>
    </row>
    <row r="47" spans="1:8" x14ac:dyDescent="0.25">
      <c r="A47" s="1"/>
      <c r="B47" s="1"/>
      <c r="C47" s="1"/>
      <c r="D47" s="1"/>
      <c r="E47" s="1" t="s">
        <v>48</v>
      </c>
      <c r="F47" s="1"/>
      <c r="G47" s="1"/>
    </row>
    <row r="48" spans="1:8" x14ac:dyDescent="0.25">
      <c r="A48" s="1"/>
      <c r="B48" s="1"/>
      <c r="C48" s="1"/>
      <c r="D48" s="1"/>
      <c r="E48" s="1" t="s">
        <v>49</v>
      </c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mergeCells count="7">
    <mergeCell ref="A45:F45"/>
    <mergeCell ref="A3:G3"/>
    <mergeCell ref="A5:F5"/>
    <mergeCell ref="A6:F6"/>
    <mergeCell ref="A7:F7"/>
    <mergeCell ref="A43:F43"/>
    <mergeCell ref="A44:F4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Gruza</dc:creator>
  <cp:lastModifiedBy>Konrad Gruza</cp:lastModifiedBy>
  <dcterms:created xsi:type="dcterms:W3CDTF">2023-06-26T12:01:43Z</dcterms:created>
  <dcterms:modified xsi:type="dcterms:W3CDTF">2023-06-28T06:33:48Z</dcterms:modified>
</cp:coreProperties>
</file>