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tabRatio="626" activeTab="0"/>
  </bookViews>
  <sheets>
    <sheet name="KOSZTORYS INWESTORKI" sheetId="1" r:id="rId1"/>
    <sheet name="Część 1" sheetId="2" state="hidden" r:id="rId2"/>
    <sheet name="Część 2" sheetId="3" state="hidden" r:id="rId3"/>
    <sheet name="Część 3" sheetId="4" state="hidden" r:id="rId4"/>
    <sheet name="Arkusz1" sheetId="5" state="hidden" r:id="rId5"/>
    <sheet name="Arkusz2" sheetId="6" state="hidden" r:id="rId6"/>
  </sheets>
  <definedNames>
    <definedName name="_xlnm.Print_Area" localSheetId="1">#N/A</definedName>
    <definedName name="_xlnm.Print_Area" localSheetId="2">#N/A</definedName>
    <definedName name="_xlnm.Print_Area" localSheetId="3">#N/A</definedName>
  </definedNames>
  <calcPr fullCalcOnLoad="1" fullPrecision="0"/>
</workbook>
</file>

<file path=xl/sharedStrings.xml><?xml version="1.0" encoding="utf-8"?>
<sst xmlns="http://schemas.openxmlformats.org/spreadsheetml/2006/main" count="1021" uniqueCount="448">
  <si>
    <t>Zarząd Dróg Powiatowych w Poznaniu</t>
  </si>
  <si>
    <t xml:space="preserve">PKP Polskie Linie Kolejowe S.A. </t>
  </si>
  <si>
    <t>HARMONOGRAM PRACY PERSONELU NADZORU
KOSZTORYS INWESTORSKI</t>
  </si>
  <si>
    <t>BUDOWA WIADUKTU KOLEJOWEGO / TUNELU DROGOWEGO W UL.SWARZĘDZKIEJ W KOBYLNICY W CIĄGU DROGI POWIATOWEJ NR 2407P KOZIEGŁOWY- SWARZĘDZ W ZAMIAN ZA LIKWIDACJĘ PRZEJAZDU KOLEJOWO- DROGOWEGO KAT. A KM 7,532 LINII KOLEJOWEJ NR 353, W RAMACH PROJEKTU POIIŚ 5.1-35 PN. „POPRAWA BEZPIECZEŃSTWA NA SKRZYŻOWANIACH LINII KOLEJIOWYCH Z DROGAMI – ETAP III</t>
  </si>
  <si>
    <t>L.p.</t>
  </si>
  <si>
    <t>Wyszczególnienie elementów rozliczeniowych</t>
  </si>
  <si>
    <t xml:space="preserve">Ilość </t>
  </si>
  <si>
    <t>Jedn. czasu/ ilości/ rozliczenia </t>
  </si>
  <si>
    <t xml:space="preserve">Liczba jednostek  </t>
  </si>
  <si>
    <t>Cena jednostkowa netto w PLN</t>
  </si>
  <si>
    <t>Wartość netto</t>
  </si>
  <si>
    <t>w PLN</t>
  </si>
  <si>
    <t>(4 * 5)</t>
  </si>
  <si>
    <t>A</t>
  </si>
  <si>
    <t>PROJEKTOWANIE I REALIZACJA</t>
  </si>
  <si>
    <t>Koszty administracyjne w okresie realizacji usługi</t>
  </si>
  <si>
    <t>1.1</t>
  </si>
  <si>
    <t>Personel biurowy wraz z niezbędnym wyposażeniem biura ( zgodnie z pkt.2.3 OPZ )</t>
  </si>
  <si>
    <t>ryczałt</t>
  </si>
  <si>
    <t>miesiąc</t>
  </si>
  <si>
    <t xml:space="preserve">18 m-cy </t>
  </si>
  <si>
    <t>1.2</t>
  </si>
  <si>
    <t>Laboratorium ( zgodnie z pkt.2.6.12 OPZ )</t>
  </si>
  <si>
    <t xml:space="preserve">16 m-cy </t>
  </si>
  <si>
    <t xml:space="preserve">Usługi nadzoru </t>
  </si>
  <si>
    <t>2.1</t>
  </si>
  <si>
    <t>Inżynier  -Inspektor Nadzoru specjalności inżynieryjnej mostowej</t>
  </si>
  <si>
    <t>dniówka</t>
  </si>
  <si>
    <t>18m-ce po 22 dni w miesiącu+12m-cy po 5 dni</t>
  </si>
  <si>
    <t>2.2</t>
  </si>
  <si>
    <t>Weryfikator dokumentacji projektowej w specjalności inzynierii mostowej</t>
  </si>
  <si>
    <t xml:space="preserve"> 44  dni w okresie projektowania </t>
  </si>
  <si>
    <t>2.3</t>
  </si>
  <si>
    <t>Weryfikator dokumentacji projektowej w specjalności inzynierii drogowej</t>
  </si>
  <si>
    <t xml:space="preserve"> 33  dni w okresie projektowania </t>
  </si>
  <si>
    <t>2.4</t>
  </si>
  <si>
    <t>Weryfikator dokumentacji projektowej  w specjalności inżynieryjnej kolejowej w zakresie kolejowych obiektów budowlanych  (zakres torów kolejowych )</t>
  </si>
  <si>
    <t xml:space="preserve"> 11  dni w okresie projektowania </t>
  </si>
  <si>
    <t>2.5</t>
  </si>
  <si>
    <t>Weryfikator dokumentacji projektowej w specjalności inżynierii kolejowej w zakresie sterowania ruchem kolejowym</t>
  </si>
  <si>
    <t xml:space="preserve"> 22  dni w okresie projektowania </t>
  </si>
  <si>
    <t>2.6</t>
  </si>
  <si>
    <t>Weryfikator dokumentacji projektowej specjalności instalacyjnej w zakresie sieci, instalacji i urzadzeń elektrycznej i elektroenergetycznej</t>
  </si>
  <si>
    <t>2.7</t>
  </si>
  <si>
    <t>Weryfikator dokumentacji projektowej specjalności instalacyjnej w zakresie sieci, instalacji i urzadzeń elektrycznej i elektroenergetycznej ( sieci trakcyjne )</t>
  </si>
  <si>
    <t>2.8</t>
  </si>
  <si>
    <t>Weryfikator dokumentacji projektowej specjalności instalacyjnej w zakresie sieci, instalacji i urzadzeńcieplnych, wentylacyjnych,  gazowych, wodociągowych, kanalizacyjnych</t>
  </si>
  <si>
    <t>2.9</t>
  </si>
  <si>
    <t>Weryfikator dokumentacji projektowej w specjalności telekomunikacyjnych</t>
  </si>
  <si>
    <t>2.10</t>
  </si>
  <si>
    <t>Inspektor nadzoru w specjalności inżynieryjnej kolejowej w zakresie kolejowych obiektów budowlanych  ( zakres torów kolejowych )</t>
  </si>
  <si>
    <t>17 m-cy ( realizacja,zakończenie, rozliczenie ) po 8 dni w m-cu</t>
  </si>
  <si>
    <t>2.11</t>
  </si>
  <si>
    <t xml:space="preserve">Inspektor Nadzoru specjalności inżynieryjnej drogowej </t>
  </si>
  <si>
    <t>2.12</t>
  </si>
  <si>
    <t>Inspektor Nadzoru specjalności inżynieryjnej kolejowej w zakresie sterowania ruchem kolejowym</t>
  </si>
  <si>
    <t>16 m-cy ( realizacja,zakończenie, rozliczenie ) po 2 dni w m-cu + 1 dzień</t>
  </si>
  <si>
    <t>2.13</t>
  </si>
  <si>
    <t>Inspektor Nadzoru specjalności instalacyjnej w zakresie sieci, instalacji i urządzeń elektrycznych i elektroenergetycznych</t>
  </si>
  <si>
    <t>17 m-cy ( realizacja,zakończenie, rozliczenie ) po 1 dniu w m-cu + 5 dni</t>
  </si>
  <si>
    <t>2.14</t>
  </si>
  <si>
    <t>Inspektor Nadzoru specjalności instalacyjnej w zakresie sieci, instalacji i urządzeń elektrycznych i elektroenergetycznych ( sieci trakcyjne )</t>
  </si>
  <si>
    <t>2.15</t>
  </si>
  <si>
    <t>Inspektor Nadzoru specjalności instalacyjnej w zakresie sieci, instalacji i urządzeń cieplnych, wentylacyjnych, gazowych, wodociągowych, kanalizacyjnych</t>
  </si>
  <si>
    <t>2.16</t>
  </si>
  <si>
    <t>Inspektor Nadzoru specjalności instalacyjnej w zakresie sieci, instalacji i urządzeń telekomunikacyjnych</t>
  </si>
  <si>
    <t>2.17</t>
  </si>
  <si>
    <t>Specjalista ds. technologii i materiałów</t>
  </si>
  <si>
    <t>17 m-cy ( realizacja,zakończenie, rozliczenie ) po 3 dni w m-cu</t>
  </si>
  <si>
    <t>2.18</t>
  </si>
  <si>
    <t>Specjalista ds. nadzoru geologicznego</t>
  </si>
  <si>
    <t>2 m-ce projektowania + 3m-ce realizacja po 3 dni w miesiącu</t>
  </si>
  <si>
    <t>2.19</t>
  </si>
  <si>
    <t>Specjalista ds. ochrony środowiska</t>
  </si>
  <si>
    <t>14 m-cy realizacja po 2 dni w m-cu</t>
  </si>
  <si>
    <t>2.20</t>
  </si>
  <si>
    <t>Geodeta w zakresie geodezyjnej obsługi inwestycyjnej</t>
  </si>
  <si>
    <t>2.21</t>
  </si>
  <si>
    <t xml:space="preserve">Specjalista ds. rozliczeń </t>
  </si>
  <si>
    <t>18m-ce po 3 dni w miesiącu</t>
  </si>
  <si>
    <t>2.22</t>
  </si>
  <si>
    <t>Specjalista ds. roszczeń</t>
  </si>
  <si>
    <t>12 m-ce po 1 dniu w miesiącu +17 m-ce po 3 dni w miesiącu</t>
  </si>
  <si>
    <t>2.24</t>
  </si>
  <si>
    <t>Specjalista ds. BHP</t>
  </si>
  <si>
    <t>Koordynator zamknięć torowych (koordynator dostępu do torów)</t>
  </si>
  <si>
    <t xml:space="preserve">RAZEM   / NETTO /  </t>
  </si>
  <si>
    <t>x</t>
  </si>
  <si>
    <t>PODATEK VAT - 23%</t>
  </si>
  <si>
    <t xml:space="preserve">RAZEM   / BRUTTO /   </t>
  </si>
  <si>
    <t>B</t>
  </si>
  <si>
    <t>PRZEGLĄDY W OKRESIE GWARANCJI I RĘKOJMI</t>
  </si>
  <si>
    <t>Inżynier + niezbędny personel Nadzoru zgodnie z pkt.3 OPZ (m. in. wykonanie pomiarów hałasu zgodnie z pkt.26 DECYZJI o środowiskowych uwarunkowaniach nr. WOS.6220.1.14.2020-17 z dnia 13.10.2020 )</t>
  </si>
  <si>
    <t>7 lat * 5 dni =35 dni</t>
  </si>
  <si>
    <t xml:space="preserve">OGÓŁEM  A+B   / NETTO /  </t>
  </si>
  <si>
    <t xml:space="preserve">OGÓŁEM  A+B   / BRUTTO /   </t>
  </si>
  <si>
    <t>Zarządzanie projektem pn. „Zaprojektowanie i budowa drogi ekspresowej S17 Garwolin - Kurów na odcinku granica województwa mazowieckiego i lubelskiego - węzeł Sielce obecnie Kurów Zachód (bez węzła)" ,                               w tym pełnienie nadzoru nad realizacją robót</t>
  </si>
  <si>
    <t>Liczba jednostek </t>
  </si>
  <si>
    <t>I</t>
  </si>
  <si>
    <t>CZĘŚĆ 1</t>
  </si>
  <si>
    <t>część nr 1: odcinek granica województwa mazowieckiego i lubelskiego - węzeł "Skrudki" (wraz z węzełm)</t>
  </si>
  <si>
    <t>I.1</t>
  </si>
  <si>
    <t>Koszty administracyjne w okresie od rozpoczącia Usługi do wystawienia ostatniego Świadectwa Przejęcia (pozycja 1)</t>
  </si>
  <si>
    <t>15+31=46</t>
  </si>
  <si>
    <r>
      <t xml:space="preserve">(nie więcej niż 10 % ceny oferty)        </t>
    </r>
    <r>
      <rPr>
        <b/>
        <sz val="10"/>
        <rFont val="Arial Narrow"/>
        <family val="2"/>
      </rPr>
      <t xml:space="preserve">                                                                                                                                                                       </t>
    </r>
  </si>
  <si>
    <t>m-ce</t>
  </si>
  <si>
    <t>I.1a</t>
  </si>
  <si>
    <t xml:space="preserve">Koszt środków transportu Zamawiajacego </t>
  </si>
  <si>
    <t>I.1b</t>
  </si>
  <si>
    <t>Koszt utrzymania biura Konsultanta</t>
  </si>
  <si>
    <t>I.1c</t>
  </si>
  <si>
    <t>Koszt utrzymania biura Zamawiającego</t>
  </si>
  <si>
    <t>I.1d</t>
  </si>
  <si>
    <t>Personel biurowy i pomocniczy</t>
  </si>
  <si>
    <t xml:space="preserve">Koszty administracyjne Razem (pozycja 1) </t>
  </si>
  <si>
    <t>I.2</t>
  </si>
  <si>
    <r>
      <t>Usługi nadzoru (pozycja 2)</t>
    </r>
    <r>
      <rPr>
        <b/>
        <sz val="10"/>
        <color indexed="8"/>
        <rFont val="Arial Narrow"/>
        <family val="2"/>
      </rPr>
      <t xml:space="preserve">,                                                                                                                               </t>
    </r>
  </si>
  <si>
    <t>15+31+15=61</t>
  </si>
  <si>
    <t>I.2.1</t>
  </si>
  <si>
    <t>Eksperci kluczowi</t>
  </si>
  <si>
    <t>dni</t>
  </si>
  <si>
    <t>I.2.1.1</t>
  </si>
  <si>
    <t>Inżynier Kontraktu</t>
  </si>
  <si>
    <t>Dniówka</t>
  </si>
  <si>
    <t>I.2.1.2</t>
  </si>
  <si>
    <t>Inżynier Rezydent</t>
  </si>
  <si>
    <t>I.2.1.3</t>
  </si>
  <si>
    <t xml:space="preserve">Specjalista ds. Rozliczeń </t>
  </si>
  <si>
    <t>I.2.1.4</t>
  </si>
  <si>
    <t xml:space="preserve">Specjalista ds. Roszczeń </t>
  </si>
  <si>
    <t>I.2.1.5</t>
  </si>
  <si>
    <t>Inspektor Nadzoru Robót Drogowych nr 1</t>
  </si>
  <si>
    <t>I.2.1.6</t>
  </si>
  <si>
    <t>Inspektor Nadzoru Robót Drogowych nr 2</t>
  </si>
  <si>
    <t>I.2.1.7</t>
  </si>
  <si>
    <t>Inspektor Nadzoru Robót Drogowych nr 3</t>
  </si>
  <si>
    <t>I.2.1.8</t>
  </si>
  <si>
    <t>Inspektor Nadzoru Robót Mostowych nr 1</t>
  </si>
  <si>
    <t>I.2.1.9</t>
  </si>
  <si>
    <t>Inspektor Nadzoru Robót Mostowych nr 2</t>
  </si>
  <si>
    <t>I.2.1.10</t>
  </si>
  <si>
    <t>Inspektor Nadzoru Robót Mostowych nr 3</t>
  </si>
  <si>
    <t>I.2.1.11</t>
  </si>
  <si>
    <t>Główny weryfikator dokumentacji projektowej robót drogowych (koordynator)</t>
  </si>
  <si>
    <t>I.2.1.12</t>
  </si>
  <si>
    <t>Główny weryfikator dokumentacji projektowej robót mostowych (koordynator)</t>
  </si>
  <si>
    <t>I.2.2</t>
  </si>
  <si>
    <t>Inni eksperci</t>
  </si>
  <si>
    <t>I.2.2.1</t>
  </si>
  <si>
    <t>Główny Inspektor Nadzoru Robót Drogowych nr 1</t>
  </si>
  <si>
    <t>I.2.2.2</t>
  </si>
  <si>
    <t>Główny Inspektor Nadzoru Robót Mostowych nr 1</t>
  </si>
  <si>
    <t>I.2.2.3</t>
  </si>
  <si>
    <t>Inspektor  Nadzoru w specjalności Konstrukcyjno - Budowlanej</t>
  </si>
  <si>
    <t>I.2.2.4</t>
  </si>
  <si>
    <t>Inspektor  Nadzoru Architektonicznego</t>
  </si>
  <si>
    <t>I.2.2.5</t>
  </si>
  <si>
    <t>Inspektor Nadzoru Robót Cieplnych, Wentylacyjnych, Gazowych, Melioracyjnych, Wodociągowych i Kanalizacyjnych</t>
  </si>
  <si>
    <t>I.2.2.6</t>
  </si>
  <si>
    <t>Inspektor Nadzoru Robót Kolejowych</t>
  </si>
  <si>
    <t>I.2.2.7</t>
  </si>
  <si>
    <t>Inspektor Nadzoru Robót Elektrycznych i Elektroenergetycznych</t>
  </si>
  <si>
    <t>I.2.2.8</t>
  </si>
  <si>
    <t>Inspektor Nadzoru Robót Telekomunikacyjnych</t>
  </si>
  <si>
    <t>I.2.2.9</t>
  </si>
  <si>
    <t>Główny Technolog (koordynator)</t>
  </si>
  <si>
    <t>I.2.2.10</t>
  </si>
  <si>
    <t>Technolog</t>
  </si>
  <si>
    <t>I.2.2.11</t>
  </si>
  <si>
    <t>Archeolog</t>
  </si>
  <si>
    <t>I.2.2.12</t>
  </si>
  <si>
    <t xml:space="preserve">Prawnik </t>
  </si>
  <si>
    <t>I.2.2.13</t>
  </si>
  <si>
    <t>Geodeta</t>
  </si>
  <si>
    <t>I.2.2.14</t>
  </si>
  <si>
    <t>Herpetolog</t>
  </si>
  <si>
    <t>I.2.2.15</t>
  </si>
  <si>
    <t>Specjalista ds. Nadzoru geotechnicznego</t>
  </si>
  <si>
    <t>I.2.2.16</t>
  </si>
  <si>
    <t>Specjalista ds. Ochrony Środowiska</t>
  </si>
  <si>
    <t>I.2.2.17</t>
  </si>
  <si>
    <t>Specjalista ds. kontaktów ze społecznością</t>
  </si>
  <si>
    <t>I.2.2.18</t>
  </si>
  <si>
    <t>Specjalista ds. Inżynierii Ruchu (koordynator)</t>
  </si>
  <si>
    <t>I.2.2.19</t>
  </si>
  <si>
    <t>Specjalista ds. Przygotowania umów, Współpracy z Gestorami Sieci</t>
  </si>
  <si>
    <t>I.2.2.20</t>
  </si>
  <si>
    <t>Specjalista ds. Sprawozdawczości</t>
  </si>
  <si>
    <t>I.2.2.21</t>
  </si>
  <si>
    <t>Specjalista ds. Umów z Podwykonawcami, Dostawcami, Usługodawcami</t>
  </si>
  <si>
    <t>I.2.2.22</t>
  </si>
  <si>
    <t>Specjalista ds. Szkód Górnicznych</t>
  </si>
  <si>
    <t>I.2.2.23</t>
  </si>
  <si>
    <t>Weryfikator</t>
  </si>
  <si>
    <t>I.2.2.24</t>
  </si>
  <si>
    <t xml:space="preserve">Weryfikator dokumentacji projektowej robót drogowych </t>
  </si>
  <si>
    <t>I.2.2.25</t>
  </si>
  <si>
    <t>Weryfikator dokumentacji projektowej robót mostowych</t>
  </si>
  <si>
    <t>Weryfikator dokumentacji projektowej:</t>
  </si>
  <si>
    <t>I.2.2.26</t>
  </si>
  <si>
    <t>a) specjalności architektonicznej</t>
  </si>
  <si>
    <t>I.2.2.27</t>
  </si>
  <si>
    <t>b) specjalności kolejowej</t>
  </si>
  <si>
    <t>I.2.2.28</t>
  </si>
  <si>
    <t>c) specjalności wyburzeniowej</t>
  </si>
  <si>
    <t>I.2.2.29</t>
  </si>
  <si>
    <t>d) specjalności telekomunikacyjnej</t>
  </si>
  <si>
    <t>I.2.2.30</t>
  </si>
  <si>
    <t>e) specjalności Robót  Cieplnych, Wentylacyjnych,  Gazowych, Melioracyjnych, Wodociągowych i Kanalizacyjnych</t>
  </si>
  <si>
    <t>I.2.2.31</t>
  </si>
  <si>
    <t>f) specjalności elektrycznej i elektroenergetycznej</t>
  </si>
  <si>
    <t>I.2.2.32</t>
  </si>
  <si>
    <t>g) specjalności konstrukcyjno-budowlanej</t>
  </si>
  <si>
    <t>I.2.2.33</t>
  </si>
  <si>
    <t>Asystent Specjalisty ds. Rozliczeń</t>
  </si>
  <si>
    <t>I.2.2.34</t>
  </si>
  <si>
    <t xml:space="preserve">Asystent Inspektora Robót Drogowych </t>
  </si>
  <si>
    <t>I.2.2.35</t>
  </si>
  <si>
    <t>Asystent Inspektora Robót Mostowych</t>
  </si>
  <si>
    <t>I.2.2.36</t>
  </si>
  <si>
    <t>Asystent Geodety</t>
  </si>
  <si>
    <t>I.2.2.37</t>
  </si>
  <si>
    <t xml:space="preserve">Asystent Inspektora ds. Telekomunikacyjnych </t>
  </si>
  <si>
    <t>I.2.2.38</t>
  </si>
  <si>
    <t>Asystent Inspektora ds. Elektrycznych i elektroenergetycznych</t>
  </si>
  <si>
    <t>I.2.2.39</t>
  </si>
  <si>
    <t>Asystent Technologa</t>
  </si>
  <si>
    <t>I.2.2.40</t>
  </si>
  <si>
    <t>Asystent Robót  Cieplnych, Wentylacyjnych, Gazowych, Melioracyjnych, Wodaciogowych i Kanalizacyjnych</t>
  </si>
  <si>
    <t xml:space="preserve">Usługi Nadzoru Razem  (pozycja 2) </t>
  </si>
  <si>
    <t>I.3</t>
  </si>
  <si>
    <t>Działania promocyjne (pozycja 3)</t>
  </si>
  <si>
    <t xml:space="preserve"> (nie więcej niż 2 % ceny oferty)</t>
  </si>
  <si>
    <t>I.3.1</t>
  </si>
  <si>
    <t>Broszura Informacyjna</t>
  </si>
  <si>
    <t>szt.</t>
  </si>
  <si>
    <t>I.3.2</t>
  </si>
  <si>
    <t>Film informacyjny z aktualizacjami</t>
  </si>
  <si>
    <t>I.3.3</t>
  </si>
  <si>
    <t>Informacyjna strona internetowa (aktualizacja raz na miesiąc)</t>
  </si>
  <si>
    <t>miesiac</t>
  </si>
  <si>
    <t>Działania promocyjne Razem (3)</t>
  </si>
  <si>
    <t>I.4</t>
  </si>
  <si>
    <t>Koszty administracyjne od wystawienia ostatniego Świadectwa Przejęcia do wystawienia Ostatecznego Świadectwa Płatności (pozycja 4)</t>
  </si>
  <si>
    <t>12+3=15</t>
  </si>
  <si>
    <t>I.4a</t>
  </si>
  <si>
    <r>
      <t xml:space="preserve">Koszt środków transportu Zamawiajacego </t>
    </r>
    <r>
      <rPr>
        <sz val="10"/>
        <color indexed="10"/>
        <rFont val="Arial Narrow"/>
        <family val="2"/>
      </rPr>
      <t>(cena jednej jednostki czasu nie więcej niż 50 % ceny jednej jednostki czasu dla pozycji 1a)</t>
    </r>
  </si>
  <si>
    <t>I.4b</t>
  </si>
  <si>
    <r>
      <t xml:space="preserve">Koszt utrzymania biura Konsultanta </t>
    </r>
    <r>
      <rPr>
        <sz val="10"/>
        <color indexed="10"/>
        <rFont val="Arial Narrow"/>
        <family val="2"/>
      </rPr>
      <t>(cena jednej jednostki czasu nie więcej niż 50 % ceny jednej jednostki czasu dla pozycji 1b)</t>
    </r>
  </si>
  <si>
    <t>I.4c</t>
  </si>
  <si>
    <r>
      <t xml:space="preserve">Koszt utrzymania biura Zamawiającego </t>
    </r>
    <r>
      <rPr>
        <sz val="10"/>
        <color indexed="10"/>
        <rFont val="Arial Narrow"/>
        <family val="2"/>
      </rPr>
      <t>(cena jednej jednostki czasu nie więcej niż 50 % ceny jednej jednostki czasu dla pozycji 1c)</t>
    </r>
  </si>
  <si>
    <t>I.4d</t>
  </si>
  <si>
    <r>
      <t xml:space="preserve">Personel biurowy i pomocniczy </t>
    </r>
    <r>
      <rPr>
        <sz val="10"/>
        <color indexed="10"/>
        <rFont val="Arial Narrow"/>
        <family val="2"/>
      </rPr>
      <t>(cena jednej jednostki czasu nie więcej niż 50 % ceny jednej jednostki czasu dla pozycji 1d)</t>
    </r>
  </si>
  <si>
    <t xml:space="preserve">Koszty administracyjne od wystawienia ostatniego Świadectwa Przejęcia do wystawienia Ostatecznego Świadectwa Płatności  Razem (pozycja 4) </t>
  </si>
  <si>
    <t>I.5</t>
  </si>
  <si>
    <t>Wynagrodzenie za nabycie majątkowych praw autorskich  (pozycja 5)</t>
  </si>
  <si>
    <t xml:space="preserve"> (nie więcej niż 1 % ceny oferty)</t>
  </si>
  <si>
    <t>I.5a</t>
  </si>
  <si>
    <t xml:space="preserve">Koszty nabycia praw autprskich majątkowych Razem (pozycja 5) </t>
  </si>
  <si>
    <t xml:space="preserve">Szacunkowa wartośc zamówienia podstawowego netto łącznie </t>
  </si>
  <si>
    <t>(1+ 2 + 3 + 4 + 5 )</t>
  </si>
  <si>
    <t>Podatek VAT</t>
  </si>
  <si>
    <t>C</t>
  </si>
  <si>
    <t>Wartość zamówienia podstawowego brutto 100%</t>
  </si>
  <si>
    <t>(A + B)</t>
  </si>
  <si>
    <t>D</t>
  </si>
  <si>
    <t>Maksymalna Wartość zobowiązania netto 150% zgodnie z § 4 wzoru Umowy</t>
  </si>
  <si>
    <t>(150%xA)</t>
  </si>
  <si>
    <t>E</t>
  </si>
  <si>
    <t>Wartość zamówień uzupełniających netto</t>
  </si>
  <si>
    <r>
      <t xml:space="preserve">50% 
</t>
    </r>
    <r>
      <rPr>
        <sz val="10"/>
        <rFont val="Arial Narrow"/>
        <family val="2"/>
      </rPr>
      <t>(od kwoty w poz. D)</t>
    </r>
  </si>
  <si>
    <t>F</t>
  </si>
  <si>
    <t>G</t>
  </si>
  <si>
    <t>Wartość zamówień uzupełniających brutto</t>
  </si>
  <si>
    <t>H</t>
  </si>
  <si>
    <t>Łączna wartość maksymalnej wartości zobowiązania oraz zamówień  uzupełniających netto</t>
  </si>
  <si>
    <t>(D+E)</t>
  </si>
  <si>
    <t>J</t>
  </si>
  <si>
    <t>Łączna wartość maksymalnej wartości zobowiązania  oraz zamówień                   uzupełniających brutto</t>
  </si>
  <si>
    <t>(słownie złotych wartość zamówienia podstawowego brutto: ………………………………………………………………)
(słownie złotych wartość zamówienia podstawowego wraz z zamówieniami uzupełniającymi brutto: ………………………………………………………………)</t>
  </si>
  <si>
    <t>Instrukcja wypełniania</t>
  </si>
  <si>
    <t>Uwagi ogólne</t>
  </si>
  <si>
    <t>1. W przypadku, gdy usługa nadzoru obejmuje kilka zadań (konktraktów na budowę) należy dla każdego zadania opracować osobny formularz cenowy oraz dodatkową tabelę sumujacą wartość nadzoru łącznie dla wszystkich zadań</t>
  </si>
  <si>
    <t>1. Powyzszy wykaz zawiera pełną, uniwersalną listą kosztów oraz kategorii ekspertów, którą należy dostosować do specyfiki danego zamówienia poprzez usunięcie kategorii ekspertów ktorzy nie bedą wystepować w danym zadaniu. W przypadku potrzeby uwzględnienia w realizacji zamówienia kategorii eksperta, który nie występuje w wykazie wymagane jest uzasadnienie jego wprowadzenia.</t>
  </si>
  <si>
    <t>Do szacowania terminu realizacji Umowy na konsultanta nalezy brać pod uwagę:
a)      okres wsparcia na etapie przetargu 3 miesiące
b)      okres realizacji inwestycji tj. Czas na Ukończenie plus okresy zimowe, które wystąpią w czasie trwania Kontraktu
c)       minimum 12 miesięczny Okres Przeglądów i Rozliczenia Kontraktu
d)      28 dni od wniosku Wykonawcy o wydanie Świadectwa Wykonania do daty wystawienia Świadectwa Wykonania
e)      28 dni od daty wystawienia Świadectwa Wykonania do daty przekazania przez Wykonawcę Rozliczenia Ostatecznego
f)       28 dni od przekazania Rozliczenia Ostatecznego do daty wystawienia Ostatecznego Świadectwa Płatności
wyliczona zgodnie z powyższą zasadą liczba miesięcy niezbędna jest do określenia liczby miesięcy kosztów za biuro oraz szacowanej liczby dniówek ekspertów</t>
  </si>
  <si>
    <t xml:space="preserve">Koszty administracyjne (pozycja 1) </t>
  </si>
  <si>
    <t xml:space="preserve"> 1. Pozycja powinna obejmować całość kosztów opisanych w OPZ i umowie w zakresie kosztów administracyjnych, biurowych, personelu biurowego i pomocniczego w tym asystentów, także asystentów Geodety (oprócz asystentów wymienionych w kategorii "Inni eksperci"), tłumaczy, samochodów etc.</t>
  </si>
  <si>
    <t>Usługi nadzoru w okresie budowy (pozycja 2)</t>
  </si>
  <si>
    <t>1. Ekspert kluczowy to taki dla którego opisane zostały warunki udziału w postępowaniu, podlegający weryfikacji na etapie przetargu. 
2. Liczba ekspertów kluczowych powinna być równa liczbie wymaganych osób na dane stanowisko, tzn. w przypadku wymagania 2 Inspektorów nadzoru robót drogowych nalezy dla każdego inspektora uwzględnić osobą pozycję do wyceny oraz nadac numer inspektorowi (osobny wiersz). Wykonawca wycenia wowczas koszt uslugi konkretnej osoby.
3. Liczbe i rodzaj ekspertów kluczowych nalezy ustalic z uwzglednieniem zakresu zamowienia, poziomu jego skomplikowania, dlugosci odcinkow realizacyjnych, czasu realizacji oraz innych czynnikow majacych wplyw na specyfike zamowienia
4. Skutkiem powyzszego, istnieje mozliwosc przesuniecia rodzaju ekspertow pomiedzy kategoriami, tj z grupy "ekspert kluczowy" do grupy "Inni eksperci" i odwrotnie, przedmiotowy wykaz ma charakter przykladowy. 
5. Liczbe dniowek danego eksperta nalezy obliczyc z uwzglednieniem, iz usluga bedzie realizowana 7 dni w tygodniu.
6. Nalezy wskazac ktorzy eksperci kluczowi beda obecni przez caly okres realizacji uslugi nadzoru.</t>
  </si>
  <si>
    <t>7. Liczba dniowek poszczegolnych ekspertow powinna uwzgledniac caly zakres obowiazkow konsultanta zgodnie z umowa w tym etap poprzedzajacy zawarcie Kontraktu z wykonawca robot, tj. etap udzialu nadzoru w procesie udzielania odpowiedzi na pytania potencjalnych wykonawcow. Na potrzeby precyzyjnego oszacowanai wartosci i zakresu zamowienia sugeruje sie podzial dniowek na etapy, na potrzeby przetargu i formularza cenowego nalezy podac laczna liczbe dniowek</t>
  </si>
  <si>
    <t>1. Nie ma koniecznosci zachowania kolejnosci wykazu ekspertow jak we wzorze, kolejnosc mozna ustalic wg branz lub liczby dniowek  ekspertow.
2. Liczba innych ekspertów NIE powinna być równa liczbie wymaganych osób na dane stanowisko, tzn. np. w przypadku oszacowania przez zamawiajacego koniecznosci zaangazowania 5 Geodetow nalezy stworzyc tylko jedna pozycje do wyceny (jeden wiersz jako rodzaj eksperta). Wykonawca wycenia wowczas koszt uslugi danego rodzaju eksperta bez wzgledu na liczbe osob. Na szacowana liczbe wymaganych osob na dane stanowisko wskazywac moze liczba zdefiniowanych dniowek, jednakze calkowita liczba dniowek i osob bedzie mogla byc rozdysponowana wg potrzeb i harmonogramu po zawarciu umowy (np. 5 geodetow po 20 dniowek lub 2 geodetow po 50 dniowek, itp)
3. Liczbe i rodzaj Innych ekspertów nalezy ustalic z uwzglednieniem ilości obowiązków, zakresu zamowienia, poziomu jego skomplikowania, dlugosci odcinkow realizacyjnych, czasu realizacji oraz innych czynnikow majacych wplyw na specyfike zamowienia
4. Skutkiem powyzszego, istnieje mozliwosc przesuniecia rodzaju ekspertow pomiedzy kategoriami, tj z grupy "ekspert kluczowy" do grupy "Inni eksperci" i odwrotnie, przedmiotowy wykaz ma charakter przykladowy. 
5. Liczbe dniowek danego eksperta nalezy obliczyc z uwzglednieniem, iz usluga bedzie realizowana 7 dni w tygodniu.
6. Nadzór nad robotami melioracyjnymi nalezy ująć w ramach obowiązków Eksperta "Inspektor Nadzoru Robót Cieplnych, Wentylacyjnych, Gazowych, Wodociągowych i Kanalizacyjnych"</t>
  </si>
  <si>
    <t>Dzialania promocyjne</t>
  </si>
  <si>
    <t xml:space="preserve"> 1. Pozycja powinna obejmować całość kosztów dzialan promocyjnych opisanych w OPZ i umowie</t>
  </si>
  <si>
    <t xml:space="preserve"> 1. Pozycja powinna obejmować całość kosztów opisanych w OPZ i umowie w zakresie kosztów administracyjnych, biurowych, personelu biurowego i pomocniczego w tym asystentów (oprócz asystentów wymienionych w kategorii "Inni eksperci", tłumaczy, samochodów etc.</t>
  </si>
  <si>
    <t>Koszty abycia praw autprskich majątkowych Razem (pozycja 5)</t>
  </si>
  <si>
    <t xml:space="preserve"> 1. Pozycja powinna obejmować całość kosztów koszty związane z nabyciem przez Zamawiającego majątkowych praw autorskich, o których mowa w § 34 Umowy.</t>
  </si>
  <si>
    <t>Baza cen nadzorow</t>
  </si>
  <si>
    <t xml:space="preserve">1. Przy okreslaniu: 
a) rodzaju ekspertow (kategorii) i ich podzialu na Ekspertow kluczowych i Innych ekspertow
b) liczby dniowek pracy poszczegolnych rodzajow ekspertow
c) ceny dniowki pracy poszczegolnych rodzajow ekspertow
d) kosztow administracyjnych
- nalezy uwzglednic dane zawarte w bazie cen nadzorow opracowanej na podstawie umow na nadzor oraz ofert skadanych w latach 2009-2012 i przekazanej do Oddziałów w dniu 23.09.2013
2. </t>
  </si>
  <si>
    <t>Lublin,  dnia ……. - ……. - 2014 roku</t>
  </si>
  <si>
    <t>_______________________________________</t>
  </si>
  <si>
    <t>(Podpis osoby Sporządzającej)</t>
  </si>
  <si>
    <t>II</t>
  </si>
  <si>
    <t>CZĘŚĆ 2</t>
  </si>
  <si>
    <t>część nr 2: odcinek węzeł "Skrudki" (bez węzeła) - węzeł "Sielce" obecnie "Kurów Zachód" (bez węzła)</t>
  </si>
  <si>
    <t>II.1</t>
  </si>
  <si>
    <t>II.1a</t>
  </si>
  <si>
    <t>II.1b</t>
  </si>
  <si>
    <t>II.1c</t>
  </si>
  <si>
    <t>II.1d</t>
  </si>
  <si>
    <t>II.2</t>
  </si>
  <si>
    <t>II.2.1</t>
  </si>
  <si>
    <t>II.2.1.1</t>
  </si>
  <si>
    <t>II.2.1.2</t>
  </si>
  <si>
    <t>II.2.1.3</t>
  </si>
  <si>
    <t>II.2.1.4</t>
  </si>
  <si>
    <t>II.2.1.5</t>
  </si>
  <si>
    <t>II.2.1.6</t>
  </si>
  <si>
    <t>II.2.1.7</t>
  </si>
  <si>
    <t>II.2.1.8</t>
  </si>
  <si>
    <t>II.2.1.9</t>
  </si>
  <si>
    <t>II.2.1.10</t>
  </si>
  <si>
    <t>II.2.2</t>
  </si>
  <si>
    <t>II.2.2.1</t>
  </si>
  <si>
    <t>II.2.2.2</t>
  </si>
  <si>
    <t>II.2.2.3</t>
  </si>
  <si>
    <t>II.2.2.4</t>
  </si>
  <si>
    <t>II.2.2.5</t>
  </si>
  <si>
    <t>II.2.2.6</t>
  </si>
  <si>
    <t>II.2.2.7</t>
  </si>
  <si>
    <t>II.2.2.8</t>
  </si>
  <si>
    <t>II.2.2.9</t>
  </si>
  <si>
    <t>II.2.2.10</t>
  </si>
  <si>
    <t>II.2.2.11</t>
  </si>
  <si>
    <t>II.2.2.12</t>
  </si>
  <si>
    <t>II.2.2.13</t>
  </si>
  <si>
    <t>II.2.2.14</t>
  </si>
  <si>
    <t>II.2.2.15</t>
  </si>
  <si>
    <t>II.2.2.16</t>
  </si>
  <si>
    <t>II.2.2.17</t>
  </si>
  <si>
    <t>II.2.2.18</t>
  </si>
  <si>
    <t>II.2.2.19</t>
  </si>
  <si>
    <t>II.2.2.20</t>
  </si>
  <si>
    <t>II.2.2.21</t>
  </si>
  <si>
    <t>II.2.2.22</t>
  </si>
  <si>
    <t>II.2.2.23</t>
  </si>
  <si>
    <t>II.2.2.24</t>
  </si>
  <si>
    <t>II.2.2.25</t>
  </si>
  <si>
    <t>II.2.2.26</t>
  </si>
  <si>
    <t>II.2.2.27</t>
  </si>
  <si>
    <t>II.2.2.28</t>
  </si>
  <si>
    <t>II.2.2.29</t>
  </si>
  <si>
    <t>II.2.2.30</t>
  </si>
  <si>
    <t>II.2.2.31</t>
  </si>
  <si>
    <t>II.2.2.32</t>
  </si>
  <si>
    <t>II.2.2.33</t>
  </si>
  <si>
    <t>Asystent Specjaliety ds. Rozliczeń</t>
  </si>
  <si>
    <t>II.2.2.34</t>
  </si>
  <si>
    <t>II.2.2.35</t>
  </si>
  <si>
    <t>II.2.2.36</t>
  </si>
  <si>
    <t>II.2.2.37</t>
  </si>
  <si>
    <t>II.2.2.38</t>
  </si>
  <si>
    <t>II.2.2.39</t>
  </si>
  <si>
    <t>II.2.2.40</t>
  </si>
  <si>
    <t>II.3</t>
  </si>
  <si>
    <t>II.3.1</t>
  </si>
  <si>
    <t>II.3.2</t>
  </si>
  <si>
    <t>II.3.3</t>
  </si>
  <si>
    <t>II.4</t>
  </si>
  <si>
    <t>II.4a</t>
  </si>
  <si>
    <t>II.4b</t>
  </si>
  <si>
    <t>II.4c</t>
  </si>
  <si>
    <t>II.4d</t>
  </si>
  <si>
    <t>II.5</t>
  </si>
  <si>
    <t>II.5a</t>
  </si>
  <si>
    <t>III</t>
  </si>
  <si>
    <t>CZĘŚĆ 3</t>
  </si>
  <si>
    <t>część nr 3: odcinek dojazd do przeprawy mostowej na rz. Wiśle w m. Puławy</t>
  </si>
  <si>
    <t>III.1</t>
  </si>
  <si>
    <t>III.1a</t>
  </si>
  <si>
    <t>III.1b</t>
  </si>
  <si>
    <t>III.1c</t>
  </si>
  <si>
    <t>III.1d</t>
  </si>
  <si>
    <t>III.2</t>
  </si>
  <si>
    <t>III.2.1</t>
  </si>
  <si>
    <t>III.2.1.1</t>
  </si>
  <si>
    <t>III.2.1.2</t>
  </si>
  <si>
    <t>III.2.1.3</t>
  </si>
  <si>
    <t>III.2.1.4</t>
  </si>
  <si>
    <t>III.2.1.5</t>
  </si>
  <si>
    <t>III.2.1.6</t>
  </si>
  <si>
    <t>III.2.1.7</t>
  </si>
  <si>
    <t>III.2.1.8</t>
  </si>
  <si>
    <t>III.2.1.9</t>
  </si>
  <si>
    <t>III.2.1.10</t>
  </si>
  <si>
    <t>III.2.2</t>
  </si>
  <si>
    <t>III.2.2.1</t>
  </si>
  <si>
    <t>III.2.2.2</t>
  </si>
  <si>
    <t>III.2.2.3</t>
  </si>
  <si>
    <t>III.2.2.4</t>
  </si>
  <si>
    <t>III.2.2.5</t>
  </si>
  <si>
    <t>III.2.2.6</t>
  </si>
  <si>
    <t>III.2.2.7</t>
  </si>
  <si>
    <t>III.2.2.8</t>
  </si>
  <si>
    <t>III.2.2.9</t>
  </si>
  <si>
    <t>III.2.2.10</t>
  </si>
  <si>
    <t>III.2.2.11</t>
  </si>
  <si>
    <t>III.2.2.12</t>
  </si>
  <si>
    <t>III.2.2.13</t>
  </si>
  <si>
    <t>III.2.2.14</t>
  </si>
  <si>
    <t>III.2.2.15</t>
  </si>
  <si>
    <t>III.2.2.16</t>
  </si>
  <si>
    <t>III.2.2.17</t>
  </si>
  <si>
    <t>III.2.2.18</t>
  </si>
  <si>
    <t>III.2.2.19</t>
  </si>
  <si>
    <t>III.2.2.20</t>
  </si>
  <si>
    <t>III.2.2.21</t>
  </si>
  <si>
    <t>III.2.2.22</t>
  </si>
  <si>
    <t>III.2.2.23</t>
  </si>
  <si>
    <t>III.2.2.24</t>
  </si>
  <si>
    <t>III.2.2.25</t>
  </si>
  <si>
    <t>III.2.2.26</t>
  </si>
  <si>
    <t>III.2.2.27</t>
  </si>
  <si>
    <t>III.2.2.28</t>
  </si>
  <si>
    <t>III.2.2.29</t>
  </si>
  <si>
    <t>III.2.2.30</t>
  </si>
  <si>
    <t>III.2.2.31</t>
  </si>
  <si>
    <t>III.2.2.32</t>
  </si>
  <si>
    <t>III.2.2.33</t>
  </si>
  <si>
    <t>III.2.2.34</t>
  </si>
  <si>
    <t>III.2.2.35</t>
  </si>
  <si>
    <t>III.2.2.36</t>
  </si>
  <si>
    <t>III.2.2.37</t>
  </si>
  <si>
    <t>III.2.2.38</t>
  </si>
  <si>
    <t>III.2.2.39</t>
  </si>
  <si>
    <t>III.2.2.40</t>
  </si>
  <si>
    <t>III.3</t>
  </si>
  <si>
    <t xml:space="preserve"> (nie więcej niż 3 % ceny oferty)</t>
  </si>
  <si>
    <t>III.3.1</t>
  </si>
  <si>
    <t>III.3.2</t>
  </si>
  <si>
    <t>III.3.3</t>
  </si>
  <si>
    <t>III.4</t>
  </si>
  <si>
    <t>III.4a</t>
  </si>
  <si>
    <t>III.4b</t>
  </si>
  <si>
    <t>III.4c</t>
  </si>
  <si>
    <t>III.4d</t>
  </si>
  <si>
    <t>III.5</t>
  </si>
  <si>
    <t>III.5a</t>
  </si>
  <si>
    <t>2.23</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</si>
</sst>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quot; zł&quot;_-;\-* #,##0.00&quot; zł&quot;_-;_-* \-??&quot; zł&quot;_-;_-@_-"/>
    <numFmt numFmtId="165" formatCode="#,##0.00_ ;\-#,##0.00\ "/>
    <numFmt numFmtId="166" formatCode="_-* #,##0&quot; zł&quot;_-;\-* #,##0&quot; zł&quot;_-;_-* \-??&quot; zł&quot;_-;_-@_-"/>
    <numFmt numFmtId="167" formatCode="#,##0.00&quot; zł&quot;"/>
  </numFmts>
  <fonts count="67">
    <font>
      <sz val="10"/>
      <name val="Arial"/>
      <family val="2"/>
    </font>
    <font>
      <b/>
      <sz val="18"/>
      <name val="Arial"/>
      <family val="2"/>
    </font>
    <font>
      <b/>
      <sz val="20"/>
      <name val="Arial"/>
      <family val="2"/>
    </font>
    <font>
      <b/>
      <sz val="15"/>
      <name val="Arial"/>
      <family val="2"/>
    </font>
    <font>
      <b/>
      <sz val="11"/>
      <name val="Arial Narrow"/>
      <family val="2"/>
    </font>
    <font>
      <sz val="11"/>
      <name val="Arial Narrow"/>
      <family val="2"/>
    </font>
    <font>
      <b/>
      <sz val="10"/>
      <name val="Arial"/>
      <family val="2"/>
    </font>
    <font>
      <sz val="11"/>
      <color indexed="8"/>
      <name val="Arial Narrow"/>
      <family val="2"/>
    </font>
    <font>
      <sz val="10"/>
      <color indexed="8"/>
      <name val="Arial"/>
      <family val="2"/>
    </font>
    <font>
      <sz val="11"/>
      <color indexed="10"/>
      <name val="Arial Narrow"/>
      <family val="2"/>
    </font>
    <font>
      <b/>
      <strike/>
      <sz val="11"/>
      <name val="Arial Narrow"/>
      <family val="2"/>
    </font>
    <font>
      <sz val="12"/>
      <name val="Arial"/>
      <family val="2"/>
    </font>
    <font>
      <sz val="11"/>
      <name val="Calibri"/>
      <family val="2"/>
    </font>
    <font>
      <b/>
      <sz val="11"/>
      <name val="Arial"/>
      <family val="2"/>
    </font>
    <font>
      <b/>
      <sz val="11"/>
      <name val="Calibri"/>
      <family val="2"/>
    </font>
    <font>
      <b/>
      <sz val="14"/>
      <name val="Arial"/>
      <family val="2"/>
    </font>
    <font>
      <b/>
      <sz val="10"/>
      <name val="Arial Narrow"/>
      <family val="2"/>
    </font>
    <font>
      <sz val="8"/>
      <name val="Arial Narrow"/>
      <family val="2"/>
    </font>
    <font>
      <sz val="9"/>
      <name val="Arial"/>
      <family val="2"/>
    </font>
    <font>
      <b/>
      <sz val="10"/>
      <color indexed="10"/>
      <name val="Arial Narrow"/>
      <family val="2"/>
    </font>
    <font>
      <sz val="9"/>
      <color indexed="10"/>
      <name val="Arial"/>
      <family val="2"/>
    </font>
    <font>
      <sz val="10"/>
      <name val="Arial Narrow"/>
      <family val="2"/>
    </font>
    <font>
      <sz val="8"/>
      <name val="Arial"/>
      <family val="2"/>
    </font>
    <font>
      <sz val="10"/>
      <color indexed="10"/>
      <name val="Arial"/>
      <family val="2"/>
    </font>
    <font>
      <b/>
      <sz val="10"/>
      <color indexed="8"/>
      <name val="Arial Narrow"/>
      <family val="2"/>
    </font>
    <font>
      <sz val="10"/>
      <color indexed="10"/>
      <name val="Arial Narrow"/>
      <family val="2"/>
    </font>
    <font>
      <sz val="9"/>
      <color indexed="8"/>
      <name val="Arial"/>
      <family val="2"/>
    </font>
    <font>
      <b/>
      <sz val="8"/>
      <name val="Arial Narrow"/>
      <family val="2"/>
    </font>
    <font>
      <sz val="12"/>
      <name val="Times New Roman"/>
      <family val="1"/>
    </font>
    <font>
      <sz val="10"/>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9"/>
      <color indexed="8"/>
      <name val="Times New Roman"/>
      <family val="0"/>
    </font>
    <font>
      <sz val="4"/>
      <color indexed="8"/>
      <name val="Times New Roman"/>
      <family val="0"/>
    </font>
    <font>
      <sz val="14"/>
      <color indexed="8"/>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5"/>
        <bgColor indexed="64"/>
      </patternFill>
    </fill>
    <fill>
      <patternFill patternType="solid">
        <fgColor indexed="20"/>
        <bgColor indexed="64"/>
      </patternFill>
    </fill>
    <fill>
      <patternFill patternType="solid">
        <fgColor indexed="31"/>
        <bgColor indexed="64"/>
      </patternFill>
    </fill>
    <fill>
      <patternFill patternType="solid">
        <fgColor indexed="42"/>
        <bgColor indexed="64"/>
      </patternFill>
    </fill>
    <fill>
      <patternFill patternType="solid">
        <fgColor indexed="9"/>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
      <patternFill patternType="solid">
        <fgColor indexed="13"/>
        <bgColor indexed="64"/>
      </patternFill>
    </fill>
    <fill>
      <patternFill patternType="solid">
        <fgColor indexed="27"/>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medium">
        <color indexed="8"/>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diagonalUp="1" diagonalDown="1">
      <left style="thin">
        <color indexed="8"/>
      </left>
      <right style="thin">
        <color indexed="8"/>
      </right>
      <top style="thin">
        <color indexed="8"/>
      </top>
      <bottom style="thin">
        <color indexed="8"/>
      </bottom>
      <diagonal style="thin">
        <color indexed="8"/>
      </diagonal>
    </border>
    <border>
      <left style="thin">
        <color indexed="8"/>
      </left>
      <right>
        <color indexed="63"/>
      </right>
      <top>
        <color indexed="63"/>
      </top>
      <bottom style="thin">
        <color indexed="8"/>
      </bottom>
    </border>
    <border>
      <left style="thin">
        <color indexed="8"/>
      </left>
      <right style="medium">
        <color indexed="8"/>
      </right>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color indexed="8"/>
      </left>
      <right style="thin">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27" borderId="1" applyNumberFormat="0" applyAlignment="0" applyProtection="0"/>
    <xf numFmtId="9" fontId="0" fillId="0" borderId="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0" fontId="66" fillId="32" borderId="0" applyNumberFormat="0" applyBorder="0" applyAlignment="0" applyProtection="0"/>
  </cellStyleXfs>
  <cellXfs count="243">
    <xf numFmtId="0" fontId="0" fillId="0" borderId="0" xfId="0" applyAlignment="1">
      <alignment/>
    </xf>
    <xf numFmtId="0" fontId="0" fillId="0" borderId="0" xfId="0" applyFont="1" applyAlignment="1">
      <alignment/>
    </xf>
    <xf numFmtId="0" fontId="0" fillId="0" borderId="0" xfId="0" applyFont="1" applyAlignment="1">
      <alignment wrapText="1"/>
    </xf>
    <xf numFmtId="0" fontId="1" fillId="0" borderId="0" xfId="0" applyFont="1" applyAlignment="1">
      <alignment vertical="center" wrapText="1"/>
    </xf>
    <xf numFmtId="0" fontId="1" fillId="0" borderId="0" xfId="0" applyFont="1" applyAlignment="1">
      <alignment vertical="top" wrapText="1"/>
    </xf>
    <xf numFmtId="0" fontId="0" fillId="33" borderId="0" xfId="0" applyFont="1" applyFill="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33" borderId="15"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6" fillId="33" borderId="0" xfId="0" applyFont="1" applyFill="1" applyAlignment="1">
      <alignment/>
    </xf>
    <xf numFmtId="0" fontId="4" fillId="34" borderId="18" xfId="0" applyFont="1" applyFill="1" applyBorder="1" applyAlignment="1">
      <alignment horizontal="center" vertical="center" wrapText="1"/>
    </xf>
    <xf numFmtId="0" fontId="6" fillId="0" borderId="0" xfId="0" applyFont="1" applyAlignment="1">
      <alignment/>
    </xf>
    <xf numFmtId="0" fontId="4" fillId="35" borderId="15" xfId="0" applyFont="1" applyFill="1" applyBorder="1" applyAlignment="1">
      <alignment horizontal="center" vertical="center"/>
    </xf>
    <xf numFmtId="0" fontId="4" fillId="35" borderId="19" xfId="0" applyFont="1" applyFill="1" applyBorder="1" applyAlignment="1">
      <alignment horizontal="left" vertical="center" wrapText="1"/>
    </xf>
    <xf numFmtId="0" fontId="4" fillId="35" borderId="16" xfId="0" applyFont="1" applyFill="1" applyBorder="1" applyAlignment="1">
      <alignment horizontal="left"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0" fillId="35" borderId="0" xfId="0" applyFont="1" applyFill="1" applyAlignment="1">
      <alignment/>
    </xf>
    <xf numFmtId="0" fontId="5" fillId="35" borderId="18" xfId="0" applyFont="1" applyFill="1" applyBorder="1" applyAlignment="1">
      <alignment horizontal="center" vertical="center" wrapText="1"/>
    </xf>
    <xf numFmtId="0" fontId="5" fillId="36" borderId="20" xfId="0" applyFont="1" applyFill="1" applyBorder="1" applyAlignment="1">
      <alignment horizontal="center" vertical="center"/>
    </xf>
    <xf numFmtId="0" fontId="5" fillId="36" borderId="21" xfId="0" applyFont="1" applyFill="1" applyBorder="1" applyAlignment="1">
      <alignment horizontal="left" vertical="center" wrapText="1"/>
    </xf>
    <xf numFmtId="0" fontId="5" fillId="36" borderId="21" xfId="0" applyNumberFormat="1" applyFont="1" applyFill="1" applyBorder="1" applyAlignment="1">
      <alignment horizontal="center" vertical="center" wrapText="1"/>
    </xf>
    <xf numFmtId="0" fontId="5" fillId="37" borderId="21" xfId="0" applyFont="1" applyFill="1" applyBorder="1" applyAlignment="1">
      <alignment horizontal="center" vertical="center"/>
    </xf>
    <xf numFmtId="164" fontId="5" fillId="37" borderId="21" xfId="0" applyNumberFormat="1" applyFont="1" applyFill="1" applyBorder="1" applyAlignment="1">
      <alignment horizontal="center" vertical="center"/>
    </xf>
    <xf numFmtId="165" fontId="5" fillId="37" borderId="22" xfId="0" applyNumberFormat="1" applyFont="1" applyFill="1" applyBorder="1" applyAlignment="1">
      <alignment horizontal="right" vertical="center"/>
    </xf>
    <xf numFmtId="0" fontId="5" fillId="37" borderId="23" xfId="0" applyFont="1" applyFill="1" applyBorder="1" applyAlignment="1">
      <alignment horizontal="center" vertical="center"/>
    </xf>
    <xf numFmtId="0" fontId="5" fillId="36" borderId="0" xfId="0" applyFont="1" applyFill="1" applyBorder="1" applyAlignment="1">
      <alignment horizontal="left" vertical="center" wrapText="1"/>
    </xf>
    <xf numFmtId="0" fontId="5" fillId="37" borderId="0" xfId="0" applyFont="1" applyFill="1" applyBorder="1" applyAlignment="1">
      <alignment horizontal="center" vertical="center"/>
    </xf>
    <xf numFmtId="164" fontId="5" fillId="37" borderId="24" xfId="0" applyNumberFormat="1" applyFont="1" applyFill="1" applyBorder="1" applyAlignment="1">
      <alignment horizontal="center" vertical="center"/>
    </xf>
    <xf numFmtId="0" fontId="5" fillId="37" borderId="25" xfId="0" applyFont="1" applyFill="1" applyBorder="1" applyAlignment="1">
      <alignment horizontal="center" vertical="center"/>
    </xf>
    <xf numFmtId="0" fontId="4" fillId="35" borderId="12" xfId="0" applyFont="1" applyFill="1" applyBorder="1" applyAlignment="1">
      <alignment horizontal="left" vertical="center" wrapText="1"/>
    </xf>
    <xf numFmtId="0" fontId="4" fillId="35" borderId="13" xfId="0" applyNumberFormat="1" applyFont="1" applyFill="1" applyBorder="1" applyAlignment="1">
      <alignment horizontal="center" vertical="center" wrapText="1"/>
    </xf>
    <xf numFmtId="0" fontId="5" fillId="35" borderId="13" xfId="0" applyFont="1" applyFill="1" applyBorder="1" applyAlignment="1">
      <alignment horizontal="center" vertical="center"/>
    </xf>
    <xf numFmtId="164" fontId="5" fillId="35" borderId="13" xfId="0" applyNumberFormat="1" applyFont="1" applyFill="1" applyBorder="1" applyAlignment="1">
      <alignment horizontal="center" vertical="center"/>
    </xf>
    <xf numFmtId="165" fontId="5" fillId="35" borderId="14" xfId="0" applyNumberFormat="1" applyFont="1" applyFill="1" applyBorder="1" applyAlignment="1">
      <alignment horizontal="right" vertical="center"/>
    </xf>
    <xf numFmtId="0" fontId="5" fillId="35" borderId="15" xfId="0" applyFont="1" applyFill="1" applyBorder="1" applyAlignment="1">
      <alignment horizontal="center" vertical="center"/>
    </xf>
    <xf numFmtId="0" fontId="5" fillId="36" borderId="26" xfId="0" applyFont="1" applyFill="1" applyBorder="1" applyAlignment="1">
      <alignment horizontal="center" vertical="center"/>
    </xf>
    <xf numFmtId="0" fontId="5" fillId="36" borderId="27" xfId="0" applyFont="1" applyFill="1" applyBorder="1" applyAlignment="1">
      <alignment horizontal="left" vertical="center" wrapText="1"/>
    </xf>
    <xf numFmtId="0" fontId="5" fillId="36" borderId="27" xfId="0" applyNumberFormat="1" applyFont="1" applyFill="1" applyBorder="1" applyAlignment="1">
      <alignment horizontal="center" vertical="center" wrapText="1"/>
    </xf>
    <xf numFmtId="0" fontId="5" fillId="37" borderId="27" xfId="0" applyFont="1" applyFill="1" applyBorder="1" applyAlignment="1">
      <alignment horizontal="center" vertical="center"/>
    </xf>
    <xf numFmtId="3" fontId="5" fillId="37" borderId="27" xfId="0" applyNumberFormat="1" applyFont="1" applyFill="1" applyBorder="1" applyAlignment="1">
      <alignment horizontal="center" vertical="center"/>
    </xf>
    <xf numFmtId="164" fontId="5" fillId="37" borderId="27" xfId="0" applyNumberFormat="1" applyFont="1" applyFill="1" applyBorder="1" applyAlignment="1">
      <alignment horizontal="center" vertical="center"/>
    </xf>
    <xf numFmtId="165" fontId="5" fillId="37" borderId="10" xfId="0" applyNumberFormat="1" applyFont="1" applyFill="1" applyBorder="1" applyAlignment="1">
      <alignment horizontal="right" vertical="center"/>
    </xf>
    <xf numFmtId="3" fontId="5" fillId="37" borderId="28" xfId="0" applyNumberFormat="1" applyFont="1" applyFill="1" applyBorder="1" applyAlignment="1">
      <alignment horizontal="center" vertical="center"/>
    </xf>
    <xf numFmtId="0" fontId="5" fillId="36" borderId="29" xfId="0" applyFont="1" applyFill="1" applyBorder="1" applyAlignment="1">
      <alignment horizontal="center" vertical="center"/>
    </xf>
    <xf numFmtId="3" fontId="5" fillId="37" borderId="21" xfId="0" applyNumberFormat="1" applyFont="1" applyFill="1" applyBorder="1" applyAlignment="1">
      <alignment horizontal="center" vertical="center"/>
    </xf>
    <xf numFmtId="3" fontId="5" fillId="37" borderId="23" xfId="0" applyNumberFormat="1" applyFont="1" applyFill="1" applyBorder="1" applyAlignment="1">
      <alignment horizontal="center" vertical="center"/>
    </xf>
    <xf numFmtId="0" fontId="5" fillId="36" borderId="21" xfId="0" applyFont="1" applyFill="1" applyBorder="1" applyAlignment="1">
      <alignment vertical="center" wrapText="1"/>
    </xf>
    <xf numFmtId="0" fontId="7" fillId="36" borderId="21" xfId="0" applyNumberFormat="1" applyFont="1" applyFill="1" applyBorder="1" applyAlignment="1">
      <alignment horizontal="center" vertical="center"/>
    </xf>
    <xf numFmtId="164" fontId="7" fillId="37" borderId="21" xfId="0" applyNumberFormat="1" applyFont="1" applyFill="1" applyBorder="1" applyAlignment="1">
      <alignment vertical="center"/>
    </xf>
    <xf numFmtId="0" fontId="8" fillId="0" borderId="0" xfId="0" applyFont="1" applyAlignment="1">
      <alignment/>
    </xf>
    <xf numFmtId="3" fontId="9" fillId="37" borderId="21" xfId="0" applyNumberFormat="1" applyFont="1" applyFill="1" applyBorder="1" applyAlignment="1">
      <alignment horizontal="center" vertical="center"/>
    </xf>
    <xf numFmtId="165" fontId="9" fillId="37" borderId="22" xfId="0" applyNumberFormat="1" applyFont="1" applyFill="1" applyBorder="1" applyAlignment="1">
      <alignment horizontal="right" vertical="center"/>
    </xf>
    <xf numFmtId="0" fontId="5" fillId="36" borderId="21" xfId="0" applyFont="1" applyFill="1" applyBorder="1" applyAlignment="1">
      <alignment horizontal="left" vertical="center"/>
    </xf>
    <xf numFmtId="0" fontId="7" fillId="36" borderId="21" xfId="0" applyNumberFormat="1" applyFont="1" applyFill="1" applyBorder="1" applyAlignment="1">
      <alignment horizontal="center" vertical="center" wrapText="1"/>
    </xf>
    <xf numFmtId="0" fontId="5" fillId="36" borderId="21" xfId="0" applyFont="1" applyFill="1" applyBorder="1" applyAlignment="1">
      <alignment vertical="center"/>
    </xf>
    <xf numFmtId="0" fontId="5" fillId="36" borderId="21" xfId="0" applyNumberFormat="1" applyFont="1" applyFill="1" applyBorder="1" applyAlignment="1">
      <alignment horizontal="left" vertical="center"/>
    </xf>
    <xf numFmtId="0" fontId="5" fillId="36" borderId="21" xfId="0" applyNumberFormat="1" applyFont="1" applyFill="1" applyBorder="1" applyAlignment="1">
      <alignment horizontal="center" vertical="center"/>
    </xf>
    <xf numFmtId="1" fontId="5" fillId="37" borderId="21" xfId="0" applyNumberFormat="1" applyFont="1" applyFill="1" applyBorder="1" applyAlignment="1">
      <alignment horizontal="center" vertical="center"/>
    </xf>
    <xf numFmtId="164" fontId="5" fillId="37" borderId="21" xfId="0" applyNumberFormat="1" applyFont="1" applyFill="1" applyBorder="1" applyAlignment="1">
      <alignment vertical="center"/>
    </xf>
    <xf numFmtId="0" fontId="0" fillId="38" borderId="0" xfId="0" applyFont="1" applyFill="1" applyAlignment="1">
      <alignment/>
    </xf>
    <xf numFmtId="1" fontId="5" fillId="37" borderId="23" xfId="0" applyNumberFormat="1" applyFont="1" applyFill="1" applyBorder="1" applyAlignment="1">
      <alignment horizontal="center" vertical="center"/>
    </xf>
    <xf numFmtId="0" fontId="5" fillId="36" borderId="27" xfId="0" applyFont="1" applyFill="1" applyBorder="1" applyAlignment="1">
      <alignment horizontal="left" vertical="center"/>
    </xf>
    <xf numFmtId="0" fontId="7" fillId="36" borderId="27" xfId="0" applyNumberFormat="1" applyFont="1" applyFill="1" applyBorder="1" applyAlignment="1">
      <alignment horizontal="center" vertical="center"/>
    </xf>
    <xf numFmtId="0" fontId="5" fillId="36" borderId="30" xfId="0" applyFont="1" applyFill="1" applyBorder="1" applyAlignment="1">
      <alignment vertical="center" wrapText="1"/>
    </xf>
    <xf numFmtId="0" fontId="5" fillId="36" borderId="30" xfId="0" applyNumberFormat="1" applyFont="1" applyFill="1" applyBorder="1" applyAlignment="1">
      <alignment horizontal="center" vertical="center" wrapText="1"/>
    </xf>
    <xf numFmtId="0" fontId="9" fillId="36" borderId="30" xfId="0" applyFont="1" applyFill="1" applyBorder="1" applyAlignment="1">
      <alignment vertical="center" wrapText="1"/>
    </xf>
    <xf numFmtId="0" fontId="9" fillId="36" borderId="30" xfId="0" applyNumberFormat="1" applyFont="1" applyFill="1" applyBorder="1" applyAlignment="1">
      <alignment horizontal="center" vertical="center" wrapText="1"/>
    </xf>
    <xf numFmtId="0" fontId="9" fillId="37" borderId="27" xfId="0" applyFont="1" applyFill="1" applyBorder="1" applyAlignment="1">
      <alignment horizontal="center" vertical="center"/>
    </xf>
    <xf numFmtId="1" fontId="9" fillId="37" borderId="31" xfId="0" applyNumberFormat="1" applyFont="1" applyFill="1" applyBorder="1" applyAlignment="1">
      <alignment horizontal="center" vertical="center"/>
    </xf>
    <xf numFmtId="164" fontId="9" fillId="37" borderId="31" xfId="0" applyNumberFormat="1" applyFont="1" applyFill="1" applyBorder="1" applyAlignment="1">
      <alignment vertical="center"/>
    </xf>
    <xf numFmtId="165" fontId="9" fillId="37" borderId="10" xfId="0" applyNumberFormat="1" applyFont="1" applyFill="1" applyBorder="1" applyAlignment="1">
      <alignment horizontal="right" vertical="center"/>
    </xf>
    <xf numFmtId="1" fontId="9" fillId="37" borderId="25" xfId="0" applyNumberFormat="1" applyFont="1" applyFill="1" applyBorder="1" applyAlignment="1">
      <alignment horizontal="center" vertical="center"/>
    </xf>
    <xf numFmtId="0" fontId="5" fillId="39" borderId="13" xfId="0" applyFont="1" applyFill="1" applyBorder="1" applyAlignment="1">
      <alignment horizontal="center" vertical="center"/>
    </xf>
    <xf numFmtId="0" fontId="5" fillId="39" borderId="32" xfId="0" applyFont="1" applyFill="1" applyBorder="1" applyAlignment="1">
      <alignment horizontal="center" vertical="center"/>
    </xf>
    <xf numFmtId="164" fontId="4" fillId="40" borderId="33" xfId="0" applyNumberFormat="1" applyFont="1" applyFill="1" applyBorder="1" applyAlignment="1">
      <alignment horizontal="center" vertical="center"/>
    </xf>
    <xf numFmtId="0" fontId="0" fillId="0" borderId="13" xfId="0" applyFont="1" applyBorder="1" applyAlignment="1">
      <alignment/>
    </xf>
    <xf numFmtId="0" fontId="0" fillId="39" borderId="15" xfId="0" applyFont="1" applyFill="1" applyBorder="1" applyAlignment="1">
      <alignment/>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6" fillId="33" borderId="13" xfId="0" applyFont="1" applyFill="1" applyBorder="1" applyAlignment="1">
      <alignment/>
    </xf>
    <xf numFmtId="0" fontId="5" fillId="36" borderId="27" xfId="0" applyFont="1" applyFill="1" applyBorder="1" applyAlignment="1">
      <alignment vertical="center" wrapText="1"/>
    </xf>
    <xf numFmtId="1" fontId="5" fillId="37" borderId="31" xfId="0" applyNumberFormat="1" applyFont="1" applyFill="1" applyBorder="1" applyAlignment="1">
      <alignment horizontal="center" vertical="center"/>
    </xf>
    <xf numFmtId="164" fontId="7" fillId="37" borderId="31" xfId="0" applyNumberFormat="1" applyFont="1" applyFill="1" applyBorder="1" applyAlignment="1">
      <alignment vertical="center"/>
    </xf>
    <xf numFmtId="1" fontId="5" fillId="37" borderId="18" xfId="0" applyNumberFormat="1" applyFont="1" applyFill="1" applyBorder="1" applyAlignment="1">
      <alignment horizontal="center" vertical="center"/>
    </xf>
    <xf numFmtId="0" fontId="0" fillId="33" borderId="0" xfId="0" applyFont="1" applyFill="1" applyAlignment="1">
      <alignment vertical="center" wrapText="1"/>
    </xf>
    <xf numFmtId="0" fontId="5" fillId="41" borderId="34" xfId="0" applyFont="1" applyFill="1" applyBorder="1" applyAlignment="1">
      <alignment horizontal="center" vertical="center"/>
    </xf>
    <xf numFmtId="0" fontId="5" fillId="41" borderId="35" xfId="0" applyFont="1" applyFill="1" applyBorder="1" applyAlignment="1">
      <alignment horizontal="center" vertical="center"/>
    </xf>
    <xf numFmtId="164" fontId="4" fillId="41" borderId="36" xfId="0" applyNumberFormat="1" applyFont="1" applyFill="1" applyBorder="1" applyAlignment="1">
      <alignment horizontal="center" vertical="center"/>
    </xf>
    <xf numFmtId="0" fontId="0" fillId="41" borderId="0" xfId="0" applyFont="1" applyFill="1" applyAlignment="1">
      <alignment/>
    </xf>
    <xf numFmtId="0" fontId="0" fillId="41" borderId="18" xfId="0" applyFont="1" applyFill="1" applyBorder="1" applyAlignment="1">
      <alignment/>
    </xf>
    <xf numFmtId="164" fontId="4" fillId="41" borderId="33" xfId="0" applyNumberFormat="1" applyFont="1" applyFill="1" applyBorder="1" applyAlignment="1">
      <alignment horizontal="center" vertical="center"/>
    </xf>
    <xf numFmtId="0" fontId="0" fillId="41" borderId="15" xfId="0" applyFont="1" applyFill="1" applyBorder="1" applyAlignment="1">
      <alignment/>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164" fontId="4" fillId="0" borderId="0" xfId="0" applyNumberFormat="1" applyFont="1" applyFill="1" applyBorder="1" applyAlignment="1">
      <alignment horizontal="center" vertical="center"/>
    </xf>
    <xf numFmtId="0" fontId="0" fillId="0" borderId="0" xfId="0" applyFont="1" applyFill="1" applyAlignment="1">
      <alignment/>
    </xf>
    <xf numFmtId="164" fontId="10" fillId="0" borderId="0" xfId="0" applyNumberFormat="1" applyFont="1" applyFill="1" applyBorder="1" applyAlignment="1">
      <alignment horizontal="center" vertical="center"/>
    </xf>
    <xf numFmtId="0" fontId="10" fillId="0" borderId="0" xfId="0" applyFont="1" applyFill="1" applyBorder="1" applyAlignment="1">
      <alignment vertical="center"/>
    </xf>
    <xf numFmtId="164" fontId="0" fillId="0" borderId="0" xfId="0" applyNumberFormat="1" applyFont="1" applyFill="1" applyAlignment="1">
      <alignment/>
    </xf>
    <xf numFmtId="0" fontId="4" fillId="0" borderId="0" xfId="0" applyFont="1" applyFill="1" applyBorder="1" applyAlignment="1">
      <alignment horizontal="center" vertical="center" wrapText="1"/>
    </xf>
    <xf numFmtId="0" fontId="6"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xf>
    <xf numFmtId="164" fontId="11" fillId="0" borderId="0" xfId="58" applyFont="1" applyFill="1" applyBorder="1" applyAlignment="1" applyProtection="1">
      <alignment/>
      <protection/>
    </xf>
    <xf numFmtId="0" fontId="12" fillId="0" borderId="0" xfId="0" applyFont="1" applyBorder="1" applyAlignment="1">
      <alignment horizontal="justify" vertical="center"/>
    </xf>
    <xf numFmtId="0" fontId="0" fillId="0" borderId="0" xfId="0" applyFont="1" applyBorder="1" applyAlignment="1">
      <alignment horizontal="center" wrapText="1"/>
    </xf>
    <xf numFmtId="0" fontId="12" fillId="0" borderId="0" xfId="0" applyFont="1" applyBorder="1" applyAlignment="1">
      <alignment horizontal="center" vertical="center"/>
    </xf>
    <xf numFmtId="0" fontId="0" fillId="0" borderId="0" xfId="0" applyFont="1" applyBorder="1" applyAlignment="1">
      <alignment vertical="center" wrapText="1"/>
    </xf>
    <xf numFmtId="166" fontId="13" fillId="0" borderId="0" xfId="0" applyNumberFormat="1" applyFont="1" applyBorder="1" applyAlignment="1">
      <alignment/>
    </xf>
    <xf numFmtId="0" fontId="14" fillId="0" borderId="0" xfId="0" applyFont="1" applyBorder="1" applyAlignment="1">
      <alignment horizontal="right"/>
    </xf>
    <xf numFmtId="0" fontId="6" fillId="0" borderId="0" xfId="0" applyFont="1" applyBorder="1" applyAlignment="1">
      <alignment horizontal="center" wrapText="1"/>
    </xf>
    <xf numFmtId="164" fontId="0" fillId="0" borderId="0" xfId="0" applyNumberFormat="1" applyFont="1" applyBorder="1" applyAlignment="1">
      <alignment wrapText="1"/>
    </xf>
    <xf numFmtId="164" fontId="0" fillId="0" borderId="0" xfId="58" applyFont="1" applyFill="1" applyBorder="1" applyAlignment="1" applyProtection="1">
      <alignment/>
      <protection/>
    </xf>
    <xf numFmtId="0" fontId="16" fillId="0" borderId="21" xfId="0" applyFont="1" applyBorder="1" applyAlignment="1">
      <alignment horizontal="center" vertical="center" wrapText="1"/>
    </xf>
    <xf numFmtId="0" fontId="17" fillId="0" borderId="21" xfId="0" applyFont="1" applyBorder="1" applyAlignment="1">
      <alignment horizontal="center" vertical="center" wrapText="1"/>
    </xf>
    <xf numFmtId="0" fontId="16" fillId="36" borderId="21" xfId="0" applyFont="1" applyFill="1" applyBorder="1" applyAlignment="1">
      <alignment vertical="center"/>
    </xf>
    <xf numFmtId="0" fontId="18" fillId="0" borderId="0" xfId="0" applyFont="1" applyAlignment="1">
      <alignment horizontal="right"/>
    </xf>
    <xf numFmtId="0" fontId="0" fillId="0" borderId="0" xfId="0" applyFont="1" applyAlignment="1">
      <alignment horizontal="right"/>
    </xf>
    <xf numFmtId="0" fontId="18" fillId="0" borderId="0" xfId="0" applyFont="1" applyAlignment="1">
      <alignment horizontal="right" vertical="center"/>
    </xf>
    <xf numFmtId="2" fontId="20" fillId="0" borderId="0" xfId="0" applyNumberFormat="1" applyFont="1" applyAlignment="1">
      <alignment horizontal="right"/>
    </xf>
    <xf numFmtId="0" fontId="21" fillId="0" borderId="21" xfId="0" applyFont="1" applyBorder="1" applyAlignment="1">
      <alignment horizontal="center" vertical="center"/>
    </xf>
    <xf numFmtId="0" fontId="21" fillId="0" borderId="21" xfId="0" applyFont="1" applyBorder="1" applyAlignment="1">
      <alignment horizontal="left" vertical="center" wrapText="1"/>
    </xf>
    <xf numFmtId="164" fontId="21" fillId="0" borderId="21" xfId="0" applyNumberFormat="1" applyFont="1" applyBorder="1" applyAlignment="1">
      <alignment horizontal="center" vertical="center"/>
    </xf>
    <xf numFmtId="0" fontId="22" fillId="0" borderId="0" xfId="0" applyFont="1" applyAlignment="1">
      <alignment horizontal="right" wrapText="1"/>
    </xf>
    <xf numFmtId="0" fontId="21" fillId="0" borderId="21" xfId="0" applyFont="1" applyFill="1" applyBorder="1" applyAlignment="1">
      <alignment horizontal="left" vertical="center" wrapText="1"/>
    </xf>
    <xf numFmtId="0" fontId="16" fillId="0" borderId="21" xfId="0" applyFont="1" applyBorder="1" applyAlignment="1">
      <alignment horizontal="center" vertical="center"/>
    </xf>
    <xf numFmtId="164" fontId="16" fillId="33" borderId="21" xfId="0" applyNumberFormat="1" applyFont="1" applyFill="1" applyBorder="1" applyAlignment="1">
      <alignment horizontal="center" vertical="center"/>
    </xf>
    <xf numFmtId="167" fontId="23" fillId="0" borderId="0" xfId="0" applyNumberFormat="1" applyFont="1" applyAlignment="1">
      <alignment horizontal="right"/>
    </xf>
    <xf numFmtId="0" fontId="16" fillId="36" borderId="21" xfId="0" applyFont="1" applyFill="1" applyBorder="1" applyAlignment="1">
      <alignment horizontal="center" vertical="center"/>
    </xf>
    <xf numFmtId="0" fontId="25" fillId="0" borderId="21" xfId="0" applyFont="1" applyFill="1" applyBorder="1" applyAlignment="1">
      <alignment horizontal="left" vertical="center" wrapText="1"/>
    </xf>
    <xf numFmtId="0" fontId="25" fillId="0" borderId="21" xfId="0" applyFont="1" applyBorder="1" applyAlignment="1">
      <alignment horizontal="center" vertical="center"/>
    </xf>
    <xf numFmtId="3" fontId="25" fillId="0" borderId="21" xfId="0" applyNumberFormat="1" applyFont="1" applyBorder="1" applyAlignment="1">
      <alignment horizontal="center" vertical="center"/>
    </xf>
    <xf numFmtId="164" fontId="25" fillId="0" borderId="21" xfId="0" applyNumberFormat="1" applyFont="1" applyBorder="1" applyAlignment="1">
      <alignment horizontal="center" vertical="center"/>
    </xf>
    <xf numFmtId="3" fontId="21" fillId="0" borderId="21" xfId="0" applyNumberFormat="1" applyFont="1" applyBorder="1" applyAlignment="1">
      <alignment horizontal="center" vertical="center"/>
    </xf>
    <xf numFmtId="0" fontId="21" fillId="38" borderId="21" xfId="0" applyFont="1" applyFill="1" applyBorder="1" applyAlignment="1">
      <alignment vertical="center" wrapText="1"/>
    </xf>
    <xf numFmtId="0" fontId="25" fillId="38" borderId="21" xfId="0" applyFont="1" applyFill="1" applyBorder="1" applyAlignment="1">
      <alignment vertical="center" wrapText="1"/>
    </xf>
    <xf numFmtId="0" fontId="21" fillId="0" borderId="21" xfId="0" applyNumberFormat="1" applyFont="1" applyBorder="1" applyAlignment="1">
      <alignment vertical="center" wrapText="1"/>
    </xf>
    <xf numFmtId="164" fontId="21" fillId="0" borderId="21" xfId="0" applyNumberFormat="1" applyFont="1" applyBorder="1" applyAlignment="1">
      <alignment vertical="center"/>
    </xf>
    <xf numFmtId="0" fontId="21" fillId="0" borderId="21" xfId="0" applyFont="1" applyBorder="1" applyAlignment="1">
      <alignment vertical="center"/>
    </xf>
    <xf numFmtId="0" fontId="25" fillId="0" borderId="21" xfId="0" applyFont="1" applyFill="1" applyBorder="1" applyAlignment="1">
      <alignment vertical="center" wrapText="1"/>
    </xf>
    <xf numFmtId="0" fontId="21" fillId="0" borderId="21" xfId="0" applyFont="1" applyFill="1" applyBorder="1" applyAlignment="1">
      <alignment vertical="center" wrapText="1"/>
    </xf>
    <xf numFmtId="0" fontId="25" fillId="0" borderId="21" xfId="0" applyFont="1" applyBorder="1" applyAlignment="1">
      <alignment vertical="center" wrapText="1"/>
    </xf>
    <xf numFmtId="1" fontId="25" fillId="0" borderId="21" xfId="0" applyNumberFormat="1" applyFont="1" applyBorder="1" applyAlignment="1">
      <alignment horizontal="center" vertical="center"/>
    </xf>
    <xf numFmtId="164" fontId="25" fillId="0" borderId="21" xfId="0" applyNumberFormat="1" applyFont="1" applyBorder="1" applyAlignment="1">
      <alignment vertical="center"/>
    </xf>
    <xf numFmtId="1" fontId="21" fillId="0" borderId="21" xfId="0" applyNumberFormat="1" applyFont="1" applyBorder="1" applyAlignment="1">
      <alignment horizontal="center" vertical="center"/>
    </xf>
    <xf numFmtId="0" fontId="25" fillId="0" borderId="21" xfId="0" applyFont="1" applyBorder="1" applyAlignment="1">
      <alignment vertical="center"/>
    </xf>
    <xf numFmtId="0" fontId="21" fillId="0" borderId="37" xfId="0" applyFont="1" applyBorder="1" applyAlignment="1">
      <alignment horizontal="center" vertical="center"/>
    </xf>
    <xf numFmtId="1" fontId="21" fillId="0" borderId="37" xfId="0" applyNumberFormat="1" applyFont="1" applyBorder="1" applyAlignment="1">
      <alignment horizontal="center" vertical="center"/>
    </xf>
    <xf numFmtId="164" fontId="16" fillId="0" borderId="37" xfId="0" applyNumberFormat="1" applyFont="1" applyBorder="1" applyAlignment="1">
      <alignment vertical="center"/>
    </xf>
    <xf numFmtId="0" fontId="16" fillId="0" borderId="37" xfId="0" applyFont="1" applyBorder="1" applyAlignment="1">
      <alignment vertical="center"/>
    </xf>
    <xf numFmtId="0" fontId="25" fillId="0" borderId="21" xfId="0" applyNumberFormat="1" applyFont="1" applyBorder="1" applyAlignment="1">
      <alignment vertical="center" wrapText="1"/>
    </xf>
    <xf numFmtId="0" fontId="21" fillId="0" borderId="21" xfId="0" applyFont="1" applyFill="1" applyBorder="1" applyAlignment="1">
      <alignment horizontal="center" vertical="center"/>
    </xf>
    <xf numFmtId="0" fontId="19" fillId="36" borderId="21" xfId="0" applyFont="1" applyFill="1" applyBorder="1" applyAlignment="1">
      <alignment vertical="center"/>
    </xf>
    <xf numFmtId="167" fontId="20" fillId="0" borderId="0" xfId="0" applyNumberFormat="1" applyFont="1" applyAlignment="1">
      <alignment horizontal="right"/>
    </xf>
    <xf numFmtId="0" fontId="25" fillId="0" borderId="21" xfId="0" applyFont="1" applyBorder="1" applyAlignment="1">
      <alignment horizontal="left" vertical="center" wrapText="1"/>
    </xf>
    <xf numFmtId="0" fontId="18" fillId="0" borderId="0" xfId="0" applyFont="1" applyAlignment="1">
      <alignment/>
    </xf>
    <xf numFmtId="0" fontId="21" fillId="36" borderId="21" xfId="0" applyFont="1" applyFill="1" applyBorder="1" applyAlignment="1">
      <alignment horizontal="center" vertical="center"/>
    </xf>
    <xf numFmtId="0" fontId="26" fillId="0" borderId="0" xfId="0" applyFont="1" applyAlignment="1">
      <alignment horizontal="right"/>
    </xf>
    <xf numFmtId="4" fontId="21" fillId="0" borderId="21" xfId="0" applyNumberFormat="1" applyFont="1" applyBorder="1" applyAlignment="1">
      <alignment horizontal="center" vertical="center"/>
    </xf>
    <xf numFmtId="0" fontId="20" fillId="0" borderId="0" xfId="0" applyFont="1" applyAlignment="1">
      <alignment horizontal="right"/>
    </xf>
    <xf numFmtId="0" fontId="22" fillId="0" borderId="0" xfId="0" applyFont="1" applyAlignment="1">
      <alignment/>
    </xf>
    <xf numFmtId="164" fontId="16" fillId="33" borderId="21" xfId="58" applyFont="1" applyFill="1" applyBorder="1" applyAlignment="1" applyProtection="1">
      <alignment horizontal="center" vertical="center"/>
      <protection/>
    </xf>
    <xf numFmtId="164" fontId="18" fillId="0" borderId="0" xfId="0" applyNumberFormat="1" applyFont="1" applyAlignment="1">
      <alignment horizontal="right"/>
    </xf>
    <xf numFmtId="164" fontId="23" fillId="0" borderId="0" xfId="0" applyNumberFormat="1" applyFont="1" applyAlignment="1">
      <alignment horizontal="right"/>
    </xf>
    <xf numFmtId="164" fontId="16" fillId="36" borderId="21" xfId="0" applyNumberFormat="1" applyFont="1" applyFill="1" applyBorder="1" applyAlignment="1">
      <alignment horizontal="center" vertical="center" wrapText="1"/>
    </xf>
    <xf numFmtId="164" fontId="6" fillId="36" borderId="21" xfId="0" applyNumberFormat="1" applyFont="1" applyFill="1" applyBorder="1" applyAlignment="1">
      <alignment horizontal="center" vertical="center" wrapText="1"/>
    </xf>
    <xf numFmtId="164" fontId="16" fillId="36" borderId="21" xfId="0" applyNumberFormat="1" applyFont="1" applyFill="1" applyBorder="1" applyAlignment="1">
      <alignment horizontal="center" vertical="center"/>
    </xf>
    <xf numFmtId="164" fontId="21" fillId="36" borderId="21" xfId="0" applyNumberFormat="1" applyFont="1" applyFill="1" applyBorder="1" applyAlignment="1">
      <alignment horizontal="center" vertical="center" wrapText="1"/>
    </xf>
    <xf numFmtId="0" fontId="17" fillId="0" borderId="21" xfId="0" applyFont="1" applyBorder="1" applyAlignment="1">
      <alignment horizontal="left" vertical="center" wrapText="1"/>
    </xf>
    <xf numFmtId="0" fontId="17" fillId="42" borderId="21" xfId="0" applyFont="1" applyFill="1" applyBorder="1" applyAlignment="1">
      <alignment horizontal="left" vertical="center" wrapText="1"/>
    </xf>
    <xf numFmtId="0" fontId="27" fillId="43" borderId="21" xfId="0" applyFont="1" applyFill="1" applyBorder="1" applyAlignment="1">
      <alignment horizontal="left" vertical="center" wrapText="1"/>
    </xf>
    <xf numFmtId="0" fontId="17" fillId="43" borderId="21" xfId="0" applyFont="1" applyFill="1" applyBorder="1" applyAlignment="1">
      <alignment horizontal="left" vertical="center" wrapText="1"/>
    </xf>
    <xf numFmtId="0" fontId="28" fillId="0" borderId="21" xfId="0" applyFont="1" applyBorder="1" applyAlignment="1">
      <alignment horizontal="center" vertical="center" wrapText="1"/>
    </xf>
    <xf numFmtId="0" fontId="0" fillId="0" borderId="21" xfId="0" applyFont="1" applyBorder="1" applyAlignment="1">
      <alignment horizontal="left" wrapText="1"/>
    </xf>
    <xf numFmtId="0" fontId="0" fillId="0" borderId="21" xfId="0" applyBorder="1" applyAlignment="1">
      <alignment horizontal="center" vertical="center" wrapText="1"/>
    </xf>
    <xf numFmtId="0" fontId="0" fillId="0" borderId="21" xfId="0" applyFont="1" applyBorder="1" applyAlignment="1">
      <alignment wrapText="1"/>
    </xf>
    <xf numFmtId="0" fontId="29" fillId="0" borderId="21" xfId="0" applyFont="1" applyFill="1" applyBorder="1" applyAlignment="1">
      <alignment horizontal="left" vertical="center" wrapText="1"/>
    </xf>
    <xf numFmtId="0" fontId="29" fillId="0" borderId="21" xfId="0" applyFont="1" applyBorder="1" applyAlignment="1">
      <alignment horizontal="center" vertical="center"/>
    </xf>
    <xf numFmtId="3" fontId="29" fillId="0" borderId="21" xfId="0" applyNumberFormat="1" applyFont="1" applyBorder="1" applyAlignment="1">
      <alignment horizontal="center" vertical="center"/>
    </xf>
    <xf numFmtId="164" fontId="29" fillId="0" borderId="21" xfId="0" applyNumberFormat="1" applyFont="1" applyBorder="1" applyAlignment="1">
      <alignment horizontal="center" vertical="center"/>
    </xf>
    <xf numFmtId="0" fontId="0" fillId="0" borderId="21" xfId="0" applyFont="1" applyBorder="1" applyAlignment="1">
      <alignment horizontal="left" vertical="center" wrapText="1"/>
    </xf>
    <xf numFmtId="0" fontId="5" fillId="37" borderId="38" xfId="0" applyFont="1" applyFill="1" applyBorder="1" applyAlignment="1">
      <alignment horizontal="center" vertical="center"/>
    </xf>
    <xf numFmtId="0" fontId="9" fillId="37" borderId="38" xfId="0" applyFont="1" applyFill="1" applyBorder="1" applyAlignment="1">
      <alignment horizontal="center" vertical="center"/>
    </xf>
    <xf numFmtId="165" fontId="5" fillId="37" borderId="39" xfId="0" applyNumberFormat="1" applyFont="1" applyFill="1" applyBorder="1" applyAlignment="1">
      <alignment horizontal="right" vertical="center"/>
    </xf>
    <xf numFmtId="1" fontId="5" fillId="37" borderId="40" xfId="0" applyNumberFormat="1" applyFont="1" applyFill="1" applyBorder="1" applyAlignment="1">
      <alignment horizontal="center" vertical="center"/>
    </xf>
    <xf numFmtId="164" fontId="7" fillId="37" borderId="40" xfId="0" applyNumberFormat="1" applyFont="1" applyFill="1" applyBorder="1" applyAlignment="1">
      <alignment vertical="center"/>
    </xf>
    <xf numFmtId="1" fontId="9" fillId="37" borderId="40" xfId="0" applyNumberFormat="1" applyFont="1" applyFill="1" applyBorder="1" applyAlignment="1">
      <alignment horizontal="center" vertical="center"/>
    </xf>
    <xf numFmtId="164" fontId="9" fillId="37" borderId="40" xfId="0" applyNumberFormat="1" applyFont="1" applyFill="1" applyBorder="1" applyAlignment="1">
      <alignment vertical="center"/>
    </xf>
    <xf numFmtId="1" fontId="5" fillId="37" borderId="25" xfId="0" applyNumberFormat="1" applyFont="1" applyFill="1" applyBorder="1" applyAlignment="1">
      <alignment horizontal="center" vertical="center"/>
    </xf>
    <xf numFmtId="165" fontId="5" fillId="37" borderId="41" xfId="0" applyNumberFormat="1" applyFont="1" applyFill="1" applyBorder="1" applyAlignment="1">
      <alignment horizontal="right" vertical="center"/>
    </xf>
    <xf numFmtId="165" fontId="9" fillId="37" borderId="41" xfId="0" applyNumberFormat="1" applyFont="1" applyFill="1" applyBorder="1" applyAlignment="1">
      <alignment horizontal="right" vertical="center"/>
    </xf>
    <xf numFmtId="1" fontId="5" fillId="37" borderId="42" xfId="0" applyNumberFormat="1" applyFont="1" applyFill="1" applyBorder="1" applyAlignment="1">
      <alignment horizontal="center" vertical="center"/>
    </xf>
    <xf numFmtId="1" fontId="9" fillId="37" borderId="42" xfId="0" applyNumberFormat="1" applyFont="1" applyFill="1" applyBorder="1" applyAlignment="1">
      <alignment horizontal="center" vertical="center"/>
    </xf>
    <xf numFmtId="0" fontId="5" fillId="36" borderId="29" xfId="0" applyFont="1" applyFill="1" applyBorder="1" applyAlignment="1" quotePrefix="1">
      <alignment horizontal="center" vertical="center"/>
    </xf>
    <xf numFmtId="0" fontId="10" fillId="0" borderId="0" xfId="0" applyFont="1" applyFill="1" applyBorder="1" applyAlignment="1">
      <alignment horizontal="right" vertical="center"/>
    </xf>
    <xf numFmtId="0" fontId="4" fillId="40" borderId="15" xfId="0" applyFont="1" applyFill="1" applyBorder="1" applyAlignment="1">
      <alignment horizontal="right" vertical="center"/>
    </xf>
    <xf numFmtId="0" fontId="4" fillId="41" borderId="15" xfId="0" applyFont="1" applyFill="1" applyBorder="1" applyAlignment="1">
      <alignment horizontal="right" vertical="center"/>
    </xf>
    <xf numFmtId="0" fontId="10" fillId="0" borderId="0" xfId="0" applyFont="1" applyFill="1" applyBorder="1" applyAlignment="1">
      <alignment horizontal="center" vertical="center"/>
    </xf>
    <xf numFmtId="0" fontId="4" fillId="33" borderId="15" xfId="0" applyFont="1" applyFill="1" applyBorder="1" applyAlignment="1">
      <alignment horizontal="center" vertical="center" wrapText="1"/>
    </xf>
    <xf numFmtId="0" fontId="4"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3" fillId="40" borderId="15" xfId="0" applyFont="1" applyFill="1" applyBorder="1" applyAlignment="1">
      <alignment horizontal="center" vertical="center" wrapText="1"/>
    </xf>
    <xf numFmtId="0" fontId="4" fillId="0" borderId="4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27" fillId="43" borderId="21" xfId="0" applyFont="1" applyFill="1" applyBorder="1" applyAlignment="1">
      <alignment horizontal="left" vertical="center" wrapText="1"/>
    </xf>
    <xf numFmtId="0" fontId="17" fillId="0" borderId="21" xfId="0" applyFont="1" applyBorder="1" applyAlignment="1">
      <alignment horizontal="left" vertical="center" wrapText="1"/>
    </xf>
    <xf numFmtId="0" fontId="17" fillId="0" borderId="21" xfId="0" applyFont="1" applyBorder="1" applyAlignment="1">
      <alignment horizontal="center" vertical="center" wrapText="1"/>
    </xf>
    <xf numFmtId="0" fontId="0" fillId="0" borderId="21" xfId="0" applyFont="1" applyBorder="1" applyAlignment="1">
      <alignment horizontal="center" wrapText="1"/>
    </xf>
    <xf numFmtId="0" fontId="17" fillId="38" borderId="21"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6" fillId="0" borderId="21" xfId="0" applyFont="1" applyBorder="1" applyAlignment="1">
      <alignment horizontal="left" vertical="center"/>
    </xf>
    <xf numFmtId="9" fontId="16" fillId="0" borderId="21" xfId="0" applyNumberFormat="1" applyFont="1" applyBorder="1" applyAlignment="1">
      <alignment horizontal="center" vertical="center" wrapText="1"/>
    </xf>
    <xf numFmtId="0" fontId="6" fillId="0" borderId="21" xfId="0" applyFont="1" applyBorder="1" applyAlignment="1">
      <alignment horizontal="left" vertical="center" wrapText="1"/>
    </xf>
    <xf numFmtId="0" fontId="27" fillId="42" borderId="21" xfId="0" applyFont="1" applyFill="1" applyBorder="1" applyAlignment="1">
      <alignment horizontal="center" vertical="center" wrapText="1"/>
    </xf>
    <xf numFmtId="0" fontId="6" fillId="0" borderId="21" xfId="0" applyFont="1" applyFill="1" applyBorder="1" applyAlignment="1">
      <alignment horizontal="left" vertical="center"/>
    </xf>
    <xf numFmtId="0" fontId="16" fillId="0" borderId="21" xfId="0" applyFont="1" applyBorder="1" applyAlignment="1">
      <alignment horizontal="center" vertical="center" wrapText="1"/>
    </xf>
    <xf numFmtId="0" fontId="16" fillId="0" borderId="21" xfId="0" applyFont="1" applyBorder="1" applyAlignment="1">
      <alignment vertical="center" wrapText="1"/>
    </xf>
    <xf numFmtId="0" fontId="16" fillId="0" borderId="21" xfId="0" applyFont="1" applyBorder="1" applyAlignment="1">
      <alignment horizontal="center" vertical="center"/>
    </xf>
    <xf numFmtId="0" fontId="6" fillId="0" borderId="21" xfId="0" applyFont="1" applyBorder="1" applyAlignment="1">
      <alignment horizontal="left" vertical="center"/>
    </xf>
    <xf numFmtId="0" fontId="16" fillId="0" borderId="21" xfId="0" applyFont="1" applyBorder="1" applyAlignment="1">
      <alignment horizontal="left" vertical="center" wrapText="1"/>
    </xf>
    <xf numFmtId="0" fontId="16" fillId="0" borderId="21" xfId="0" applyFont="1" applyFill="1" applyBorder="1" applyAlignment="1">
      <alignment horizontal="right" vertical="center"/>
    </xf>
    <xf numFmtId="0" fontId="16" fillId="36" borderId="21" xfId="0" applyFont="1" applyFill="1" applyBorder="1" applyAlignment="1">
      <alignment vertical="center" wrapText="1"/>
    </xf>
    <xf numFmtId="0" fontId="16" fillId="0" borderId="21" xfId="0" applyFont="1" applyBorder="1" applyAlignment="1">
      <alignment horizontal="right" vertical="center" wrapText="1"/>
    </xf>
    <xf numFmtId="0" fontId="16" fillId="36" borderId="21" xfId="0" applyFont="1" applyFill="1" applyBorder="1" applyAlignment="1">
      <alignment vertical="center"/>
    </xf>
    <xf numFmtId="0" fontId="16" fillId="0" borderId="21" xfId="0" applyFont="1" applyBorder="1" applyAlignment="1">
      <alignment vertical="center"/>
    </xf>
    <xf numFmtId="0" fontId="16" fillId="0" borderId="21" xfId="0" applyFont="1" applyFill="1" applyBorder="1" applyAlignment="1">
      <alignment horizontal="right" vertical="center" wrapText="1"/>
    </xf>
    <xf numFmtId="0" fontId="16" fillId="36" borderId="21" xfId="0" applyFont="1" applyFill="1" applyBorder="1" applyAlignment="1">
      <alignment horizontal="center" vertical="center" wrapText="1"/>
    </xf>
    <xf numFmtId="0" fontId="16" fillId="36" borderId="21" xfId="0" applyFont="1" applyFill="1" applyBorder="1" applyAlignment="1">
      <alignment horizontal="left" vertical="top" wrapText="1"/>
    </xf>
    <xf numFmtId="0" fontId="19" fillId="38" borderId="21" xfId="0" applyFont="1" applyFill="1" applyBorder="1" applyAlignment="1">
      <alignment vertical="center" wrapText="1"/>
    </xf>
    <xf numFmtId="0" fontId="15" fillId="0" borderId="21" xfId="0" applyFont="1" applyBorder="1" applyAlignment="1">
      <alignment horizontal="center" vertical="center"/>
    </xf>
    <xf numFmtId="0" fontId="6" fillId="0" borderId="21" xfId="0" applyFont="1" applyBorder="1" applyAlignment="1">
      <alignment horizontal="center" vertical="center" wrapText="1"/>
    </xf>
    <xf numFmtId="0" fontId="0" fillId="0" borderId="21" xfId="0" applyFont="1" applyBorder="1" applyAlignment="1">
      <alignment horizontal="center" vertical="center" wrapText="1"/>
    </xf>
    <xf numFmtId="0" fontId="27" fillId="36" borderId="21" xfId="0" applyFont="1" applyFill="1" applyBorder="1" applyAlignment="1">
      <alignment horizontal="center" vertical="center" wrapText="1"/>
    </xf>
    <xf numFmtId="0" fontId="16" fillId="36" borderId="21" xfId="0" applyFont="1" applyFill="1" applyBorder="1" applyAlignment="1">
      <alignment horizontal="left"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Walutowy 2"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xdr:rowOff>
    </xdr:from>
    <xdr:to>
      <xdr:col>1</xdr:col>
      <xdr:colOff>2638425</xdr:colOff>
      <xdr:row>1</xdr:row>
      <xdr:rowOff>0</xdr:rowOff>
    </xdr:to>
    <xdr:sp fLocksText="0">
      <xdr:nvSpPr>
        <xdr:cNvPr id="1" name="Text Box 1"/>
        <xdr:cNvSpPr txBox="1">
          <a:spLocks noChangeArrowheads="1"/>
        </xdr:cNvSpPr>
      </xdr:nvSpPr>
      <xdr:spPr>
        <a:xfrm>
          <a:off x="552450" y="9525"/>
          <a:ext cx="2514600" cy="800100"/>
        </a:xfrm>
        <a:prstGeom prst="rect">
          <a:avLst/>
        </a:prstGeom>
        <a:solidFill>
          <a:srgbClr val="FFFFFF"/>
        </a:solidFill>
        <a:ln w="12600" cmpd="sng">
          <a:solidFill>
            <a:srgbClr val="000000"/>
          </a:solidFill>
          <a:headEnd type="none"/>
          <a:tailEnd type="none"/>
        </a:ln>
      </xdr:spPr>
      <xdr:txBody>
        <a:bodyPr vertOverflow="clip" wrap="square" lIns="36360" tIns="27360" rIns="0" bIns="0"/>
        <a:p>
          <a:pPr algn="l">
            <a:defRPr/>
          </a:pPr>
          <a:r>
            <a:rPr lang="en-US" cap="none" sz="900" b="0" i="1" u="none" baseline="0">
              <a:solidFill>
                <a:srgbClr val="000000"/>
              </a:solidFill>
              <a:latin typeface="Times New Roman"/>
              <a:ea typeface="Times New Roman"/>
              <a:cs typeface="Times New Roman"/>
            </a:rPr>
            <a:t>osoba sporządzająca:
</a:t>
          </a:r>
          <a:r>
            <a:rPr lang="en-US" cap="none" sz="900" b="0" i="1" u="none" baseline="0">
              <a:solidFill>
                <a:srgbClr val="000000"/>
              </a:solidFill>
              <a:latin typeface="Times New Roman"/>
              <a:ea typeface="Times New Roman"/>
              <a:cs typeface="Times New Roman"/>
            </a:rPr>
            <a:t>Imię i Nazwisko: Piotr Jońca
</a:t>
          </a:r>
          <a:r>
            <a:rPr lang="en-US" cap="none" sz="900" b="0" i="1" u="none" baseline="0">
              <a:solidFill>
                <a:srgbClr val="000000"/>
              </a:solidFill>
              <a:latin typeface="Times New Roman"/>
              <a:ea typeface="Times New Roman"/>
              <a:cs typeface="Times New Roman"/>
            </a:rPr>
            <a:t>Stanowisko Służbowe: Kierownik Projektu
</a:t>
          </a:r>
          <a:r>
            <a:rPr lang="en-US" cap="none" sz="900" b="0" i="1" u="none" baseline="0">
              <a:solidFill>
                <a:srgbClr val="000000"/>
              </a:solidFill>
              <a:latin typeface="Times New Roman"/>
              <a:ea typeface="Times New Roman"/>
              <a:cs typeface="Times New Roman"/>
            </a:rPr>
            <a:t>Komórka organizacyjna: Zespół Kierownika Projektu
</a:t>
          </a:r>
          <a:r>
            <a:rPr lang="en-US" cap="none" sz="900" b="0" i="1" u="none" baseline="0">
              <a:solidFill>
                <a:srgbClr val="000000"/>
              </a:solidFill>
              <a:latin typeface="Times New Roman"/>
              <a:ea typeface="Times New Roman"/>
              <a:cs typeface="Times New Roman"/>
            </a:rPr>
            <a:t>
</a:t>
          </a:r>
        </a:p>
      </xdr:txBody>
    </xdr:sp>
    <xdr:clientData/>
  </xdr:twoCellAnchor>
  <xdr:twoCellAnchor>
    <xdr:from>
      <xdr:col>1</xdr:col>
      <xdr:colOff>2657475</xdr:colOff>
      <xdr:row>0</xdr:row>
      <xdr:rowOff>9525</xdr:rowOff>
    </xdr:from>
    <xdr:to>
      <xdr:col>5</xdr:col>
      <xdr:colOff>781050</xdr:colOff>
      <xdr:row>1</xdr:row>
      <xdr:rowOff>9525</xdr:rowOff>
    </xdr:to>
    <xdr:sp fLocksText="0">
      <xdr:nvSpPr>
        <xdr:cNvPr id="2" name="Text Box 2"/>
        <xdr:cNvSpPr txBox="1">
          <a:spLocks noChangeArrowheads="1"/>
        </xdr:cNvSpPr>
      </xdr:nvSpPr>
      <xdr:spPr>
        <a:xfrm>
          <a:off x="3086100" y="9525"/>
          <a:ext cx="3667125" cy="809625"/>
        </a:xfrm>
        <a:prstGeom prst="rect">
          <a:avLst/>
        </a:prstGeom>
        <a:solidFill>
          <a:srgbClr val="C0C0C0"/>
        </a:solidFill>
        <a:ln w="12600" cmpd="sng">
          <a:solidFill>
            <a:srgbClr val="000000"/>
          </a:solidFill>
          <a:headEnd type="none"/>
          <a:tailEnd type="none"/>
        </a:ln>
      </xdr:spPr>
      <xdr:txBody>
        <a:bodyPr vertOverflow="clip" wrap="square" lIns="18000" tIns="18000" rIns="18000" bIns="18000" anchor="ctr"/>
        <a:p>
          <a:pPr algn="ctr">
            <a:defRPr/>
          </a:pPr>
          <a:r>
            <a:rPr lang="en-US" cap="none" sz="400" b="0" i="0" u="none" baseline="0">
              <a:solidFill>
                <a:srgbClr val="000000"/>
              </a:solidFill>
              <a:latin typeface="Times New Roman"/>
              <a:ea typeface="Times New Roman"/>
              <a:cs typeface="Times New Roman"/>
            </a:rPr>
            <a:t>
</a:t>
          </a:r>
          <a:r>
            <a:rPr lang="en-US" cap="none" sz="1400" b="0" i="0" u="none" baseline="0">
              <a:solidFill>
                <a:srgbClr val="000000"/>
              </a:solidFill>
              <a:latin typeface="Arial"/>
              <a:ea typeface="Arial"/>
              <a:cs typeface="Arial"/>
            </a:rPr>
            <a:t>FORMULARZ CENOWY
</a:t>
          </a:r>
          <a:r>
            <a:rPr lang="en-US" cap="none" sz="1400" b="0" i="0" u="none" baseline="0">
              <a:solidFill>
                <a:srgbClr val="000000"/>
              </a:solidFill>
              <a:latin typeface="Arial"/>
              <a:ea typeface="Arial"/>
              <a:cs typeface="Arial"/>
            </a:rPr>
            <a:t>Szacunkowa wartośc zamówienia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xdr:rowOff>
    </xdr:from>
    <xdr:to>
      <xdr:col>1</xdr:col>
      <xdr:colOff>2638425</xdr:colOff>
      <xdr:row>1</xdr:row>
      <xdr:rowOff>0</xdr:rowOff>
    </xdr:to>
    <xdr:sp fLocksText="0">
      <xdr:nvSpPr>
        <xdr:cNvPr id="1" name="Text Box 1"/>
        <xdr:cNvSpPr txBox="1">
          <a:spLocks noChangeArrowheads="1"/>
        </xdr:cNvSpPr>
      </xdr:nvSpPr>
      <xdr:spPr>
        <a:xfrm>
          <a:off x="552450" y="9525"/>
          <a:ext cx="2514600" cy="800100"/>
        </a:xfrm>
        <a:prstGeom prst="rect">
          <a:avLst/>
        </a:prstGeom>
        <a:solidFill>
          <a:srgbClr val="FFFFFF"/>
        </a:solidFill>
        <a:ln w="12600" cmpd="sng">
          <a:solidFill>
            <a:srgbClr val="000000"/>
          </a:solidFill>
          <a:headEnd type="none"/>
          <a:tailEnd type="none"/>
        </a:ln>
      </xdr:spPr>
      <xdr:txBody>
        <a:bodyPr vertOverflow="clip" wrap="square" lIns="36360" tIns="27360" rIns="0" bIns="0"/>
        <a:p>
          <a:pPr algn="l">
            <a:defRPr/>
          </a:pPr>
          <a:r>
            <a:rPr lang="en-US" cap="none" sz="900" b="0" i="1" u="none" baseline="0">
              <a:solidFill>
                <a:srgbClr val="000000"/>
              </a:solidFill>
              <a:latin typeface="Times New Roman"/>
              <a:ea typeface="Times New Roman"/>
              <a:cs typeface="Times New Roman"/>
            </a:rPr>
            <a:t>osoba sporządzająca:
</a:t>
          </a:r>
          <a:r>
            <a:rPr lang="en-US" cap="none" sz="900" b="0" i="1" u="none" baseline="0">
              <a:solidFill>
                <a:srgbClr val="000000"/>
              </a:solidFill>
              <a:latin typeface="Times New Roman"/>
              <a:ea typeface="Times New Roman"/>
              <a:cs typeface="Times New Roman"/>
            </a:rPr>
            <a:t>Imię i Nazwisko: Piotr Jońca
</a:t>
          </a:r>
          <a:r>
            <a:rPr lang="en-US" cap="none" sz="900" b="0" i="1" u="none" baseline="0">
              <a:solidFill>
                <a:srgbClr val="000000"/>
              </a:solidFill>
              <a:latin typeface="Times New Roman"/>
              <a:ea typeface="Times New Roman"/>
              <a:cs typeface="Times New Roman"/>
            </a:rPr>
            <a:t>Stanowisko Służbowe: Kierownik Projektu
</a:t>
          </a:r>
          <a:r>
            <a:rPr lang="en-US" cap="none" sz="900" b="0" i="1" u="none" baseline="0">
              <a:solidFill>
                <a:srgbClr val="000000"/>
              </a:solidFill>
              <a:latin typeface="Times New Roman"/>
              <a:ea typeface="Times New Roman"/>
              <a:cs typeface="Times New Roman"/>
            </a:rPr>
            <a:t>Komórka organizacyjna: Zespół Kierownika Projektu
</a:t>
          </a:r>
          <a:r>
            <a:rPr lang="en-US" cap="none" sz="900" b="0" i="1" u="none" baseline="0">
              <a:solidFill>
                <a:srgbClr val="000000"/>
              </a:solidFill>
              <a:latin typeface="Times New Roman"/>
              <a:ea typeface="Times New Roman"/>
              <a:cs typeface="Times New Roman"/>
            </a:rPr>
            <a:t>
</a:t>
          </a:r>
        </a:p>
      </xdr:txBody>
    </xdr:sp>
    <xdr:clientData/>
  </xdr:twoCellAnchor>
  <xdr:twoCellAnchor>
    <xdr:from>
      <xdr:col>1</xdr:col>
      <xdr:colOff>2657475</xdr:colOff>
      <xdr:row>0</xdr:row>
      <xdr:rowOff>9525</xdr:rowOff>
    </xdr:from>
    <xdr:to>
      <xdr:col>5</xdr:col>
      <xdr:colOff>781050</xdr:colOff>
      <xdr:row>1</xdr:row>
      <xdr:rowOff>9525</xdr:rowOff>
    </xdr:to>
    <xdr:sp fLocksText="0">
      <xdr:nvSpPr>
        <xdr:cNvPr id="2" name="Text Box 2"/>
        <xdr:cNvSpPr txBox="1">
          <a:spLocks noChangeArrowheads="1"/>
        </xdr:cNvSpPr>
      </xdr:nvSpPr>
      <xdr:spPr>
        <a:xfrm>
          <a:off x="3086100" y="9525"/>
          <a:ext cx="3667125" cy="809625"/>
        </a:xfrm>
        <a:prstGeom prst="rect">
          <a:avLst/>
        </a:prstGeom>
        <a:solidFill>
          <a:srgbClr val="C0C0C0"/>
        </a:solidFill>
        <a:ln w="12600" cmpd="sng">
          <a:solidFill>
            <a:srgbClr val="000000"/>
          </a:solidFill>
          <a:headEnd type="none"/>
          <a:tailEnd type="none"/>
        </a:ln>
      </xdr:spPr>
      <xdr:txBody>
        <a:bodyPr vertOverflow="clip" wrap="square" lIns="18000" tIns="18000" rIns="18000" bIns="18000" anchor="ctr"/>
        <a:p>
          <a:pPr algn="ctr">
            <a:defRPr/>
          </a:pPr>
          <a:r>
            <a:rPr lang="en-US" cap="none" sz="400" b="0" i="0" u="none" baseline="0">
              <a:solidFill>
                <a:srgbClr val="000000"/>
              </a:solidFill>
              <a:latin typeface="Times New Roman"/>
              <a:ea typeface="Times New Roman"/>
              <a:cs typeface="Times New Roman"/>
            </a:rPr>
            <a:t>
</a:t>
          </a:r>
          <a:r>
            <a:rPr lang="en-US" cap="none" sz="1400" b="0" i="0" u="none" baseline="0">
              <a:solidFill>
                <a:srgbClr val="000000"/>
              </a:solidFill>
              <a:latin typeface="Arial"/>
              <a:ea typeface="Arial"/>
              <a:cs typeface="Arial"/>
            </a:rPr>
            <a:t>FORMULARZ CENOWY
</a:t>
          </a:r>
          <a:r>
            <a:rPr lang="en-US" cap="none" sz="1400" b="0" i="0" u="none" baseline="0">
              <a:solidFill>
                <a:srgbClr val="000000"/>
              </a:solidFill>
              <a:latin typeface="Arial"/>
              <a:ea typeface="Arial"/>
              <a:cs typeface="Arial"/>
            </a:rPr>
            <a:t>Szacunkowa wartośc zamówienia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xdr:rowOff>
    </xdr:from>
    <xdr:to>
      <xdr:col>1</xdr:col>
      <xdr:colOff>2638425</xdr:colOff>
      <xdr:row>1</xdr:row>
      <xdr:rowOff>0</xdr:rowOff>
    </xdr:to>
    <xdr:sp fLocksText="0">
      <xdr:nvSpPr>
        <xdr:cNvPr id="1" name="Text Box 1"/>
        <xdr:cNvSpPr txBox="1">
          <a:spLocks noChangeArrowheads="1"/>
        </xdr:cNvSpPr>
      </xdr:nvSpPr>
      <xdr:spPr>
        <a:xfrm>
          <a:off x="552450" y="9525"/>
          <a:ext cx="2514600" cy="800100"/>
        </a:xfrm>
        <a:prstGeom prst="rect">
          <a:avLst/>
        </a:prstGeom>
        <a:solidFill>
          <a:srgbClr val="FFFFFF"/>
        </a:solidFill>
        <a:ln w="12600" cmpd="sng">
          <a:solidFill>
            <a:srgbClr val="000000"/>
          </a:solidFill>
          <a:headEnd type="none"/>
          <a:tailEnd type="none"/>
        </a:ln>
      </xdr:spPr>
      <xdr:txBody>
        <a:bodyPr vertOverflow="clip" wrap="square" lIns="36360" tIns="27360" rIns="0" bIns="0"/>
        <a:p>
          <a:pPr algn="l">
            <a:defRPr/>
          </a:pPr>
          <a:r>
            <a:rPr lang="en-US" cap="none" sz="900" b="0" i="1" u="none" baseline="0">
              <a:solidFill>
                <a:srgbClr val="000000"/>
              </a:solidFill>
              <a:latin typeface="Times New Roman"/>
              <a:ea typeface="Times New Roman"/>
              <a:cs typeface="Times New Roman"/>
            </a:rPr>
            <a:t>osoba sporządzająca:
</a:t>
          </a:r>
          <a:r>
            <a:rPr lang="en-US" cap="none" sz="900" b="0" i="1" u="none" baseline="0">
              <a:solidFill>
                <a:srgbClr val="000000"/>
              </a:solidFill>
              <a:latin typeface="Times New Roman"/>
              <a:ea typeface="Times New Roman"/>
              <a:cs typeface="Times New Roman"/>
            </a:rPr>
            <a:t>Imię i Nazwisko: Piotr Jońca
</a:t>
          </a:r>
          <a:r>
            <a:rPr lang="en-US" cap="none" sz="900" b="0" i="1" u="none" baseline="0">
              <a:solidFill>
                <a:srgbClr val="000000"/>
              </a:solidFill>
              <a:latin typeface="Times New Roman"/>
              <a:ea typeface="Times New Roman"/>
              <a:cs typeface="Times New Roman"/>
            </a:rPr>
            <a:t>Stanowisko Służbowe: Kierownik Projektu
</a:t>
          </a:r>
          <a:r>
            <a:rPr lang="en-US" cap="none" sz="900" b="0" i="1" u="none" baseline="0">
              <a:solidFill>
                <a:srgbClr val="000000"/>
              </a:solidFill>
              <a:latin typeface="Times New Roman"/>
              <a:ea typeface="Times New Roman"/>
              <a:cs typeface="Times New Roman"/>
            </a:rPr>
            <a:t>Komórka organizacyjna: Zespół Kierownika Projektu
</a:t>
          </a:r>
          <a:r>
            <a:rPr lang="en-US" cap="none" sz="900" b="0" i="1" u="none" baseline="0">
              <a:solidFill>
                <a:srgbClr val="000000"/>
              </a:solidFill>
              <a:latin typeface="Times New Roman"/>
              <a:ea typeface="Times New Roman"/>
              <a:cs typeface="Times New Roman"/>
            </a:rPr>
            <a:t>
</a:t>
          </a:r>
        </a:p>
      </xdr:txBody>
    </xdr:sp>
    <xdr:clientData/>
  </xdr:twoCellAnchor>
  <xdr:twoCellAnchor>
    <xdr:from>
      <xdr:col>1</xdr:col>
      <xdr:colOff>2657475</xdr:colOff>
      <xdr:row>0</xdr:row>
      <xdr:rowOff>9525</xdr:rowOff>
    </xdr:from>
    <xdr:to>
      <xdr:col>5</xdr:col>
      <xdr:colOff>771525</xdr:colOff>
      <xdr:row>1</xdr:row>
      <xdr:rowOff>9525</xdr:rowOff>
    </xdr:to>
    <xdr:sp fLocksText="0">
      <xdr:nvSpPr>
        <xdr:cNvPr id="2" name="Text Box 2"/>
        <xdr:cNvSpPr txBox="1">
          <a:spLocks noChangeArrowheads="1"/>
        </xdr:cNvSpPr>
      </xdr:nvSpPr>
      <xdr:spPr>
        <a:xfrm>
          <a:off x="3086100" y="9525"/>
          <a:ext cx="3657600" cy="809625"/>
        </a:xfrm>
        <a:prstGeom prst="rect">
          <a:avLst/>
        </a:prstGeom>
        <a:solidFill>
          <a:srgbClr val="C0C0C0"/>
        </a:solidFill>
        <a:ln w="12600" cmpd="sng">
          <a:solidFill>
            <a:srgbClr val="000000"/>
          </a:solidFill>
          <a:headEnd type="none"/>
          <a:tailEnd type="none"/>
        </a:ln>
      </xdr:spPr>
      <xdr:txBody>
        <a:bodyPr vertOverflow="clip" wrap="square" lIns="18000" tIns="18000" rIns="18000" bIns="18000" anchor="ctr"/>
        <a:p>
          <a:pPr algn="ctr">
            <a:defRPr/>
          </a:pPr>
          <a:r>
            <a:rPr lang="en-US" cap="none" sz="400" b="0" i="0" u="none" baseline="0">
              <a:solidFill>
                <a:srgbClr val="000000"/>
              </a:solidFill>
              <a:latin typeface="Times New Roman"/>
              <a:ea typeface="Times New Roman"/>
              <a:cs typeface="Times New Roman"/>
            </a:rPr>
            <a:t>
</a:t>
          </a:r>
          <a:r>
            <a:rPr lang="en-US" cap="none" sz="1400" b="0" i="0" u="none" baseline="0">
              <a:solidFill>
                <a:srgbClr val="000000"/>
              </a:solidFill>
              <a:latin typeface="Arial"/>
              <a:ea typeface="Arial"/>
              <a:cs typeface="Arial"/>
            </a:rPr>
            <a:t>FORMULARZ CENOWY
</a:t>
          </a:r>
          <a:r>
            <a:rPr lang="en-US" cap="none" sz="1400" b="0" i="0" u="none" baseline="0">
              <a:solidFill>
                <a:srgbClr val="000000"/>
              </a:solidFill>
              <a:latin typeface="Arial"/>
              <a:ea typeface="Arial"/>
              <a:cs typeface="Arial"/>
            </a:rPr>
            <a:t>Szacunkowa wartośc zamówienia</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tabSelected="1" zoomScale="55" zoomScaleNormal="55" zoomScaleSheetLayoutView="93" zoomScalePageLayoutView="0" workbookViewId="0" topLeftCell="A1">
      <selection activeCell="E56" sqref="E56:F56"/>
    </sheetView>
  </sheetViews>
  <sheetFormatPr defaultColWidth="9.140625" defaultRowHeight="12.75"/>
  <cols>
    <col min="1" max="1" width="9.00390625" style="1" customWidth="1"/>
    <col min="2" max="2" width="130.28125" style="2" customWidth="1"/>
    <col min="3" max="3" width="9.28125" style="2" customWidth="1"/>
    <col min="4" max="4" width="11.140625" style="1" customWidth="1"/>
    <col min="5" max="5" width="11.28125" style="1" customWidth="1"/>
    <col min="6" max="6" width="12.8515625" style="1" customWidth="1"/>
    <col min="7" max="7" width="14.421875" style="1" customWidth="1"/>
    <col min="8" max="8" width="2.140625" style="1" customWidth="1"/>
    <col min="9" max="9" width="14.421875" style="1" customWidth="1"/>
    <col min="10" max="10" width="70.8515625" style="1" customWidth="1"/>
    <col min="11" max="11" width="74.8515625" style="1" customWidth="1"/>
    <col min="12" max="16384" width="9.140625" style="1" customWidth="1"/>
  </cols>
  <sheetData>
    <row r="1" ht="69.75" customHeight="1">
      <c r="B1" s="3" t="s">
        <v>0</v>
      </c>
    </row>
    <row r="2" ht="69.75" customHeight="1">
      <c r="B2" s="4" t="s">
        <v>1</v>
      </c>
    </row>
    <row r="4" spans="1:10" ht="54.75" customHeight="1">
      <c r="A4" s="208" t="s">
        <v>2</v>
      </c>
      <c r="B4" s="208"/>
      <c r="C4" s="208"/>
      <c r="D4" s="208"/>
      <c r="E4" s="208"/>
      <c r="F4" s="208"/>
      <c r="G4" s="208"/>
      <c r="I4" s="5"/>
      <c r="J4" s="5"/>
    </row>
    <row r="5" spans="1:10" ht="120.75" customHeight="1">
      <c r="A5" s="209" t="s">
        <v>3</v>
      </c>
      <c r="B5" s="209"/>
      <c r="C5" s="209"/>
      <c r="D5" s="209"/>
      <c r="E5" s="209"/>
      <c r="F5" s="209"/>
      <c r="G5" s="209"/>
      <c r="I5" s="5"/>
      <c r="J5" s="5"/>
    </row>
    <row r="6" spans="1:10" ht="38.25" customHeight="1">
      <c r="A6" s="210" t="s">
        <v>4</v>
      </c>
      <c r="B6" s="211" t="s">
        <v>5</v>
      </c>
      <c r="C6" s="212" t="s">
        <v>6</v>
      </c>
      <c r="D6" s="211" t="s">
        <v>7</v>
      </c>
      <c r="E6" s="211" t="s">
        <v>8</v>
      </c>
      <c r="F6" s="211" t="s">
        <v>9</v>
      </c>
      <c r="G6" s="6" t="s">
        <v>10</v>
      </c>
      <c r="I6" s="206" t="s">
        <v>8</v>
      </c>
      <c r="J6" s="5"/>
    </row>
    <row r="7" spans="1:10" ht="15" customHeight="1">
      <c r="A7" s="210"/>
      <c r="B7" s="211"/>
      <c r="C7" s="212"/>
      <c r="D7" s="211"/>
      <c r="E7" s="211"/>
      <c r="F7" s="211"/>
      <c r="G7" s="207" t="s">
        <v>11</v>
      </c>
      <c r="I7" s="206"/>
      <c r="J7" s="5"/>
    </row>
    <row r="8" spans="1:10" ht="15" customHeight="1">
      <c r="A8" s="210"/>
      <c r="B8" s="211"/>
      <c r="C8" s="212"/>
      <c r="D8" s="211"/>
      <c r="E8" s="211"/>
      <c r="F8" s="211"/>
      <c r="G8" s="207"/>
      <c r="I8" s="206"/>
      <c r="J8" s="5"/>
    </row>
    <row r="9" spans="1:10" ht="19.5" customHeight="1">
      <c r="A9" s="210"/>
      <c r="B9" s="211"/>
      <c r="C9" s="212"/>
      <c r="D9" s="211"/>
      <c r="E9" s="211"/>
      <c r="F9" s="211"/>
      <c r="G9" s="7" t="s">
        <v>12</v>
      </c>
      <c r="I9" s="206"/>
      <c r="J9" s="5"/>
    </row>
    <row r="10" spans="1:10" ht="13.5" customHeight="1">
      <c r="A10" s="8">
        <v>1</v>
      </c>
      <c r="B10" s="9">
        <v>2</v>
      </c>
      <c r="C10" s="9"/>
      <c r="D10" s="9">
        <v>3</v>
      </c>
      <c r="E10" s="9">
        <v>4</v>
      </c>
      <c r="F10" s="9">
        <v>5</v>
      </c>
      <c r="G10" s="10">
        <v>6</v>
      </c>
      <c r="I10" s="11">
        <v>4</v>
      </c>
      <c r="J10" s="5"/>
    </row>
    <row r="11" spans="1:10" s="17" customFormat="1" ht="21" customHeight="1">
      <c r="A11" s="12" t="s">
        <v>13</v>
      </c>
      <c r="B11" s="13" t="s">
        <v>14</v>
      </c>
      <c r="C11" s="13"/>
      <c r="D11" s="13"/>
      <c r="E11" s="13"/>
      <c r="F11" s="13"/>
      <c r="G11" s="14"/>
      <c r="H11" s="15"/>
      <c r="I11" s="16"/>
      <c r="J11" s="15"/>
    </row>
    <row r="12" spans="1:10" ht="19.5" customHeight="1">
      <c r="A12" s="18">
        <v>1</v>
      </c>
      <c r="B12" s="19" t="s">
        <v>15</v>
      </c>
      <c r="C12" s="20"/>
      <c r="D12" s="21"/>
      <c r="E12" s="21"/>
      <c r="F12" s="21"/>
      <c r="G12" s="22"/>
      <c r="H12" s="23"/>
      <c r="I12" s="24"/>
      <c r="J12" s="5"/>
    </row>
    <row r="13" spans="1:10" ht="19.5" customHeight="1">
      <c r="A13" s="25" t="s">
        <v>16</v>
      </c>
      <c r="B13" s="26" t="s">
        <v>17</v>
      </c>
      <c r="C13" s="27" t="s">
        <v>18</v>
      </c>
      <c r="D13" s="28" t="s">
        <v>19</v>
      </c>
      <c r="E13" s="28">
        <v>18</v>
      </c>
      <c r="F13" s="29"/>
      <c r="G13" s="30"/>
      <c r="I13" s="31">
        <v>18</v>
      </c>
      <c r="J13" s="5" t="s">
        <v>20</v>
      </c>
    </row>
    <row r="14" spans="1:10" ht="19.5" customHeight="1">
      <c r="A14" s="25" t="s">
        <v>21</v>
      </c>
      <c r="B14" s="32" t="s">
        <v>22</v>
      </c>
      <c r="C14" s="27" t="s">
        <v>18</v>
      </c>
      <c r="D14" s="28" t="s">
        <v>19</v>
      </c>
      <c r="E14" s="33">
        <v>16</v>
      </c>
      <c r="F14" s="34"/>
      <c r="G14" s="30"/>
      <c r="I14" s="35">
        <v>16</v>
      </c>
      <c r="J14" s="5" t="s">
        <v>23</v>
      </c>
    </row>
    <row r="15" spans="1:10" ht="19.5" customHeight="1">
      <c r="A15" s="18">
        <v>2</v>
      </c>
      <c r="B15" s="36" t="s">
        <v>24</v>
      </c>
      <c r="C15" s="37"/>
      <c r="D15" s="38"/>
      <c r="E15" s="38"/>
      <c r="F15" s="39"/>
      <c r="G15" s="40"/>
      <c r="H15" s="23"/>
      <c r="I15" s="41"/>
      <c r="J15" s="5"/>
    </row>
    <row r="16" spans="1:10" ht="18.75" customHeight="1">
      <c r="A16" s="42" t="s">
        <v>25</v>
      </c>
      <c r="B16" s="43" t="s">
        <v>26</v>
      </c>
      <c r="C16" s="44">
        <v>1</v>
      </c>
      <c r="D16" s="45" t="s">
        <v>27</v>
      </c>
      <c r="E16" s="46">
        <f>18*22+12*5</f>
        <v>456</v>
      </c>
      <c r="F16" s="47"/>
      <c r="G16" s="48"/>
      <c r="I16" s="49">
        <f>18*22+12*5</f>
        <v>456</v>
      </c>
      <c r="J16" s="5" t="s">
        <v>28</v>
      </c>
    </row>
    <row r="17" spans="1:10" ht="18.75" customHeight="1">
      <c r="A17" s="50" t="s">
        <v>29</v>
      </c>
      <c r="B17" s="43" t="s">
        <v>30</v>
      </c>
      <c r="C17" s="44">
        <v>1</v>
      </c>
      <c r="D17" s="45" t="s">
        <v>27</v>
      </c>
      <c r="E17" s="51">
        <f>44</f>
        <v>44</v>
      </c>
      <c r="F17" s="47"/>
      <c r="G17" s="48"/>
      <c r="I17" s="52">
        <f>44</f>
        <v>44</v>
      </c>
      <c r="J17" s="5" t="s">
        <v>31</v>
      </c>
    </row>
    <row r="18" spans="1:10" ht="18.75" customHeight="1">
      <c r="A18" s="50" t="s">
        <v>32</v>
      </c>
      <c r="B18" s="43" t="s">
        <v>33</v>
      </c>
      <c r="C18" s="44">
        <v>1</v>
      </c>
      <c r="D18" s="45" t="s">
        <v>27</v>
      </c>
      <c r="E18" s="51">
        <v>33</v>
      </c>
      <c r="F18" s="47"/>
      <c r="G18" s="48"/>
      <c r="I18" s="52">
        <v>33</v>
      </c>
      <c r="J18" s="5" t="s">
        <v>34</v>
      </c>
    </row>
    <row r="19" spans="1:10" s="56" customFormat="1" ht="19.5" customHeight="1">
      <c r="A19" s="50" t="s">
        <v>35</v>
      </c>
      <c r="B19" s="53" t="s">
        <v>36</v>
      </c>
      <c r="C19" s="54">
        <v>1</v>
      </c>
      <c r="D19" s="45" t="s">
        <v>27</v>
      </c>
      <c r="E19" s="51">
        <v>11</v>
      </c>
      <c r="F19" s="55"/>
      <c r="G19" s="30"/>
      <c r="I19" s="52">
        <v>11</v>
      </c>
      <c r="J19" s="5" t="s">
        <v>37</v>
      </c>
    </row>
    <row r="20" spans="1:10" ht="19.5" customHeight="1">
      <c r="A20" s="50" t="s">
        <v>38</v>
      </c>
      <c r="B20" s="53" t="s">
        <v>39</v>
      </c>
      <c r="C20" s="54">
        <v>1</v>
      </c>
      <c r="D20" s="45" t="s">
        <v>27</v>
      </c>
      <c r="E20" s="51">
        <v>22</v>
      </c>
      <c r="F20" s="29"/>
      <c r="G20" s="30"/>
      <c r="I20" s="52">
        <v>22</v>
      </c>
      <c r="J20" s="5" t="s">
        <v>40</v>
      </c>
    </row>
    <row r="21" spans="1:10" ht="19.5" customHeight="1">
      <c r="A21" s="50" t="s">
        <v>41</v>
      </c>
      <c r="B21" s="53" t="s">
        <v>42</v>
      </c>
      <c r="C21" s="54">
        <v>1</v>
      </c>
      <c r="D21" s="45" t="s">
        <v>27</v>
      </c>
      <c r="E21" s="51">
        <v>22</v>
      </c>
      <c r="F21" s="29"/>
      <c r="G21" s="48"/>
      <c r="I21" s="52">
        <v>22</v>
      </c>
      <c r="J21" s="5" t="s">
        <v>40</v>
      </c>
    </row>
    <row r="22" spans="1:10" ht="19.5" customHeight="1">
      <c r="A22" s="50" t="s">
        <v>43</v>
      </c>
      <c r="B22" s="53" t="s">
        <v>44</v>
      </c>
      <c r="C22" s="54">
        <v>1</v>
      </c>
      <c r="D22" s="45" t="s">
        <v>27</v>
      </c>
      <c r="E22" s="51">
        <v>11</v>
      </c>
      <c r="F22" s="29"/>
      <c r="G22" s="48"/>
      <c r="I22" s="52">
        <v>11</v>
      </c>
      <c r="J22" s="5" t="s">
        <v>37</v>
      </c>
    </row>
    <row r="23" spans="1:10" s="56" customFormat="1" ht="32.25" customHeight="1">
      <c r="A23" s="50" t="s">
        <v>45</v>
      </c>
      <c r="B23" s="53" t="s">
        <v>46</v>
      </c>
      <c r="C23" s="54">
        <v>1</v>
      </c>
      <c r="D23" s="45" t="s">
        <v>27</v>
      </c>
      <c r="E23" s="51">
        <v>22</v>
      </c>
      <c r="F23" s="55"/>
      <c r="G23" s="30"/>
      <c r="I23" s="52">
        <v>22</v>
      </c>
      <c r="J23" s="5" t="s">
        <v>40</v>
      </c>
    </row>
    <row r="24" spans="1:10" s="56" customFormat="1" ht="19.5" customHeight="1">
      <c r="A24" s="50" t="s">
        <v>47</v>
      </c>
      <c r="B24" s="53" t="s">
        <v>48</v>
      </c>
      <c r="C24" s="54">
        <v>1</v>
      </c>
      <c r="D24" s="45" t="s">
        <v>27</v>
      </c>
      <c r="E24" s="51">
        <v>11</v>
      </c>
      <c r="F24" s="55"/>
      <c r="G24" s="30"/>
      <c r="I24" s="52">
        <v>11</v>
      </c>
      <c r="J24" s="5" t="s">
        <v>37</v>
      </c>
    </row>
    <row r="25" spans="1:10" s="56" customFormat="1" ht="19.5" customHeight="1">
      <c r="A25" s="50" t="s">
        <v>49</v>
      </c>
      <c r="B25" s="53" t="s">
        <v>50</v>
      </c>
      <c r="C25" s="54">
        <v>1</v>
      </c>
      <c r="D25" s="45" t="s">
        <v>27</v>
      </c>
      <c r="E25" s="57">
        <v>112</v>
      </c>
      <c r="F25" s="55"/>
      <c r="G25" s="58"/>
      <c r="I25" s="52">
        <v>136</v>
      </c>
      <c r="J25" s="5" t="s">
        <v>51</v>
      </c>
    </row>
    <row r="26" spans="1:10" s="56" customFormat="1" ht="19.5" customHeight="1">
      <c r="A26" s="50" t="s">
        <v>52</v>
      </c>
      <c r="B26" s="59" t="s">
        <v>53</v>
      </c>
      <c r="C26" s="60">
        <v>1</v>
      </c>
      <c r="D26" s="45" t="s">
        <v>27</v>
      </c>
      <c r="E26" s="51">
        <f>17*8</f>
        <v>136</v>
      </c>
      <c r="F26" s="29"/>
      <c r="G26" s="30"/>
      <c r="I26" s="52">
        <f>17*8</f>
        <v>136</v>
      </c>
      <c r="J26" s="5" t="s">
        <v>51</v>
      </c>
    </row>
    <row r="27" spans="1:10" s="56" customFormat="1" ht="19.5" customHeight="1">
      <c r="A27" s="50" t="s">
        <v>54</v>
      </c>
      <c r="B27" s="59" t="s">
        <v>55</v>
      </c>
      <c r="C27" s="60">
        <v>1</v>
      </c>
      <c r="D27" s="45" t="s">
        <v>27</v>
      </c>
      <c r="E27" s="51">
        <v>33</v>
      </c>
      <c r="F27" s="29"/>
      <c r="G27" s="30"/>
      <c r="I27" s="52">
        <v>33</v>
      </c>
      <c r="J27" s="5" t="s">
        <v>56</v>
      </c>
    </row>
    <row r="28" spans="1:10" s="56" customFormat="1" ht="19.5" customHeight="1">
      <c r="A28" s="50" t="s">
        <v>57</v>
      </c>
      <c r="B28" s="61" t="s">
        <v>58</v>
      </c>
      <c r="C28" s="60">
        <v>1</v>
      </c>
      <c r="D28" s="45" t="s">
        <v>27</v>
      </c>
      <c r="E28" s="51">
        <v>22</v>
      </c>
      <c r="F28" s="55"/>
      <c r="G28" s="30"/>
      <c r="I28" s="52">
        <v>22</v>
      </c>
      <c r="J28" s="5" t="s">
        <v>59</v>
      </c>
    </row>
    <row r="29" spans="1:10" s="56" customFormat="1" ht="19.5" customHeight="1">
      <c r="A29" s="50" t="s">
        <v>60</v>
      </c>
      <c r="B29" s="61" t="s">
        <v>61</v>
      </c>
      <c r="C29" s="60">
        <v>1</v>
      </c>
      <c r="D29" s="45" t="s">
        <v>27</v>
      </c>
      <c r="E29" s="51">
        <v>33</v>
      </c>
      <c r="F29" s="55"/>
      <c r="G29" s="48"/>
      <c r="I29" s="52">
        <v>33</v>
      </c>
      <c r="J29" s="5" t="s">
        <v>56</v>
      </c>
    </row>
    <row r="30" spans="1:10" s="56" customFormat="1" ht="19.5" customHeight="1">
      <c r="A30" s="50" t="s">
        <v>62</v>
      </c>
      <c r="B30" s="62" t="s">
        <v>63</v>
      </c>
      <c r="C30" s="63">
        <v>1</v>
      </c>
      <c r="D30" s="45" t="s">
        <v>27</v>
      </c>
      <c r="E30" s="51">
        <v>33</v>
      </c>
      <c r="F30" s="55"/>
      <c r="G30" s="30"/>
      <c r="I30" s="52">
        <v>33</v>
      </c>
      <c r="J30" s="5" t="s">
        <v>56</v>
      </c>
    </row>
    <row r="31" spans="1:10" s="56" customFormat="1" ht="19.5" customHeight="1">
      <c r="A31" s="50" t="s">
        <v>64</v>
      </c>
      <c r="B31" s="61" t="s">
        <v>65</v>
      </c>
      <c r="C31" s="60">
        <v>1</v>
      </c>
      <c r="D31" s="45" t="s">
        <v>27</v>
      </c>
      <c r="E31" s="51">
        <v>22</v>
      </c>
      <c r="F31" s="55"/>
      <c r="G31" s="48"/>
      <c r="I31" s="52">
        <v>22</v>
      </c>
      <c r="J31" s="5" t="s">
        <v>59</v>
      </c>
    </row>
    <row r="32" spans="1:10" s="66" customFormat="1" ht="19.5" customHeight="1">
      <c r="A32" s="50" t="s">
        <v>66</v>
      </c>
      <c r="B32" s="59" t="s">
        <v>67</v>
      </c>
      <c r="C32" s="60">
        <v>1</v>
      </c>
      <c r="D32" s="45" t="s">
        <v>27</v>
      </c>
      <c r="E32" s="64">
        <f>17*3</f>
        <v>51</v>
      </c>
      <c r="F32" s="65"/>
      <c r="G32" s="30"/>
      <c r="I32" s="67">
        <f>17*3</f>
        <v>51</v>
      </c>
      <c r="J32" s="5" t="s">
        <v>68</v>
      </c>
    </row>
    <row r="33" spans="1:10" ht="19.5" customHeight="1">
      <c r="A33" s="50" t="s">
        <v>69</v>
      </c>
      <c r="B33" s="68" t="s">
        <v>70</v>
      </c>
      <c r="C33" s="69">
        <v>1</v>
      </c>
      <c r="D33" s="45" t="s">
        <v>27</v>
      </c>
      <c r="E33" s="64">
        <f>5*3</f>
        <v>15</v>
      </c>
      <c r="F33" s="65"/>
      <c r="G33" s="30"/>
      <c r="I33" s="67">
        <f>5*3</f>
        <v>15</v>
      </c>
      <c r="J33" s="5" t="s">
        <v>71</v>
      </c>
    </row>
    <row r="34" spans="1:10" ht="19.5" customHeight="1">
      <c r="A34" s="50" t="s">
        <v>72</v>
      </c>
      <c r="B34" s="53" t="s">
        <v>73</v>
      </c>
      <c r="C34" s="27">
        <v>1</v>
      </c>
      <c r="D34" s="45" t="s">
        <v>27</v>
      </c>
      <c r="E34" s="64">
        <v>28</v>
      </c>
      <c r="F34" s="65"/>
      <c r="G34" s="30"/>
      <c r="I34" s="67">
        <v>28</v>
      </c>
      <c r="J34" s="5" t="s">
        <v>74</v>
      </c>
    </row>
    <row r="35" spans="1:10" ht="19.5" customHeight="1">
      <c r="A35" s="50" t="s">
        <v>75</v>
      </c>
      <c r="B35" s="70" t="s">
        <v>76</v>
      </c>
      <c r="C35" s="60">
        <v>1</v>
      </c>
      <c r="D35" s="45" t="s">
        <v>27</v>
      </c>
      <c r="E35" s="64">
        <f>17*3</f>
        <v>51</v>
      </c>
      <c r="F35" s="55"/>
      <c r="G35" s="30"/>
      <c r="I35" s="67">
        <f>17*3</f>
        <v>51</v>
      </c>
      <c r="J35" s="5" t="s">
        <v>68</v>
      </c>
    </row>
    <row r="36" spans="1:10" ht="19.5" customHeight="1">
      <c r="A36" s="50" t="s">
        <v>77</v>
      </c>
      <c r="B36" s="26" t="s">
        <v>78</v>
      </c>
      <c r="C36" s="69">
        <v>1</v>
      </c>
      <c r="D36" s="45" t="s">
        <v>27</v>
      </c>
      <c r="E36" s="88">
        <f>18*3</f>
        <v>54</v>
      </c>
      <c r="F36" s="89"/>
      <c r="G36" s="191"/>
      <c r="I36" s="196">
        <f>18*3</f>
        <v>54</v>
      </c>
      <c r="J36" s="5" t="s">
        <v>79</v>
      </c>
    </row>
    <row r="37" spans="1:10" ht="19.5" customHeight="1">
      <c r="A37" s="50" t="s">
        <v>80</v>
      </c>
      <c r="B37" s="70" t="s">
        <v>81</v>
      </c>
      <c r="C37" s="71">
        <v>1</v>
      </c>
      <c r="D37" s="189" t="s">
        <v>27</v>
      </c>
      <c r="E37" s="192">
        <f>12*1+17*3</f>
        <v>63</v>
      </c>
      <c r="F37" s="193"/>
      <c r="G37" s="197"/>
      <c r="I37" s="199">
        <f>12*1+17*3</f>
        <v>63</v>
      </c>
      <c r="J37" s="5" t="s">
        <v>82</v>
      </c>
    </row>
    <row r="38" spans="1:10" ht="19.5" customHeight="1">
      <c r="A38" s="201" t="s">
        <v>447</v>
      </c>
      <c r="B38" s="72" t="s">
        <v>84</v>
      </c>
      <c r="C38" s="73">
        <v>1</v>
      </c>
      <c r="D38" s="190" t="s">
        <v>27</v>
      </c>
      <c r="E38" s="194">
        <v>21</v>
      </c>
      <c r="F38" s="195"/>
      <c r="G38" s="198"/>
      <c r="I38" s="200">
        <v>21</v>
      </c>
      <c r="J38" s="5"/>
    </row>
    <row r="39" spans="1:10" ht="19.5" customHeight="1">
      <c r="A39" s="201" t="s">
        <v>83</v>
      </c>
      <c r="B39" s="72" t="s">
        <v>85</v>
      </c>
      <c r="C39" s="73">
        <v>1</v>
      </c>
      <c r="D39" s="74" t="s">
        <v>27</v>
      </c>
      <c r="E39" s="75">
        <v>21</v>
      </c>
      <c r="F39" s="76"/>
      <c r="G39" s="77"/>
      <c r="I39" s="78">
        <v>21</v>
      </c>
      <c r="J39" s="5"/>
    </row>
    <row r="40" spans="1:10" ht="19.5" customHeight="1">
      <c r="A40" s="203" t="s">
        <v>86</v>
      </c>
      <c r="B40" s="203"/>
      <c r="C40" s="79" t="s">
        <v>87</v>
      </c>
      <c r="D40" s="80" t="s">
        <v>87</v>
      </c>
      <c r="E40" s="80" t="s">
        <v>87</v>
      </c>
      <c r="F40" s="80" t="s">
        <v>87</v>
      </c>
      <c r="G40" s="81">
        <f>SUM(G13:G39)</f>
        <v>0</v>
      </c>
      <c r="H40" s="82"/>
      <c r="I40" s="83"/>
      <c r="J40" s="5"/>
    </row>
    <row r="41" spans="1:10" ht="19.5" customHeight="1">
      <c r="A41" s="203" t="s">
        <v>88</v>
      </c>
      <c r="B41" s="203"/>
      <c r="C41" s="79" t="s">
        <v>87</v>
      </c>
      <c r="D41" s="80" t="s">
        <v>87</v>
      </c>
      <c r="E41" s="80" t="s">
        <v>87</v>
      </c>
      <c r="F41" s="80" t="s">
        <v>87</v>
      </c>
      <c r="G41" s="81">
        <f>G40*0.23</f>
        <v>0</v>
      </c>
      <c r="I41" s="83"/>
      <c r="J41" s="5"/>
    </row>
    <row r="42" spans="1:10" ht="19.5" customHeight="1">
      <c r="A42" s="203" t="s">
        <v>89</v>
      </c>
      <c r="B42" s="203"/>
      <c r="C42" s="79" t="s">
        <v>87</v>
      </c>
      <c r="D42" s="80" t="s">
        <v>87</v>
      </c>
      <c r="E42" s="80" t="s">
        <v>87</v>
      </c>
      <c r="F42" s="80" t="s">
        <v>87</v>
      </c>
      <c r="G42" s="81">
        <f>SUM(G40:G41)</f>
        <v>0</v>
      </c>
      <c r="I42" s="83"/>
      <c r="J42" s="5"/>
    </row>
    <row r="43" spans="1:10" s="17" customFormat="1" ht="21" customHeight="1">
      <c r="A43" s="12" t="s">
        <v>90</v>
      </c>
      <c r="B43" s="84" t="s">
        <v>91</v>
      </c>
      <c r="C43" s="84"/>
      <c r="D43" s="84"/>
      <c r="E43" s="84"/>
      <c r="F43" s="84"/>
      <c r="G43" s="85"/>
      <c r="H43" s="86"/>
      <c r="I43" s="12"/>
      <c r="J43" s="15"/>
    </row>
    <row r="44" spans="1:10" ht="42.75" customHeight="1">
      <c r="A44" s="50">
        <v>1</v>
      </c>
      <c r="B44" s="87" t="s">
        <v>92</v>
      </c>
      <c r="C44" s="44">
        <v>1</v>
      </c>
      <c r="D44" s="45" t="s">
        <v>27</v>
      </c>
      <c r="E44" s="88">
        <v>35</v>
      </c>
      <c r="F44" s="89"/>
      <c r="G44" s="48"/>
      <c r="I44" s="90">
        <v>35</v>
      </c>
      <c r="J44" s="91" t="s">
        <v>93</v>
      </c>
    </row>
    <row r="45" spans="1:10" ht="19.5" customHeight="1">
      <c r="A45" s="203" t="s">
        <v>86</v>
      </c>
      <c r="B45" s="203"/>
      <c r="C45" s="79" t="s">
        <v>87</v>
      </c>
      <c r="D45" s="80" t="s">
        <v>87</v>
      </c>
      <c r="E45" s="80" t="s">
        <v>87</v>
      </c>
      <c r="F45" s="80" t="s">
        <v>87</v>
      </c>
      <c r="G45" s="81">
        <f>SUM(G44)</f>
        <v>0</v>
      </c>
      <c r="H45" s="82"/>
      <c r="I45" s="83"/>
      <c r="J45" s="5"/>
    </row>
    <row r="46" spans="1:10" ht="19.5" customHeight="1">
      <c r="A46" s="203" t="s">
        <v>88</v>
      </c>
      <c r="B46" s="203"/>
      <c r="C46" s="79" t="s">
        <v>87</v>
      </c>
      <c r="D46" s="80" t="s">
        <v>87</v>
      </c>
      <c r="E46" s="80" t="s">
        <v>87</v>
      </c>
      <c r="F46" s="80" t="s">
        <v>87</v>
      </c>
      <c r="G46" s="81">
        <f>G45*0.23</f>
        <v>0</v>
      </c>
      <c r="I46" s="83"/>
      <c r="J46" s="5"/>
    </row>
    <row r="47" spans="1:10" ht="19.5" customHeight="1">
      <c r="A47" s="203" t="s">
        <v>89</v>
      </c>
      <c r="B47" s="203"/>
      <c r="C47" s="79" t="s">
        <v>87</v>
      </c>
      <c r="D47" s="80" t="s">
        <v>87</v>
      </c>
      <c r="E47" s="80" t="s">
        <v>87</v>
      </c>
      <c r="F47" s="80" t="s">
        <v>87</v>
      </c>
      <c r="G47" s="81">
        <f>SUM(G45:G46)</f>
        <v>0</v>
      </c>
      <c r="I47" s="83"/>
      <c r="J47" s="5"/>
    </row>
    <row r="48" spans="1:10" ht="19.5" customHeight="1">
      <c r="A48" s="204" t="s">
        <v>94</v>
      </c>
      <c r="B48" s="204"/>
      <c r="C48" s="92" t="s">
        <v>87</v>
      </c>
      <c r="D48" s="93" t="s">
        <v>87</v>
      </c>
      <c r="E48" s="93" t="s">
        <v>87</v>
      </c>
      <c r="F48" s="93" t="s">
        <v>87</v>
      </c>
      <c r="G48" s="94">
        <f>G40+G45</f>
        <v>0</v>
      </c>
      <c r="H48" s="95"/>
      <c r="I48" s="96"/>
      <c r="J48" s="5"/>
    </row>
    <row r="49" spans="1:10" ht="19.5" customHeight="1">
      <c r="A49" s="204" t="s">
        <v>88</v>
      </c>
      <c r="B49" s="204"/>
      <c r="C49" s="92" t="s">
        <v>87</v>
      </c>
      <c r="D49" s="93" t="s">
        <v>87</v>
      </c>
      <c r="E49" s="93" t="s">
        <v>87</v>
      </c>
      <c r="F49" s="93" t="s">
        <v>87</v>
      </c>
      <c r="G49" s="97">
        <f>G48*0.23</f>
        <v>0</v>
      </c>
      <c r="H49" s="95"/>
      <c r="I49" s="98"/>
      <c r="J49" s="5"/>
    </row>
    <row r="50" spans="1:10" ht="19.5" customHeight="1">
      <c r="A50" s="204" t="s">
        <v>95</v>
      </c>
      <c r="B50" s="204"/>
      <c r="C50" s="92" t="s">
        <v>87</v>
      </c>
      <c r="D50" s="93" t="s">
        <v>87</v>
      </c>
      <c r="E50" s="93" t="s">
        <v>87</v>
      </c>
      <c r="F50" s="93" t="s">
        <v>87</v>
      </c>
      <c r="G50" s="97">
        <f>SUM(G48:G49)</f>
        <v>0</v>
      </c>
      <c r="H50" s="95"/>
      <c r="I50" s="98"/>
      <c r="J50" s="5"/>
    </row>
    <row r="51" spans="1:7" s="103" customFormat="1" ht="19.5" customHeight="1">
      <c r="A51" s="99"/>
      <c r="B51" s="99"/>
      <c r="C51" s="100"/>
      <c r="D51" s="101"/>
      <c r="E51" s="101"/>
      <c r="F51" s="101"/>
      <c r="G51" s="102"/>
    </row>
    <row r="52" spans="1:7" s="103" customFormat="1" ht="19.5" customHeight="1">
      <c r="A52" s="99"/>
      <c r="B52" s="99"/>
      <c r="C52" s="100"/>
      <c r="D52" s="101"/>
      <c r="E52" s="101"/>
      <c r="F52" s="101"/>
      <c r="G52" s="102"/>
    </row>
    <row r="53" spans="1:7" s="103" customFormat="1" ht="19.5" customHeight="1">
      <c r="A53" s="99"/>
      <c r="B53" s="99"/>
      <c r="C53" s="100"/>
      <c r="D53" s="101"/>
      <c r="E53" s="101"/>
      <c r="F53" s="101"/>
      <c r="G53" s="102"/>
    </row>
    <row r="54" spans="1:7" s="103" customFormat="1" ht="19.5" customHeight="1">
      <c r="A54" s="99"/>
      <c r="B54" s="99"/>
      <c r="C54" s="100"/>
      <c r="D54" s="205"/>
      <c r="E54" s="205"/>
      <c r="F54" s="205"/>
      <c r="G54" s="104"/>
    </row>
    <row r="55" spans="1:9" s="103" customFormat="1" ht="19.5" customHeight="1">
      <c r="A55" s="99"/>
      <c r="B55" s="99"/>
      <c r="C55" s="100"/>
      <c r="D55" s="105"/>
      <c r="E55" s="202"/>
      <c r="F55" s="202"/>
      <c r="G55" s="104"/>
      <c r="I55" s="106"/>
    </row>
    <row r="56" spans="1:10" s="103" customFormat="1" ht="19.5" customHeight="1">
      <c r="A56" s="107"/>
      <c r="B56" s="100"/>
      <c r="C56" s="100"/>
      <c r="D56" s="105"/>
      <c r="E56" s="202"/>
      <c r="F56" s="202"/>
      <c r="G56" s="104"/>
      <c r="I56" s="106"/>
      <c r="J56" s="106"/>
    </row>
    <row r="57" spans="1:10" s="103" customFormat="1" ht="19.5" customHeight="1">
      <c r="A57" s="107"/>
      <c r="B57" s="100"/>
      <c r="C57" s="100"/>
      <c r="D57" s="101"/>
      <c r="E57" s="100"/>
      <c r="F57" s="100"/>
      <c r="G57" s="102"/>
      <c r="I57" s="106"/>
      <c r="J57" s="106"/>
    </row>
    <row r="58" spans="1:10" s="103" customFormat="1" ht="19.5" customHeight="1">
      <c r="A58" s="107"/>
      <c r="B58" s="100"/>
      <c r="C58" s="100"/>
      <c r="D58" s="101"/>
      <c r="E58" s="100"/>
      <c r="F58" s="100"/>
      <c r="G58" s="102"/>
      <c r="I58" s="106"/>
      <c r="J58" s="106"/>
    </row>
    <row r="59" spans="2:7" ht="17.25" customHeight="1">
      <c r="B59" s="108"/>
      <c r="C59" s="109"/>
      <c r="D59" s="110"/>
      <c r="G59" s="111"/>
    </row>
    <row r="60" spans="2:4" ht="15">
      <c r="B60" s="112"/>
      <c r="C60" s="113"/>
      <c r="D60" s="110"/>
    </row>
    <row r="61" spans="2:4" ht="15">
      <c r="B61" s="112"/>
      <c r="C61" s="114"/>
      <c r="D61" s="110"/>
    </row>
    <row r="62" spans="2:4" ht="15">
      <c r="B62" s="112"/>
      <c r="C62" s="115"/>
      <c r="D62" s="110"/>
    </row>
    <row r="63" spans="2:4" ht="13.5" customHeight="1">
      <c r="B63" s="112"/>
      <c r="C63" s="115"/>
      <c r="D63" s="116"/>
    </row>
    <row r="64" spans="2:4" ht="15">
      <c r="B64" s="112"/>
      <c r="C64" s="113"/>
      <c r="D64" s="110"/>
    </row>
    <row r="65" spans="2:4" ht="15">
      <c r="B65" s="117"/>
      <c r="C65" s="118"/>
      <c r="D65" s="110"/>
    </row>
    <row r="66" spans="2:4" ht="22.5" customHeight="1">
      <c r="B66" s="119"/>
      <c r="C66" s="113"/>
      <c r="D66" s="120"/>
    </row>
    <row r="67" spans="2:4" ht="12.75">
      <c r="B67" s="109"/>
      <c r="C67" s="109"/>
      <c r="D67" s="110"/>
    </row>
  </sheetData>
  <sheetProtection selectLockedCells="1" selectUnlockedCells="1"/>
  <mergeCells count="22">
    <mergeCell ref="A4:G4"/>
    <mergeCell ref="A5:G5"/>
    <mergeCell ref="A6:A9"/>
    <mergeCell ref="B6:B9"/>
    <mergeCell ref="C6:C9"/>
    <mergeCell ref="D6:D9"/>
    <mergeCell ref="E6:E9"/>
    <mergeCell ref="F6:F9"/>
    <mergeCell ref="I6:I9"/>
    <mergeCell ref="G7:G8"/>
    <mergeCell ref="A40:B40"/>
    <mergeCell ref="A41:B41"/>
    <mergeCell ref="A42:B42"/>
    <mergeCell ref="A45:B45"/>
    <mergeCell ref="E55:F55"/>
    <mergeCell ref="E56:F56"/>
    <mergeCell ref="A46:B46"/>
    <mergeCell ref="A47:B47"/>
    <mergeCell ref="A48:B48"/>
    <mergeCell ref="A49:B49"/>
    <mergeCell ref="A50:B50"/>
    <mergeCell ref="D54:F54"/>
  </mergeCells>
  <printOptions horizontalCentered="1" verticalCentered="1"/>
  <pageMargins left="0.2361111111111111" right="0.19652777777777777" top="0.3541666666666667" bottom="0.3541666666666667" header="0.5118055555555555" footer="0.5118055555555555"/>
  <pageSetup fitToHeight="1" fitToWidth="1"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sheetPr>
    <pageSetUpPr fitToPage="1"/>
  </sheetPr>
  <dimension ref="A1:I128"/>
  <sheetViews>
    <sheetView zoomScale="70" zoomScaleNormal="70" zoomScalePageLayoutView="0" workbookViewId="0" topLeftCell="A1">
      <selection activeCell="A1" sqref="A1"/>
    </sheetView>
  </sheetViews>
  <sheetFormatPr defaultColWidth="9.140625" defaultRowHeight="12.75"/>
  <cols>
    <col min="1" max="1" width="6.421875" style="1" customWidth="1"/>
    <col min="2" max="2" width="52.421875" style="2" customWidth="1"/>
    <col min="3" max="4" width="9.140625" style="1" customWidth="1"/>
    <col min="5" max="5" width="12.421875" style="1" customWidth="1"/>
    <col min="6" max="6" width="16.00390625" style="1" customWidth="1"/>
    <col min="7" max="7" width="13.8515625" style="1" customWidth="1"/>
    <col min="8" max="8" width="8.140625" style="1" customWidth="1"/>
    <col min="9" max="16384" width="9.140625" style="1" customWidth="1"/>
  </cols>
  <sheetData>
    <row r="1" spans="1:6" ht="63.75" customHeight="1">
      <c r="A1" s="238"/>
      <c r="B1" s="238"/>
      <c r="C1" s="238"/>
      <c r="D1" s="238"/>
      <c r="E1" s="238"/>
      <c r="F1" s="238"/>
    </row>
    <row r="2" spans="1:6" ht="44.25" customHeight="1">
      <c r="A2" s="239" t="s">
        <v>96</v>
      </c>
      <c r="B2" s="239"/>
      <c r="C2" s="239"/>
      <c r="D2" s="239"/>
      <c r="E2" s="239"/>
      <c r="F2" s="239"/>
    </row>
    <row r="3" spans="1:6" ht="15" customHeight="1">
      <c r="A3" s="224" t="s">
        <v>4</v>
      </c>
      <c r="B3" s="224" t="s">
        <v>5</v>
      </c>
      <c r="C3" s="224" t="s">
        <v>7</v>
      </c>
      <c r="D3" s="224" t="s">
        <v>97</v>
      </c>
      <c r="E3" s="224" t="s">
        <v>9</v>
      </c>
      <c r="F3" s="121" t="s">
        <v>10</v>
      </c>
    </row>
    <row r="4" spans="1:6" ht="15" customHeight="1">
      <c r="A4" s="224"/>
      <c r="B4" s="224"/>
      <c r="C4" s="224"/>
      <c r="D4" s="224"/>
      <c r="E4" s="224"/>
      <c r="F4" s="121" t="s">
        <v>11</v>
      </c>
    </row>
    <row r="5" spans="1:6" ht="19.5" customHeight="1">
      <c r="A5" s="224"/>
      <c r="B5" s="224"/>
      <c r="C5" s="224"/>
      <c r="D5" s="224"/>
      <c r="E5" s="224"/>
      <c r="F5" s="121" t="s">
        <v>12</v>
      </c>
    </row>
    <row r="6" spans="1:6" ht="13.5" customHeight="1">
      <c r="A6" s="122">
        <v>1</v>
      </c>
      <c r="B6" s="122">
        <v>2</v>
      </c>
      <c r="C6" s="122">
        <v>3</v>
      </c>
      <c r="D6" s="122">
        <v>4</v>
      </c>
      <c r="E6" s="122">
        <v>5</v>
      </c>
      <c r="F6" s="122">
        <v>6</v>
      </c>
    </row>
    <row r="7" spans="1:6" ht="13.5" customHeight="1">
      <c r="A7" s="235" t="s">
        <v>98</v>
      </c>
      <c r="B7" s="235" t="s">
        <v>99</v>
      </c>
      <c r="C7" s="235"/>
      <c r="D7" s="235"/>
      <c r="E7" s="235"/>
      <c r="F7" s="235"/>
    </row>
    <row r="8" spans="1:6" ht="13.5" customHeight="1">
      <c r="A8" s="235"/>
      <c r="B8" s="236" t="s">
        <v>100</v>
      </c>
      <c r="C8" s="236"/>
      <c r="D8" s="236"/>
      <c r="E8" s="236"/>
      <c r="F8" s="236"/>
    </row>
    <row r="9" spans="1:8" ht="15" customHeight="1">
      <c r="A9" s="235" t="s">
        <v>101</v>
      </c>
      <c r="B9" s="232" t="s">
        <v>102</v>
      </c>
      <c r="C9" s="232"/>
      <c r="D9" s="232"/>
      <c r="E9" s="232"/>
      <c r="F9" s="232"/>
      <c r="G9" s="124" t="s">
        <v>103</v>
      </c>
      <c r="H9" s="125"/>
    </row>
    <row r="10" spans="1:8" ht="13.5" customHeight="1">
      <c r="A10" s="235"/>
      <c r="B10" s="237" t="s">
        <v>104</v>
      </c>
      <c r="C10" s="237"/>
      <c r="D10" s="237"/>
      <c r="E10" s="237"/>
      <c r="F10" s="237"/>
      <c r="G10" s="126" t="s">
        <v>105</v>
      </c>
      <c r="H10" s="127"/>
    </row>
    <row r="11" spans="1:8" ht="17.25" customHeight="1">
      <c r="A11" s="128" t="s">
        <v>106</v>
      </c>
      <c r="B11" s="129" t="s">
        <v>107</v>
      </c>
      <c r="C11" s="128" t="s">
        <v>19</v>
      </c>
      <c r="D11" s="128">
        <f>G11</f>
        <v>31</v>
      </c>
      <c r="E11" s="130">
        <v>2000</v>
      </c>
      <c r="F11" s="130">
        <f>D11*E11</f>
        <v>62000</v>
      </c>
      <c r="G11" s="124">
        <v>31</v>
      </c>
      <c r="H11" s="131"/>
    </row>
    <row r="12" spans="1:8" ht="15" customHeight="1">
      <c r="A12" s="128" t="s">
        <v>108</v>
      </c>
      <c r="B12" s="129" t="s">
        <v>109</v>
      </c>
      <c r="C12" s="128" t="s">
        <v>19</v>
      </c>
      <c r="D12" s="128">
        <f>G12</f>
        <v>46</v>
      </c>
      <c r="E12" s="130">
        <v>3200</v>
      </c>
      <c r="F12" s="130">
        <f>D12*E12</f>
        <v>147200</v>
      </c>
      <c r="G12" s="124">
        <v>46</v>
      </c>
      <c r="H12" s="124"/>
    </row>
    <row r="13" spans="1:8" ht="15" customHeight="1">
      <c r="A13" s="128" t="s">
        <v>110</v>
      </c>
      <c r="B13" s="132" t="s">
        <v>111</v>
      </c>
      <c r="C13" s="128" t="s">
        <v>19</v>
      </c>
      <c r="D13" s="128">
        <f>G13</f>
        <v>46</v>
      </c>
      <c r="E13" s="130">
        <v>1500</v>
      </c>
      <c r="F13" s="130">
        <f>D13*E13</f>
        <v>69000</v>
      </c>
      <c r="G13" s="124">
        <v>46</v>
      </c>
      <c r="H13" s="124"/>
    </row>
    <row r="14" spans="1:8" ht="15" customHeight="1">
      <c r="A14" s="128" t="s">
        <v>112</v>
      </c>
      <c r="B14" s="132" t="s">
        <v>113</v>
      </c>
      <c r="C14" s="128" t="s">
        <v>19</v>
      </c>
      <c r="D14" s="128">
        <f>G14</f>
        <v>46</v>
      </c>
      <c r="E14" s="130">
        <v>7000</v>
      </c>
      <c r="F14" s="130">
        <f>D14*E14</f>
        <v>322000</v>
      </c>
      <c r="G14" s="124">
        <v>46</v>
      </c>
      <c r="H14" s="124"/>
    </row>
    <row r="15" spans="1:8" ht="16.5" customHeight="1">
      <c r="A15" s="133"/>
      <c r="B15" s="231" t="s">
        <v>114</v>
      </c>
      <c r="C15" s="231"/>
      <c r="D15" s="231"/>
      <c r="E15" s="231"/>
      <c r="F15" s="134">
        <f>SUM(F11:F14)</f>
        <v>600200</v>
      </c>
      <c r="G15" s="135">
        <f>0.1*F89</f>
        <v>600658</v>
      </c>
      <c r="H15" s="125"/>
    </row>
    <row r="16" spans="1:8" ht="14.25" customHeight="1">
      <c r="A16" s="136" t="s">
        <v>115</v>
      </c>
      <c r="B16" s="230" t="s">
        <v>116</v>
      </c>
      <c r="C16" s="230"/>
      <c r="D16" s="230"/>
      <c r="E16" s="230"/>
      <c r="F16" s="230"/>
      <c r="G16" s="124" t="s">
        <v>117</v>
      </c>
      <c r="H16" s="125"/>
    </row>
    <row r="17" spans="1:8" ht="15" customHeight="1">
      <c r="A17" s="136" t="s">
        <v>118</v>
      </c>
      <c r="B17" s="232" t="s">
        <v>119</v>
      </c>
      <c r="C17" s="232"/>
      <c r="D17" s="232"/>
      <c r="E17" s="232"/>
      <c r="F17" s="232"/>
      <c r="G17" s="126" t="s">
        <v>105</v>
      </c>
      <c r="H17" s="126" t="s">
        <v>120</v>
      </c>
    </row>
    <row r="18" spans="1:8" ht="15" customHeight="1">
      <c r="A18" s="128" t="s">
        <v>121</v>
      </c>
      <c r="B18" s="137" t="s">
        <v>122</v>
      </c>
      <c r="C18" s="138" t="s">
        <v>123</v>
      </c>
      <c r="D18" s="139">
        <f aca="true" t="shared" si="0" ref="D18:D29">G18*H18</f>
        <v>0</v>
      </c>
      <c r="E18" s="140"/>
      <c r="F18" s="140">
        <f aca="true" t="shared" si="1" ref="F18:F29">D18*E18</f>
        <v>0</v>
      </c>
      <c r="G18" s="124">
        <v>0</v>
      </c>
      <c r="H18" s="124">
        <v>0</v>
      </c>
    </row>
    <row r="19" spans="1:8" ht="15" customHeight="1">
      <c r="A19" s="128" t="s">
        <v>124</v>
      </c>
      <c r="B19" s="132" t="s">
        <v>125</v>
      </c>
      <c r="C19" s="128" t="s">
        <v>123</v>
      </c>
      <c r="D19" s="141">
        <f t="shared" si="0"/>
        <v>1586</v>
      </c>
      <c r="E19" s="130">
        <v>430</v>
      </c>
      <c r="F19" s="130">
        <f t="shared" si="1"/>
        <v>681980</v>
      </c>
      <c r="G19" s="124">
        <v>61</v>
      </c>
      <c r="H19" s="124">
        <v>26</v>
      </c>
    </row>
    <row r="20" spans="1:8" ht="15" customHeight="1">
      <c r="A20" s="128" t="s">
        <v>126</v>
      </c>
      <c r="B20" s="132" t="s">
        <v>127</v>
      </c>
      <c r="C20" s="128" t="s">
        <v>123</v>
      </c>
      <c r="D20" s="141">
        <f t="shared" si="0"/>
        <v>1586</v>
      </c>
      <c r="E20" s="130">
        <v>260</v>
      </c>
      <c r="F20" s="130">
        <f t="shared" si="1"/>
        <v>412360</v>
      </c>
      <c r="G20" s="124">
        <v>61</v>
      </c>
      <c r="H20" s="124">
        <v>26</v>
      </c>
    </row>
    <row r="21" spans="1:8" ht="15" customHeight="1">
      <c r="A21" s="128" t="s">
        <v>128</v>
      </c>
      <c r="B21" s="142" t="s">
        <v>129</v>
      </c>
      <c r="C21" s="128" t="s">
        <v>123</v>
      </c>
      <c r="D21" s="141">
        <f t="shared" si="0"/>
        <v>690</v>
      </c>
      <c r="E21" s="130">
        <v>360</v>
      </c>
      <c r="F21" s="130">
        <f t="shared" si="1"/>
        <v>248400</v>
      </c>
      <c r="G21" s="124">
        <v>46</v>
      </c>
      <c r="H21" s="124">
        <v>15</v>
      </c>
    </row>
    <row r="22" spans="1:8" ht="15" customHeight="1">
      <c r="A22" s="128" t="s">
        <v>130</v>
      </c>
      <c r="B22" s="132" t="s">
        <v>131</v>
      </c>
      <c r="C22" s="128" t="s">
        <v>123</v>
      </c>
      <c r="D22" s="141">
        <f t="shared" si="0"/>
        <v>1196</v>
      </c>
      <c r="E22" s="130">
        <v>300</v>
      </c>
      <c r="F22" s="130">
        <f t="shared" si="1"/>
        <v>358800</v>
      </c>
      <c r="G22" s="124">
        <v>46</v>
      </c>
      <c r="H22" s="124">
        <v>26</v>
      </c>
    </row>
    <row r="23" spans="1:8" ht="15" customHeight="1">
      <c r="A23" s="128" t="s">
        <v>132</v>
      </c>
      <c r="B23" s="132" t="s">
        <v>133</v>
      </c>
      <c r="C23" s="128" t="s">
        <v>123</v>
      </c>
      <c r="D23" s="141">
        <f t="shared" si="0"/>
        <v>1196</v>
      </c>
      <c r="E23" s="130">
        <v>300</v>
      </c>
      <c r="F23" s="130">
        <f t="shared" si="1"/>
        <v>358800</v>
      </c>
      <c r="G23" s="124">
        <v>46</v>
      </c>
      <c r="H23" s="124">
        <v>26</v>
      </c>
    </row>
    <row r="24" spans="1:8" ht="15" customHeight="1">
      <c r="A24" s="128" t="s">
        <v>134</v>
      </c>
      <c r="B24" s="137" t="s">
        <v>135</v>
      </c>
      <c r="C24" s="138" t="s">
        <v>123</v>
      </c>
      <c r="D24" s="139">
        <f t="shared" si="0"/>
        <v>0</v>
      </c>
      <c r="E24" s="140"/>
      <c r="F24" s="140">
        <f t="shared" si="1"/>
        <v>0</v>
      </c>
      <c r="G24" s="124">
        <v>46</v>
      </c>
      <c r="H24" s="124">
        <v>0</v>
      </c>
    </row>
    <row r="25" spans="1:8" ht="15" customHeight="1">
      <c r="A25" s="128" t="s">
        <v>136</v>
      </c>
      <c r="B25" s="132" t="s">
        <v>137</v>
      </c>
      <c r="C25" s="128" t="s">
        <v>123</v>
      </c>
      <c r="D25" s="141">
        <f t="shared" si="0"/>
        <v>1196</v>
      </c>
      <c r="E25" s="130">
        <v>300</v>
      </c>
      <c r="F25" s="130">
        <f t="shared" si="1"/>
        <v>358800</v>
      </c>
      <c r="G25" s="124">
        <v>46</v>
      </c>
      <c r="H25" s="124">
        <v>26</v>
      </c>
    </row>
    <row r="26" spans="1:8" ht="15" customHeight="1">
      <c r="A26" s="128" t="s">
        <v>138</v>
      </c>
      <c r="B26" s="132" t="s">
        <v>139</v>
      </c>
      <c r="C26" s="128" t="s">
        <v>123</v>
      </c>
      <c r="D26" s="141">
        <f t="shared" si="0"/>
        <v>1196</v>
      </c>
      <c r="E26" s="130">
        <v>300</v>
      </c>
      <c r="F26" s="130">
        <f t="shared" si="1"/>
        <v>358800</v>
      </c>
      <c r="G26" s="124">
        <v>46</v>
      </c>
      <c r="H26" s="124">
        <v>26</v>
      </c>
    </row>
    <row r="27" spans="1:8" ht="15" customHeight="1">
      <c r="A27" s="128" t="s">
        <v>140</v>
      </c>
      <c r="B27" s="137" t="s">
        <v>141</v>
      </c>
      <c r="C27" s="138" t="s">
        <v>123</v>
      </c>
      <c r="D27" s="139">
        <f t="shared" si="0"/>
        <v>0</v>
      </c>
      <c r="E27" s="140"/>
      <c r="F27" s="140">
        <f t="shared" si="1"/>
        <v>0</v>
      </c>
      <c r="G27" s="124">
        <v>46</v>
      </c>
      <c r="H27" s="124">
        <v>0</v>
      </c>
    </row>
    <row r="28" spans="1:8" ht="15" customHeight="1">
      <c r="A28" s="128" t="s">
        <v>142</v>
      </c>
      <c r="B28" s="143" t="s">
        <v>143</v>
      </c>
      <c r="C28" s="138" t="s">
        <v>123</v>
      </c>
      <c r="D28" s="139">
        <f t="shared" si="0"/>
        <v>0</v>
      </c>
      <c r="E28" s="140"/>
      <c r="F28" s="140">
        <f t="shared" si="1"/>
        <v>0</v>
      </c>
      <c r="G28" s="124">
        <v>0</v>
      </c>
      <c r="H28" s="124">
        <v>0</v>
      </c>
    </row>
    <row r="29" spans="1:8" ht="15" customHeight="1">
      <c r="A29" s="128" t="s">
        <v>144</v>
      </c>
      <c r="B29" s="143" t="s">
        <v>145</v>
      </c>
      <c r="C29" s="138" t="s">
        <v>123</v>
      </c>
      <c r="D29" s="139">
        <f t="shared" si="0"/>
        <v>0</v>
      </c>
      <c r="E29" s="140"/>
      <c r="F29" s="140">
        <f t="shared" si="1"/>
        <v>0</v>
      </c>
      <c r="G29" s="124">
        <v>0</v>
      </c>
      <c r="H29" s="124">
        <v>0</v>
      </c>
    </row>
    <row r="30" spans="1:8" ht="15" customHeight="1">
      <c r="A30" s="136" t="s">
        <v>146</v>
      </c>
      <c r="B30" s="232" t="s">
        <v>147</v>
      </c>
      <c r="C30" s="232"/>
      <c r="D30" s="232"/>
      <c r="E30" s="232"/>
      <c r="F30" s="232"/>
      <c r="G30" s="124"/>
      <c r="H30" s="124"/>
    </row>
    <row r="31" spans="1:8" ht="15" customHeight="1">
      <c r="A31" s="128" t="s">
        <v>148</v>
      </c>
      <c r="B31" s="137" t="s">
        <v>149</v>
      </c>
      <c r="C31" s="138" t="s">
        <v>123</v>
      </c>
      <c r="D31" s="139">
        <f aca="true" t="shared" si="2" ref="D31:D55">G31*H31</f>
        <v>0</v>
      </c>
      <c r="E31" s="140"/>
      <c r="F31" s="140">
        <f aca="true" t="shared" si="3" ref="F31:F55">D31*E31</f>
        <v>0</v>
      </c>
      <c r="G31" s="124">
        <v>0</v>
      </c>
      <c r="H31" s="124">
        <v>0</v>
      </c>
    </row>
    <row r="32" spans="1:8" ht="15" customHeight="1">
      <c r="A32" s="128" t="s">
        <v>150</v>
      </c>
      <c r="B32" s="137" t="s">
        <v>151</v>
      </c>
      <c r="C32" s="138" t="s">
        <v>123</v>
      </c>
      <c r="D32" s="139">
        <f t="shared" si="2"/>
        <v>0</v>
      </c>
      <c r="E32" s="140"/>
      <c r="F32" s="140">
        <f t="shared" si="3"/>
        <v>0</v>
      </c>
      <c r="G32" s="124">
        <v>0</v>
      </c>
      <c r="H32" s="124">
        <v>0</v>
      </c>
    </row>
    <row r="33" spans="1:8" ht="15" customHeight="1">
      <c r="A33" s="128" t="s">
        <v>152</v>
      </c>
      <c r="B33" s="132" t="s">
        <v>153</v>
      </c>
      <c r="C33" s="128" t="s">
        <v>123</v>
      </c>
      <c r="D33" s="141">
        <f t="shared" si="2"/>
        <v>465</v>
      </c>
      <c r="E33" s="130">
        <v>130</v>
      </c>
      <c r="F33" s="130">
        <f t="shared" si="3"/>
        <v>60450</v>
      </c>
      <c r="G33" s="124">
        <v>31</v>
      </c>
      <c r="H33" s="124">
        <v>15</v>
      </c>
    </row>
    <row r="34" spans="1:8" ht="15" customHeight="1">
      <c r="A34" s="128" t="s">
        <v>154</v>
      </c>
      <c r="B34" s="137" t="s">
        <v>155</v>
      </c>
      <c r="C34" s="138" t="s">
        <v>123</v>
      </c>
      <c r="D34" s="139">
        <f t="shared" si="2"/>
        <v>0</v>
      </c>
      <c r="E34" s="140"/>
      <c r="F34" s="140">
        <f t="shared" si="3"/>
        <v>0</v>
      </c>
      <c r="G34" s="124">
        <v>0</v>
      </c>
      <c r="H34" s="124">
        <v>0</v>
      </c>
    </row>
    <row r="35" spans="1:8" ht="30" customHeight="1">
      <c r="A35" s="128" t="s">
        <v>156</v>
      </c>
      <c r="B35" s="144" t="s">
        <v>157</v>
      </c>
      <c r="C35" s="128" t="s">
        <v>123</v>
      </c>
      <c r="D35" s="141">
        <f t="shared" si="2"/>
        <v>1364</v>
      </c>
      <c r="E35" s="145">
        <v>130</v>
      </c>
      <c r="F35" s="130">
        <f t="shared" si="3"/>
        <v>177320</v>
      </c>
      <c r="G35" s="124">
        <v>62</v>
      </c>
      <c r="H35" s="124">
        <v>22</v>
      </c>
    </row>
    <row r="36" spans="1:8" ht="15" customHeight="1">
      <c r="A36" s="128" t="s">
        <v>158</v>
      </c>
      <c r="B36" s="146" t="s">
        <v>159</v>
      </c>
      <c r="C36" s="128" t="s">
        <v>123</v>
      </c>
      <c r="D36" s="141">
        <f t="shared" si="2"/>
        <v>465</v>
      </c>
      <c r="E36" s="145">
        <v>290</v>
      </c>
      <c r="F36" s="130">
        <f t="shared" si="3"/>
        <v>134850</v>
      </c>
      <c r="G36" s="124">
        <v>31</v>
      </c>
      <c r="H36" s="124">
        <v>15</v>
      </c>
    </row>
    <row r="37" spans="1:8" ht="15" customHeight="1">
      <c r="A37" s="128" t="s">
        <v>160</v>
      </c>
      <c r="B37" s="146" t="s">
        <v>161</v>
      </c>
      <c r="C37" s="128" t="s">
        <v>123</v>
      </c>
      <c r="D37" s="141">
        <f t="shared" si="2"/>
        <v>682</v>
      </c>
      <c r="E37" s="145">
        <v>130</v>
      </c>
      <c r="F37" s="130">
        <f t="shared" si="3"/>
        <v>88660</v>
      </c>
      <c r="G37" s="124">
        <v>31</v>
      </c>
      <c r="H37" s="124">
        <v>22</v>
      </c>
    </row>
    <row r="38" spans="1:8" ht="15" customHeight="1">
      <c r="A38" s="128" t="s">
        <v>162</v>
      </c>
      <c r="B38" s="146" t="s">
        <v>163</v>
      </c>
      <c r="C38" s="128" t="s">
        <v>123</v>
      </c>
      <c r="D38" s="141">
        <f t="shared" si="2"/>
        <v>465</v>
      </c>
      <c r="E38" s="145">
        <v>130</v>
      </c>
      <c r="F38" s="130">
        <f t="shared" si="3"/>
        <v>60450</v>
      </c>
      <c r="G38" s="124">
        <v>31</v>
      </c>
      <c r="H38" s="124">
        <v>15</v>
      </c>
    </row>
    <row r="39" spans="1:8" ht="15" customHeight="1">
      <c r="A39" s="128" t="s">
        <v>164</v>
      </c>
      <c r="B39" s="147" t="s">
        <v>165</v>
      </c>
      <c r="C39" s="138" t="s">
        <v>123</v>
      </c>
      <c r="D39" s="139">
        <f t="shared" si="2"/>
        <v>0</v>
      </c>
      <c r="E39" s="140"/>
      <c r="F39" s="140">
        <f t="shared" si="3"/>
        <v>0</v>
      </c>
      <c r="G39" s="124">
        <v>0</v>
      </c>
      <c r="H39" s="124">
        <v>0</v>
      </c>
    </row>
    <row r="40" spans="1:8" ht="15" customHeight="1">
      <c r="A40" s="128" t="s">
        <v>166</v>
      </c>
      <c r="B40" s="148" t="s">
        <v>167</v>
      </c>
      <c r="C40" s="128" t="s">
        <v>123</v>
      </c>
      <c r="D40" s="141">
        <f t="shared" si="2"/>
        <v>682</v>
      </c>
      <c r="E40" s="130">
        <v>230</v>
      </c>
      <c r="F40" s="130">
        <f t="shared" si="3"/>
        <v>156860</v>
      </c>
      <c r="G40" s="124">
        <v>31</v>
      </c>
      <c r="H40" s="124">
        <v>22</v>
      </c>
    </row>
    <row r="41" spans="1:8" ht="15" customHeight="1">
      <c r="A41" s="128" t="s">
        <v>168</v>
      </c>
      <c r="B41" s="146" t="s">
        <v>169</v>
      </c>
      <c r="C41" s="128" t="s">
        <v>123</v>
      </c>
      <c r="D41" s="141">
        <f t="shared" si="2"/>
        <v>310</v>
      </c>
      <c r="E41" s="145">
        <v>130</v>
      </c>
      <c r="F41" s="130">
        <f t="shared" si="3"/>
        <v>40300</v>
      </c>
      <c r="G41" s="124">
        <v>31</v>
      </c>
      <c r="H41" s="124">
        <v>10</v>
      </c>
    </row>
    <row r="42" spans="1:8" ht="18.75" customHeight="1">
      <c r="A42" s="128" t="s">
        <v>170</v>
      </c>
      <c r="B42" s="149" t="s">
        <v>171</v>
      </c>
      <c r="C42" s="138" t="s">
        <v>123</v>
      </c>
      <c r="D42" s="150">
        <f t="shared" si="2"/>
        <v>0</v>
      </c>
      <c r="E42" s="151"/>
      <c r="F42" s="140">
        <f t="shared" si="3"/>
        <v>0</v>
      </c>
      <c r="G42" s="126">
        <v>0</v>
      </c>
      <c r="H42" s="124">
        <v>0</v>
      </c>
    </row>
    <row r="43" spans="1:8" ht="15" customHeight="1">
      <c r="A43" s="128" t="s">
        <v>172</v>
      </c>
      <c r="B43" s="146" t="s">
        <v>173</v>
      </c>
      <c r="C43" s="128" t="s">
        <v>123</v>
      </c>
      <c r="D43" s="152">
        <f t="shared" si="2"/>
        <v>2024</v>
      </c>
      <c r="E43" s="145">
        <v>320</v>
      </c>
      <c r="F43" s="130">
        <f t="shared" si="3"/>
        <v>647680</v>
      </c>
      <c r="G43" s="124">
        <v>92</v>
      </c>
      <c r="H43" s="124">
        <v>22</v>
      </c>
    </row>
    <row r="44" spans="1:8" ht="15" customHeight="1">
      <c r="A44" s="128" t="s">
        <v>174</v>
      </c>
      <c r="B44" s="153" t="s">
        <v>175</v>
      </c>
      <c r="C44" s="138" t="s">
        <v>123</v>
      </c>
      <c r="D44" s="150">
        <f t="shared" si="2"/>
        <v>0</v>
      </c>
      <c r="E44" s="151"/>
      <c r="F44" s="140">
        <f t="shared" si="3"/>
        <v>0</v>
      </c>
      <c r="G44" s="124">
        <v>0</v>
      </c>
      <c r="H44" s="124">
        <v>0</v>
      </c>
    </row>
    <row r="45" spans="1:8" ht="15" customHeight="1">
      <c r="A45" s="128" t="s">
        <v>176</v>
      </c>
      <c r="B45" s="147" t="s">
        <v>177</v>
      </c>
      <c r="C45" s="138" t="s">
        <v>123</v>
      </c>
      <c r="D45" s="150">
        <f t="shared" si="2"/>
        <v>0</v>
      </c>
      <c r="E45" s="140"/>
      <c r="F45" s="140">
        <f t="shared" si="3"/>
        <v>0</v>
      </c>
      <c r="G45" s="124">
        <v>0</v>
      </c>
      <c r="H45" s="124">
        <v>0</v>
      </c>
    </row>
    <row r="46" spans="1:8" ht="15" customHeight="1">
      <c r="A46" s="128" t="s">
        <v>178</v>
      </c>
      <c r="B46" s="148" t="s">
        <v>179</v>
      </c>
      <c r="C46" s="128" t="s">
        <v>123</v>
      </c>
      <c r="D46" s="152">
        <f t="shared" si="2"/>
        <v>1342</v>
      </c>
      <c r="E46" s="130">
        <v>130</v>
      </c>
      <c r="F46" s="130">
        <f t="shared" si="3"/>
        <v>174460</v>
      </c>
      <c r="G46" s="124">
        <v>61</v>
      </c>
      <c r="H46" s="124">
        <v>22</v>
      </c>
    </row>
    <row r="47" spans="1:8" ht="15" customHeight="1">
      <c r="A47" s="128" t="s">
        <v>180</v>
      </c>
      <c r="B47" s="147" t="s">
        <v>181</v>
      </c>
      <c r="C47" s="138" t="s">
        <v>123</v>
      </c>
      <c r="D47" s="150">
        <f t="shared" si="2"/>
        <v>0</v>
      </c>
      <c r="E47" s="140"/>
      <c r="F47" s="140">
        <f t="shared" si="3"/>
        <v>0</v>
      </c>
      <c r="G47" s="124">
        <v>0</v>
      </c>
      <c r="H47" s="124">
        <v>0</v>
      </c>
    </row>
    <row r="48" spans="1:8" ht="15" customHeight="1">
      <c r="A48" s="128" t="s">
        <v>182</v>
      </c>
      <c r="B48" s="153" t="s">
        <v>183</v>
      </c>
      <c r="C48" s="138" t="s">
        <v>123</v>
      </c>
      <c r="D48" s="150">
        <f t="shared" si="2"/>
        <v>0</v>
      </c>
      <c r="E48" s="151"/>
      <c r="F48" s="140">
        <f t="shared" si="3"/>
        <v>0</v>
      </c>
      <c r="G48" s="124">
        <v>0</v>
      </c>
      <c r="H48" s="124">
        <v>0</v>
      </c>
    </row>
    <row r="49" spans="1:8" ht="15" customHeight="1">
      <c r="A49" s="128" t="s">
        <v>184</v>
      </c>
      <c r="B49" s="153" t="s">
        <v>185</v>
      </c>
      <c r="C49" s="138" t="s">
        <v>123</v>
      </c>
      <c r="D49" s="150">
        <f t="shared" si="2"/>
        <v>0</v>
      </c>
      <c r="E49" s="151"/>
      <c r="F49" s="140">
        <f t="shared" si="3"/>
        <v>0</v>
      </c>
      <c r="G49" s="124">
        <v>0</v>
      </c>
      <c r="H49" s="124">
        <v>0</v>
      </c>
    </row>
    <row r="50" spans="1:8" ht="15" customHeight="1">
      <c r="A50" s="128" t="s">
        <v>186</v>
      </c>
      <c r="B50" s="146" t="s">
        <v>187</v>
      </c>
      <c r="C50" s="128" t="s">
        <v>123</v>
      </c>
      <c r="D50" s="152">
        <f t="shared" si="2"/>
        <v>1342</v>
      </c>
      <c r="E50" s="145">
        <v>60</v>
      </c>
      <c r="F50" s="130">
        <f t="shared" si="3"/>
        <v>80520</v>
      </c>
      <c r="G50" s="124">
        <v>61</v>
      </c>
      <c r="H50" s="124">
        <v>22</v>
      </c>
    </row>
    <row r="51" spans="1:8" ht="15" customHeight="1">
      <c r="A51" s="128" t="s">
        <v>188</v>
      </c>
      <c r="B51" s="153" t="s">
        <v>189</v>
      </c>
      <c r="C51" s="138" t="s">
        <v>123</v>
      </c>
      <c r="D51" s="150">
        <f t="shared" si="2"/>
        <v>0</v>
      </c>
      <c r="E51" s="151"/>
      <c r="F51" s="140">
        <f t="shared" si="3"/>
        <v>0</v>
      </c>
      <c r="G51" s="124">
        <v>0</v>
      </c>
      <c r="H51" s="124">
        <v>0</v>
      </c>
    </row>
    <row r="52" spans="1:8" ht="15" customHeight="1">
      <c r="A52" s="128" t="s">
        <v>190</v>
      </c>
      <c r="B52" s="153" t="s">
        <v>191</v>
      </c>
      <c r="C52" s="138" t="s">
        <v>123</v>
      </c>
      <c r="D52" s="150">
        <f t="shared" si="2"/>
        <v>0</v>
      </c>
      <c r="E52" s="151"/>
      <c r="F52" s="140">
        <f t="shared" si="3"/>
        <v>0</v>
      </c>
      <c r="G52" s="124">
        <v>0</v>
      </c>
      <c r="H52" s="124">
        <v>0</v>
      </c>
    </row>
    <row r="53" spans="1:8" ht="15" customHeight="1">
      <c r="A53" s="128" t="s">
        <v>192</v>
      </c>
      <c r="B53" s="153" t="s">
        <v>193</v>
      </c>
      <c r="C53" s="138" t="s">
        <v>123</v>
      </c>
      <c r="D53" s="150">
        <f t="shared" si="2"/>
        <v>0</v>
      </c>
      <c r="E53" s="151"/>
      <c r="F53" s="140">
        <f t="shared" si="3"/>
        <v>0</v>
      </c>
      <c r="G53" s="124">
        <v>0</v>
      </c>
      <c r="H53" s="124">
        <v>0</v>
      </c>
    </row>
    <row r="54" spans="1:8" ht="15" customHeight="1">
      <c r="A54" s="128" t="s">
        <v>194</v>
      </c>
      <c r="B54" s="148" t="s">
        <v>195</v>
      </c>
      <c r="C54" s="128" t="s">
        <v>123</v>
      </c>
      <c r="D54" s="152">
        <f t="shared" si="2"/>
        <v>330</v>
      </c>
      <c r="E54" s="130">
        <v>70</v>
      </c>
      <c r="F54" s="130">
        <f t="shared" si="3"/>
        <v>23100</v>
      </c>
      <c r="G54" s="124">
        <v>15</v>
      </c>
      <c r="H54" s="124">
        <v>22</v>
      </c>
    </row>
    <row r="55" spans="1:8" ht="15" customHeight="1">
      <c r="A55" s="128" t="s">
        <v>196</v>
      </c>
      <c r="B55" s="148" t="s">
        <v>197</v>
      </c>
      <c r="C55" s="128" t="s">
        <v>123</v>
      </c>
      <c r="D55" s="152">
        <f t="shared" si="2"/>
        <v>330</v>
      </c>
      <c r="E55" s="130">
        <v>70</v>
      </c>
      <c r="F55" s="130">
        <f t="shared" si="3"/>
        <v>23100</v>
      </c>
      <c r="G55" s="124">
        <v>15</v>
      </c>
      <c r="H55" s="124">
        <v>22</v>
      </c>
    </row>
    <row r="56" spans="1:8" ht="15" customHeight="1">
      <c r="A56" s="154"/>
      <c r="B56" s="146" t="s">
        <v>198</v>
      </c>
      <c r="C56" s="154"/>
      <c r="D56" s="155"/>
      <c r="E56" s="156"/>
      <c r="F56" s="157"/>
      <c r="G56" s="124"/>
      <c r="H56" s="124"/>
    </row>
    <row r="57" spans="1:8" ht="15" customHeight="1">
      <c r="A57" s="128" t="s">
        <v>199</v>
      </c>
      <c r="B57" s="153" t="s">
        <v>200</v>
      </c>
      <c r="C57" s="138" t="s">
        <v>123</v>
      </c>
      <c r="D57" s="150">
        <f aca="true" t="shared" si="4" ref="D57:D71">G57*H57</f>
        <v>0</v>
      </c>
      <c r="E57" s="151"/>
      <c r="F57" s="151">
        <f aca="true" t="shared" si="5" ref="F57:F71">D57*E57</f>
        <v>0</v>
      </c>
      <c r="G57" s="124">
        <v>0</v>
      </c>
      <c r="H57" s="124">
        <v>0</v>
      </c>
    </row>
    <row r="58" spans="1:8" ht="15" customHeight="1">
      <c r="A58" s="128" t="s">
        <v>201</v>
      </c>
      <c r="B58" s="146" t="s">
        <v>202</v>
      </c>
      <c r="C58" s="128" t="s">
        <v>123</v>
      </c>
      <c r="D58" s="152">
        <f t="shared" si="4"/>
        <v>225</v>
      </c>
      <c r="E58" s="145">
        <v>60</v>
      </c>
      <c r="F58" s="145">
        <f t="shared" si="5"/>
        <v>13500</v>
      </c>
      <c r="G58" s="124">
        <v>15</v>
      </c>
      <c r="H58" s="124">
        <v>15</v>
      </c>
    </row>
    <row r="59" spans="1:8" ht="15" customHeight="1">
      <c r="A59" s="128" t="s">
        <v>203</v>
      </c>
      <c r="B59" s="153" t="s">
        <v>204</v>
      </c>
      <c r="C59" s="138" t="s">
        <v>123</v>
      </c>
      <c r="D59" s="150">
        <f t="shared" si="4"/>
        <v>0</v>
      </c>
      <c r="E59" s="151"/>
      <c r="F59" s="151">
        <f t="shared" si="5"/>
        <v>0</v>
      </c>
      <c r="G59" s="124">
        <v>0</v>
      </c>
      <c r="H59" s="124">
        <v>0</v>
      </c>
    </row>
    <row r="60" spans="1:8" ht="15" customHeight="1">
      <c r="A60" s="128" t="s">
        <v>205</v>
      </c>
      <c r="B60" s="146" t="s">
        <v>206</v>
      </c>
      <c r="C60" s="128" t="s">
        <v>123</v>
      </c>
      <c r="D60" s="152">
        <f t="shared" si="4"/>
        <v>225</v>
      </c>
      <c r="E60" s="145">
        <v>60</v>
      </c>
      <c r="F60" s="145">
        <f t="shared" si="5"/>
        <v>13500</v>
      </c>
      <c r="G60" s="124">
        <v>15</v>
      </c>
      <c r="H60" s="124">
        <v>15</v>
      </c>
    </row>
    <row r="61" spans="1:8" ht="24.75" customHeight="1">
      <c r="A61" s="128" t="s">
        <v>207</v>
      </c>
      <c r="B61" s="144" t="s">
        <v>208</v>
      </c>
      <c r="C61" s="128" t="s">
        <v>123</v>
      </c>
      <c r="D61" s="152">
        <f t="shared" si="4"/>
        <v>660</v>
      </c>
      <c r="E61" s="145">
        <v>60</v>
      </c>
      <c r="F61" s="145">
        <f t="shared" si="5"/>
        <v>39600</v>
      </c>
      <c r="G61" s="124">
        <v>30</v>
      </c>
      <c r="H61" s="124">
        <v>22</v>
      </c>
    </row>
    <row r="62" spans="1:8" ht="15" customHeight="1">
      <c r="A62" s="128" t="s">
        <v>209</v>
      </c>
      <c r="B62" s="146" t="s">
        <v>210</v>
      </c>
      <c r="C62" s="128" t="s">
        <v>123</v>
      </c>
      <c r="D62" s="152">
        <f t="shared" si="4"/>
        <v>225</v>
      </c>
      <c r="E62" s="145">
        <v>60</v>
      </c>
      <c r="F62" s="145">
        <f t="shared" si="5"/>
        <v>13500</v>
      </c>
      <c r="G62" s="124">
        <v>15</v>
      </c>
      <c r="H62" s="124">
        <v>15</v>
      </c>
    </row>
    <row r="63" spans="1:8" ht="15" customHeight="1">
      <c r="A63" s="128" t="s">
        <v>211</v>
      </c>
      <c r="B63" s="146" t="s">
        <v>212</v>
      </c>
      <c r="C63" s="128" t="s">
        <v>123</v>
      </c>
      <c r="D63" s="152">
        <f t="shared" si="4"/>
        <v>150</v>
      </c>
      <c r="E63" s="145">
        <v>60</v>
      </c>
      <c r="F63" s="145">
        <f t="shared" si="5"/>
        <v>9000</v>
      </c>
      <c r="G63" s="124">
        <v>15</v>
      </c>
      <c r="H63" s="124">
        <v>10</v>
      </c>
    </row>
    <row r="64" spans="1:8" ht="15" customHeight="1">
      <c r="A64" s="128" t="s">
        <v>213</v>
      </c>
      <c r="B64" s="146" t="s">
        <v>214</v>
      </c>
      <c r="C64" s="128" t="s">
        <v>123</v>
      </c>
      <c r="D64" s="152">
        <f t="shared" si="4"/>
        <v>1012</v>
      </c>
      <c r="E64" s="145">
        <v>60</v>
      </c>
      <c r="F64" s="145">
        <f t="shared" si="5"/>
        <v>60720</v>
      </c>
      <c r="G64" s="124">
        <v>46</v>
      </c>
      <c r="H64" s="124">
        <v>22</v>
      </c>
    </row>
    <row r="65" spans="1:8" ht="15" customHeight="1">
      <c r="A65" s="128" t="s">
        <v>215</v>
      </c>
      <c r="B65" s="146" t="s">
        <v>216</v>
      </c>
      <c r="C65" s="128" t="s">
        <v>123</v>
      </c>
      <c r="D65" s="152">
        <f t="shared" si="4"/>
        <v>2024</v>
      </c>
      <c r="E65" s="145">
        <v>60</v>
      </c>
      <c r="F65" s="145">
        <f t="shared" si="5"/>
        <v>121440</v>
      </c>
      <c r="G65" s="124">
        <v>92</v>
      </c>
      <c r="H65" s="124">
        <v>22</v>
      </c>
    </row>
    <row r="66" spans="1:8" ht="15" customHeight="1">
      <c r="A66" s="128" t="s">
        <v>217</v>
      </c>
      <c r="B66" s="146" t="s">
        <v>218</v>
      </c>
      <c r="C66" s="128" t="s">
        <v>123</v>
      </c>
      <c r="D66" s="152">
        <f t="shared" si="4"/>
        <v>2024</v>
      </c>
      <c r="E66" s="145">
        <v>60</v>
      </c>
      <c r="F66" s="145">
        <f t="shared" si="5"/>
        <v>121440</v>
      </c>
      <c r="G66" s="124">
        <v>92</v>
      </c>
      <c r="H66" s="124">
        <v>22</v>
      </c>
    </row>
    <row r="67" spans="1:8" ht="15" customHeight="1">
      <c r="A67" s="128" t="s">
        <v>219</v>
      </c>
      <c r="B67" s="146" t="s">
        <v>220</v>
      </c>
      <c r="C67" s="128" t="s">
        <v>123</v>
      </c>
      <c r="D67" s="152">
        <f t="shared" si="4"/>
        <v>2024</v>
      </c>
      <c r="E67" s="145">
        <v>180</v>
      </c>
      <c r="F67" s="145">
        <f t="shared" si="5"/>
        <v>364320</v>
      </c>
      <c r="G67" s="124">
        <v>92</v>
      </c>
      <c r="H67" s="124">
        <v>22</v>
      </c>
    </row>
    <row r="68" spans="1:8" ht="15" customHeight="1">
      <c r="A68" s="128" t="s">
        <v>221</v>
      </c>
      <c r="B68" s="153" t="s">
        <v>222</v>
      </c>
      <c r="C68" s="138" t="s">
        <v>123</v>
      </c>
      <c r="D68" s="150">
        <f t="shared" si="4"/>
        <v>0</v>
      </c>
      <c r="E68" s="151"/>
      <c r="F68" s="151">
        <f t="shared" si="5"/>
        <v>0</v>
      </c>
      <c r="G68" s="124">
        <v>0</v>
      </c>
      <c r="H68" s="124">
        <v>0</v>
      </c>
    </row>
    <row r="69" spans="1:8" ht="15" customHeight="1">
      <c r="A69" s="128" t="s">
        <v>223</v>
      </c>
      <c r="B69" s="153" t="s">
        <v>224</v>
      </c>
      <c r="C69" s="138" t="s">
        <v>123</v>
      </c>
      <c r="D69" s="150">
        <f t="shared" si="4"/>
        <v>0</v>
      </c>
      <c r="E69" s="151"/>
      <c r="F69" s="151">
        <f t="shared" si="5"/>
        <v>0</v>
      </c>
      <c r="G69" s="124">
        <v>0</v>
      </c>
      <c r="H69" s="124">
        <v>0</v>
      </c>
    </row>
    <row r="70" spans="1:8" ht="15" customHeight="1">
      <c r="A70" s="128" t="s">
        <v>225</v>
      </c>
      <c r="B70" s="146" t="s">
        <v>226</v>
      </c>
      <c r="C70" s="128" t="s">
        <v>123</v>
      </c>
      <c r="D70" s="152">
        <f t="shared" si="4"/>
        <v>682</v>
      </c>
      <c r="E70" s="145">
        <v>60</v>
      </c>
      <c r="F70" s="145">
        <f t="shared" si="5"/>
        <v>40920</v>
      </c>
      <c r="G70" s="124">
        <v>31</v>
      </c>
      <c r="H70" s="124">
        <v>22</v>
      </c>
    </row>
    <row r="71" spans="1:8" ht="24.75" customHeight="1">
      <c r="A71" s="128" t="s">
        <v>227</v>
      </c>
      <c r="B71" s="158" t="s">
        <v>228</v>
      </c>
      <c r="C71" s="138" t="s">
        <v>123</v>
      </c>
      <c r="D71" s="150">
        <f t="shared" si="4"/>
        <v>0</v>
      </c>
      <c r="E71" s="151"/>
      <c r="F71" s="151">
        <f t="shared" si="5"/>
        <v>0</v>
      </c>
      <c r="G71" s="124">
        <v>0</v>
      </c>
      <c r="H71" s="124">
        <v>0</v>
      </c>
    </row>
    <row r="72" spans="1:8" ht="17.25" customHeight="1">
      <c r="A72" s="159"/>
      <c r="B72" s="234" t="s">
        <v>229</v>
      </c>
      <c r="C72" s="234"/>
      <c r="D72" s="234"/>
      <c r="E72" s="234"/>
      <c r="F72" s="134">
        <f>SUM(F18:F71)</f>
        <v>5243630</v>
      </c>
      <c r="G72" s="124"/>
      <c r="H72" s="124"/>
    </row>
    <row r="73" spans="1:8" ht="15" customHeight="1">
      <c r="A73" s="136" t="s">
        <v>230</v>
      </c>
      <c r="B73" s="232" t="s">
        <v>231</v>
      </c>
      <c r="C73" s="232"/>
      <c r="D73" s="232"/>
      <c r="E73" s="232"/>
      <c r="F73" s="232"/>
      <c r="G73" s="124" t="s">
        <v>117</v>
      </c>
      <c r="H73" s="124"/>
    </row>
    <row r="74" spans="1:8" ht="15" customHeight="1">
      <c r="A74" s="136"/>
      <c r="B74" s="160" t="s">
        <v>232</v>
      </c>
      <c r="C74" s="123"/>
      <c r="D74" s="123"/>
      <c r="E74" s="123"/>
      <c r="F74" s="123"/>
      <c r="G74" s="161"/>
      <c r="H74" s="124"/>
    </row>
    <row r="75" spans="1:8" ht="15" customHeight="1">
      <c r="A75" s="128" t="s">
        <v>233</v>
      </c>
      <c r="B75" s="149" t="s">
        <v>234</v>
      </c>
      <c r="C75" s="138" t="s">
        <v>235</v>
      </c>
      <c r="D75" s="138">
        <f>G75</f>
        <v>0</v>
      </c>
      <c r="E75" s="138"/>
      <c r="F75" s="140">
        <f>D75*E75</f>
        <v>0</v>
      </c>
      <c r="G75" s="124">
        <v>0</v>
      </c>
      <c r="H75" s="124"/>
    </row>
    <row r="76" spans="1:8" ht="16.5" customHeight="1">
      <c r="A76" s="128" t="s">
        <v>236</v>
      </c>
      <c r="B76" s="162" t="s">
        <v>237</v>
      </c>
      <c r="C76" s="138" t="s">
        <v>235</v>
      </c>
      <c r="D76" s="138">
        <f>G76</f>
        <v>0</v>
      </c>
      <c r="E76" s="138"/>
      <c r="F76" s="140">
        <f>D76*E76</f>
        <v>0</v>
      </c>
      <c r="G76" s="124">
        <v>0</v>
      </c>
      <c r="H76" s="124"/>
    </row>
    <row r="77" spans="1:9" ht="15" customHeight="1">
      <c r="A77" s="128" t="s">
        <v>238</v>
      </c>
      <c r="B77" s="162" t="s">
        <v>239</v>
      </c>
      <c r="C77" s="138" t="s">
        <v>240</v>
      </c>
      <c r="D77" s="138">
        <f>G77</f>
        <v>0</v>
      </c>
      <c r="E77" s="138"/>
      <c r="F77" s="140">
        <f>D77*E77</f>
        <v>0</v>
      </c>
      <c r="G77" s="124">
        <v>0</v>
      </c>
      <c r="H77" s="124"/>
      <c r="I77" s="163"/>
    </row>
    <row r="78" spans="1:8" ht="15" customHeight="1">
      <c r="A78" s="159"/>
      <c r="B78" s="229" t="s">
        <v>241</v>
      </c>
      <c r="C78" s="229"/>
      <c r="D78" s="229"/>
      <c r="E78" s="229"/>
      <c r="F78" s="134">
        <f>SUM(F75:F77)</f>
        <v>0</v>
      </c>
      <c r="G78" s="161"/>
      <c r="H78" s="124"/>
    </row>
    <row r="79" spans="1:8" ht="30" customHeight="1">
      <c r="A79" s="164" t="s">
        <v>242</v>
      </c>
      <c r="B79" s="230" t="s">
        <v>243</v>
      </c>
      <c r="C79" s="230"/>
      <c r="D79" s="230"/>
      <c r="E79" s="230"/>
      <c r="F79" s="230"/>
      <c r="G79" s="165" t="s">
        <v>244</v>
      </c>
      <c r="H79" s="124"/>
    </row>
    <row r="80" spans="1:9" ht="32.25" customHeight="1">
      <c r="A80" s="128" t="s">
        <v>245</v>
      </c>
      <c r="B80" s="129" t="s">
        <v>246</v>
      </c>
      <c r="C80" s="128" t="s">
        <v>19</v>
      </c>
      <c r="D80" s="128">
        <f>G80</f>
        <v>15</v>
      </c>
      <c r="E80" s="166">
        <f>0.5*E11</f>
        <v>1000</v>
      </c>
      <c r="F80" s="130">
        <f>D80*E80</f>
        <v>15000</v>
      </c>
      <c r="G80" s="126">
        <v>15</v>
      </c>
      <c r="H80" s="167"/>
      <c r="I80" s="168"/>
    </row>
    <row r="81" spans="1:8" ht="40.5" customHeight="1">
      <c r="A81" s="128" t="s">
        <v>247</v>
      </c>
      <c r="B81" s="129" t="s">
        <v>248</v>
      </c>
      <c r="C81" s="128" t="s">
        <v>19</v>
      </c>
      <c r="D81" s="128">
        <f>G81</f>
        <v>15</v>
      </c>
      <c r="E81" s="166">
        <f>0.5*E12</f>
        <v>1600</v>
      </c>
      <c r="F81" s="130">
        <f>D81*E81</f>
        <v>24000</v>
      </c>
      <c r="G81" s="126">
        <v>15</v>
      </c>
      <c r="H81" s="167"/>
    </row>
    <row r="82" spans="1:8" ht="26.25" customHeight="1">
      <c r="A82" s="128" t="s">
        <v>249</v>
      </c>
      <c r="B82" s="132" t="s">
        <v>250</v>
      </c>
      <c r="C82" s="128" t="s">
        <v>19</v>
      </c>
      <c r="D82" s="128">
        <f>G82</f>
        <v>15</v>
      </c>
      <c r="E82" s="166">
        <f>0.5*E13</f>
        <v>750</v>
      </c>
      <c r="F82" s="130">
        <f>D82*E82</f>
        <v>11250</v>
      </c>
      <c r="G82" s="126">
        <v>15</v>
      </c>
      <c r="H82" s="167"/>
    </row>
    <row r="83" spans="1:8" ht="26.25" customHeight="1">
      <c r="A83" s="128" t="s">
        <v>251</v>
      </c>
      <c r="B83" s="132" t="s">
        <v>252</v>
      </c>
      <c r="C83" s="128" t="s">
        <v>19</v>
      </c>
      <c r="D83" s="128">
        <f>G83</f>
        <v>15</v>
      </c>
      <c r="E83" s="166">
        <f>0.5*E14</f>
        <v>3500</v>
      </c>
      <c r="F83" s="130">
        <f>D83*E83</f>
        <v>52500</v>
      </c>
      <c r="G83" s="126">
        <v>15</v>
      </c>
      <c r="H83" s="167"/>
    </row>
    <row r="84" spans="1:8" ht="24.75" customHeight="1">
      <c r="A84" s="133"/>
      <c r="B84" s="231" t="s">
        <v>253</v>
      </c>
      <c r="C84" s="231"/>
      <c r="D84" s="231"/>
      <c r="E84" s="231"/>
      <c r="F84" s="169">
        <f>SUM(F80:F83)</f>
        <v>102750</v>
      </c>
      <c r="G84" s="126"/>
      <c r="H84" s="167"/>
    </row>
    <row r="85" spans="1:8" ht="18" customHeight="1">
      <c r="A85" s="136" t="s">
        <v>254</v>
      </c>
      <c r="B85" s="232" t="s">
        <v>255</v>
      </c>
      <c r="C85" s="232"/>
      <c r="D85" s="232"/>
      <c r="E85" s="232"/>
      <c r="F85" s="232"/>
      <c r="G85" s="126"/>
      <c r="H85" s="167"/>
    </row>
    <row r="86" spans="1:8" ht="16.5" customHeight="1">
      <c r="A86" s="136"/>
      <c r="B86" s="160" t="s">
        <v>256</v>
      </c>
      <c r="C86" s="123"/>
      <c r="D86" s="123"/>
      <c r="E86" s="123"/>
      <c r="F86" s="123"/>
      <c r="G86" s="126"/>
      <c r="H86" s="167"/>
    </row>
    <row r="87" spans="1:8" ht="25.5" customHeight="1">
      <c r="A87" s="128" t="s">
        <v>257</v>
      </c>
      <c r="B87" s="132" t="s">
        <v>255</v>
      </c>
      <c r="C87" s="128" t="s">
        <v>18</v>
      </c>
      <c r="D87" s="128">
        <f>G87</f>
        <v>1</v>
      </c>
      <c r="E87" s="166">
        <v>60000</v>
      </c>
      <c r="F87" s="130">
        <f>D87*E87</f>
        <v>60000</v>
      </c>
      <c r="G87" s="126">
        <v>1</v>
      </c>
      <c r="H87" s="170"/>
    </row>
    <row r="88" spans="1:8" ht="19.5" customHeight="1">
      <c r="A88" s="133"/>
      <c r="B88" s="231" t="s">
        <v>258</v>
      </c>
      <c r="C88" s="231"/>
      <c r="D88" s="231"/>
      <c r="E88" s="231"/>
      <c r="F88" s="134">
        <f>F87</f>
        <v>60000</v>
      </c>
      <c r="G88" s="171"/>
      <c r="H88" s="125"/>
    </row>
    <row r="89" spans="1:6" ht="12.75">
      <c r="A89" s="226" t="s">
        <v>13</v>
      </c>
      <c r="B89" s="233" t="s">
        <v>259</v>
      </c>
      <c r="C89" s="233"/>
      <c r="D89" s="233"/>
      <c r="E89" s="233"/>
      <c r="F89" s="172">
        <f>F88+F84+F78+F72+F15</f>
        <v>6006580</v>
      </c>
    </row>
    <row r="90" spans="1:6" ht="12.75">
      <c r="A90" s="226"/>
      <c r="B90" s="233"/>
      <c r="C90" s="233"/>
      <c r="D90" s="233"/>
      <c r="E90" s="233"/>
      <c r="F90" s="164" t="s">
        <v>260</v>
      </c>
    </row>
    <row r="91" spans="1:6" ht="12.75" customHeight="1">
      <c r="A91" s="133" t="s">
        <v>90</v>
      </c>
      <c r="B91" s="219" t="s">
        <v>261</v>
      </c>
      <c r="C91" s="219"/>
      <c r="D91" s="220">
        <v>0.23</v>
      </c>
      <c r="E91" s="220"/>
      <c r="F91" s="172">
        <f>0.23*F89</f>
        <v>1381513.4</v>
      </c>
    </row>
    <row r="92" spans="1:6" ht="12.75">
      <c r="A92" s="226" t="s">
        <v>262</v>
      </c>
      <c r="B92" s="227" t="s">
        <v>263</v>
      </c>
      <c r="C92" s="227"/>
      <c r="D92" s="227"/>
      <c r="E92" s="227"/>
      <c r="F92" s="173">
        <f>F89+F91</f>
        <v>7388093.4</v>
      </c>
    </row>
    <row r="93" spans="1:6" ht="12.75">
      <c r="A93" s="226"/>
      <c r="B93" s="227"/>
      <c r="C93" s="227"/>
      <c r="D93" s="227"/>
      <c r="E93" s="227"/>
      <c r="F93" s="164" t="s">
        <v>264</v>
      </c>
    </row>
    <row r="94" spans="1:6" ht="12.75" customHeight="1">
      <c r="A94" s="224" t="s">
        <v>265</v>
      </c>
      <c r="B94" s="228" t="s">
        <v>266</v>
      </c>
      <c r="C94" s="228"/>
      <c r="D94" s="228"/>
      <c r="E94" s="228"/>
      <c r="F94" s="174">
        <f>1.5*F89</f>
        <v>9009870</v>
      </c>
    </row>
    <row r="95" spans="1:6" ht="12.75">
      <c r="A95" s="224"/>
      <c r="B95" s="228"/>
      <c r="C95" s="228"/>
      <c r="D95" s="228"/>
      <c r="E95" s="228"/>
      <c r="F95" s="164" t="s">
        <v>267</v>
      </c>
    </row>
    <row r="96" spans="1:6" ht="27" customHeight="1">
      <c r="A96" s="121" t="s">
        <v>268</v>
      </c>
      <c r="B96" s="219" t="s">
        <v>269</v>
      </c>
      <c r="C96" s="219"/>
      <c r="D96" s="220" t="s">
        <v>270</v>
      </c>
      <c r="E96" s="220"/>
      <c r="F96" s="172">
        <f>0.5*F94</f>
        <v>4504935</v>
      </c>
    </row>
    <row r="97" spans="1:6" ht="12.75" customHeight="1">
      <c r="A97" s="133" t="s">
        <v>271</v>
      </c>
      <c r="B97" s="219" t="s">
        <v>261</v>
      </c>
      <c r="C97" s="219"/>
      <c r="D97" s="220">
        <v>0.23</v>
      </c>
      <c r="E97" s="220"/>
      <c r="F97" s="172">
        <f>0.23*F96</f>
        <v>1036135.05</v>
      </c>
    </row>
    <row r="98" spans="1:6" ht="12.75" customHeight="1">
      <c r="A98" s="121" t="s">
        <v>272</v>
      </c>
      <c r="B98" s="223" t="s">
        <v>273</v>
      </c>
      <c r="C98" s="223"/>
      <c r="D98" s="223"/>
      <c r="E98" s="223"/>
      <c r="F98" s="173">
        <f>F96+F97</f>
        <v>5541070.05</v>
      </c>
    </row>
    <row r="99" spans="1:6" ht="12.75" customHeight="1">
      <c r="A99" s="224" t="s">
        <v>274</v>
      </c>
      <c r="B99" s="225" t="s">
        <v>275</v>
      </c>
      <c r="C99" s="225"/>
      <c r="D99" s="225"/>
      <c r="E99" s="225"/>
      <c r="F99" s="172">
        <f>F94+F96</f>
        <v>13514805</v>
      </c>
    </row>
    <row r="100" spans="1:6" ht="15.75" customHeight="1">
      <c r="A100" s="224"/>
      <c r="B100" s="225"/>
      <c r="C100" s="225"/>
      <c r="D100" s="225"/>
      <c r="E100" s="225"/>
      <c r="F100" s="175" t="s">
        <v>276</v>
      </c>
    </row>
    <row r="101" spans="1:6" ht="12.75" customHeight="1">
      <c r="A101" s="133" t="s">
        <v>98</v>
      </c>
      <c r="B101" s="219" t="s">
        <v>261</v>
      </c>
      <c r="C101" s="219"/>
      <c r="D101" s="220">
        <v>0.23</v>
      </c>
      <c r="E101" s="220"/>
      <c r="F101" s="172">
        <f>0.23*F99</f>
        <v>3108405.15</v>
      </c>
    </row>
    <row r="102" spans="1:6" ht="26.25" customHeight="1">
      <c r="A102" s="121" t="s">
        <v>277</v>
      </c>
      <c r="B102" s="221" t="s">
        <v>278</v>
      </c>
      <c r="C102" s="221"/>
      <c r="D102" s="221"/>
      <c r="E102" s="221"/>
      <c r="F102" s="173">
        <f>F99+F101</f>
        <v>16623210.15</v>
      </c>
    </row>
    <row r="103" spans="1:6" ht="38.25" customHeight="1">
      <c r="A103" s="214" t="s">
        <v>279</v>
      </c>
      <c r="B103" s="214"/>
      <c r="C103" s="214"/>
      <c r="D103" s="214"/>
      <c r="E103" s="214"/>
      <c r="F103" s="214"/>
    </row>
    <row r="104" spans="1:6" ht="12.75" customHeight="1">
      <c r="A104" s="177"/>
      <c r="B104" s="222" t="s">
        <v>280</v>
      </c>
      <c r="C104" s="222"/>
      <c r="D104" s="222"/>
      <c r="E104" s="222"/>
      <c r="F104" s="222"/>
    </row>
    <row r="105" spans="1:6" ht="12.75" customHeight="1">
      <c r="A105" s="213" t="s">
        <v>281</v>
      </c>
      <c r="B105" s="213"/>
      <c r="C105" s="213"/>
      <c r="D105" s="213"/>
      <c r="E105" s="213"/>
      <c r="F105" s="213"/>
    </row>
    <row r="106" spans="1:6" ht="34.5" customHeight="1">
      <c r="A106" s="218" t="s">
        <v>282</v>
      </c>
      <c r="B106" s="218"/>
      <c r="C106" s="218"/>
      <c r="D106" s="218"/>
      <c r="E106" s="218"/>
      <c r="F106" s="218"/>
    </row>
    <row r="107" spans="1:6" ht="47.25" customHeight="1">
      <c r="A107" s="218" t="s">
        <v>283</v>
      </c>
      <c r="B107" s="218"/>
      <c r="C107" s="218"/>
      <c r="D107" s="218"/>
      <c r="E107" s="218"/>
      <c r="F107" s="218"/>
    </row>
    <row r="108" spans="1:6" ht="118.5" customHeight="1">
      <c r="A108" s="218" t="s">
        <v>284</v>
      </c>
      <c r="B108" s="218"/>
      <c r="C108" s="218"/>
      <c r="D108" s="218"/>
      <c r="E108" s="218"/>
      <c r="F108" s="218"/>
    </row>
    <row r="109" spans="1:6" ht="12.75" customHeight="1">
      <c r="A109" s="178">
        <v>1</v>
      </c>
      <c r="B109" s="213" t="s">
        <v>285</v>
      </c>
      <c r="C109" s="213"/>
      <c r="D109" s="213"/>
      <c r="E109" s="213"/>
      <c r="F109" s="213"/>
    </row>
    <row r="110" spans="1:6" ht="30" customHeight="1">
      <c r="A110" s="217" t="s">
        <v>286</v>
      </c>
      <c r="B110" s="217"/>
      <c r="C110" s="217"/>
      <c r="D110" s="217"/>
      <c r="E110" s="217"/>
      <c r="F110" s="217"/>
    </row>
    <row r="111" spans="1:6" ht="11.25" customHeight="1">
      <c r="A111" s="178">
        <v>2</v>
      </c>
      <c r="B111" s="213" t="s">
        <v>287</v>
      </c>
      <c r="C111" s="213"/>
      <c r="D111" s="213"/>
      <c r="E111" s="213"/>
      <c r="F111" s="213"/>
    </row>
    <row r="112" spans="1:6" ht="12.75" customHeight="1">
      <c r="A112" s="178" t="s">
        <v>25</v>
      </c>
      <c r="B112" s="213" t="s">
        <v>119</v>
      </c>
      <c r="C112" s="213"/>
      <c r="D112" s="213"/>
      <c r="E112" s="213"/>
      <c r="F112" s="213"/>
    </row>
    <row r="113" spans="1:6" ht="133.5" customHeight="1">
      <c r="A113" s="217" t="s">
        <v>288</v>
      </c>
      <c r="B113" s="217"/>
      <c r="C113" s="217"/>
      <c r="D113" s="217"/>
      <c r="E113" s="217"/>
      <c r="F113" s="217"/>
    </row>
    <row r="114" spans="1:6" ht="54.75" customHeight="1">
      <c r="A114" s="217" t="s">
        <v>289</v>
      </c>
      <c r="B114" s="217"/>
      <c r="C114" s="217"/>
      <c r="D114" s="217"/>
      <c r="E114" s="217"/>
      <c r="F114" s="217"/>
    </row>
    <row r="115" spans="1:6" ht="12.75" customHeight="1">
      <c r="A115" s="178" t="s">
        <v>29</v>
      </c>
      <c r="B115" s="213" t="s">
        <v>147</v>
      </c>
      <c r="C115" s="213"/>
      <c r="D115" s="213"/>
      <c r="E115" s="213"/>
      <c r="F115" s="213"/>
    </row>
    <row r="116" spans="1:6" ht="157.5" customHeight="1">
      <c r="A116" s="214" t="s">
        <v>290</v>
      </c>
      <c r="B116" s="214"/>
      <c r="C116" s="214"/>
      <c r="D116" s="214"/>
      <c r="E116" s="214"/>
      <c r="F116" s="214"/>
    </row>
    <row r="117" spans="1:6" ht="46.5" customHeight="1">
      <c r="A117" s="217" t="s">
        <v>289</v>
      </c>
      <c r="B117" s="217"/>
      <c r="C117" s="217"/>
      <c r="D117" s="217"/>
      <c r="E117" s="217"/>
      <c r="F117" s="217"/>
    </row>
    <row r="118" spans="1:6" ht="12.75" customHeight="1">
      <c r="A118" s="178">
        <v>3</v>
      </c>
      <c r="B118" s="213" t="s">
        <v>291</v>
      </c>
      <c r="C118" s="213"/>
      <c r="D118" s="213"/>
      <c r="E118" s="213"/>
      <c r="F118" s="213"/>
    </row>
    <row r="119" spans="1:6" ht="21.75" customHeight="1">
      <c r="A119" s="217" t="s">
        <v>292</v>
      </c>
      <c r="B119" s="217"/>
      <c r="C119" s="217"/>
      <c r="D119" s="217"/>
      <c r="E119" s="217"/>
      <c r="F119" s="217"/>
    </row>
    <row r="120" spans="1:6" ht="12.75" customHeight="1">
      <c r="A120" s="178">
        <v>4</v>
      </c>
      <c r="B120" s="213" t="s">
        <v>243</v>
      </c>
      <c r="C120" s="213"/>
      <c r="D120" s="213"/>
      <c r="E120" s="213"/>
      <c r="F120" s="213"/>
    </row>
    <row r="121" spans="1:6" ht="32.25" customHeight="1">
      <c r="A121" s="218" t="s">
        <v>293</v>
      </c>
      <c r="B121" s="218"/>
      <c r="C121" s="218"/>
      <c r="D121" s="218"/>
      <c r="E121" s="218"/>
      <c r="F121" s="218"/>
    </row>
    <row r="122" spans="1:6" ht="12.75" customHeight="1">
      <c r="A122" s="178">
        <v>5</v>
      </c>
      <c r="B122" s="213" t="s">
        <v>294</v>
      </c>
      <c r="C122" s="213"/>
      <c r="D122" s="213"/>
      <c r="E122" s="213"/>
      <c r="F122" s="213"/>
    </row>
    <row r="123" spans="1:6" ht="15.75" customHeight="1">
      <c r="A123" s="218" t="s">
        <v>295</v>
      </c>
      <c r="B123" s="218"/>
      <c r="C123" s="218"/>
      <c r="D123" s="218"/>
      <c r="E123" s="218"/>
      <c r="F123" s="218"/>
    </row>
    <row r="124" spans="1:6" ht="12.75" customHeight="1">
      <c r="A124" s="179"/>
      <c r="B124" s="213" t="s">
        <v>296</v>
      </c>
      <c r="C124" s="213"/>
      <c r="D124" s="213"/>
      <c r="E124" s="213"/>
      <c r="F124" s="213"/>
    </row>
    <row r="125" spans="1:6" ht="107.25" customHeight="1">
      <c r="A125" s="214" t="s">
        <v>297</v>
      </c>
      <c r="B125" s="214"/>
      <c r="C125" s="214"/>
      <c r="D125" s="214"/>
      <c r="E125" s="214"/>
      <c r="F125" s="214"/>
    </row>
    <row r="126" spans="1:6" ht="12.75" customHeight="1">
      <c r="A126" s="176"/>
      <c r="B126" s="215"/>
      <c r="C126" s="215"/>
      <c r="D126" s="215"/>
      <c r="E126" s="215"/>
      <c r="F126" s="215"/>
    </row>
    <row r="127" spans="1:6" ht="39" customHeight="1">
      <c r="A127" s="180"/>
      <c r="B127" s="181" t="s">
        <v>298</v>
      </c>
      <c r="C127" s="216" t="s">
        <v>299</v>
      </c>
      <c r="D127" s="216"/>
      <c r="E127" s="216"/>
      <c r="F127" s="216"/>
    </row>
    <row r="128" spans="1:6" ht="12.75" customHeight="1">
      <c r="A128" s="182"/>
      <c r="B128" s="183"/>
      <c r="C128" s="216" t="s">
        <v>300</v>
      </c>
      <c r="D128" s="216"/>
      <c r="E128" s="216"/>
      <c r="F128" s="216"/>
    </row>
  </sheetData>
  <sheetProtection selectLockedCells="1" selectUnlockedCells="1"/>
  <mergeCells count="68">
    <mergeCell ref="A1:F1"/>
    <mergeCell ref="A2:F2"/>
    <mergeCell ref="A3:A5"/>
    <mergeCell ref="B3:B5"/>
    <mergeCell ref="C3:C5"/>
    <mergeCell ref="D3:D5"/>
    <mergeCell ref="E3:E5"/>
    <mergeCell ref="A7:A8"/>
    <mergeCell ref="B7:F7"/>
    <mergeCell ref="B8:F8"/>
    <mergeCell ref="A9:A10"/>
    <mergeCell ref="B9:F9"/>
    <mergeCell ref="B10:F10"/>
    <mergeCell ref="B15:E15"/>
    <mergeCell ref="B16:F16"/>
    <mergeCell ref="B17:F17"/>
    <mergeCell ref="B30:F30"/>
    <mergeCell ref="B72:E72"/>
    <mergeCell ref="B73:F73"/>
    <mergeCell ref="B78:E78"/>
    <mergeCell ref="B79:F79"/>
    <mergeCell ref="B84:E84"/>
    <mergeCell ref="B85:F85"/>
    <mergeCell ref="B88:E88"/>
    <mergeCell ref="A89:A90"/>
    <mergeCell ref="B89:E90"/>
    <mergeCell ref="B91:C91"/>
    <mergeCell ref="D91:E91"/>
    <mergeCell ref="A92:A93"/>
    <mergeCell ref="B92:E93"/>
    <mergeCell ref="A94:A95"/>
    <mergeCell ref="B94:E95"/>
    <mergeCell ref="B96:C96"/>
    <mergeCell ref="D96:E96"/>
    <mergeCell ref="B97:C97"/>
    <mergeCell ref="D97:E97"/>
    <mergeCell ref="B98:E98"/>
    <mergeCell ref="A99:A100"/>
    <mergeCell ref="B99:E100"/>
    <mergeCell ref="B101:C101"/>
    <mergeCell ref="D101:E101"/>
    <mergeCell ref="B102:E102"/>
    <mergeCell ref="A103:F103"/>
    <mergeCell ref="B104:F104"/>
    <mergeCell ref="A105:F105"/>
    <mergeCell ref="A106:F106"/>
    <mergeCell ref="A107:F107"/>
    <mergeCell ref="A108:F108"/>
    <mergeCell ref="B109:F109"/>
    <mergeCell ref="A110:F110"/>
    <mergeCell ref="B111:F111"/>
    <mergeCell ref="A123:F123"/>
    <mergeCell ref="B112:F112"/>
    <mergeCell ref="A113:F113"/>
    <mergeCell ref="A114:F114"/>
    <mergeCell ref="B115:F115"/>
    <mergeCell ref="A116:F116"/>
    <mergeCell ref="A117:F117"/>
    <mergeCell ref="B124:F124"/>
    <mergeCell ref="A125:F125"/>
    <mergeCell ref="B126:F126"/>
    <mergeCell ref="C127:F127"/>
    <mergeCell ref="C128:F128"/>
    <mergeCell ref="B118:F118"/>
    <mergeCell ref="A119:F119"/>
    <mergeCell ref="B120:F120"/>
    <mergeCell ref="A121:F121"/>
    <mergeCell ref="B122:F122"/>
  </mergeCells>
  <printOptions/>
  <pageMargins left="0.5" right="0.5" top="0.49027777777777776" bottom="0.5" header="0.5118055555555555" footer="0.5"/>
  <pageSetup fitToHeight="0" fitToWidth="1" horizontalDpi="300" verticalDpi="300" orientation="portrait" paperSize="9"/>
  <headerFooter alignWithMargins="0">
    <oddFooter>&amp;CStrona &amp;P z &amp;N</oddFooter>
  </headerFooter>
  <rowBreaks count="2" manualBreakCount="2">
    <brk id="52" max="255" man="1"/>
    <brk id="103"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126"/>
  <sheetViews>
    <sheetView zoomScale="70" zoomScaleNormal="70" zoomScalePageLayoutView="0" workbookViewId="0" topLeftCell="A1">
      <selection activeCell="A1" sqref="A1"/>
    </sheetView>
  </sheetViews>
  <sheetFormatPr defaultColWidth="9.140625" defaultRowHeight="12.75"/>
  <cols>
    <col min="1" max="1" width="6.421875" style="1" customWidth="1"/>
    <col min="2" max="2" width="52.421875" style="2" customWidth="1"/>
    <col min="3" max="4" width="9.140625" style="1" customWidth="1"/>
    <col min="5" max="5" width="12.421875" style="1" customWidth="1"/>
    <col min="6" max="6" width="16.57421875" style="1" customWidth="1"/>
    <col min="7" max="7" width="13.8515625" style="1" customWidth="1"/>
    <col min="8" max="8" width="8.7109375" style="1" customWidth="1"/>
    <col min="9" max="16384" width="9.140625" style="1" customWidth="1"/>
  </cols>
  <sheetData>
    <row r="1" spans="1:6" ht="63.75" customHeight="1">
      <c r="A1" s="238"/>
      <c r="B1" s="238"/>
      <c r="C1" s="238"/>
      <c r="D1" s="238"/>
      <c r="E1" s="238"/>
      <c r="F1" s="238"/>
    </row>
    <row r="2" spans="1:6" ht="44.25" customHeight="1">
      <c r="A2" s="239" t="s">
        <v>96</v>
      </c>
      <c r="B2" s="239"/>
      <c r="C2" s="239"/>
      <c r="D2" s="239"/>
      <c r="E2" s="239"/>
      <c r="F2" s="239"/>
    </row>
    <row r="3" spans="1:6" ht="15" customHeight="1">
      <c r="A3" s="224" t="s">
        <v>4</v>
      </c>
      <c r="B3" s="224" t="s">
        <v>5</v>
      </c>
      <c r="C3" s="224" t="s">
        <v>7</v>
      </c>
      <c r="D3" s="224" t="s">
        <v>97</v>
      </c>
      <c r="E3" s="224" t="s">
        <v>9</v>
      </c>
      <c r="F3" s="121" t="s">
        <v>10</v>
      </c>
    </row>
    <row r="4" spans="1:6" ht="15" customHeight="1">
      <c r="A4" s="224"/>
      <c r="B4" s="224"/>
      <c r="C4" s="224"/>
      <c r="D4" s="224"/>
      <c r="E4" s="224"/>
      <c r="F4" s="121" t="s">
        <v>11</v>
      </c>
    </row>
    <row r="5" spans="1:6" ht="19.5" customHeight="1">
      <c r="A5" s="224"/>
      <c r="B5" s="224"/>
      <c r="C5" s="224"/>
      <c r="D5" s="224"/>
      <c r="E5" s="224"/>
      <c r="F5" s="121" t="s">
        <v>12</v>
      </c>
    </row>
    <row r="6" spans="1:6" ht="13.5" customHeight="1">
      <c r="A6" s="122">
        <v>1</v>
      </c>
      <c r="B6" s="122">
        <v>2</v>
      </c>
      <c r="C6" s="122">
        <v>3</v>
      </c>
      <c r="D6" s="122">
        <v>4</v>
      </c>
      <c r="E6" s="122">
        <v>5</v>
      </c>
      <c r="F6" s="122">
        <v>6</v>
      </c>
    </row>
    <row r="7" spans="1:6" ht="13.5" customHeight="1">
      <c r="A7" s="241" t="s">
        <v>301</v>
      </c>
      <c r="B7" s="235" t="s">
        <v>302</v>
      </c>
      <c r="C7" s="235"/>
      <c r="D7" s="235"/>
      <c r="E7" s="235"/>
      <c r="F7" s="235"/>
    </row>
    <row r="8" spans="1:6" ht="13.5" customHeight="1">
      <c r="A8" s="241"/>
      <c r="B8" s="242" t="s">
        <v>303</v>
      </c>
      <c r="C8" s="242"/>
      <c r="D8" s="242"/>
      <c r="E8" s="242"/>
      <c r="F8" s="242"/>
    </row>
    <row r="9" spans="1:8" ht="15" customHeight="1">
      <c r="A9" s="235" t="s">
        <v>304</v>
      </c>
      <c r="B9" s="232" t="s">
        <v>102</v>
      </c>
      <c r="C9" s="232"/>
      <c r="D9" s="232"/>
      <c r="E9" s="232"/>
      <c r="F9" s="232"/>
      <c r="G9" s="124" t="s">
        <v>103</v>
      </c>
      <c r="H9" s="125"/>
    </row>
    <row r="10" spans="1:8" ht="13.5" customHeight="1">
      <c r="A10" s="235"/>
      <c r="B10" s="237" t="s">
        <v>104</v>
      </c>
      <c r="C10" s="237"/>
      <c r="D10" s="237"/>
      <c r="E10" s="237"/>
      <c r="F10" s="237"/>
      <c r="G10" s="126" t="s">
        <v>105</v>
      </c>
      <c r="H10" s="127"/>
    </row>
    <row r="11" spans="1:8" ht="17.25" customHeight="1">
      <c r="A11" s="128" t="s">
        <v>305</v>
      </c>
      <c r="B11" s="129" t="s">
        <v>107</v>
      </c>
      <c r="C11" s="128" t="s">
        <v>19</v>
      </c>
      <c r="D11" s="128">
        <f>G11</f>
        <v>31</v>
      </c>
      <c r="E11" s="130">
        <v>2000</v>
      </c>
      <c r="F11" s="130">
        <f>D11*E11</f>
        <v>62000</v>
      </c>
      <c r="G11" s="124">
        <v>31</v>
      </c>
      <c r="H11" s="131"/>
    </row>
    <row r="12" spans="1:8" ht="15" customHeight="1">
      <c r="A12" s="128" t="s">
        <v>306</v>
      </c>
      <c r="B12" s="129" t="s">
        <v>109</v>
      </c>
      <c r="C12" s="128" t="s">
        <v>19</v>
      </c>
      <c r="D12" s="128">
        <f>G12</f>
        <v>46</v>
      </c>
      <c r="E12" s="130">
        <v>3000</v>
      </c>
      <c r="F12" s="130">
        <f>D12*E12</f>
        <v>138000</v>
      </c>
      <c r="G12" s="124">
        <v>46</v>
      </c>
      <c r="H12" s="124"/>
    </row>
    <row r="13" spans="1:8" ht="15" customHeight="1">
      <c r="A13" s="128" t="s">
        <v>307</v>
      </c>
      <c r="B13" s="132" t="s">
        <v>111</v>
      </c>
      <c r="C13" s="128" t="s">
        <v>19</v>
      </c>
      <c r="D13" s="128">
        <f>G13</f>
        <v>46</v>
      </c>
      <c r="E13" s="130">
        <v>1500</v>
      </c>
      <c r="F13" s="130">
        <f>D13*E13</f>
        <v>69000</v>
      </c>
      <c r="G13" s="124">
        <v>46</v>
      </c>
      <c r="H13" s="124"/>
    </row>
    <row r="14" spans="1:8" ht="15" customHeight="1">
      <c r="A14" s="128" t="s">
        <v>308</v>
      </c>
      <c r="B14" s="132" t="s">
        <v>113</v>
      </c>
      <c r="C14" s="128" t="s">
        <v>19</v>
      </c>
      <c r="D14" s="128">
        <f>G14</f>
        <v>46</v>
      </c>
      <c r="E14" s="130">
        <v>6800</v>
      </c>
      <c r="F14" s="130">
        <f>D14*E14</f>
        <v>312800</v>
      </c>
      <c r="G14" s="124">
        <v>46</v>
      </c>
      <c r="H14" s="124"/>
    </row>
    <row r="15" spans="1:8" ht="16.5" customHeight="1">
      <c r="A15" s="133"/>
      <c r="B15" s="231" t="s">
        <v>114</v>
      </c>
      <c r="C15" s="231"/>
      <c r="D15" s="231"/>
      <c r="E15" s="231"/>
      <c r="F15" s="134">
        <f>SUM(F11:F14)</f>
        <v>581800</v>
      </c>
      <c r="G15" s="135">
        <f>0.1*F87</f>
        <v>582119</v>
      </c>
      <c r="H15" s="125"/>
    </row>
    <row r="16" spans="1:8" ht="14.25" customHeight="1">
      <c r="A16" s="136" t="s">
        <v>309</v>
      </c>
      <c r="B16" s="230" t="s">
        <v>116</v>
      </c>
      <c r="C16" s="230"/>
      <c r="D16" s="230"/>
      <c r="E16" s="230"/>
      <c r="F16" s="230"/>
      <c r="G16" s="124" t="s">
        <v>117</v>
      </c>
      <c r="H16" s="125"/>
    </row>
    <row r="17" spans="1:8" ht="15" customHeight="1">
      <c r="A17" s="136" t="s">
        <v>310</v>
      </c>
      <c r="B17" s="232" t="s">
        <v>119</v>
      </c>
      <c r="C17" s="232"/>
      <c r="D17" s="232"/>
      <c r="E17" s="232"/>
      <c r="F17" s="232"/>
      <c r="G17" s="126" t="s">
        <v>105</v>
      </c>
      <c r="H17" s="126" t="s">
        <v>120</v>
      </c>
    </row>
    <row r="18" spans="1:8" ht="15" customHeight="1">
      <c r="A18" s="128" t="s">
        <v>311</v>
      </c>
      <c r="B18" s="137" t="s">
        <v>122</v>
      </c>
      <c r="C18" s="138" t="s">
        <v>123</v>
      </c>
      <c r="D18" s="139">
        <f aca="true" t="shared" si="0" ref="D18:D27">G18*H18</f>
        <v>0</v>
      </c>
      <c r="E18" s="140"/>
      <c r="F18" s="140">
        <f aca="true" t="shared" si="1" ref="F18:F27">D18*E18</f>
        <v>0</v>
      </c>
      <c r="G18" s="124">
        <v>0</v>
      </c>
      <c r="H18" s="124">
        <v>0</v>
      </c>
    </row>
    <row r="19" spans="1:8" ht="15" customHeight="1">
      <c r="A19" s="128" t="s">
        <v>312</v>
      </c>
      <c r="B19" s="132" t="s">
        <v>125</v>
      </c>
      <c r="C19" s="128" t="s">
        <v>123</v>
      </c>
      <c r="D19" s="141">
        <f t="shared" si="0"/>
        <v>1586</v>
      </c>
      <c r="E19" s="130">
        <v>430</v>
      </c>
      <c r="F19" s="130">
        <f t="shared" si="1"/>
        <v>681980</v>
      </c>
      <c r="G19" s="124">
        <v>61</v>
      </c>
      <c r="H19" s="124">
        <v>26</v>
      </c>
    </row>
    <row r="20" spans="1:8" ht="15" customHeight="1">
      <c r="A20" s="128" t="s">
        <v>313</v>
      </c>
      <c r="B20" s="132" t="s">
        <v>127</v>
      </c>
      <c r="C20" s="128" t="s">
        <v>123</v>
      </c>
      <c r="D20" s="141">
        <f t="shared" si="0"/>
        <v>1586</v>
      </c>
      <c r="E20" s="130">
        <v>260</v>
      </c>
      <c r="F20" s="130">
        <f t="shared" si="1"/>
        <v>412360</v>
      </c>
      <c r="G20" s="124">
        <v>61</v>
      </c>
      <c r="H20" s="124">
        <v>26</v>
      </c>
    </row>
    <row r="21" spans="1:8" ht="15" customHeight="1">
      <c r="A21" s="128" t="s">
        <v>314</v>
      </c>
      <c r="B21" s="142" t="s">
        <v>129</v>
      </c>
      <c r="C21" s="128" t="s">
        <v>123</v>
      </c>
      <c r="D21" s="141">
        <f t="shared" si="0"/>
        <v>690</v>
      </c>
      <c r="E21" s="130">
        <v>360</v>
      </c>
      <c r="F21" s="130">
        <f t="shared" si="1"/>
        <v>248400</v>
      </c>
      <c r="G21" s="124">
        <v>46</v>
      </c>
      <c r="H21" s="124">
        <v>15</v>
      </c>
    </row>
    <row r="22" spans="1:8" ht="15" customHeight="1">
      <c r="A22" s="128" t="s">
        <v>315</v>
      </c>
      <c r="B22" s="184" t="s">
        <v>131</v>
      </c>
      <c r="C22" s="185" t="s">
        <v>123</v>
      </c>
      <c r="D22" s="186">
        <f t="shared" si="0"/>
        <v>1196</v>
      </c>
      <c r="E22" s="187">
        <v>300</v>
      </c>
      <c r="F22" s="187">
        <f t="shared" si="1"/>
        <v>358800</v>
      </c>
      <c r="G22" s="124">
        <v>46</v>
      </c>
      <c r="H22" s="124">
        <v>26</v>
      </c>
    </row>
    <row r="23" spans="1:8" ht="15" customHeight="1">
      <c r="A23" s="128" t="s">
        <v>316</v>
      </c>
      <c r="B23" s="132" t="s">
        <v>133</v>
      </c>
      <c r="C23" s="128" t="s">
        <v>123</v>
      </c>
      <c r="D23" s="141">
        <f t="shared" si="0"/>
        <v>1196</v>
      </c>
      <c r="E23" s="130">
        <v>300</v>
      </c>
      <c r="F23" s="130">
        <f t="shared" si="1"/>
        <v>358800</v>
      </c>
      <c r="G23" s="124">
        <v>46</v>
      </c>
      <c r="H23" s="124">
        <v>26</v>
      </c>
    </row>
    <row r="24" spans="1:8" ht="15" customHeight="1">
      <c r="A24" s="128" t="s">
        <v>317</v>
      </c>
      <c r="B24" s="184" t="s">
        <v>137</v>
      </c>
      <c r="C24" s="185" t="s">
        <v>123</v>
      </c>
      <c r="D24" s="186">
        <f t="shared" si="0"/>
        <v>1196</v>
      </c>
      <c r="E24" s="187">
        <v>300</v>
      </c>
      <c r="F24" s="187">
        <f t="shared" si="1"/>
        <v>358800</v>
      </c>
      <c r="G24" s="124">
        <v>46</v>
      </c>
      <c r="H24" s="124">
        <v>26</v>
      </c>
    </row>
    <row r="25" spans="1:8" ht="15" customHeight="1">
      <c r="A25" s="128" t="s">
        <v>318</v>
      </c>
      <c r="B25" s="132" t="s">
        <v>139</v>
      </c>
      <c r="C25" s="128" t="s">
        <v>123</v>
      </c>
      <c r="D25" s="141">
        <f t="shared" si="0"/>
        <v>1196</v>
      </c>
      <c r="E25" s="130">
        <v>300</v>
      </c>
      <c r="F25" s="130">
        <f t="shared" si="1"/>
        <v>358800</v>
      </c>
      <c r="G25" s="124">
        <v>46</v>
      </c>
      <c r="H25" s="124">
        <v>26</v>
      </c>
    </row>
    <row r="26" spans="1:8" ht="15" customHeight="1">
      <c r="A26" s="128" t="s">
        <v>319</v>
      </c>
      <c r="B26" s="143" t="s">
        <v>143</v>
      </c>
      <c r="C26" s="138" t="s">
        <v>123</v>
      </c>
      <c r="D26" s="139">
        <f t="shared" si="0"/>
        <v>0</v>
      </c>
      <c r="E26" s="140"/>
      <c r="F26" s="140">
        <f t="shared" si="1"/>
        <v>0</v>
      </c>
      <c r="G26" s="124">
        <v>0</v>
      </c>
      <c r="H26" s="124">
        <v>0</v>
      </c>
    </row>
    <row r="27" spans="1:8" ht="15" customHeight="1">
      <c r="A27" s="128" t="s">
        <v>320</v>
      </c>
      <c r="B27" s="143" t="s">
        <v>145</v>
      </c>
      <c r="C27" s="138" t="s">
        <v>123</v>
      </c>
      <c r="D27" s="139">
        <f t="shared" si="0"/>
        <v>0</v>
      </c>
      <c r="E27" s="140"/>
      <c r="F27" s="140">
        <f t="shared" si="1"/>
        <v>0</v>
      </c>
      <c r="G27" s="124">
        <v>0</v>
      </c>
      <c r="H27" s="124">
        <v>0</v>
      </c>
    </row>
    <row r="28" spans="1:8" ht="15" customHeight="1">
      <c r="A28" s="136" t="s">
        <v>321</v>
      </c>
      <c r="B28" s="232" t="s">
        <v>147</v>
      </c>
      <c r="C28" s="232"/>
      <c r="D28" s="232"/>
      <c r="E28" s="232"/>
      <c r="F28" s="232"/>
      <c r="G28" s="124"/>
      <c r="H28" s="124"/>
    </row>
    <row r="29" spans="1:8" ht="15" customHeight="1">
      <c r="A29" s="128" t="s">
        <v>322</v>
      </c>
      <c r="B29" s="137" t="s">
        <v>149</v>
      </c>
      <c r="C29" s="138" t="s">
        <v>123</v>
      </c>
      <c r="D29" s="139">
        <f aca="true" t="shared" si="2" ref="D29:D53">G29*H29</f>
        <v>0</v>
      </c>
      <c r="E29" s="140"/>
      <c r="F29" s="140">
        <f aca="true" t="shared" si="3" ref="F29:F53">D29*E29</f>
        <v>0</v>
      </c>
      <c r="G29" s="124">
        <v>0</v>
      </c>
      <c r="H29" s="124">
        <v>0</v>
      </c>
    </row>
    <row r="30" spans="1:8" ht="15" customHeight="1">
      <c r="A30" s="128" t="s">
        <v>323</v>
      </c>
      <c r="B30" s="137" t="s">
        <v>151</v>
      </c>
      <c r="C30" s="138" t="s">
        <v>123</v>
      </c>
      <c r="D30" s="139">
        <f t="shared" si="2"/>
        <v>0</v>
      </c>
      <c r="E30" s="140"/>
      <c r="F30" s="140">
        <f t="shared" si="3"/>
        <v>0</v>
      </c>
      <c r="G30" s="124">
        <v>0</v>
      </c>
      <c r="H30" s="124">
        <v>0</v>
      </c>
    </row>
    <row r="31" spans="1:8" ht="15" customHeight="1">
      <c r="A31" s="128" t="s">
        <v>324</v>
      </c>
      <c r="B31" s="132" t="s">
        <v>153</v>
      </c>
      <c r="C31" s="128" t="s">
        <v>123</v>
      </c>
      <c r="D31" s="141">
        <f t="shared" si="2"/>
        <v>465</v>
      </c>
      <c r="E31" s="130">
        <v>130</v>
      </c>
      <c r="F31" s="130">
        <f t="shared" si="3"/>
        <v>60450</v>
      </c>
      <c r="G31" s="124">
        <v>31</v>
      </c>
      <c r="H31" s="124">
        <v>15</v>
      </c>
    </row>
    <row r="32" spans="1:8" ht="15" customHeight="1">
      <c r="A32" s="128" t="s">
        <v>325</v>
      </c>
      <c r="B32" s="137" t="s">
        <v>155</v>
      </c>
      <c r="C32" s="138" t="s">
        <v>123</v>
      </c>
      <c r="D32" s="139">
        <f t="shared" si="2"/>
        <v>0</v>
      </c>
      <c r="E32" s="140"/>
      <c r="F32" s="140">
        <f t="shared" si="3"/>
        <v>0</v>
      </c>
      <c r="G32" s="124">
        <v>0</v>
      </c>
      <c r="H32" s="124">
        <v>0</v>
      </c>
    </row>
    <row r="33" spans="1:8" ht="30" customHeight="1">
      <c r="A33" s="128" t="s">
        <v>326</v>
      </c>
      <c r="B33" s="144" t="s">
        <v>157</v>
      </c>
      <c r="C33" s="128" t="s">
        <v>123</v>
      </c>
      <c r="D33" s="141">
        <f t="shared" si="2"/>
        <v>1364</v>
      </c>
      <c r="E33" s="145">
        <v>130</v>
      </c>
      <c r="F33" s="130">
        <f t="shared" si="3"/>
        <v>177320</v>
      </c>
      <c r="G33" s="126">
        <v>62</v>
      </c>
      <c r="H33" s="126">
        <v>22</v>
      </c>
    </row>
    <row r="34" spans="1:8" ht="15" customHeight="1">
      <c r="A34" s="128" t="s">
        <v>327</v>
      </c>
      <c r="B34" s="153" t="s">
        <v>159</v>
      </c>
      <c r="C34" s="138" t="s">
        <v>123</v>
      </c>
      <c r="D34" s="139">
        <f t="shared" si="2"/>
        <v>0</v>
      </c>
      <c r="E34" s="151"/>
      <c r="F34" s="140">
        <f t="shared" si="3"/>
        <v>0</v>
      </c>
      <c r="G34" s="124">
        <v>0</v>
      </c>
      <c r="H34" s="124">
        <v>0</v>
      </c>
    </row>
    <row r="35" spans="1:8" ht="15" customHeight="1">
      <c r="A35" s="128" t="s">
        <v>328</v>
      </c>
      <c r="B35" s="146" t="s">
        <v>161</v>
      </c>
      <c r="C35" s="128" t="s">
        <v>123</v>
      </c>
      <c r="D35" s="141">
        <f t="shared" si="2"/>
        <v>682</v>
      </c>
      <c r="E35" s="145">
        <v>130</v>
      </c>
      <c r="F35" s="130">
        <f t="shared" si="3"/>
        <v>88660</v>
      </c>
      <c r="G35" s="124">
        <v>31</v>
      </c>
      <c r="H35" s="124">
        <v>22</v>
      </c>
    </row>
    <row r="36" spans="1:8" ht="15" customHeight="1">
      <c r="A36" s="128" t="s">
        <v>329</v>
      </c>
      <c r="B36" s="146" t="s">
        <v>163</v>
      </c>
      <c r="C36" s="128" t="s">
        <v>123</v>
      </c>
      <c r="D36" s="141">
        <f t="shared" si="2"/>
        <v>465</v>
      </c>
      <c r="E36" s="145">
        <v>130</v>
      </c>
      <c r="F36" s="130">
        <f t="shared" si="3"/>
        <v>60450</v>
      </c>
      <c r="G36" s="124">
        <v>31</v>
      </c>
      <c r="H36" s="124">
        <v>15</v>
      </c>
    </row>
    <row r="37" spans="1:8" ht="15" customHeight="1">
      <c r="A37" s="128" t="s">
        <v>330</v>
      </c>
      <c r="B37" s="147" t="s">
        <v>165</v>
      </c>
      <c r="C37" s="138" t="s">
        <v>123</v>
      </c>
      <c r="D37" s="139">
        <f t="shared" si="2"/>
        <v>0</v>
      </c>
      <c r="E37" s="140"/>
      <c r="F37" s="140">
        <f t="shared" si="3"/>
        <v>0</v>
      </c>
      <c r="G37" s="124">
        <v>0</v>
      </c>
      <c r="H37" s="124">
        <v>0</v>
      </c>
    </row>
    <row r="38" spans="1:8" ht="15" customHeight="1">
      <c r="A38" s="128" t="s">
        <v>331</v>
      </c>
      <c r="B38" s="148" t="s">
        <v>167</v>
      </c>
      <c r="C38" s="128" t="s">
        <v>123</v>
      </c>
      <c r="D38" s="141">
        <f t="shared" si="2"/>
        <v>682</v>
      </c>
      <c r="E38" s="130">
        <v>210</v>
      </c>
      <c r="F38" s="130">
        <f t="shared" si="3"/>
        <v>143220</v>
      </c>
      <c r="G38" s="124">
        <v>31</v>
      </c>
      <c r="H38" s="124">
        <v>22</v>
      </c>
    </row>
    <row r="39" spans="1:8" ht="15" customHeight="1">
      <c r="A39" s="128" t="s">
        <v>332</v>
      </c>
      <c r="B39" s="146" t="s">
        <v>169</v>
      </c>
      <c r="C39" s="128" t="s">
        <v>123</v>
      </c>
      <c r="D39" s="141">
        <f t="shared" si="2"/>
        <v>310</v>
      </c>
      <c r="E39" s="145">
        <v>130</v>
      </c>
      <c r="F39" s="130">
        <f t="shared" si="3"/>
        <v>40300</v>
      </c>
      <c r="G39" s="124">
        <v>31</v>
      </c>
      <c r="H39" s="124">
        <v>10</v>
      </c>
    </row>
    <row r="40" spans="1:8" ht="18.75" customHeight="1">
      <c r="A40" s="128" t="s">
        <v>333</v>
      </c>
      <c r="B40" s="149" t="s">
        <v>171</v>
      </c>
      <c r="C40" s="138" t="s">
        <v>123</v>
      </c>
      <c r="D40" s="150">
        <f t="shared" si="2"/>
        <v>0</v>
      </c>
      <c r="E40" s="151"/>
      <c r="F40" s="140">
        <f t="shared" si="3"/>
        <v>0</v>
      </c>
      <c r="G40" s="126">
        <v>0</v>
      </c>
      <c r="H40" s="124">
        <v>0</v>
      </c>
    </row>
    <row r="41" spans="1:8" ht="15" customHeight="1">
      <c r="A41" s="128" t="s">
        <v>334</v>
      </c>
      <c r="B41" s="146" t="s">
        <v>173</v>
      </c>
      <c r="C41" s="128" t="s">
        <v>123</v>
      </c>
      <c r="D41" s="152">
        <f t="shared" si="2"/>
        <v>2024</v>
      </c>
      <c r="E41" s="145">
        <v>320</v>
      </c>
      <c r="F41" s="130">
        <f t="shared" si="3"/>
        <v>647680</v>
      </c>
      <c r="G41" s="124">
        <v>92</v>
      </c>
      <c r="H41" s="124">
        <v>22</v>
      </c>
    </row>
    <row r="42" spans="1:8" ht="15" customHeight="1">
      <c r="A42" s="128" t="s">
        <v>335</v>
      </c>
      <c r="B42" s="153" t="s">
        <v>175</v>
      </c>
      <c r="C42" s="138" t="s">
        <v>123</v>
      </c>
      <c r="D42" s="150">
        <f t="shared" si="2"/>
        <v>0</v>
      </c>
      <c r="E42" s="151"/>
      <c r="F42" s="140">
        <f t="shared" si="3"/>
        <v>0</v>
      </c>
      <c r="G42" s="124">
        <v>0</v>
      </c>
      <c r="H42" s="124">
        <v>0</v>
      </c>
    </row>
    <row r="43" spans="1:8" ht="15" customHeight="1">
      <c r="A43" s="128" t="s">
        <v>336</v>
      </c>
      <c r="B43" s="147" t="s">
        <v>177</v>
      </c>
      <c r="C43" s="138" t="s">
        <v>123</v>
      </c>
      <c r="D43" s="150">
        <f t="shared" si="2"/>
        <v>0</v>
      </c>
      <c r="E43" s="140"/>
      <c r="F43" s="140">
        <f t="shared" si="3"/>
        <v>0</v>
      </c>
      <c r="G43" s="124">
        <v>0</v>
      </c>
      <c r="H43" s="124">
        <v>0</v>
      </c>
    </row>
    <row r="44" spans="1:8" ht="15" customHeight="1">
      <c r="A44" s="128" t="s">
        <v>337</v>
      </c>
      <c r="B44" s="148" t="s">
        <v>179</v>
      </c>
      <c r="C44" s="128" t="s">
        <v>123</v>
      </c>
      <c r="D44" s="152">
        <f t="shared" si="2"/>
        <v>1342</v>
      </c>
      <c r="E44" s="130">
        <v>130</v>
      </c>
      <c r="F44" s="130">
        <f t="shared" si="3"/>
        <v>174460</v>
      </c>
      <c r="G44" s="124">
        <v>61</v>
      </c>
      <c r="H44" s="124">
        <v>22</v>
      </c>
    </row>
    <row r="45" spans="1:8" ht="15" customHeight="1">
      <c r="A45" s="128" t="s">
        <v>338</v>
      </c>
      <c r="B45" s="147" t="s">
        <v>181</v>
      </c>
      <c r="C45" s="138" t="s">
        <v>123</v>
      </c>
      <c r="D45" s="150">
        <f t="shared" si="2"/>
        <v>0</v>
      </c>
      <c r="E45" s="140"/>
      <c r="F45" s="140">
        <f t="shared" si="3"/>
        <v>0</v>
      </c>
      <c r="G45" s="124">
        <v>0</v>
      </c>
      <c r="H45" s="124">
        <v>0</v>
      </c>
    </row>
    <row r="46" spans="1:8" ht="15" customHeight="1">
      <c r="A46" s="128" t="s">
        <v>339</v>
      </c>
      <c r="B46" s="153" t="s">
        <v>183</v>
      </c>
      <c r="C46" s="138" t="s">
        <v>123</v>
      </c>
      <c r="D46" s="150">
        <f t="shared" si="2"/>
        <v>0</v>
      </c>
      <c r="E46" s="151"/>
      <c r="F46" s="140">
        <f t="shared" si="3"/>
        <v>0</v>
      </c>
      <c r="G46" s="124">
        <v>0</v>
      </c>
      <c r="H46" s="124">
        <v>0</v>
      </c>
    </row>
    <row r="47" spans="1:8" ht="15" customHeight="1">
      <c r="A47" s="128" t="s">
        <v>340</v>
      </c>
      <c r="B47" s="153" t="s">
        <v>185</v>
      </c>
      <c r="C47" s="138" t="s">
        <v>123</v>
      </c>
      <c r="D47" s="150">
        <f t="shared" si="2"/>
        <v>0</v>
      </c>
      <c r="E47" s="151"/>
      <c r="F47" s="140">
        <f t="shared" si="3"/>
        <v>0</v>
      </c>
      <c r="G47" s="124">
        <v>0</v>
      </c>
      <c r="H47" s="124">
        <v>0</v>
      </c>
    </row>
    <row r="48" spans="1:8" ht="15" customHeight="1">
      <c r="A48" s="128" t="s">
        <v>341</v>
      </c>
      <c r="B48" s="146" t="s">
        <v>187</v>
      </c>
      <c r="C48" s="128" t="s">
        <v>123</v>
      </c>
      <c r="D48" s="152">
        <f t="shared" si="2"/>
        <v>1342</v>
      </c>
      <c r="E48" s="145">
        <v>60</v>
      </c>
      <c r="F48" s="130">
        <f t="shared" si="3"/>
        <v>80520</v>
      </c>
      <c r="G48" s="124">
        <v>61</v>
      </c>
      <c r="H48" s="124">
        <v>22</v>
      </c>
    </row>
    <row r="49" spans="1:8" ht="15" customHeight="1">
      <c r="A49" s="128" t="s">
        <v>342</v>
      </c>
      <c r="B49" s="153" t="s">
        <v>189</v>
      </c>
      <c r="C49" s="138" t="s">
        <v>123</v>
      </c>
      <c r="D49" s="150">
        <f t="shared" si="2"/>
        <v>0</v>
      </c>
      <c r="E49" s="151"/>
      <c r="F49" s="140">
        <f t="shared" si="3"/>
        <v>0</v>
      </c>
      <c r="G49" s="124">
        <v>0</v>
      </c>
      <c r="H49" s="124">
        <v>0</v>
      </c>
    </row>
    <row r="50" spans="1:8" ht="15" customHeight="1">
      <c r="A50" s="128" t="s">
        <v>343</v>
      </c>
      <c r="B50" s="153" t="s">
        <v>191</v>
      </c>
      <c r="C50" s="138" t="s">
        <v>123</v>
      </c>
      <c r="D50" s="150">
        <f t="shared" si="2"/>
        <v>0</v>
      </c>
      <c r="E50" s="151"/>
      <c r="F50" s="140">
        <f t="shared" si="3"/>
        <v>0</v>
      </c>
      <c r="G50" s="124">
        <v>0</v>
      </c>
      <c r="H50" s="124">
        <v>0</v>
      </c>
    </row>
    <row r="51" spans="1:8" ht="15" customHeight="1">
      <c r="A51" s="128" t="s">
        <v>344</v>
      </c>
      <c r="B51" s="153" t="s">
        <v>193</v>
      </c>
      <c r="C51" s="138" t="s">
        <v>123</v>
      </c>
      <c r="D51" s="150">
        <f t="shared" si="2"/>
        <v>0</v>
      </c>
      <c r="E51" s="151"/>
      <c r="F51" s="140">
        <f t="shared" si="3"/>
        <v>0</v>
      </c>
      <c r="G51" s="124">
        <v>0</v>
      </c>
      <c r="H51" s="124">
        <v>0</v>
      </c>
    </row>
    <row r="52" spans="1:8" ht="15" customHeight="1">
      <c r="A52" s="128" t="s">
        <v>345</v>
      </c>
      <c r="B52" s="148" t="s">
        <v>195</v>
      </c>
      <c r="C52" s="128" t="s">
        <v>123</v>
      </c>
      <c r="D52" s="152">
        <f t="shared" si="2"/>
        <v>330</v>
      </c>
      <c r="E52" s="130">
        <v>70</v>
      </c>
      <c r="F52" s="130">
        <f t="shared" si="3"/>
        <v>23100</v>
      </c>
      <c r="G52" s="124">
        <v>15</v>
      </c>
      <c r="H52" s="124">
        <v>22</v>
      </c>
    </row>
    <row r="53" spans="1:8" ht="15" customHeight="1">
      <c r="A53" s="128" t="s">
        <v>346</v>
      </c>
      <c r="B53" s="148" t="s">
        <v>197</v>
      </c>
      <c r="C53" s="128" t="s">
        <v>123</v>
      </c>
      <c r="D53" s="152">
        <f t="shared" si="2"/>
        <v>330</v>
      </c>
      <c r="E53" s="130">
        <v>70</v>
      </c>
      <c r="F53" s="130">
        <f t="shared" si="3"/>
        <v>23100</v>
      </c>
      <c r="G53" s="124">
        <v>15</v>
      </c>
      <c r="H53" s="124">
        <v>22</v>
      </c>
    </row>
    <row r="54" spans="1:8" ht="15" customHeight="1">
      <c r="A54" s="154"/>
      <c r="B54" s="146" t="s">
        <v>198</v>
      </c>
      <c r="C54" s="154"/>
      <c r="D54" s="155"/>
      <c r="E54" s="156"/>
      <c r="F54" s="157"/>
      <c r="G54" s="124"/>
      <c r="H54" s="124"/>
    </row>
    <row r="55" spans="1:8" ht="15" customHeight="1">
      <c r="A55" s="128" t="s">
        <v>347</v>
      </c>
      <c r="B55" s="153" t="s">
        <v>200</v>
      </c>
      <c r="C55" s="138" t="s">
        <v>123</v>
      </c>
      <c r="D55" s="150">
        <f aca="true" t="shared" si="4" ref="D55:D69">G55*H55</f>
        <v>0</v>
      </c>
      <c r="E55" s="151"/>
      <c r="F55" s="151">
        <f aca="true" t="shared" si="5" ref="F55:F69">D55*E55</f>
        <v>0</v>
      </c>
      <c r="G55" s="124">
        <v>0</v>
      </c>
      <c r="H55" s="124">
        <v>0</v>
      </c>
    </row>
    <row r="56" spans="1:8" ht="15" customHeight="1">
      <c r="A56" s="128" t="s">
        <v>348</v>
      </c>
      <c r="B56" s="153" t="s">
        <v>202</v>
      </c>
      <c r="C56" s="138" t="s">
        <v>123</v>
      </c>
      <c r="D56" s="150">
        <f t="shared" si="4"/>
        <v>0</v>
      </c>
      <c r="E56" s="151"/>
      <c r="F56" s="151">
        <f t="shared" si="5"/>
        <v>0</v>
      </c>
      <c r="G56" s="124">
        <v>0</v>
      </c>
      <c r="H56" s="124">
        <v>0</v>
      </c>
    </row>
    <row r="57" spans="1:8" ht="15" customHeight="1">
      <c r="A57" s="128" t="s">
        <v>349</v>
      </c>
      <c r="B57" s="153" t="s">
        <v>204</v>
      </c>
      <c r="C57" s="138" t="s">
        <v>123</v>
      </c>
      <c r="D57" s="150">
        <f t="shared" si="4"/>
        <v>0</v>
      </c>
      <c r="E57" s="151"/>
      <c r="F57" s="151">
        <f t="shared" si="5"/>
        <v>0</v>
      </c>
      <c r="G57" s="124">
        <v>0</v>
      </c>
      <c r="H57" s="124">
        <v>0</v>
      </c>
    </row>
    <row r="58" spans="1:8" ht="15" customHeight="1">
      <c r="A58" s="128" t="s">
        <v>350</v>
      </c>
      <c r="B58" s="146" t="s">
        <v>206</v>
      </c>
      <c r="C58" s="128" t="s">
        <v>123</v>
      </c>
      <c r="D58" s="152">
        <f t="shared" si="4"/>
        <v>225</v>
      </c>
      <c r="E58" s="145">
        <v>60</v>
      </c>
      <c r="F58" s="145">
        <f t="shared" si="5"/>
        <v>13500</v>
      </c>
      <c r="G58" s="124">
        <v>15</v>
      </c>
      <c r="H58" s="124">
        <v>15</v>
      </c>
    </row>
    <row r="59" spans="1:8" ht="24.75" customHeight="1">
      <c r="A59" s="128" t="s">
        <v>351</v>
      </c>
      <c r="B59" s="144" t="s">
        <v>208</v>
      </c>
      <c r="C59" s="128" t="s">
        <v>123</v>
      </c>
      <c r="D59" s="152">
        <f t="shared" si="4"/>
        <v>660</v>
      </c>
      <c r="E59" s="145">
        <v>60</v>
      </c>
      <c r="F59" s="145">
        <f t="shared" si="5"/>
        <v>39600</v>
      </c>
      <c r="G59" s="124">
        <v>30</v>
      </c>
      <c r="H59" s="124">
        <v>22</v>
      </c>
    </row>
    <row r="60" spans="1:8" ht="15" customHeight="1">
      <c r="A60" s="128" t="s">
        <v>352</v>
      </c>
      <c r="B60" s="146" t="s">
        <v>210</v>
      </c>
      <c r="C60" s="128" t="s">
        <v>123</v>
      </c>
      <c r="D60" s="152">
        <f t="shared" si="4"/>
        <v>225</v>
      </c>
      <c r="E60" s="145">
        <v>60</v>
      </c>
      <c r="F60" s="145">
        <f t="shared" si="5"/>
        <v>13500</v>
      </c>
      <c r="G60" s="124">
        <v>15</v>
      </c>
      <c r="H60" s="124">
        <v>15</v>
      </c>
    </row>
    <row r="61" spans="1:8" ht="15" customHeight="1">
      <c r="A61" s="128" t="s">
        <v>353</v>
      </c>
      <c r="B61" s="146" t="s">
        <v>212</v>
      </c>
      <c r="C61" s="128" t="s">
        <v>123</v>
      </c>
      <c r="D61" s="152">
        <f t="shared" si="4"/>
        <v>150</v>
      </c>
      <c r="E61" s="145">
        <v>60</v>
      </c>
      <c r="F61" s="145">
        <f t="shared" si="5"/>
        <v>9000</v>
      </c>
      <c r="G61" s="124">
        <v>15</v>
      </c>
      <c r="H61" s="124">
        <v>10</v>
      </c>
    </row>
    <row r="62" spans="1:8" ht="15" customHeight="1">
      <c r="A62" s="128" t="s">
        <v>354</v>
      </c>
      <c r="B62" s="146" t="s">
        <v>355</v>
      </c>
      <c r="C62" s="128" t="s">
        <v>123</v>
      </c>
      <c r="D62" s="152">
        <f t="shared" si="4"/>
        <v>1012</v>
      </c>
      <c r="E62" s="145">
        <v>60</v>
      </c>
      <c r="F62" s="145">
        <f t="shared" si="5"/>
        <v>60720</v>
      </c>
      <c r="G62" s="124">
        <v>46</v>
      </c>
      <c r="H62" s="124">
        <v>22</v>
      </c>
    </row>
    <row r="63" spans="1:8" ht="15" customHeight="1">
      <c r="A63" s="128" t="s">
        <v>356</v>
      </c>
      <c r="B63" s="146" t="s">
        <v>216</v>
      </c>
      <c r="C63" s="128" t="s">
        <v>123</v>
      </c>
      <c r="D63" s="152">
        <f t="shared" si="4"/>
        <v>2024</v>
      </c>
      <c r="E63" s="145">
        <v>60</v>
      </c>
      <c r="F63" s="145">
        <f t="shared" si="5"/>
        <v>121440</v>
      </c>
      <c r="G63" s="124">
        <v>92</v>
      </c>
      <c r="H63" s="124">
        <v>22</v>
      </c>
    </row>
    <row r="64" spans="1:8" ht="15" customHeight="1">
      <c r="A64" s="128" t="s">
        <v>357</v>
      </c>
      <c r="B64" s="146" t="s">
        <v>218</v>
      </c>
      <c r="C64" s="128" t="s">
        <v>123</v>
      </c>
      <c r="D64" s="152">
        <f t="shared" si="4"/>
        <v>2024</v>
      </c>
      <c r="E64" s="145">
        <v>60</v>
      </c>
      <c r="F64" s="145">
        <f t="shared" si="5"/>
        <v>121440</v>
      </c>
      <c r="G64" s="124">
        <v>92</v>
      </c>
      <c r="H64" s="124">
        <v>22</v>
      </c>
    </row>
    <row r="65" spans="1:8" ht="15" customHeight="1">
      <c r="A65" s="128" t="s">
        <v>358</v>
      </c>
      <c r="B65" s="146" t="s">
        <v>220</v>
      </c>
      <c r="C65" s="128" t="s">
        <v>123</v>
      </c>
      <c r="D65" s="152">
        <f t="shared" si="4"/>
        <v>2024</v>
      </c>
      <c r="E65" s="145">
        <v>180</v>
      </c>
      <c r="F65" s="145">
        <f t="shared" si="5"/>
        <v>364320</v>
      </c>
      <c r="G65" s="124">
        <v>92</v>
      </c>
      <c r="H65" s="124">
        <v>22</v>
      </c>
    </row>
    <row r="66" spans="1:8" ht="15" customHeight="1">
      <c r="A66" s="128" t="s">
        <v>359</v>
      </c>
      <c r="B66" s="153" t="s">
        <v>222</v>
      </c>
      <c r="C66" s="138" t="s">
        <v>123</v>
      </c>
      <c r="D66" s="150">
        <f t="shared" si="4"/>
        <v>0</v>
      </c>
      <c r="E66" s="151"/>
      <c r="F66" s="151">
        <f t="shared" si="5"/>
        <v>0</v>
      </c>
      <c r="G66" s="124">
        <v>0</v>
      </c>
      <c r="H66" s="124">
        <v>0</v>
      </c>
    </row>
    <row r="67" spans="1:8" ht="15" customHeight="1">
      <c r="A67" s="128" t="s">
        <v>360</v>
      </c>
      <c r="B67" s="153" t="s">
        <v>224</v>
      </c>
      <c r="C67" s="138" t="s">
        <v>123</v>
      </c>
      <c r="D67" s="150">
        <f t="shared" si="4"/>
        <v>0</v>
      </c>
      <c r="E67" s="151"/>
      <c r="F67" s="151">
        <f t="shared" si="5"/>
        <v>0</v>
      </c>
      <c r="G67" s="124">
        <v>0</v>
      </c>
      <c r="H67" s="124">
        <v>0</v>
      </c>
    </row>
    <row r="68" spans="1:8" ht="15" customHeight="1">
      <c r="A68" s="128" t="s">
        <v>361</v>
      </c>
      <c r="B68" s="146" t="s">
        <v>226</v>
      </c>
      <c r="C68" s="128" t="s">
        <v>123</v>
      </c>
      <c r="D68" s="152">
        <f t="shared" si="4"/>
        <v>682</v>
      </c>
      <c r="E68" s="145">
        <v>60</v>
      </c>
      <c r="F68" s="145">
        <f t="shared" si="5"/>
        <v>40920</v>
      </c>
      <c r="G68" s="124">
        <v>31</v>
      </c>
      <c r="H68" s="124">
        <v>22</v>
      </c>
    </row>
    <row r="69" spans="1:8" ht="24.75" customHeight="1">
      <c r="A69" s="128" t="s">
        <v>362</v>
      </c>
      <c r="B69" s="158" t="s">
        <v>228</v>
      </c>
      <c r="C69" s="138" t="s">
        <v>123</v>
      </c>
      <c r="D69" s="150">
        <f t="shared" si="4"/>
        <v>0</v>
      </c>
      <c r="E69" s="151"/>
      <c r="F69" s="151">
        <f t="shared" si="5"/>
        <v>0</v>
      </c>
      <c r="G69" s="124">
        <v>0</v>
      </c>
      <c r="H69" s="124">
        <v>0</v>
      </c>
    </row>
    <row r="70" spans="1:8" ht="17.25" customHeight="1">
      <c r="A70" s="159"/>
      <c r="B70" s="234" t="s">
        <v>229</v>
      </c>
      <c r="C70" s="234"/>
      <c r="D70" s="234"/>
      <c r="E70" s="234"/>
      <c r="F70" s="134">
        <f>SUM(F18:F69)</f>
        <v>5081640</v>
      </c>
      <c r="G70" s="124"/>
      <c r="H70" s="124"/>
    </row>
    <row r="71" spans="1:8" ht="15" customHeight="1">
      <c r="A71" s="136" t="s">
        <v>363</v>
      </c>
      <c r="B71" s="232" t="s">
        <v>231</v>
      </c>
      <c r="C71" s="232"/>
      <c r="D71" s="232"/>
      <c r="E71" s="232"/>
      <c r="F71" s="232"/>
      <c r="G71" s="124" t="s">
        <v>117</v>
      </c>
      <c r="H71" s="124"/>
    </row>
    <row r="72" spans="1:8" ht="15" customHeight="1">
      <c r="A72" s="136"/>
      <c r="B72" s="160" t="s">
        <v>232</v>
      </c>
      <c r="C72" s="123"/>
      <c r="D72" s="123"/>
      <c r="E72" s="123"/>
      <c r="F72" s="123"/>
      <c r="G72" s="161"/>
      <c r="H72" s="124"/>
    </row>
    <row r="73" spans="1:8" ht="15" customHeight="1">
      <c r="A73" s="128" t="s">
        <v>364</v>
      </c>
      <c r="B73" s="149" t="s">
        <v>234</v>
      </c>
      <c r="C73" s="138" t="s">
        <v>235</v>
      </c>
      <c r="D73" s="138">
        <f>G73</f>
        <v>0</v>
      </c>
      <c r="E73" s="138"/>
      <c r="F73" s="140">
        <f>D73*E73</f>
        <v>0</v>
      </c>
      <c r="G73" s="124">
        <v>0</v>
      </c>
      <c r="H73" s="124"/>
    </row>
    <row r="74" spans="1:8" ht="16.5" customHeight="1">
      <c r="A74" s="128" t="s">
        <v>365</v>
      </c>
      <c r="B74" s="162" t="s">
        <v>237</v>
      </c>
      <c r="C74" s="138" t="s">
        <v>235</v>
      </c>
      <c r="D74" s="138">
        <f>G74</f>
        <v>0</v>
      </c>
      <c r="E74" s="138"/>
      <c r="F74" s="140">
        <f>D74*E74</f>
        <v>0</v>
      </c>
      <c r="G74" s="124">
        <v>0</v>
      </c>
      <c r="H74" s="124"/>
    </row>
    <row r="75" spans="1:9" ht="15" customHeight="1">
      <c r="A75" s="128" t="s">
        <v>366</v>
      </c>
      <c r="B75" s="162" t="s">
        <v>239</v>
      </c>
      <c r="C75" s="138" t="s">
        <v>240</v>
      </c>
      <c r="D75" s="138">
        <f>G75</f>
        <v>0</v>
      </c>
      <c r="E75" s="138"/>
      <c r="F75" s="140">
        <f>D75*E75</f>
        <v>0</v>
      </c>
      <c r="G75" s="124">
        <v>0</v>
      </c>
      <c r="H75" s="124"/>
      <c r="I75" s="163"/>
    </row>
    <row r="76" spans="1:8" ht="15" customHeight="1">
      <c r="A76" s="159"/>
      <c r="B76" s="229" t="s">
        <v>241</v>
      </c>
      <c r="C76" s="229"/>
      <c r="D76" s="229"/>
      <c r="E76" s="229"/>
      <c r="F76" s="134">
        <f>SUM(F73:F75)</f>
        <v>0</v>
      </c>
      <c r="G76" s="161"/>
      <c r="H76" s="124"/>
    </row>
    <row r="77" spans="1:8" ht="30" customHeight="1">
      <c r="A77" s="164" t="s">
        <v>367</v>
      </c>
      <c r="B77" s="230" t="s">
        <v>243</v>
      </c>
      <c r="C77" s="230"/>
      <c r="D77" s="230"/>
      <c r="E77" s="230"/>
      <c r="F77" s="230"/>
      <c r="G77" s="165" t="s">
        <v>244</v>
      </c>
      <c r="H77" s="124"/>
    </row>
    <row r="78" spans="1:9" ht="32.25" customHeight="1">
      <c r="A78" s="128" t="s">
        <v>368</v>
      </c>
      <c r="B78" s="129" t="s">
        <v>246</v>
      </c>
      <c r="C78" s="128" t="s">
        <v>19</v>
      </c>
      <c r="D78" s="128">
        <f>G78</f>
        <v>15</v>
      </c>
      <c r="E78" s="166">
        <f>0.5*E11</f>
        <v>1000</v>
      </c>
      <c r="F78" s="130">
        <f>D78*E78</f>
        <v>15000</v>
      </c>
      <c r="G78" s="126">
        <v>15</v>
      </c>
      <c r="H78" s="167"/>
      <c r="I78" s="168"/>
    </row>
    <row r="79" spans="1:8" ht="40.5" customHeight="1">
      <c r="A79" s="128" t="s">
        <v>369</v>
      </c>
      <c r="B79" s="129" t="s">
        <v>248</v>
      </c>
      <c r="C79" s="128" t="s">
        <v>19</v>
      </c>
      <c r="D79" s="128">
        <f>G79</f>
        <v>15</v>
      </c>
      <c r="E79" s="166">
        <f>0.5*E12</f>
        <v>1500</v>
      </c>
      <c r="F79" s="130">
        <f>D79*E79</f>
        <v>22500</v>
      </c>
      <c r="G79" s="126">
        <v>15</v>
      </c>
      <c r="H79" s="167"/>
    </row>
    <row r="80" spans="1:8" ht="26.25" customHeight="1">
      <c r="A80" s="128" t="s">
        <v>370</v>
      </c>
      <c r="B80" s="132" t="s">
        <v>250</v>
      </c>
      <c r="C80" s="128" t="s">
        <v>19</v>
      </c>
      <c r="D80" s="128">
        <f>G80</f>
        <v>15</v>
      </c>
      <c r="E80" s="166">
        <f>0.5*E13</f>
        <v>750</v>
      </c>
      <c r="F80" s="130">
        <f>D80*E80</f>
        <v>11250</v>
      </c>
      <c r="G80" s="126">
        <v>15</v>
      </c>
      <c r="H80" s="167"/>
    </row>
    <row r="81" spans="1:8" ht="26.25" customHeight="1">
      <c r="A81" s="128" t="s">
        <v>371</v>
      </c>
      <c r="B81" s="132" t="s">
        <v>252</v>
      </c>
      <c r="C81" s="128" t="s">
        <v>19</v>
      </c>
      <c r="D81" s="128">
        <f>G81</f>
        <v>15</v>
      </c>
      <c r="E81" s="166">
        <f>0.5*E14</f>
        <v>3400</v>
      </c>
      <c r="F81" s="130">
        <f>D81*E81</f>
        <v>51000</v>
      </c>
      <c r="G81" s="126">
        <v>15</v>
      </c>
      <c r="H81" s="167"/>
    </row>
    <row r="82" spans="1:8" ht="24.75" customHeight="1">
      <c r="A82" s="133"/>
      <c r="B82" s="231" t="s">
        <v>253</v>
      </c>
      <c r="C82" s="231"/>
      <c r="D82" s="231"/>
      <c r="E82" s="231"/>
      <c r="F82" s="169">
        <f>SUM(F78:F81)</f>
        <v>99750</v>
      </c>
      <c r="G82" s="126"/>
      <c r="H82" s="167"/>
    </row>
    <row r="83" spans="1:8" ht="18" customHeight="1">
      <c r="A83" s="136" t="s">
        <v>372</v>
      </c>
      <c r="B83" s="232" t="s">
        <v>255</v>
      </c>
      <c r="C83" s="232"/>
      <c r="D83" s="232"/>
      <c r="E83" s="232"/>
      <c r="F83" s="232"/>
      <c r="G83" s="126"/>
      <c r="H83" s="167"/>
    </row>
    <row r="84" spans="1:8" ht="16.5" customHeight="1">
      <c r="A84" s="136"/>
      <c r="B84" s="160" t="s">
        <v>256</v>
      </c>
      <c r="C84" s="123"/>
      <c r="D84" s="123"/>
      <c r="E84" s="123"/>
      <c r="F84" s="123"/>
      <c r="G84" s="126"/>
      <c r="H84" s="167"/>
    </row>
    <row r="85" spans="1:8" ht="25.5" customHeight="1">
      <c r="A85" s="128" t="s">
        <v>373</v>
      </c>
      <c r="B85" s="132" t="s">
        <v>255</v>
      </c>
      <c r="C85" s="128" t="s">
        <v>18</v>
      </c>
      <c r="D85" s="128">
        <f>G85</f>
        <v>1</v>
      </c>
      <c r="E85" s="166">
        <v>58000</v>
      </c>
      <c r="F85" s="130">
        <f>D85*E85</f>
        <v>58000</v>
      </c>
      <c r="G85" s="126">
        <v>1</v>
      </c>
      <c r="H85" s="170"/>
    </row>
    <row r="86" spans="1:8" ht="19.5" customHeight="1">
      <c r="A86" s="133"/>
      <c r="B86" s="231" t="s">
        <v>258</v>
      </c>
      <c r="C86" s="231"/>
      <c r="D86" s="231"/>
      <c r="E86" s="231"/>
      <c r="F86" s="134">
        <f>F85</f>
        <v>58000</v>
      </c>
      <c r="G86" s="171"/>
      <c r="H86" s="125"/>
    </row>
    <row r="87" spans="1:8" ht="12.75">
      <c r="A87" s="226" t="s">
        <v>13</v>
      </c>
      <c r="B87" s="233" t="s">
        <v>259</v>
      </c>
      <c r="C87" s="233"/>
      <c r="D87" s="233"/>
      <c r="E87" s="233"/>
      <c r="F87" s="172">
        <f>F86+F82+F76+F70+F15</f>
        <v>5821190</v>
      </c>
      <c r="G87" s="125"/>
      <c r="H87" s="125"/>
    </row>
    <row r="88" spans="1:6" ht="12.75">
      <c r="A88" s="226"/>
      <c r="B88" s="233"/>
      <c r="C88" s="233"/>
      <c r="D88" s="233"/>
      <c r="E88" s="233"/>
      <c r="F88" s="164" t="s">
        <v>260</v>
      </c>
    </row>
    <row r="89" spans="1:6" ht="12.75" customHeight="1">
      <c r="A89" s="133" t="s">
        <v>90</v>
      </c>
      <c r="B89" s="219" t="s">
        <v>261</v>
      </c>
      <c r="C89" s="219"/>
      <c r="D89" s="220">
        <v>0.23</v>
      </c>
      <c r="E89" s="220"/>
      <c r="F89" s="172">
        <f>0.23*F87</f>
        <v>1338873.7</v>
      </c>
    </row>
    <row r="90" spans="1:6" ht="12.75">
      <c r="A90" s="226" t="s">
        <v>262</v>
      </c>
      <c r="B90" s="227" t="s">
        <v>263</v>
      </c>
      <c r="C90" s="227"/>
      <c r="D90" s="227"/>
      <c r="E90" s="227"/>
      <c r="F90" s="173">
        <f>F87+F89</f>
        <v>7160063.7</v>
      </c>
    </row>
    <row r="91" spans="1:6" ht="12.75">
      <c r="A91" s="226"/>
      <c r="B91" s="227"/>
      <c r="C91" s="227"/>
      <c r="D91" s="227"/>
      <c r="E91" s="227"/>
      <c r="F91" s="164" t="s">
        <v>264</v>
      </c>
    </row>
    <row r="92" spans="1:6" ht="12.75" customHeight="1">
      <c r="A92" s="224" t="s">
        <v>265</v>
      </c>
      <c r="B92" s="228" t="s">
        <v>266</v>
      </c>
      <c r="C92" s="228"/>
      <c r="D92" s="228"/>
      <c r="E92" s="228"/>
      <c r="F92" s="174">
        <f>1.5*F87</f>
        <v>8731785</v>
      </c>
    </row>
    <row r="93" spans="1:6" ht="12.75">
      <c r="A93" s="224"/>
      <c r="B93" s="228"/>
      <c r="C93" s="228"/>
      <c r="D93" s="228"/>
      <c r="E93" s="228"/>
      <c r="F93" s="164" t="s">
        <v>267</v>
      </c>
    </row>
    <row r="94" spans="1:6" ht="28.5" customHeight="1">
      <c r="A94" s="121" t="s">
        <v>268</v>
      </c>
      <c r="B94" s="219" t="s">
        <v>269</v>
      </c>
      <c r="C94" s="219"/>
      <c r="D94" s="220" t="s">
        <v>270</v>
      </c>
      <c r="E94" s="220"/>
      <c r="F94" s="172">
        <f>0.5*F92</f>
        <v>4365892.5</v>
      </c>
    </row>
    <row r="95" spans="1:6" ht="12.75" customHeight="1">
      <c r="A95" s="133" t="s">
        <v>271</v>
      </c>
      <c r="B95" s="219" t="s">
        <v>261</v>
      </c>
      <c r="C95" s="219"/>
      <c r="D95" s="220">
        <v>0.23</v>
      </c>
      <c r="E95" s="220"/>
      <c r="F95" s="172">
        <f>0.23*F94</f>
        <v>1004155.28</v>
      </c>
    </row>
    <row r="96" spans="1:6" ht="12.75" customHeight="1">
      <c r="A96" s="121" t="s">
        <v>272</v>
      </c>
      <c r="B96" s="223" t="s">
        <v>273</v>
      </c>
      <c r="C96" s="223"/>
      <c r="D96" s="223"/>
      <c r="E96" s="223"/>
      <c r="F96" s="173">
        <f>F94+F95</f>
        <v>5370047.78</v>
      </c>
    </row>
    <row r="97" spans="1:6" ht="12.75" customHeight="1">
      <c r="A97" s="224" t="s">
        <v>274</v>
      </c>
      <c r="B97" s="225" t="s">
        <v>275</v>
      </c>
      <c r="C97" s="225"/>
      <c r="D97" s="225"/>
      <c r="E97" s="225"/>
      <c r="F97" s="172">
        <f>F92+F94</f>
        <v>13097677.5</v>
      </c>
    </row>
    <row r="98" spans="1:6" ht="12.75">
      <c r="A98" s="224"/>
      <c r="B98" s="225"/>
      <c r="C98" s="225"/>
      <c r="D98" s="225"/>
      <c r="E98" s="225"/>
      <c r="F98" s="175" t="s">
        <v>276</v>
      </c>
    </row>
    <row r="99" spans="1:6" ht="12.75" customHeight="1">
      <c r="A99" s="133" t="s">
        <v>98</v>
      </c>
      <c r="B99" s="219" t="s">
        <v>261</v>
      </c>
      <c r="C99" s="219"/>
      <c r="D99" s="220">
        <v>0.23</v>
      </c>
      <c r="E99" s="220"/>
      <c r="F99" s="172">
        <f>0.23*F97</f>
        <v>3012465.83</v>
      </c>
    </row>
    <row r="100" spans="1:6" ht="30" customHeight="1">
      <c r="A100" s="121" t="s">
        <v>277</v>
      </c>
      <c r="B100" s="221" t="s">
        <v>278</v>
      </c>
      <c r="C100" s="221"/>
      <c r="D100" s="221"/>
      <c r="E100" s="221"/>
      <c r="F100" s="173">
        <f>F97+F99</f>
        <v>16110143.33</v>
      </c>
    </row>
    <row r="101" spans="1:6" ht="31.5" customHeight="1">
      <c r="A101" s="214" t="s">
        <v>279</v>
      </c>
      <c r="B101" s="214"/>
      <c r="C101" s="214"/>
      <c r="D101" s="214"/>
      <c r="E101" s="214"/>
      <c r="F101" s="214"/>
    </row>
    <row r="102" spans="1:6" ht="12.75" customHeight="1">
      <c r="A102" s="177"/>
      <c r="B102" s="222" t="s">
        <v>280</v>
      </c>
      <c r="C102" s="222"/>
      <c r="D102" s="222"/>
      <c r="E102" s="222"/>
      <c r="F102" s="222"/>
    </row>
    <row r="103" spans="1:6" ht="12.75" customHeight="1">
      <c r="A103" s="213" t="s">
        <v>281</v>
      </c>
      <c r="B103" s="213"/>
      <c r="C103" s="213"/>
      <c r="D103" s="213"/>
      <c r="E103" s="213"/>
      <c r="F103" s="213"/>
    </row>
    <row r="104" spans="1:6" ht="34.5" customHeight="1">
      <c r="A104" s="218" t="s">
        <v>282</v>
      </c>
      <c r="B104" s="218"/>
      <c r="C104" s="218"/>
      <c r="D104" s="218"/>
      <c r="E104" s="218"/>
      <c r="F104" s="218"/>
    </row>
    <row r="105" spans="1:6" ht="47.25" customHeight="1">
      <c r="A105" s="218" t="s">
        <v>283</v>
      </c>
      <c r="B105" s="218"/>
      <c r="C105" s="218"/>
      <c r="D105" s="218"/>
      <c r="E105" s="218"/>
      <c r="F105" s="218"/>
    </row>
    <row r="106" spans="1:6" ht="118.5" customHeight="1">
      <c r="A106" s="218" t="s">
        <v>284</v>
      </c>
      <c r="B106" s="218"/>
      <c r="C106" s="218"/>
      <c r="D106" s="218"/>
      <c r="E106" s="218"/>
      <c r="F106" s="218"/>
    </row>
    <row r="107" spans="1:6" ht="12.75" customHeight="1">
      <c r="A107" s="178">
        <v>1</v>
      </c>
      <c r="B107" s="213" t="s">
        <v>285</v>
      </c>
      <c r="C107" s="213"/>
      <c r="D107" s="213"/>
      <c r="E107" s="213"/>
      <c r="F107" s="213"/>
    </row>
    <row r="108" spans="1:6" ht="30" customHeight="1">
      <c r="A108" s="217" t="s">
        <v>286</v>
      </c>
      <c r="B108" s="217"/>
      <c r="C108" s="217"/>
      <c r="D108" s="217"/>
      <c r="E108" s="217"/>
      <c r="F108" s="217"/>
    </row>
    <row r="109" spans="1:6" ht="11.25" customHeight="1">
      <c r="A109" s="178">
        <v>2</v>
      </c>
      <c r="B109" s="213" t="s">
        <v>287</v>
      </c>
      <c r="C109" s="213"/>
      <c r="D109" s="213"/>
      <c r="E109" s="213"/>
      <c r="F109" s="213"/>
    </row>
    <row r="110" spans="1:6" ht="12.75" customHeight="1">
      <c r="A110" s="178" t="s">
        <v>25</v>
      </c>
      <c r="B110" s="213" t="s">
        <v>119</v>
      </c>
      <c r="C110" s="213"/>
      <c r="D110" s="213"/>
      <c r="E110" s="213"/>
      <c r="F110" s="213"/>
    </row>
    <row r="111" spans="1:6" ht="133.5" customHeight="1">
      <c r="A111" s="217" t="s">
        <v>288</v>
      </c>
      <c r="B111" s="217"/>
      <c r="C111" s="217"/>
      <c r="D111" s="217"/>
      <c r="E111" s="217"/>
      <c r="F111" s="217"/>
    </row>
    <row r="112" spans="1:6" ht="54.75" customHeight="1">
      <c r="A112" s="217" t="s">
        <v>289</v>
      </c>
      <c r="B112" s="217"/>
      <c r="C112" s="217"/>
      <c r="D112" s="217"/>
      <c r="E112" s="217"/>
      <c r="F112" s="217"/>
    </row>
    <row r="113" spans="1:6" ht="12.75" customHeight="1">
      <c r="A113" s="178" t="s">
        <v>29</v>
      </c>
      <c r="B113" s="213" t="s">
        <v>147</v>
      </c>
      <c r="C113" s="213"/>
      <c r="D113" s="213"/>
      <c r="E113" s="213"/>
      <c r="F113" s="213"/>
    </row>
    <row r="114" spans="1:6" ht="157.5" customHeight="1">
      <c r="A114" s="214" t="s">
        <v>290</v>
      </c>
      <c r="B114" s="214"/>
      <c r="C114" s="214"/>
      <c r="D114" s="214"/>
      <c r="E114" s="214"/>
      <c r="F114" s="214"/>
    </row>
    <row r="115" spans="1:6" ht="46.5" customHeight="1">
      <c r="A115" s="217" t="s">
        <v>289</v>
      </c>
      <c r="B115" s="217"/>
      <c r="C115" s="217"/>
      <c r="D115" s="217"/>
      <c r="E115" s="217"/>
      <c r="F115" s="217"/>
    </row>
    <row r="116" spans="1:6" ht="12.75" customHeight="1">
      <c r="A116" s="178">
        <v>3</v>
      </c>
      <c r="B116" s="213" t="s">
        <v>291</v>
      </c>
      <c r="C116" s="213"/>
      <c r="D116" s="213"/>
      <c r="E116" s="213"/>
      <c r="F116" s="213"/>
    </row>
    <row r="117" spans="1:6" ht="21.75" customHeight="1">
      <c r="A117" s="217" t="s">
        <v>292</v>
      </c>
      <c r="B117" s="217"/>
      <c r="C117" s="217"/>
      <c r="D117" s="217"/>
      <c r="E117" s="217"/>
      <c r="F117" s="217"/>
    </row>
    <row r="118" spans="1:6" ht="12.75" customHeight="1">
      <c r="A118" s="178">
        <v>4</v>
      </c>
      <c r="B118" s="213" t="s">
        <v>243</v>
      </c>
      <c r="C118" s="213"/>
      <c r="D118" s="213"/>
      <c r="E118" s="213"/>
      <c r="F118" s="213"/>
    </row>
    <row r="119" spans="1:6" ht="32.25" customHeight="1">
      <c r="A119" s="218" t="s">
        <v>293</v>
      </c>
      <c r="B119" s="218"/>
      <c r="C119" s="218"/>
      <c r="D119" s="218"/>
      <c r="E119" s="218"/>
      <c r="F119" s="218"/>
    </row>
    <row r="120" spans="1:6" ht="12.75" customHeight="1">
      <c r="A120" s="178">
        <v>5</v>
      </c>
      <c r="B120" s="213" t="s">
        <v>294</v>
      </c>
      <c r="C120" s="213"/>
      <c r="D120" s="213"/>
      <c r="E120" s="213"/>
      <c r="F120" s="213"/>
    </row>
    <row r="121" spans="1:6" ht="15.75" customHeight="1">
      <c r="A121" s="218" t="s">
        <v>295</v>
      </c>
      <c r="B121" s="218"/>
      <c r="C121" s="218"/>
      <c r="D121" s="218"/>
      <c r="E121" s="218"/>
      <c r="F121" s="218"/>
    </row>
    <row r="122" spans="1:6" ht="12.75" customHeight="1">
      <c r="A122" s="179"/>
      <c r="B122" s="213" t="s">
        <v>296</v>
      </c>
      <c r="C122" s="213"/>
      <c r="D122" s="213"/>
      <c r="E122" s="213"/>
      <c r="F122" s="213"/>
    </row>
    <row r="123" spans="1:6" ht="107.25" customHeight="1">
      <c r="A123" s="214" t="s">
        <v>297</v>
      </c>
      <c r="B123" s="214"/>
      <c r="C123" s="214"/>
      <c r="D123" s="214"/>
      <c r="E123" s="214"/>
      <c r="F123" s="214"/>
    </row>
    <row r="124" spans="1:6" ht="12.75" customHeight="1">
      <c r="A124" s="176"/>
      <c r="B124" s="215"/>
      <c r="C124" s="215"/>
      <c r="D124" s="215"/>
      <c r="E124" s="215"/>
      <c r="F124" s="215"/>
    </row>
    <row r="125" spans="1:6" ht="49.5" customHeight="1">
      <c r="A125" s="180"/>
      <c r="B125" s="181" t="s">
        <v>298</v>
      </c>
      <c r="C125" s="216" t="s">
        <v>299</v>
      </c>
      <c r="D125" s="216"/>
      <c r="E125" s="216"/>
      <c r="F125" s="216"/>
    </row>
    <row r="126" spans="1:6" ht="12.75" customHeight="1">
      <c r="A126" s="182"/>
      <c r="B126" s="183"/>
      <c r="C126" s="240" t="s">
        <v>300</v>
      </c>
      <c r="D126" s="240"/>
      <c r="E126" s="240"/>
      <c r="F126" s="240"/>
    </row>
  </sheetData>
  <sheetProtection selectLockedCells="1" selectUnlockedCells="1"/>
  <mergeCells count="68">
    <mergeCell ref="A1:F1"/>
    <mergeCell ref="A2:F2"/>
    <mergeCell ref="A3:A5"/>
    <mergeCell ref="B3:B5"/>
    <mergeCell ref="C3:C5"/>
    <mergeCell ref="D3:D5"/>
    <mergeCell ref="E3:E5"/>
    <mergeCell ref="A7:A8"/>
    <mergeCell ref="B7:F7"/>
    <mergeCell ref="B8:F8"/>
    <mergeCell ref="A9:A10"/>
    <mergeCell ref="B9:F9"/>
    <mergeCell ref="B10:F10"/>
    <mergeCell ref="B15:E15"/>
    <mergeCell ref="B16:F16"/>
    <mergeCell ref="B17:F17"/>
    <mergeCell ref="B28:F28"/>
    <mergeCell ref="B70:E70"/>
    <mergeCell ref="B71:F71"/>
    <mergeCell ref="B76:E76"/>
    <mergeCell ref="B77:F77"/>
    <mergeCell ref="B82:E82"/>
    <mergeCell ref="B83:F83"/>
    <mergeCell ref="B86:E86"/>
    <mergeCell ref="A87:A88"/>
    <mergeCell ref="B87:E88"/>
    <mergeCell ref="B89:C89"/>
    <mergeCell ref="D89:E89"/>
    <mergeCell ref="A90:A91"/>
    <mergeCell ref="B90:E91"/>
    <mergeCell ref="A92:A93"/>
    <mergeCell ref="B92:E93"/>
    <mergeCell ref="B94:C94"/>
    <mergeCell ref="D94:E94"/>
    <mergeCell ref="B95:C95"/>
    <mergeCell ref="D95:E95"/>
    <mergeCell ref="B96:E96"/>
    <mergeCell ref="A97:A98"/>
    <mergeCell ref="B97:E98"/>
    <mergeCell ref="B99:C99"/>
    <mergeCell ref="D99:E99"/>
    <mergeCell ref="B100:E100"/>
    <mergeCell ref="A101:F101"/>
    <mergeCell ref="B102:F102"/>
    <mergeCell ref="A103:F103"/>
    <mergeCell ref="A104:F104"/>
    <mergeCell ref="A105:F105"/>
    <mergeCell ref="A106:F106"/>
    <mergeCell ref="B107:F107"/>
    <mergeCell ref="A108:F108"/>
    <mergeCell ref="B109:F109"/>
    <mergeCell ref="A121:F121"/>
    <mergeCell ref="B110:F110"/>
    <mergeCell ref="A111:F111"/>
    <mergeCell ref="A112:F112"/>
    <mergeCell ref="B113:F113"/>
    <mergeCell ref="A114:F114"/>
    <mergeCell ref="A115:F115"/>
    <mergeCell ref="B122:F122"/>
    <mergeCell ref="A123:F123"/>
    <mergeCell ref="B124:F124"/>
    <mergeCell ref="C125:F125"/>
    <mergeCell ref="C126:F126"/>
    <mergeCell ref="B116:F116"/>
    <mergeCell ref="A117:F117"/>
    <mergeCell ref="B118:F118"/>
    <mergeCell ref="A119:F119"/>
    <mergeCell ref="B120:F120"/>
  </mergeCells>
  <printOptions/>
  <pageMargins left="0.5" right="0.5" top="0.49027777777777776" bottom="0.5" header="0.5118055555555555" footer="0.5"/>
  <pageSetup fitToHeight="0" fitToWidth="1" horizontalDpi="300" verticalDpi="300" orientation="portrait" paperSize="9"/>
  <headerFooter alignWithMargins="0">
    <oddFooter>&amp;CStrona &amp;P z &amp;N</oddFooter>
  </headerFooter>
  <rowBreaks count="2" manualBreakCount="2">
    <brk id="70" max="255" man="1"/>
    <brk id="102"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I126"/>
  <sheetViews>
    <sheetView zoomScale="70" zoomScaleNormal="70" zoomScalePageLayoutView="0" workbookViewId="0" topLeftCell="A1">
      <selection activeCell="A1" sqref="A1"/>
    </sheetView>
  </sheetViews>
  <sheetFormatPr defaultColWidth="9.140625" defaultRowHeight="12.75"/>
  <cols>
    <col min="1" max="1" width="6.421875" style="1" customWidth="1"/>
    <col min="2" max="2" width="52.421875" style="2" customWidth="1"/>
    <col min="3" max="4" width="9.140625" style="1" customWidth="1"/>
    <col min="5" max="5" width="12.421875" style="1" customWidth="1"/>
    <col min="6" max="6" width="16.28125" style="1" customWidth="1"/>
    <col min="7" max="7" width="13.8515625" style="1" customWidth="1"/>
    <col min="8" max="8" width="7.140625" style="1" customWidth="1"/>
    <col min="9" max="16384" width="9.140625" style="1" customWidth="1"/>
  </cols>
  <sheetData>
    <row r="1" spans="1:6" ht="63.75" customHeight="1">
      <c r="A1" s="238"/>
      <c r="B1" s="238"/>
      <c r="C1" s="238"/>
      <c r="D1" s="238"/>
      <c r="E1" s="238"/>
      <c r="F1" s="238"/>
    </row>
    <row r="2" spans="1:6" ht="44.25" customHeight="1">
      <c r="A2" s="239" t="s">
        <v>96</v>
      </c>
      <c r="B2" s="239"/>
      <c r="C2" s="239"/>
      <c r="D2" s="239"/>
      <c r="E2" s="239"/>
      <c r="F2" s="239"/>
    </row>
    <row r="3" spans="1:6" ht="15" customHeight="1">
      <c r="A3" s="224" t="s">
        <v>4</v>
      </c>
      <c r="B3" s="224" t="s">
        <v>5</v>
      </c>
      <c r="C3" s="224" t="s">
        <v>7</v>
      </c>
      <c r="D3" s="224" t="s">
        <v>97</v>
      </c>
      <c r="E3" s="224" t="s">
        <v>9</v>
      </c>
      <c r="F3" s="121" t="s">
        <v>10</v>
      </c>
    </row>
    <row r="4" spans="1:6" ht="15" customHeight="1">
      <c r="A4" s="224"/>
      <c r="B4" s="224"/>
      <c r="C4" s="224"/>
      <c r="D4" s="224"/>
      <c r="E4" s="224"/>
      <c r="F4" s="121" t="s">
        <v>11</v>
      </c>
    </row>
    <row r="5" spans="1:6" ht="19.5" customHeight="1">
      <c r="A5" s="224"/>
      <c r="B5" s="224"/>
      <c r="C5" s="224"/>
      <c r="D5" s="224"/>
      <c r="E5" s="224"/>
      <c r="F5" s="121" t="s">
        <v>12</v>
      </c>
    </row>
    <row r="6" spans="1:6" ht="13.5" customHeight="1">
      <c r="A6" s="122">
        <v>1</v>
      </c>
      <c r="B6" s="122">
        <v>2</v>
      </c>
      <c r="C6" s="122">
        <v>3</v>
      </c>
      <c r="D6" s="122">
        <v>4</v>
      </c>
      <c r="E6" s="122">
        <v>5</v>
      </c>
      <c r="F6" s="122">
        <v>6</v>
      </c>
    </row>
    <row r="7" spans="1:6" ht="13.5" customHeight="1">
      <c r="A7" s="235" t="s">
        <v>374</v>
      </c>
      <c r="B7" s="235" t="s">
        <v>375</v>
      </c>
      <c r="C7" s="235"/>
      <c r="D7" s="235"/>
      <c r="E7" s="235"/>
      <c r="F7" s="235"/>
    </row>
    <row r="8" spans="1:6" ht="13.5" customHeight="1">
      <c r="A8" s="235"/>
      <c r="B8" s="242" t="s">
        <v>376</v>
      </c>
      <c r="C8" s="242"/>
      <c r="D8" s="242"/>
      <c r="E8" s="242"/>
      <c r="F8" s="242"/>
    </row>
    <row r="9" spans="1:8" ht="15" customHeight="1">
      <c r="A9" s="235" t="s">
        <v>377</v>
      </c>
      <c r="B9" s="232" t="s">
        <v>102</v>
      </c>
      <c r="C9" s="232"/>
      <c r="D9" s="232"/>
      <c r="E9" s="232"/>
      <c r="F9" s="232"/>
      <c r="G9" s="124" t="s">
        <v>103</v>
      </c>
      <c r="H9" s="125"/>
    </row>
    <row r="10" spans="1:8" ht="13.5" customHeight="1">
      <c r="A10" s="235"/>
      <c r="B10" s="237" t="s">
        <v>104</v>
      </c>
      <c r="C10" s="237"/>
      <c r="D10" s="237"/>
      <c r="E10" s="237"/>
      <c r="F10" s="237"/>
      <c r="G10" s="126" t="s">
        <v>105</v>
      </c>
      <c r="H10" s="127"/>
    </row>
    <row r="11" spans="1:8" ht="17.25" customHeight="1">
      <c r="A11" s="128" t="s">
        <v>378</v>
      </c>
      <c r="B11" s="129" t="s">
        <v>107</v>
      </c>
      <c r="C11" s="128" t="s">
        <v>19</v>
      </c>
      <c r="D11" s="128">
        <f>G11</f>
        <v>31</v>
      </c>
      <c r="E11" s="130">
        <v>2000</v>
      </c>
      <c r="F11" s="130">
        <f>D11*E11</f>
        <v>62000</v>
      </c>
      <c r="G11" s="124">
        <v>31</v>
      </c>
      <c r="H11" s="131"/>
    </row>
    <row r="12" spans="1:8" ht="15" customHeight="1">
      <c r="A12" s="128" t="s">
        <v>379</v>
      </c>
      <c r="B12" s="129" t="s">
        <v>109</v>
      </c>
      <c r="C12" s="128" t="s">
        <v>19</v>
      </c>
      <c r="D12" s="128">
        <f>G12</f>
        <v>46</v>
      </c>
      <c r="E12" s="130">
        <v>3000</v>
      </c>
      <c r="F12" s="130">
        <f>D12*E12</f>
        <v>138000</v>
      </c>
      <c r="G12" s="124">
        <v>46</v>
      </c>
      <c r="H12" s="124"/>
    </row>
    <row r="13" spans="1:8" ht="15" customHeight="1">
      <c r="A13" s="128" t="s">
        <v>380</v>
      </c>
      <c r="B13" s="132" t="s">
        <v>111</v>
      </c>
      <c r="C13" s="128" t="s">
        <v>19</v>
      </c>
      <c r="D13" s="128">
        <f>G13</f>
        <v>46</v>
      </c>
      <c r="E13" s="130">
        <v>1500</v>
      </c>
      <c r="F13" s="130">
        <f>D13*E13</f>
        <v>69000</v>
      </c>
      <c r="G13" s="124">
        <v>46</v>
      </c>
      <c r="H13" s="124"/>
    </row>
    <row r="14" spans="1:8" ht="15" customHeight="1">
      <c r="A14" s="128" t="s">
        <v>381</v>
      </c>
      <c r="B14" s="132" t="s">
        <v>113</v>
      </c>
      <c r="C14" s="128" t="s">
        <v>19</v>
      </c>
      <c r="D14" s="128">
        <f>G14</f>
        <v>46</v>
      </c>
      <c r="E14" s="130">
        <v>7150</v>
      </c>
      <c r="F14" s="130">
        <f>D14*E14</f>
        <v>328900</v>
      </c>
      <c r="G14" s="124">
        <v>46</v>
      </c>
      <c r="H14" s="124"/>
    </row>
    <row r="15" spans="1:8" ht="16.5" customHeight="1">
      <c r="A15" s="133"/>
      <c r="B15" s="231" t="s">
        <v>114</v>
      </c>
      <c r="C15" s="231"/>
      <c r="D15" s="231"/>
      <c r="E15" s="231"/>
      <c r="F15" s="134">
        <f>SUM(F11:F14)</f>
        <v>597900</v>
      </c>
      <c r="G15" s="135">
        <f>0.1*F87</f>
        <v>598926.5</v>
      </c>
      <c r="H15" s="125"/>
    </row>
    <row r="16" spans="1:8" ht="14.25" customHeight="1">
      <c r="A16" s="136" t="s">
        <v>382</v>
      </c>
      <c r="B16" s="230" t="s">
        <v>116</v>
      </c>
      <c r="C16" s="230"/>
      <c r="D16" s="230"/>
      <c r="E16" s="230"/>
      <c r="F16" s="230"/>
      <c r="G16" s="124" t="s">
        <v>117</v>
      </c>
      <c r="H16" s="125"/>
    </row>
    <row r="17" spans="1:8" ht="15" customHeight="1">
      <c r="A17" s="136" t="s">
        <v>383</v>
      </c>
      <c r="B17" s="232" t="s">
        <v>119</v>
      </c>
      <c r="C17" s="232"/>
      <c r="D17" s="232"/>
      <c r="E17" s="232"/>
      <c r="F17" s="232"/>
      <c r="G17" s="126" t="s">
        <v>105</v>
      </c>
      <c r="H17" s="126" t="s">
        <v>120</v>
      </c>
    </row>
    <row r="18" spans="1:8" ht="15" customHeight="1">
      <c r="A18" s="128" t="s">
        <v>384</v>
      </c>
      <c r="B18" s="137" t="s">
        <v>122</v>
      </c>
      <c r="C18" s="138" t="s">
        <v>123</v>
      </c>
      <c r="D18" s="139">
        <f aca="true" t="shared" si="0" ref="D18:D27">G18*H18</f>
        <v>0</v>
      </c>
      <c r="E18" s="140"/>
      <c r="F18" s="140">
        <f aca="true" t="shared" si="1" ref="F18:F27">D18*E18</f>
        <v>0</v>
      </c>
      <c r="G18" s="124">
        <v>0</v>
      </c>
      <c r="H18" s="124">
        <v>0</v>
      </c>
    </row>
    <row r="19" spans="1:8" ht="15" customHeight="1">
      <c r="A19" s="128" t="s">
        <v>385</v>
      </c>
      <c r="B19" s="132" t="s">
        <v>125</v>
      </c>
      <c r="C19" s="128" t="s">
        <v>123</v>
      </c>
      <c r="D19" s="141">
        <f t="shared" si="0"/>
        <v>1586</v>
      </c>
      <c r="E19" s="130">
        <v>430</v>
      </c>
      <c r="F19" s="130">
        <f t="shared" si="1"/>
        <v>681980</v>
      </c>
      <c r="G19" s="124">
        <v>61</v>
      </c>
      <c r="H19" s="124">
        <v>26</v>
      </c>
    </row>
    <row r="20" spans="1:8" ht="15" customHeight="1">
      <c r="A20" s="128" t="s">
        <v>386</v>
      </c>
      <c r="B20" s="132" t="s">
        <v>127</v>
      </c>
      <c r="C20" s="128" t="s">
        <v>123</v>
      </c>
      <c r="D20" s="141">
        <f t="shared" si="0"/>
        <v>1586</v>
      </c>
      <c r="E20" s="130">
        <v>260</v>
      </c>
      <c r="F20" s="130">
        <f t="shared" si="1"/>
        <v>412360</v>
      </c>
      <c r="G20" s="124">
        <v>61</v>
      </c>
      <c r="H20" s="124">
        <v>26</v>
      </c>
    </row>
    <row r="21" spans="1:8" ht="15" customHeight="1">
      <c r="A21" s="128" t="s">
        <v>387</v>
      </c>
      <c r="B21" s="142" t="s">
        <v>129</v>
      </c>
      <c r="C21" s="128" t="s">
        <v>123</v>
      </c>
      <c r="D21" s="141">
        <f t="shared" si="0"/>
        <v>690</v>
      </c>
      <c r="E21" s="130">
        <v>360</v>
      </c>
      <c r="F21" s="130">
        <f t="shared" si="1"/>
        <v>248400</v>
      </c>
      <c r="G21" s="124">
        <v>46</v>
      </c>
      <c r="H21" s="124">
        <v>15</v>
      </c>
    </row>
    <row r="22" spans="1:8" ht="15" customHeight="1">
      <c r="A22" s="128" t="s">
        <v>388</v>
      </c>
      <c r="B22" s="132" t="s">
        <v>131</v>
      </c>
      <c r="C22" s="128" t="s">
        <v>123</v>
      </c>
      <c r="D22" s="141">
        <f t="shared" si="0"/>
        <v>1196</v>
      </c>
      <c r="E22" s="130">
        <v>300</v>
      </c>
      <c r="F22" s="130">
        <f t="shared" si="1"/>
        <v>358800</v>
      </c>
      <c r="G22" s="124">
        <v>46</v>
      </c>
      <c r="H22" s="124">
        <v>26</v>
      </c>
    </row>
    <row r="23" spans="1:8" ht="15" customHeight="1">
      <c r="A23" s="128" t="s">
        <v>389</v>
      </c>
      <c r="B23" s="132" t="s">
        <v>133</v>
      </c>
      <c r="C23" s="128" t="s">
        <v>123</v>
      </c>
      <c r="D23" s="141">
        <f t="shared" si="0"/>
        <v>1196</v>
      </c>
      <c r="E23" s="130">
        <v>300</v>
      </c>
      <c r="F23" s="130">
        <f t="shared" si="1"/>
        <v>358800</v>
      </c>
      <c r="G23" s="124">
        <v>46</v>
      </c>
      <c r="H23" s="124">
        <v>26</v>
      </c>
    </row>
    <row r="24" spans="1:8" ht="15" customHeight="1">
      <c r="A24" s="128" t="s">
        <v>390</v>
      </c>
      <c r="B24" s="132" t="s">
        <v>137</v>
      </c>
      <c r="C24" s="128" t="s">
        <v>123</v>
      </c>
      <c r="D24" s="141">
        <f t="shared" si="0"/>
        <v>1196</v>
      </c>
      <c r="E24" s="130">
        <v>300</v>
      </c>
      <c r="F24" s="130">
        <f t="shared" si="1"/>
        <v>358800</v>
      </c>
      <c r="G24" s="124">
        <v>46</v>
      </c>
      <c r="H24" s="124">
        <v>26</v>
      </c>
    </row>
    <row r="25" spans="1:8" ht="15" customHeight="1">
      <c r="A25" s="128" t="s">
        <v>391</v>
      </c>
      <c r="B25" s="132" t="s">
        <v>139</v>
      </c>
      <c r="C25" s="128" t="s">
        <v>123</v>
      </c>
      <c r="D25" s="141">
        <f t="shared" si="0"/>
        <v>1196</v>
      </c>
      <c r="E25" s="130">
        <v>300</v>
      </c>
      <c r="F25" s="130">
        <f t="shared" si="1"/>
        <v>358800</v>
      </c>
      <c r="G25" s="124">
        <v>46</v>
      </c>
      <c r="H25" s="124">
        <v>26</v>
      </c>
    </row>
    <row r="26" spans="1:8" ht="15" customHeight="1">
      <c r="A26" s="128" t="s">
        <v>392</v>
      </c>
      <c r="B26" s="143" t="s">
        <v>143</v>
      </c>
      <c r="C26" s="138" t="s">
        <v>123</v>
      </c>
      <c r="D26" s="139">
        <f t="shared" si="0"/>
        <v>0</v>
      </c>
      <c r="E26" s="140"/>
      <c r="F26" s="140">
        <f t="shared" si="1"/>
        <v>0</v>
      </c>
      <c r="G26" s="124">
        <v>0</v>
      </c>
      <c r="H26" s="124">
        <v>0</v>
      </c>
    </row>
    <row r="27" spans="1:8" ht="15" customHeight="1">
      <c r="A27" s="128" t="s">
        <v>393</v>
      </c>
      <c r="B27" s="143" t="s">
        <v>145</v>
      </c>
      <c r="C27" s="138" t="s">
        <v>123</v>
      </c>
      <c r="D27" s="139">
        <f t="shared" si="0"/>
        <v>0</v>
      </c>
      <c r="E27" s="140"/>
      <c r="F27" s="140">
        <f t="shared" si="1"/>
        <v>0</v>
      </c>
      <c r="G27" s="124">
        <v>0</v>
      </c>
      <c r="H27" s="124">
        <v>0</v>
      </c>
    </row>
    <row r="28" spans="1:8" ht="15" customHeight="1">
      <c r="A28" s="136" t="s">
        <v>394</v>
      </c>
      <c r="B28" s="232" t="s">
        <v>147</v>
      </c>
      <c r="C28" s="232"/>
      <c r="D28" s="232"/>
      <c r="E28" s="232"/>
      <c r="F28" s="232"/>
      <c r="G28" s="124"/>
      <c r="H28" s="124"/>
    </row>
    <row r="29" spans="1:8" ht="15" customHeight="1">
      <c r="A29" s="128" t="s">
        <v>395</v>
      </c>
      <c r="B29" s="137" t="s">
        <v>149</v>
      </c>
      <c r="C29" s="138" t="s">
        <v>123</v>
      </c>
      <c r="D29" s="139">
        <f aca="true" t="shared" si="2" ref="D29:D53">G29*H29</f>
        <v>0</v>
      </c>
      <c r="E29" s="140"/>
      <c r="F29" s="140">
        <f aca="true" t="shared" si="3" ref="F29:F53">D29*E29</f>
        <v>0</v>
      </c>
      <c r="G29" s="124">
        <v>0</v>
      </c>
      <c r="H29" s="124">
        <v>0</v>
      </c>
    </row>
    <row r="30" spans="1:8" ht="15" customHeight="1">
      <c r="A30" s="128" t="s">
        <v>396</v>
      </c>
      <c r="B30" s="137" t="s">
        <v>151</v>
      </c>
      <c r="C30" s="138" t="s">
        <v>123</v>
      </c>
      <c r="D30" s="139">
        <f t="shared" si="2"/>
        <v>0</v>
      </c>
      <c r="E30" s="140"/>
      <c r="F30" s="140">
        <f t="shared" si="3"/>
        <v>0</v>
      </c>
      <c r="G30" s="124">
        <v>0</v>
      </c>
      <c r="H30" s="124">
        <v>0</v>
      </c>
    </row>
    <row r="31" spans="1:8" ht="15" customHeight="1">
      <c r="A31" s="128" t="s">
        <v>397</v>
      </c>
      <c r="B31" s="132" t="s">
        <v>153</v>
      </c>
      <c r="C31" s="128" t="s">
        <v>123</v>
      </c>
      <c r="D31" s="141">
        <f t="shared" si="2"/>
        <v>465</v>
      </c>
      <c r="E31" s="130">
        <v>130</v>
      </c>
      <c r="F31" s="130">
        <f t="shared" si="3"/>
        <v>60450</v>
      </c>
      <c r="G31" s="124">
        <v>31</v>
      </c>
      <c r="H31" s="124">
        <v>15</v>
      </c>
    </row>
    <row r="32" spans="1:8" ht="15" customHeight="1">
      <c r="A32" s="128" t="s">
        <v>398</v>
      </c>
      <c r="B32" s="137" t="s">
        <v>155</v>
      </c>
      <c r="C32" s="138" t="s">
        <v>123</v>
      </c>
      <c r="D32" s="139">
        <f t="shared" si="2"/>
        <v>0</v>
      </c>
      <c r="E32" s="140"/>
      <c r="F32" s="140">
        <f t="shared" si="3"/>
        <v>0</v>
      </c>
      <c r="G32" s="124">
        <v>0</v>
      </c>
      <c r="H32" s="124">
        <v>0</v>
      </c>
    </row>
    <row r="33" spans="1:8" ht="30" customHeight="1">
      <c r="A33" s="128" t="s">
        <v>399</v>
      </c>
      <c r="B33" s="144" t="s">
        <v>157</v>
      </c>
      <c r="C33" s="128" t="s">
        <v>123</v>
      </c>
      <c r="D33" s="141">
        <f t="shared" si="2"/>
        <v>1364</v>
      </c>
      <c r="E33" s="145">
        <v>130</v>
      </c>
      <c r="F33" s="130">
        <f t="shared" si="3"/>
        <v>177320</v>
      </c>
      <c r="G33" s="126">
        <v>62</v>
      </c>
      <c r="H33" s="126">
        <v>22</v>
      </c>
    </row>
    <row r="34" spans="1:8" ht="15" customHeight="1">
      <c r="A34" s="128" t="s">
        <v>400</v>
      </c>
      <c r="B34" s="146" t="s">
        <v>159</v>
      </c>
      <c r="C34" s="128" t="s">
        <v>123</v>
      </c>
      <c r="D34" s="141">
        <f t="shared" si="2"/>
        <v>465</v>
      </c>
      <c r="E34" s="145">
        <v>290</v>
      </c>
      <c r="F34" s="130">
        <f t="shared" si="3"/>
        <v>134850</v>
      </c>
      <c r="G34" s="124">
        <v>31</v>
      </c>
      <c r="H34" s="126">
        <v>15</v>
      </c>
    </row>
    <row r="35" spans="1:8" ht="15" customHeight="1">
      <c r="A35" s="128" t="s">
        <v>401</v>
      </c>
      <c r="B35" s="146" t="s">
        <v>161</v>
      </c>
      <c r="C35" s="128" t="s">
        <v>123</v>
      </c>
      <c r="D35" s="141">
        <f t="shared" si="2"/>
        <v>682</v>
      </c>
      <c r="E35" s="145">
        <v>130</v>
      </c>
      <c r="F35" s="130">
        <f t="shared" si="3"/>
        <v>88660</v>
      </c>
      <c r="G35" s="124">
        <v>31</v>
      </c>
      <c r="H35" s="126">
        <v>22</v>
      </c>
    </row>
    <row r="36" spans="1:8" ht="15" customHeight="1">
      <c r="A36" s="128" t="s">
        <v>402</v>
      </c>
      <c r="B36" s="146" t="s">
        <v>163</v>
      </c>
      <c r="C36" s="128" t="s">
        <v>123</v>
      </c>
      <c r="D36" s="141">
        <f t="shared" si="2"/>
        <v>465</v>
      </c>
      <c r="E36" s="145">
        <v>130</v>
      </c>
      <c r="F36" s="130">
        <f t="shared" si="3"/>
        <v>60450</v>
      </c>
      <c r="G36" s="124">
        <v>31</v>
      </c>
      <c r="H36" s="126">
        <v>15</v>
      </c>
    </row>
    <row r="37" spans="1:8" ht="15" customHeight="1">
      <c r="A37" s="128" t="s">
        <v>403</v>
      </c>
      <c r="B37" s="147" t="s">
        <v>165</v>
      </c>
      <c r="C37" s="138" t="s">
        <v>123</v>
      </c>
      <c r="D37" s="139">
        <f t="shared" si="2"/>
        <v>0</v>
      </c>
      <c r="E37" s="140"/>
      <c r="F37" s="140">
        <f t="shared" si="3"/>
        <v>0</v>
      </c>
      <c r="G37" s="124">
        <v>0</v>
      </c>
      <c r="H37" s="124">
        <v>0</v>
      </c>
    </row>
    <row r="38" spans="1:8" ht="15" customHeight="1">
      <c r="A38" s="128" t="s">
        <v>404</v>
      </c>
      <c r="B38" s="148" t="s">
        <v>167</v>
      </c>
      <c r="C38" s="128" t="s">
        <v>123</v>
      </c>
      <c r="D38" s="141">
        <f t="shared" si="2"/>
        <v>682</v>
      </c>
      <c r="E38" s="130">
        <v>210</v>
      </c>
      <c r="F38" s="130">
        <f t="shared" si="3"/>
        <v>143220</v>
      </c>
      <c r="G38" s="124">
        <v>31</v>
      </c>
      <c r="H38" s="124">
        <v>22</v>
      </c>
    </row>
    <row r="39" spans="1:8" ht="15" customHeight="1">
      <c r="A39" s="128" t="s">
        <v>405</v>
      </c>
      <c r="B39" s="146" t="s">
        <v>169</v>
      </c>
      <c r="C39" s="128" t="s">
        <v>123</v>
      </c>
      <c r="D39" s="141">
        <f t="shared" si="2"/>
        <v>310</v>
      </c>
      <c r="E39" s="145">
        <v>130</v>
      </c>
      <c r="F39" s="130">
        <f t="shared" si="3"/>
        <v>40300</v>
      </c>
      <c r="G39" s="124">
        <v>31</v>
      </c>
      <c r="H39" s="124">
        <v>10</v>
      </c>
    </row>
    <row r="40" spans="1:8" ht="18.75" customHeight="1">
      <c r="A40" s="128" t="s">
        <v>406</v>
      </c>
      <c r="B40" s="149" t="s">
        <v>171</v>
      </c>
      <c r="C40" s="138" t="s">
        <v>123</v>
      </c>
      <c r="D40" s="150">
        <f t="shared" si="2"/>
        <v>0</v>
      </c>
      <c r="E40" s="151"/>
      <c r="F40" s="140">
        <f t="shared" si="3"/>
        <v>0</v>
      </c>
      <c r="G40" s="126">
        <v>0</v>
      </c>
      <c r="H40" s="124">
        <v>0</v>
      </c>
    </row>
    <row r="41" spans="1:8" ht="15" customHeight="1">
      <c r="A41" s="128" t="s">
        <v>407</v>
      </c>
      <c r="B41" s="146" t="s">
        <v>173</v>
      </c>
      <c r="C41" s="128" t="s">
        <v>123</v>
      </c>
      <c r="D41" s="152">
        <f t="shared" si="2"/>
        <v>2024</v>
      </c>
      <c r="E41" s="145">
        <v>320</v>
      </c>
      <c r="F41" s="130">
        <f t="shared" si="3"/>
        <v>647680</v>
      </c>
      <c r="G41" s="124">
        <v>92</v>
      </c>
      <c r="H41" s="124">
        <v>22</v>
      </c>
    </row>
    <row r="42" spans="1:8" ht="15" customHeight="1">
      <c r="A42" s="128" t="s">
        <v>408</v>
      </c>
      <c r="B42" s="153" t="s">
        <v>175</v>
      </c>
      <c r="C42" s="138" t="s">
        <v>123</v>
      </c>
      <c r="D42" s="150">
        <f t="shared" si="2"/>
        <v>0</v>
      </c>
      <c r="E42" s="151"/>
      <c r="F42" s="140">
        <f t="shared" si="3"/>
        <v>0</v>
      </c>
      <c r="G42" s="124">
        <v>0</v>
      </c>
      <c r="H42" s="124">
        <v>0</v>
      </c>
    </row>
    <row r="43" spans="1:8" ht="15" customHeight="1">
      <c r="A43" s="128" t="s">
        <v>409</v>
      </c>
      <c r="B43" s="147" t="s">
        <v>177</v>
      </c>
      <c r="C43" s="138" t="s">
        <v>123</v>
      </c>
      <c r="D43" s="150">
        <f t="shared" si="2"/>
        <v>0</v>
      </c>
      <c r="E43" s="140"/>
      <c r="F43" s="140">
        <f t="shared" si="3"/>
        <v>0</v>
      </c>
      <c r="G43" s="124">
        <v>0</v>
      </c>
      <c r="H43" s="124">
        <v>0</v>
      </c>
    </row>
    <row r="44" spans="1:8" ht="15" customHeight="1">
      <c r="A44" s="128" t="s">
        <v>410</v>
      </c>
      <c r="B44" s="148" t="s">
        <v>179</v>
      </c>
      <c r="C44" s="128" t="s">
        <v>123</v>
      </c>
      <c r="D44" s="152">
        <f t="shared" si="2"/>
        <v>1342</v>
      </c>
      <c r="E44" s="130">
        <v>130</v>
      </c>
      <c r="F44" s="130">
        <f t="shared" si="3"/>
        <v>174460</v>
      </c>
      <c r="G44" s="124">
        <v>61</v>
      </c>
      <c r="H44" s="124">
        <v>22</v>
      </c>
    </row>
    <row r="45" spans="1:8" ht="15" customHeight="1">
      <c r="A45" s="128" t="s">
        <v>411</v>
      </c>
      <c r="B45" s="147" t="s">
        <v>181</v>
      </c>
      <c r="C45" s="138" t="s">
        <v>123</v>
      </c>
      <c r="D45" s="150">
        <f t="shared" si="2"/>
        <v>0</v>
      </c>
      <c r="E45" s="140"/>
      <c r="F45" s="140">
        <f t="shared" si="3"/>
        <v>0</v>
      </c>
      <c r="G45" s="124">
        <v>0</v>
      </c>
      <c r="H45" s="124">
        <v>0</v>
      </c>
    </row>
    <row r="46" spans="1:8" ht="15" customHeight="1">
      <c r="A46" s="128" t="s">
        <v>412</v>
      </c>
      <c r="B46" s="153" t="s">
        <v>183</v>
      </c>
      <c r="C46" s="138" t="s">
        <v>123</v>
      </c>
      <c r="D46" s="150">
        <f t="shared" si="2"/>
        <v>0</v>
      </c>
      <c r="E46" s="151"/>
      <c r="F46" s="140">
        <f t="shared" si="3"/>
        <v>0</v>
      </c>
      <c r="G46" s="124">
        <v>0</v>
      </c>
      <c r="H46" s="124">
        <v>0</v>
      </c>
    </row>
    <row r="47" spans="1:8" ht="15" customHeight="1">
      <c r="A47" s="128" t="s">
        <v>413</v>
      </c>
      <c r="B47" s="153" t="s">
        <v>185</v>
      </c>
      <c r="C47" s="138" t="s">
        <v>123</v>
      </c>
      <c r="D47" s="150">
        <f t="shared" si="2"/>
        <v>0</v>
      </c>
      <c r="E47" s="151"/>
      <c r="F47" s="140">
        <f t="shared" si="3"/>
        <v>0</v>
      </c>
      <c r="G47" s="124">
        <v>0</v>
      </c>
      <c r="H47" s="124">
        <v>0</v>
      </c>
    </row>
    <row r="48" spans="1:8" ht="15" customHeight="1">
      <c r="A48" s="128" t="s">
        <v>414</v>
      </c>
      <c r="B48" s="146" t="s">
        <v>187</v>
      </c>
      <c r="C48" s="128" t="s">
        <v>123</v>
      </c>
      <c r="D48" s="152">
        <f t="shared" si="2"/>
        <v>1342</v>
      </c>
      <c r="E48" s="145">
        <v>60</v>
      </c>
      <c r="F48" s="130">
        <f t="shared" si="3"/>
        <v>80520</v>
      </c>
      <c r="G48" s="124">
        <v>61</v>
      </c>
      <c r="H48" s="124">
        <v>22</v>
      </c>
    </row>
    <row r="49" spans="1:8" ht="15" customHeight="1">
      <c r="A49" s="128" t="s">
        <v>415</v>
      </c>
      <c r="B49" s="153" t="s">
        <v>189</v>
      </c>
      <c r="C49" s="138" t="s">
        <v>123</v>
      </c>
      <c r="D49" s="150">
        <f t="shared" si="2"/>
        <v>0</v>
      </c>
      <c r="E49" s="151"/>
      <c r="F49" s="140">
        <f t="shared" si="3"/>
        <v>0</v>
      </c>
      <c r="G49" s="124">
        <v>0</v>
      </c>
      <c r="H49" s="124">
        <v>0</v>
      </c>
    </row>
    <row r="50" spans="1:8" ht="15" customHeight="1">
      <c r="A50" s="128" t="s">
        <v>416</v>
      </c>
      <c r="B50" s="153" t="s">
        <v>191</v>
      </c>
      <c r="C50" s="138" t="s">
        <v>123</v>
      </c>
      <c r="D50" s="150">
        <f t="shared" si="2"/>
        <v>0</v>
      </c>
      <c r="E50" s="151"/>
      <c r="F50" s="140">
        <f t="shared" si="3"/>
        <v>0</v>
      </c>
      <c r="G50" s="124">
        <v>0</v>
      </c>
      <c r="H50" s="124">
        <v>0</v>
      </c>
    </row>
    <row r="51" spans="1:8" ht="15" customHeight="1">
      <c r="A51" s="128" t="s">
        <v>417</v>
      </c>
      <c r="B51" s="153" t="s">
        <v>193</v>
      </c>
      <c r="C51" s="138" t="s">
        <v>123</v>
      </c>
      <c r="D51" s="150">
        <f t="shared" si="2"/>
        <v>0</v>
      </c>
      <c r="E51" s="151"/>
      <c r="F51" s="140">
        <f t="shared" si="3"/>
        <v>0</v>
      </c>
      <c r="G51" s="124">
        <v>0</v>
      </c>
      <c r="H51" s="124">
        <v>0</v>
      </c>
    </row>
    <row r="52" spans="1:8" ht="15" customHeight="1">
      <c r="A52" s="128" t="s">
        <v>418</v>
      </c>
      <c r="B52" s="148" t="s">
        <v>195</v>
      </c>
      <c r="C52" s="128" t="s">
        <v>123</v>
      </c>
      <c r="D52" s="152">
        <f t="shared" si="2"/>
        <v>330</v>
      </c>
      <c r="E52" s="130">
        <v>70</v>
      </c>
      <c r="F52" s="130">
        <f t="shared" si="3"/>
        <v>23100</v>
      </c>
      <c r="G52" s="124">
        <v>15</v>
      </c>
      <c r="H52" s="124">
        <v>22</v>
      </c>
    </row>
    <row r="53" spans="1:8" ht="15" customHeight="1">
      <c r="A53" s="128" t="s">
        <v>419</v>
      </c>
      <c r="B53" s="148" t="s">
        <v>197</v>
      </c>
      <c r="C53" s="128" t="s">
        <v>123</v>
      </c>
      <c r="D53" s="152">
        <f t="shared" si="2"/>
        <v>330</v>
      </c>
      <c r="E53" s="130">
        <v>70</v>
      </c>
      <c r="F53" s="130">
        <f t="shared" si="3"/>
        <v>23100</v>
      </c>
      <c r="G53" s="124">
        <v>15</v>
      </c>
      <c r="H53" s="124">
        <v>22</v>
      </c>
    </row>
    <row r="54" spans="1:8" ht="15" customHeight="1">
      <c r="A54" s="154"/>
      <c r="B54" s="146" t="s">
        <v>198</v>
      </c>
      <c r="C54" s="154"/>
      <c r="D54" s="155"/>
      <c r="E54" s="156"/>
      <c r="F54" s="157"/>
      <c r="G54" s="124"/>
      <c r="H54" s="124"/>
    </row>
    <row r="55" spans="1:8" ht="15" customHeight="1">
      <c r="A55" s="128" t="s">
        <v>420</v>
      </c>
      <c r="B55" s="153" t="s">
        <v>200</v>
      </c>
      <c r="C55" s="138" t="s">
        <v>123</v>
      </c>
      <c r="D55" s="150">
        <f aca="true" t="shared" si="4" ref="D55:D69">G55*H55</f>
        <v>0</v>
      </c>
      <c r="E55" s="151"/>
      <c r="F55" s="151">
        <f aca="true" t="shared" si="5" ref="F55:F69">D55*E55</f>
        <v>0</v>
      </c>
      <c r="G55" s="124">
        <v>0</v>
      </c>
      <c r="H55" s="124">
        <v>0</v>
      </c>
    </row>
    <row r="56" spans="1:8" ht="15" customHeight="1">
      <c r="A56" s="128" t="s">
        <v>421</v>
      </c>
      <c r="B56" s="146" t="s">
        <v>202</v>
      </c>
      <c r="C56" s="128" t="s">
        <v>123</v>
      </c>
      <c r="D56" s="152">
        <f t="shared" si="4"/>
        <v>225</v>
      </c>
      <c r="E56" s="145">
        <v>60</v>
      </c>
      <c r="F56" s="145">
        <f t="shared" si="5"/>
        <v>13500</v>
      </c>
      <c r="G56" s="124">
        <v>15</v>
      </c>
      <c r="H56" s="124">
        <v>15</v>
      </c>
    </row>
    <row r="57" spans="1:8" ht="15" customHeight="1">
      <c r="A57" s="128" t="s">
        <v>422</v>
      </c>
      <c r="B57" s="153" t="s">
        <v>204</v>
      </c>
      <c r="C57" s="138" t="s">
        <v>123</v>
      </c>
      <c r="D57" s="150">
        <f t="shared" si="4"/>
        <v>0</v>
      </c>
      <c r="E57" s="151"/>
      <c r="F57" s="151">
        <f t="shared" si="5"/>
        <v>0</v>
      </c>
      <c r="G57" s="124">
        <v>0</v>
      </c>
      <c r="H57" s="124">
        <v>0</v>
      </c>
    </row>
    <row r="58" spans="1:8" ht="15" customHeight="1">
      <c r="A58" s="128" t="s">
        <v>423</v>
      </c>
      <c r="B58" s="146" t="s">
        <v>206</v>
      </c>
      <c r="C58" s="128" t="s">
        <v>123</v>
      </c>
      <c r="D58" s="152">
        <f t="shared" si="4"/>
        <v>225</v>
      </c>
      <c r="E58" s="145">
        <v>60</v>
      </c>
      <c r="F58" s="145">
        <f t="shared" si="5"/>
        <v>13500</v>
      </c>
      <c r="G58" s="124">
        <v>15</v>
      </c>
      <c r="H58" s="124">
        <v>15</v>
      </c>
    </row>
    <row r="59" spans="1:8" ht="24.75" customHeight="1">
      <c r="A59" s="128" t="s">
        <v>424</v>
      </c>
      <c r="B59" s="144" t="s">
        <v>208</v>
      </c>
      <c r="C59" s="128" t="s">
        <v>123</v>
      </c>
      <c r="D59" s="152">
        <f t="shared" si="4"/>
        <v>660</v>
      </c>
      <c r="E59" s="145">
        <v>60</v>
      </c>
      <c r="F59" s="145">
        <f t="shared" si="5"/>
        <v>39600</v>
      </c>
      <c r="G59" s="124">
        <v>30</v>
      </c>
      <c r="H59" s="124">
        <v>22</v>
      </c>
    </row>
    <row r="60" spans="1:8" ht="15" customHeight="1">
      <c r="A60" s="128" t="s">
        <v>425</v>
      </c>
      <c r="B60" s="146" t="s">
        <v>210</v>
      </c>
      <c r="C60" s="128" t="s">
        <v>123</v>
      </c>
      <c r="D60" s="152">
        <f t="shared" si="4"/>
        <v>225</v>
      </c>
      <c r="E60" s="145">
        <v>60</v>
      </c>
      <c r="F60" s="145">
        <f t="shared" si="5"/>
        <v>13500</v>
      </c>
      <c r="G60" s="124">
        <v>15</v>
      </c>
      <c r="H60" s="124">
        <v>15</v>
      </c>
    </row>
    <row r="61" spans="1:8" ht="15" customHeight="1">
      <c r="A61" s="128" t="s">
        <v>426</v>
      </c>
      <c r="B61" s="146" t="s">
        <v>212</v>
      </c>
      <c r="C61" s="128" t="s">
        <v>123</v>
      </c>
      <c r="D61" s="152">
        <f t="shared" si="4"/>
        <v>150</v>
      </c>
      <c r="E61" s="145">
        <v>60</v>
      </c>
      <c r="F61" s="145">
        <f t="shared" si="5"/>
        <v>9000</v>
      </c>
      <c r="G61" s="124">
        <v>15</v>
      </c>
      <c r="H61" s="124">
        <v>10</v>
      </c>
    </row>
    <row r="62" spans="1:8" ht="15" customHeight="1">
      <c r="A62" s="128" t="s">
        <v>427</v>
      </c>
      <c r="B62" s="146" t="s">
        <v>355</v>
      </c>
      <c r="C62" s="128" t="s">
        <v>123</v>
      </c>
      <c r="D62" s="152">
        <f t="shared" si="4"/>
        <v>1012</v>
      </c>
      <c r="E62" s="145">
        <v>60</v>
      </c>
      <c r="F62" s="145">
        <f t="shared" si="5"/>
        <v>60720</v>
      </c>
      <c r="G62" s="124">
        <v>46</v>
      </c>
      <c r="H62" s="124">
        <v>22</v>
      </c>
    </row>
    <row r="63" spans="1:8" ht="15" customHeight="1">
      <c r="A63" s="128" t="s">
        <v>428</v>
      </c>
      <c r="B63" s="146" t="s">
        <v>216</v>
      </c>
      <c r="C63" s="128" t="s">
        <v>123</v>
      </c>
      <c r="D63" s="152">
        <f t="shared" si="4"/>
        <v>2024</v>
      </c>
      <c r="E63" s="145">
        <v>60</v>
      </c>
      <c r="F63" s="145">
        <f t="shared" si="5"/>
        <v>121440</v>
      </c>
      <c r="G63" s="124">
        <v>92</v>
      </c>
      <c r="H63" s="124">
        <v>22</v>
      </c>
    </row>
    <row r="64" spans="1:8" ht="15" customHeight="1">
      <c r="A64" s="128" t="s">
        <v>429</v>
      </c>
      <c r="B64" s="146" t="s">
        <v>218</v>
      </c>
      <c r="C64" s="128" t="s">
        <v>123</v>
      </c>
      <c r="D64" s="152">
        <f t="shared" si="4"/>
        <v>2024</v>
      </c>
      <c r="E64" s="145">
        <v>60</v>
      </c>
      <c r="F64" s="145">
        <f t="shared" si="5"/>
        <v>121440</v>
      </c>
      <c r="G64" s="124">
        <v>92</v>
      </c>
      <c r="H64" s="124">
        <v>22</v>
      </c>
    </row>
    <row r="65" spans="1:8" ht="15" customHeight="1">
      <c r="A65" s="128" t="s">
        <v>430</v>
      </c>
      <c r="B65" s="146" t="s">
        <v>220</v>
      </c>
      <c r="C65" s="128" t="s">
        <v>123</v>
      </c>
      <c r="D65" s="152">
        <f t="shared" si="4"/>
        <v>2024</v>
      </c>
      <c r="E65" s="145">
        <v>180</v>
      </c>
      <c r="F65" s="145">
        <f t="shared" si="5"/>
        <v>364320</v>
      </c>
      <c r="G65" s="124">
        <v>92</v>
      </c>
      <c r="H65" s="124">
        <v>22</v>
      </c>
    </row>
    <row r="66" spans="1:8" ht="15" customHeight="1">
      <c r="A66" s="128" t="s">
        <v>431</v>
      </c>
      <c r="B66" s="153" t="s">
        <v>222</v>
      </c>
      <c r="C66" s="138" t="s">
        <v>123</v>
      </c>
      <c r="D66" s="150">
        <f t="shared" si="4"/>
        <v>0</v>
      </c>
      <c r="E66" s="151"/>
      <c r="F66" s="151">
        <f t="shared" si="5"/>
        <v>0</v>
      </c>
      <c r="G66" s="124">
        <v>0</v>
      </c>
      <c r="H66" s="124">
        <v>0</v>
      </c>
    </row>
    <row r="67" spans="1:8" ht="15" customHeight="1">
      <c r="A67" s="128" t="s">
        <v>432</v>
      </c>
      <c r="B67" s="153" t="s">
        <v>224</v>
      </c>
      <c r="C67" s="138" t="s">
        <v>123</v>
      </c>
      <c r="D67" s="150">
        <f t="shared" si="4"/>
        <v>0</v>
      </c>
      <c r="E67" s="151"/>
      <c r="F67" s="151">
        <f t="shared" si="5"/>
        <v>0</v>
      </c>
      <c r="G67" s="124">
        <v>0</v>
      </c>
      <c r="H67" s="124">
        <v>0</v>
      </c>
    </row>
    <row r="68" spans="1:8" ht="15" customHeight="1">
      <c r="A68" s="128" t="s">
        <v>433</v>
      </c>
      <c r="B68" s="146" t="s">
        <v>226</v>
      </c>
      <c r="C68" s="128" t="s">
        <v>123</v>
      </c>
      <c r="D68" s="152">
        <f t="shared" si="4"/>
        <v>682</v>
      </c>
      <c r="E68" s="145">
        <v>60</v>
      </c>
      <c r="F68" s="145">
        <f t="shared" si="5"/>
        <v>40920</v>
      </c>
      <c r="G68" s="124">
        <v>31</v>
      </c>
      <c r="H68" s="124">
        <v>22</v>
      </c>
    </row>
    <row r="69" spans="1:8" ht="24.75" customHeight="1">
      <c r="A69" s="128" t="s">
        <v>434</v>
      </c>
      <c r="B69" s="158" t="s">
        <v>228</v>
      </c>
      <c r="C69" s="138" t="s">
        <v>123</v>
      </c>
      <c r="D69" s="150">
        <f t="shared" si="4"/>
        <v>0</v>
      </c>
      <c r="E69" s="151"/>
      <c r="F69" s="151">
        <f t="shared" si="5"/>
        <v>0</v>
      </c>
      <c r="G69" s="124">
        <v>0</v>
      </c>
      <c r="H69" s="124">
        <v>0</v>
      </c>
    </row>
    <row r="70" spans="1:8" ht="17.25" customHeight="1">
      <c r="A70" s="159"/>
      <c r="B70" s="234" t="s">
        <v>229</v>
      </c>
      <c r="C70" s="234"/>
      <c r="D70" s="234"/>
      <c r="E70" s="234"/>
      <c r="F70" s="134">
        <f>SUM(F18:F69)</f>
        <v>5229990</v>
      </c>
      <c r="G70" s="124"/>
      <c r="H70" s="124"/>
    </row>
    <row r="71" spans="1:8" ht="15" customHeight="1">
      <c r="A71" s="136" t="s">
        <v>435</v>
      </c>
      <c r="B71" s="232" t="s">
        <v>231</v>
      </c>
      <c r="C71" s="232"/>
      <c r="D71" s="232"/>
      <c r="E71" s="232"/>
      <c r="F71" s="232"/>
      <c r="G71" s="124" t="s">
        <v>117</v>
      </c>
      <c r="H71" s="124"/>
    </row>
    <row r="72" spans="1:8" ht="15" customHeight="1">
      <c r="A72" s="136"/>
      <c r="B72" s="160" t="s">
        <v>436</v>
      </c>
      <c r="C72" s="123"/>
      <c r="D72" s="123"/>
      <c r="E72" s="123"/>
      <c r="F72" s="123"/>
      <c r="G72" s="161"/>
      <c r="H72" s="124"/>
    </row>
    <row r="73" spans="1:8" ht="15" customHeight="1">
      <c r="A73" s="128" t="s">
        <v>437</v>
      </c>
      <c r="B73" s="149" t="s">
        <v>234</v>
      </c>
      <c r="C73" s="138" t="s">
        <v>235</v>
      </c>
      <c r="D73" s="138">
        <f>G73</f>
        <v>0</v>
      </c>
      <c r="E73" s="138"/>
      <c r="F73" s="140">
        <f>D73*E73</f>
        <v>0</v>
      </c>
      <c r="G73" s="124">
        <v>0</v>
      </c>
      <c r="H73" s="124"/>
    </row>
    <row r="74" spans="1:8" ht="16.5" customHeight="1">
      <c r="A74" s="128" t="s">
        <v>438</v>
      </c>
      <c r="B74" s="162" t="s">
        <v>237</v>
      </c>
      <c r="C74" s="138" t="s">
        <v>235</v>
      </c>
      <c r="D74" s="138">
        <f>G74</f>
        <v>0</v>
      </c>
      <c r="E74" s="138"/>
      <c r="F74" s="140">
        <f>D74*E74</f>
        <v>0</v>
      </c>
      <c r="G74" s="124">
        <v>0</v>
      </c>
      <c r="H74" s="124"/>
    </row>
    <row r="75" spans="1:9" ht="15" customHeight="1">
      <c r="A75" s="128" t="s">
        <v>439</v>
      </c>
      <c r="B75" s="162" t="s">
        <v>239</v>
      </c>
      <c r="C75" s="138" t="s">
        <v>240</v>
      </c>
      <c r="D75" s="138">
        <f>G75</f>
        <v>0</v>
      </c>
      <c r="E75" s="138"/>
      <c r="F75" s="140">
        <f>D75*E75</f>
        <v>0</v>
      </c>
      <c r="G75" s="124">
        <v>0</v>
      </c>
      <c r="H75" s="124"/>
      <c r="I75" s="163"/>
    </row>
    <row r="76" spans="1:8" ht="15" customHeight="1">
      <c r="A76" s="159"/>
      <c r="B76" s="229" t="s">
        <v>241</v>
      </c>
      <c r="C76" s="229"/>
      <c r="D76" s="229"/>
      <c r="E76" s="229"/>
      <c r="F76" s="134">
        <f>SUM(F73:F75)</f>
        <v>0</v>
      </c>
      <c r="G76" s="161"/>
      <c r="H76" s="124"/>
    </row>
    <row r="77" spans="1:8" ht="30" customHeight="1">
      <c r="A77" s="164" t="s">
        <v>440</v>
      </c>
      <c r="B77" s="230" t="s">
        <v>243</v>
      </c>
      <c r="C77" s="230"/>
      <c r="D77" s="230"/>
      <c r="E77" s="230"/>
      <c r="F77" s="230"/>
      <c r="G77" s="165" t="s">
        <v>244</v>
      </c>
      <c r="H77" s="124"/>
    </row>
    <row r="78" spans="1:9" ht="32.25" customHeight="1">
      <c r="A78" s="128" t="s">
        <v>441</v>
      </c>
      <c r="B78" s="129" t="s">
        <v>246</v>
      </c>
      <c r="C78" s="128" t="s">
        <v>19</v>
      </c>
      <c r="D78" s="128">
        <f>G78</f>
        <v>15</v>
      </c>
      <c r="E78" s="166">
        <f>0.5*E11</f>
        <v>1000</v>
      </c>
      <c r="F78" s="130">
        <f>D78*E78</f>
        <v>15000</v>
      </c>
      <c r="G78" s="126">
        <v>15</v>
      </c>
      <c r="H78" s="167"/>
      <c r="I78" s="168"/>
    </row>
    <row r="79" spans="1:8" ht="40.5" customHeight="1">
      <c r="A79" s="128" t="s">
        <v>442</v>
      </c>
      <c r="B79" s="129" t="s">
        <v>248</v>
      </c>
      <c r="C79" s="128" t="s">
        <v>19</v>
      </c>
      <c r="D79" s="128">
        <f>G79</f>
        <v>15</v>
      </c>
      <c r="E79" s="166">
        <f>0.5*E12</f>
        <v>1500</v>
      </c>
      <c r="F79" s="130">
        <f>D79*E79</f>
        <v>22500</v>
      </c>
      <c r="G79" s="126">
        <v>15</v>
      </c>
      <c r="H79" s="167"/>
    </row>
    <row r="80" spans="1:8" ht="26.25" customHeight="1">
      <c r="A80" s="128" t="s">
        <v>443</v>
      </c>
      <c r="B80" s="132" t="s">
        <v>250</v>
      </c>
      <c r="C80" s="128" t="s">
        <v>19</v>
      </c>
      <c r="D80" s="128">
        <f>G80</f>
        <v>15</v>
      </c>
      <c r="E80" s="166">
        <f>0.5*E13</f>
        <v>750</v>
      </c>
      <c r="F80" s="130">
        <f>D80*E80</f>
        <v>11250</v>
      </c>
      <c r="G80" s="126">
        <v>15</v>
      </c>
      <c r="H80" s="167"/>
    </row>
    <row r="81" spans="1:8" ht="26.25" customHeight="1">
      <c r="A81" s="128" t="s">
        <v>444</v>
      </c>
      <c r="B81" s="132" t="s">
        <v>252</v>
      </c>
      <c r="C81" s="128" t="s">
        <v>19</v>
      </c>
      <c r="D81" s="128">
        <f>G81</f>
        <v>15</v>
      </c>
      <c r="E81" s="166">
        <f>0.5*E14</f>
        <v>3575</v>
      </c>
      <c r="F81" s="130">
        <f>D81*E81</f>
        <v>53625</v>
      </c>
      <c r="G81" s="126">
        <v>15</v>
      </c>
      <c r="H81" s="167"/>
    </row>
    <row r="82" spans="1:8" ht="24.75" customHeight="1">
      <c r="A82" s="133"/>
      <c r="B82" s="231" t="s">
        <v>253</v>
      </c>
      <c r="C82" s="231"/>
      <c r="D82" s="231"/>
      <c r="E82" s="231"/>
      <c r="F82" s="169">
        <f>SUM(F78:F81)</f>
        <v>102375</v>
      </c>
      <c r="G82" s="126"/>
      <c r="H82" s="167"/>
    </row>
    <row r="83" spans="1:8" ht="18" customHeight="1">
      <c r="A83" s="136" t="s">
        <v>445</v>
      </c>
      <c r="B83" s="232" t="s">
        <v>255</v>
      </c>
      <c r="C83" s="232"/>
      <c r="D83" s="232"/>
      <c r="E83" s="232"/>
      <c r="F83" s="232"/>
      <c r="G83" s="126"/>
      <c r="H83" s="167"/>
    </row>
    <row r="84" spans="1:8" ht="16.5" customHeight="1">
      <c r="A84" s="136"/>
      <c r="B84" s="160" t="s">
        <v>256</v>
      </c>
      <c r="C84" s="123"/>
      <c r="D84" s="123"/>
      <c r="E84" s="123"/>
      <c r="F84" s="123"/>
      <c r="G84" s="126"/>
      <c r="H84" s="167"/>
    </row>
    <row r="85" spans="1:8" ht="25.5" customHeight="1">
      <c r="A85" s="128" t="s">
        <v>446</v>
      </c>
      <c r="B85" s="132" t="s">
        <v>255</v>
      </c>
      <c r="C85" s="128" t="s">
        <v>18</v>
      </c>
      <c r="D85" s="128">
        <f>G85</f>
        <v>1</v>
      </c>
      <c r="E85" s="166">
        <v>59000</v>
      </c>
      <c r="F85" s="130">
        <f>D85*E85</f>
        <v>59000</v>
      </c>
      <c r="G85" s="126">
        <v>1</v>
      </c>
      <c r="H85" s="170"/>
    </row>
    <row r="86" spans="1:8" ht="19.5" customHeight="1">
      <c r="A86" s="133"/>
      <c r="B86" s="231" t="s">
        <v>258</v>
      </c>
      <c r="C86" s="231"/>
      <c r="D86" s="231"/>
      <c r="E86" s="231"/>
      <c r="F86" s="134">
        <f>F85</f>
        <v>59000</v>
      </c>
      <c r="G86" s="171"/>
      <c r="H86" s="125"/>
    </row>
    <row r="87" spans="1:8" ht="12.75">
      <c r="A87" s="226" t="s">
        <v>13</v>
      </c>
      <c r="B87" s="233" t="s">
        <v>259</v>
      </c>
      <c r="C87" s="233"/>
      <c r="D87" s="233"/>
      <c r="E87" s="233"/>
      <c r="F87" s="172">
        <f>F86+F82+F76+F70+F15</f>
        <v>5989265</v>
      </c>
      <c r="G87" s="125"/>
      <c r="H87" s="125"/>
    </row>
    <row r="88" spans="1:8" ht="12.75">
      <c r="A88" s="226"/>
      <c r="B88" s="233"/>
      <c r="C88" s="233"/>
      <c r="D88" s="233"/>
      <c r="E88" s="233"/>
      <c r="F88" s="164" t="s">
        <v>260</v>
      </c>
      <c r="G88" s="125"/>
      <c r="H88" s="125"/>
    </row>
    <row r="89" spans="1:8" ht="12.75" customHeight="1">
      <c r="A89" s="133" t="s">
        <v>90</v>
      </c>
      <c r="B89" s="219" t="s">
        <v>261</v>
      </c>
      <c r="C89" s="219"/>
      <c r="D89" s="220">
        <v>0.23</v>
      </c>
      <c r="E89" s="220"/>
      <c r="F89" s="172">
        <f>0.23*F87</f>
        <v>1377530.95</v>
      </c>
      <c r="G89" s="125"/>
      <c r="H89" s="125"/>
    </row>
    <row r="90" spans="1:8" ht="12.75">
      <c r="A90" s="226" t="s">
        <v>262</v>
      </c>
      <c r="B90" s="227" t="s">
        <v>263</v>
      </c>
      <c r="C90" s="227"/>
      <c r="D90" s="227"/>
      <c r="E90" s="227"/>
      <c r="F90" s="173">
        <f>F87+F89</f>
        <v>7366795.95</v>
      </c>
      <c r="G90" s="125"/>
      <c r="H90" s="125"/>
    </row>
    <row r="91" spans="1:8" ht="12.75">
      <c r="A91" s="226"/>
      <c r="B91" s="227"/>
      <c r="C91" s="227"/>
      <c r="D91" s="227"/>
      <c r="E91" s="227"/>
      <c r="F91" s="164" t="s">
        <v>264</v>
      </c>
      <c r="G91" s="125"/>
      <c r="H91" s="125"/>
    </row>
    <row r="92" spans="1:8" ht="12.75" customHeight="1">
      <c r="A92" s="224" t="s">
        <v>265</v>
      </c>
      <c r="B92" s="228" t="s">
        <v>266</v>
      </c>
      <c r="C92" s="228"/>
      <c r="D92" s="228"/>
      <c r="E92" s="228"/>
      <c r="F92" s="174">
        <f>1.5*F87</f>
        <v>8983897.5</v>
      </c>
      <c r="G92" s="125"/>
      <c r="H92" s="125"/>
    </row>
    <row r="93" spans="1:8" ht="12.75">
      <c r="A93" s="224"/>
      <c r="B93" s="228"/>
      <c r="C93" s="228"/>
      <c r="D93" s="228"/>
      <c r="E93" s="228"/>
      <c r="F93" s="164" t="s">
        <v>267</v>
      </c>
      <c r="G93" s="125"/>
      <c r="H93" s="125"/>
    </row>
    <row r="94" spans="1:8" ht="24.75" customHeight="1">
      <c r="A94" s="121" t="s">
        <v>268</v>
      </c>
      <c r="B94" s="219" t="s">
        <v>269</v>
      </c>
      <c r="C94" s="219"/>
      <c r="D94" s="220" t="s">
        <v>270</v>
      </c>
      <c r="E94" s="220"/>
      <c r="F94" s="172">
        <f>0.5*F92</f>
        <v>4491948.75</v>
      </c>
      <c r="G94" s="125"/>
      <c r="H94" s="125"/>
    </row>
    <row r="95" spans="1:8" ht="12.75" customHeight="1">
      <c r="A95" s="133" t="s">
        <v>271</v>
      </c>
      <c r="B95" s="219" t="s">
        <v>261</v>
      </c>
      <c r="C95" s="219"/>
      <c r="D95" s="220">
        <v>0.23</v>
      </c>
      <c r="E95" s="220"/>
      <c r="F95" s="172">
        <f>0.23*F94</f>
        <v>1033148.21</v>
      </c>
      <c r="G95" s="125"/>
      <c r="H95" s="125"/>
    </row>
    <row r="96" spans="1:8" ht="12.75" customHeight="1">
      <c r="A96" s="121" t="s">
        <v>272</v>
      </c>
      <c r="B96" s="223" t="s">
        <v>273</v>
      </c>
      <c r="C96" s="223"/>
      <c r="D96" s="223"/>
      <c r="E96" s="223"/>
      <c r="F96" s="173">
        <f>F94+F95</f>
        <v>5525096.96</v>
      </c>
      <c r="G96" s="125"/>
      <c r="H96" s="125"/>
    </row>
    <row r="97" spans="1:8" ht="17.25" customHeight="1">
      <c r="A97" s="224" t="s">
        <v>274</v>
      </c>
      <c r="B97" s="225" t="s">
        <v>275</v>
      </c>
      <c r="C97" s="225"/>
      <c r="D97" s="225"/>
      <c r="E97" s="225"/>
      <c r="F97" s="172">
        <f>F92+F94</f>
        <v>13475846.25</v>
      </c>
      <c r="G97" s="125"/>
      <c r="H97" s="125"/>
    </row>
    <row r="98" spans="1:8" ht="13.5" customHeight="1">
      <c r="A98" s="224"/>
      <c r="B98" s="225"/>
      <c r="C98" s="225"/>
      <c r="D98" s="225"/>
      <c r="E98" s="225"/>
      <c r="F98" s="175" t="s">
        <v>276</v>
      </c>
      <c r="G98" s="125"/>
      <c r="H98" s="125"/>
    </row>
    <row r="99" spans="1:8" ht="12.75" customHeight="1">
      <c r="A99" s="133" t="s">
        <v>98</v>
      </c>
      <c r="B99" s="219" t="s">
        <v>261</v>
      </c>
      <c r="C99" s="219"/>
      <c r="D99" s="220">
        <v>0.23</v>
      </c>
      <c r="E99" s="220"/>
      <c r="F99" s="172">
        <f>0.23*F97</f>
        <v>3099444.64</v>
      </c>
      <c r="G99" s="125"/>
      <c r="H99" s="125"/>
    </row>
    <row r="100" spans="1:8" ht="26.25" customHeight="1">
      <c r="A100" s="121" t="s">
        <v>277</v>
      </c>
      <c r="B100" s="221" t="s">
        <v>278</v>
      </c>
      <c r="C100" s="221"/>
      <c r="D100" s="221"/>
      <c r="E100" s="221"/>
      <c r="F100" s="173">
        <f>F97+F99</f>
        <v>16575290.89</v>
      </c>
      <c r="G100" s="125"/>
      <c r="H100" s="125"/>
    </row>
    <row r="101" spans="1:8" ht="38.25" customHeight="1">
      <c r="A101" s="214" t="s">
        <v>279</v>
      </c>
      <c r="B101" s="214"/>
      <c r="C101" s="214"/>
      <c r="D101" s="214"/>
      <c r="E101" s="214"/>
      <c r="F101" s="214"/>
      <c r="G101" s="125"/>
      <c r="H101" s="125"/>
    </row>
    <row r="102" spans="1:8" ht="12.75" customHeight="1">
      <c r="A102" s="177"/>
      <c r="B102" s="222" t="s">
        <v>280</v>
      </c>
      <c r="C102" s="222"/>
      <c r="D102" s="222"/>
      <c r="E102" s="222"/>
      <c r="F102" s="222"/>
      <c r="G102" s="125"/>
      <c r="H102" s="125"/>
    </row>
    <row r="103" spans="1:8" ht="12.75" customHeight="1">
      <c r="A103" s="213" t="s">
        <v>281</v>
      </c>
      <c r="B103" s="213"/>
      <c r="C103" s="213"/>
      <c r="D103" s="213"/>
      <c r="E103" s="213"/>
      <c r="F103" s="213"/>
      <c r="G103" s="125"/>
      <c r="H103" s="125"/>
    </row>
    <row r="104" spans="1:8" ht="34.5" customHeight="1">
      <c r="A104" s="218" t="s">
        <v>282</v>
      </c>
      <c r="B104" s="218"/>
      <c r="C104" s="218"/>
      <c r="D104" s="218"/>
      <c r="E104" s="218"/>
      <c r="F104" s="218"/>
      <c r="G104" s="125"/>
      <c r="H104" s="125"/>
    </row>
    <row r="105" spans="1:8" ht="47.25" customHeight="1">
      <c r="A105" s="218" t="s">
        <v>283</v>
      </c>
      <c r="B105" s="218"/>
      <c r="C105" s="218"/>
      <c r="D105" s="218"/>
      <c r="E105" s="218"/>
      <c r="F105" s="218"/>
      <c r="G105" s="125"/>
      <c r="H105" s="125"/>
    </row>
    <row r="106" spans="1:8" ht="118.5" customHeight="1">
      <c r="A106" s="218" t="s">
        <v>284</v>
      </c>
      <c r="B106" s="218"/>
      <c r="C106" s="218"/>
      <c r="D106" s="218"/>
      <c r="E106" s="218"/>
      <c r="F106" s="218"/>
      <c r="G106" s="125"/>
      <c r="H106" s="125"/>
    </row>
    <row r="107" spans="1:8" ht="12.75" customHeight="1">
      <c r="A107" s="178">
        <v>1</v>
      </c>
      <c r="B107" s="213" t="s">
        <v>285</v>
      </c>
      <c r="C107" s="213"/>
      <c r="D107" s="213"/>
      <c r="E107" s="213"/>
      <c r="F107" s="213"/>
      <c r="G107" s="125"/>
      <c r="H107" s="125"/>
    </row>
    <row r="108" spans="1:8" ht="30" customHeight="1">
      <c r="A108" s="217" t="s">
        <v>286</v>
      </c>
      <c r="B108" s="217"/>
      <c r="C108" s="217"/>
      <c r="D108" s="217"/>
      <c r="E108" s="217"/>
      <c r="F108" s="217"/>
      <c r="G108" s="125"/>
      <c r="H108" s="125"/>
    </row>
    <row r="109" spans="1:8" ht="11.25" customHeight="1">
      <c r="A109" s="178">
        <v>2</v>
      </c>
      <c r="B109" s="213" t="s">
        <v>287</v>
      </c>
      <c r="C109" s="213"/>
      <c r="D109" s="213"/>
      <c r="E109" s="213"/>
      <c r="F109" s="213"/>
      <c r="G109" s="125"/>
      <c r="H109" s="125"/>
    </row>
    <row r="110" spans="1:8" ht="12.75" customHeight="1">
      <c r="A110" s="178" t="s">
        <v>25</v>
      </c>
      <c r="B110" s="213" t="s">
        <v>119</v>
      </c>
      <c r="C110" s="213"/>
      <c r="D110" s="213"/>
      <c r="E110" s="213"/>
      <c r="F110" s="213"/>
      <c r="G110" s="125"/>
      <c r="H110" s="125"/>
    </row>
    <row r="111" spans="1:8" ht="133.5" customHeight="1">
      <c r="A111" s="217" t="s">
        <v>288</v>
      </c>
      <c r="B111" s="217"/>
      <c r="C111" s="217"/>
      <c r="D111" s="217"/>
      <c r="E111" s="217"/>
      <c r="F111" s="217"/>
      <c r="G111" s="125"/>
      <c r="H111" s="125"/>
    </row>
    <row r="112" spans="1:6" ht="54.75" customHeight="1">
      <c r="A112" s="217" t="s">
        <v>289</v>
      </c>
      <c r="B112" s="217"/>
      <c r="C112" s="217"/>
      <c r="D112" s="217"/>
      <c r="E112" s="217"/>
      <c r="F112" s="217"/>
    </row>
    <row r="113" spans="1:6" ht="12.75" customHeight="1">
      <c r="A113" s="178" t="s">
        <v>29</v>
      </c>
      <c r="B113" s="213" t="s">
        <v>147</v>
      </c>
      <c r="C113" s="213"/>
      <c r="D113" s="213"/>
      <c r="E113" s="213"/>
      <c r="F113" s="213"/>
    </row>
    <row r="114" spans="1:6" ht="157.5" customHeight="1">
      <c r="A114" s="214" t="s">
        <v>290</v>
      </c>
      <c r="B114" s="214"/>
      <c r="C114" s="214"/>
      <c r="D114" s="214"/>
      <c r="E114" s="214"/>
      <c r="F114" s="214"/>
    </row>
    <row r="115" spans="1:6" ht="46.5" customHeight="1">
      <c r="A115" s="217" t="s">
        <v>289</v>
      </c>
      <c r="B115" s="217"/>
      <c r="C115" s="217"/>
      <c r="D115" s="217"/>
      <c r="E115" s="217"/>
      <c r="F115" s="217"/>
    </row>
    <row r="116" spans="1:6" ht="12.75" customHeight="1">
      <c r="A116" s="178">
        <v>3</v>
      </c>
      <c r="B116" s="213" t="s">
        <v>291</v>
      </c>
      <c r="C116" s="213"/>
      <c r="D116" s="213"/>
      <c r="E116" s="213"/>
      <c r="F116" s="213"/>
    </row>
    <row r="117" spans="1:6" ht="21.75" customHeight="1">
      <c r="A117" s="217" t="s">
        <v>292</v>
      </c>
      <c r="B117" s="217"/>
      <c r="C117" s="217"/>
      <c r="D117" s="217"/>
      <c r="E117" s="217"/>
      <c r="F117" s="217"/>
    </row>
    <row r="118" spans="1:6" ht="12.75" customHeight="1">
      <c r="A118" s="178">
        <v>4</v>
      </c>
      <c r="B118" s="213" t="s">
        <v>243</v>
      </c>
      <c r="C118" s="213"/>
      <c r="D118" s="213"/>
      <c r="E118" s="213"/>
      <c r="F118" s="213"/>
    </row>
    <row r="119" spans="1:6" ht="32.25" customHeight="1">
      <c r="A119" s="218" t="s">
        <v>293</v>
      </c>
      <c r="B119" s="218"/>
      <c r="C119" s="218"/>
      <c r="D119" s="218"/>
      <c r="E119" s="218"/>
      <c r="F119" s="218"/>
    </row>
    <row r="120" spans="1:6" ht="12.75" customHeight="1">
      <c r="A120" s="178">
        <v>5</v>
      </c>
      <c r="B120" s="213" t="s">
        <v>294</v>
      </c>
      <c r="C120" s="213"/>
      <c r="D120" s="213"/>
      <c r="E120" s="213"/>
      <c r="F120" s="213"/>
    </row>
    <row r="121" spans="1:6" ht="15.75" customHeight="1">
      <c r="A121" s="218" t="s">
        <v>295</v>
      </c>
      <c r="B121" s="218"/>
      <c r="C121" s="218"/>
      <c r="D121" s="218"/>
      <c r="E121" s="218"/>
      <c r="F121" s="218"/>
    </row>
    <row r="122" spans="1:6" ht="12.75" customHeight="1">
      <c r="A122" s="179"/>
      <c r="B122" s="213" t="s">
        <v>296</v>
      </c>
      <c r="C122" s="213"/>
      <c r="D122" s="213"/>
      <c r="E122" s="213"/>
      <c r="F122" s="213"/>
    </row>
    <row r="123" spans="1:6" ht="107.25" customHeight="1">
      <c r="A123" s="214" t="s">
        <v>297</v>
      </c>
      <c r="B123" s="214"/>
      <c r="C123" s="214"/>
      <c r="D123" s="214"/>
      <c r="E123" s="214"/>
      <c r="F123" s="214"/>
    </row>
    <row r="124" spans="1:6" ht="12.75" customHeight="1">
      <c r="A124" s="176"/>
      <c r="B124" s="215"/>
      <c r="C124" s="215"/>
      <c r="D124" s="215"/>
      <c r="E124" s="215"/>
      <c r="F124" s="215"/>
    </row>
    <row r="125" spans="1:6" ht="39.75" customHeight="1">
      <c r="A125" s="180"/>
      <c r="B125" s="188" t="s">
        <v>298</v>
      </c>
      <c r="C125" s="240" t="s">
        <v>299</v>
      </c>
      <c r="D125" s="240"/>
      <c r="E125" s="240"/>
      <c r="F125" s="240"/>
    </row>
    <row r="126" spans="1:6" ht="12.75" customHeight="1">
      <c r="A126" s="182"/>
      <c r="B126" s="183"/>
      <c r="C126" s="240" t="s">
        <v>300</v>
      </c>
      <c r="D126" s="240"/>
      <c r="E126" s="240"/>
      <c r="F126" s="240"/>
    </row>
  </sheetData>
  <sheetProtection selectLockedCells="1" selectUnlockedCells="1"/>
  <mergeCells count="68">
    <mergeCell ref="A1:F1"/>
    <mergeCell ref="A2:F2"/>
    <mergeCell ref="A3:A5"/>
    <mergeCell ref="B3:B5"/>
    <mergeCell ref="C3:C5"/>
    <mergeCell ref="D3:D5"/>
    <mergeCell ref="E3:E5"/>
    <mergeCell ref="A7:A8"/>
    <mergeCell ref="B7:F7"/>
    <mergeCell ref="B8:F8"/>
    <mergeCell ref="A9:A10"/>
    <mergeCell ref="B9:F9"/>
    <mergeCell ref="B10:F10"/>
    <mergeCell ref="B15:E15"/>
    <mergeCell ref="B16:F16"/>
    <mergeCell ref="B17:F17"/>
    <mergeCell ref="B28:F28"/>
    <mergeCell ref="B70:E70"/>
    <mergeCell ref="B71:F71"/>
    <mergeCell ref="B76:E76"/>
    <mergeCell ref="B77:F77"/>
    <mergeCell ref="B82:E82"/>
    <mergeCell ref="B83:F83"/>
    <mergeCell ref="B86:E86"/>
    <mergeCell ref="A87:A88"/>
    <mergeCell ref="B87:E88"/>
    <mergeCell ref="B89:C89"/>
    <mergeCell ref="D89:E89"/>
    <mergeCell ref="A90:A91"/>
    <mergeCell ref="B90:E91"/>
    <mergeCell ref="A92:A93"/>
    <mergeCell ref="B92:E93"/>
    <mergeCell ref="B94:C94"/>
    <mergeCell ref="D94:E94"/>
    <mergeCell ref="B95:C95"/>
    <mergeCell ref="D95:E95"/>
    <mergeCell ref="B96:E96"/>
    <mergeCell ref="A97:A98"/>
    <mergeCell ref="B97:E98"/>
    <mergeCell ref="B99:C99"/>
    <mergeCell ref="D99:E99"/>
    <mergeCell ref="B100:E100"/>
    <mergeCell ref="A101:F101"/>
    <mergeCell ref="B102:F102"/>
    <mergeCell ref="A103:F103"/>
    <mergeCell ref="A104:F104"/>
    <mergeCell ref="A105:F105"/>
    <mergeCell ref="A106:F106"/>
    <mergeCell ref="B107:F107"/>
    <mergeCell ref="A108:F108"/>
    <mergeCell ref="B109:F109"/>
    <mergeCell ref="A121:F121"/>
    <mergeCell ref="B110:F110"/>
    <mergeCell ref="A111:F111"/>
    <mergeCell ref="A112:F112"/>
    <mergeCell ref="B113:F113"/>
    <mergeCell ref="A114:F114"/>
    <mergeCell ref="A115:F115"/>
    <mergeCell ref="B122:F122"/>
    <mergeCell ref="A123:F123"/>
    <mergeCell ref="B124:F124"/>
    <mergeCell ref="C125:F125"/>
    <mergeCell ref="C126:F126"/>
    <mergeCell ref="B116:F116"/>
    <mergeCell ref="A117:F117"/>
    <mergeCell ref="B118:F118"/>
    <mergeCell ref="A119:F119"/>
    <mergeCell ref="B120:F120"/>
  </mergeCells>
  <printOptions/>
  <pageMargins left="0.5" right="0.5" top="0.49027777777777776" bottom="0.5" header="0.5118055555555555" footer="0.5"/>
  <pageSetup fitToHeight="0" fitToWidth="1" horizontalDpi="300" verticalDpi="300" orientation="portrait" paperSize="9"/>
  <headerFooter alignWithMargins="0">
    <oddFooter>&amp;CStrona &amp;P z &amp;N</oddFooter>
  </headerFooter>
  <rowBreaks count="2" manualBreakCount="2">
    <brk id="70" max="255" man="1"/>
    <brk id="101" max="255" man="1"/>
  </rowBreaks>
  <drawing r:id="rId1"/>
</worksheet>
</file>

<file path=xl/worksheets/sheet5.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Justyna Wiktorska</dc:creator>
  <cp:keywords/>
  <dc:description/>
  <cp:lastModifiedBy>Justyna Wiktorska</cp:lastModifiedBy>
  <cp:lastPrinted>2021-02-03T08:22:47Z</cp:lastPrinted>
  <dcterms:created xsi:type="dcterms:W3CDTF">2021-02-03T07:48:55Z</dcterms:created>
  <dcterms:modified xsi:type="dcterms:W3CDTF">2021-02-03T08:22:53Z</dcterms:modified>
  <cp:category/>
  <cp:version/>
  <cp:contentType/>
  <cp:contentStatus/>
</cp:coreProperties>
</file>