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DZ.270.120.2023 ZZPG na 2024\pyt.+odp\"/>
    </mc:Choice>
  </mc:AlternateContent>
  <bookViews>
    <workbookView xWindow="-110" yWindow="-110" windowWidth="19420" windowHeight="10300" tabRatio="807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  <sheet name="EWE" sheetId="23" r:id="rId10"/>
  </sheets>
  <definedNames>
    <definedName name="_xlnm._FilterDatabase" localSheetId="9" hidden="1">EWE!$A$2:$CO$2</definedName>
    <definedName name="_xlnm._FilterDatabase" localSheetId="1" hidden="1">'PSG GD'!$A$2:$CI$53</definedName>
    <definedName name="_xlnm._FilterDatabase" localSheetId="2" hidden="1">'PSG PO'!$A$2:$CB$83</definedName>
    <definedName name="_xlnm._FilterDatabase" localSheetId="3" hidden="1">'PSG PO (2)'!$A$2:$BH$22</definedName>
    <definedName name="_xlnm._FilterDatabase" localSheetId="4" hidden="1">'PSG TA'!$A$2:$BV$141</definedName>
    <definedName name="_xlnm._FilterDatabase" localSheetId="5" hidden="1">'PSG WA'!$A$2:$BL$40</definedName>
    <definedName name="_xlnm._FilterDatabase" localSheetId="6" hidden="1">'PSG WR'!$A$2:$BL$37</definedName>
    <definedName name="_xlnm._FilterDatabase" localSheetId="7" hidden="1">'PSG WR (2)'!$A$2:$CO$30</definedName>
    <definedName name="_xlnm._FilterDatabase" localSheetId="8" hidden="1">'PSG ZA '!$A$2:$CM$32</definedName>
    <definedName name="SWSG_011_Lasy_Panstwowe_Raport_20220712" localSheetId="9">EWE!$B$9:$AU$9</definedName>
    <definedName name="SWSG_011_Lasy_Panstwowe_Raport_20220712" localSheetId="1">'PSG GD'!$B$3:$AU$45</definedName>
    <definedName name="SWSG_011_Lasy_Panstwowe_Raport_20220712" localSheetId="2">'PSG PO'!$B$9:$AU$78</definedName>
    <definedName name="SWSG_011_Lasy_Panstwowe_Raport_20220712" localSheetId="3">'PSG PO (2)'!#REF!</definedName>
    <definedName name="SWSG_011_Lasy_Panstwowe_Raport_20220712" localSheetId="4">'PSG TA'!$B$10:$AU$128</definedName>
    <definedName name="SWSG_011_Lasy_Panstwowe_Raport_20220712" localSheetId="5">'PSG WA'!#REF!</definedName>
    <definedName name="SWSG_011_Lasy_Panstwowe_Raport_20220712" localSheetId="6">'PSG WR'!$B$7:$AU$29</definedName>
    <definedName name="SWSG_011_Lasy_Panstwowe_Raport_20220712" localSheetId="7">'PSG WR (2)'!#REF!</definedName>
    <definedName name="SWSG_011_Lasy_Panstwowe_Raport_20220712" localSheetId="8">'PSG ZA '!$B$9:$AU$27</definedName>
    <definedName name="SWSG_011_Lasy_Panstwowe_Raport_20220712_4" localSheetId="9">EWE!$B$9:$AU$9</definedName>
    <definedName name="SWSG_011_Lasy_Panstwowe_Raport_20220712_4" localSheetId="1">'PSG GD'!$B$3:$AU$45</definedName>
    <definedName name="SWSG_011_Lasy_Panstwowe_Raport_20220712_4" localSheetId="2">'PSG PO'!$B$9:$AU$77</definedName>
    <definedName name="SWSG_011_Lasy_Panstwowe_Raport_20220712_4" localSheetId="4">'PSG TA'!$B$11:$AU$123</definedName>
    <definedName name="SWSG_011_Lasy_Panstwowe_Raport_20220712_4" localSheetId="6">'PSG WR'!$B$7:$AU$27</definedName>
    <definedName name="SWSG_011_Lasy_Panstwowe_Raport_20220712_4" localSheetId="8">'PSG ZA '!$B$9:$AU$27</definedName>
    <definedName name="SWSG_011_Lasy_Panstwowe_Raport_20220712_5" localSheetId="1">'PSG GD'!$B$3:$AU$45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8" i="12" l="1"/>
  <c r="AQ39" i="12" s="1"/>
  <c r="BL38" i="12" l="1"/>
  <c r="AR38" i="12"/>
  <c r="AI38" i="12"/>
  <c r="AH38" i="12"/>
  <c r="BK9" i="11" l="1"/>
  <c r="BL9" i="11"/>
  <c r="D38" i="22" l="1"/>
  <c r="AZ37" i="12" l="1"/>
  <c r="BA37" i="12" s="1"/>
  <c r="AX37" i="12"/>
  <c r="BG37" i="12"/>
  <c r="BE37" i="12"/>
  <c r="AY37" i="12"/>
  <c r="AH37" i="12"/>
  <c r="AZ26" i="15"/>
  <c r="AX26" i="15"/>
  <c r="AZ125" i="14"/>
  <c r="AX125" i="14"/>
  <c r="AX3" i="14"/>
  <c r="AX5" i="14" s="1"/>
  <c r="AZ13" i="19"/>
  <c r="AZ10" i="19"/>
  <c r="AJ50" i="11"/>
  <c r="AI37" i="12" l="1"/>
  <c r="AX128" i="14"/>
  <c r="AS3" i="23"/>
  <c r="AT3" i="23"/>
  <c r="AZ3" i="23"/>
  <c r="AX3" i="23"/>
  <c r="BI37" i="12" l="1"/>
  <c r="AQ37" i="12"/>
  <c r="BK37" i="12"/>
  <c r="BC37" i="12"/>
  <c r="BJ29" i="16"/>
  <c r="BH29" i="16"/>
  <c r="BF29" i="16"/>
  <c r="BG29" i="16" s="1"/>
  <c r="BD29" i="16"/>
  <c r="BE29" i="16" s="1"/>
  <c r="AJ29" i="16"/>
  <c r="AH29" i="16"/>
  <c r="AI29" i="16" s="1"/>
  <c r="BC29" i="16" s="1"/>
  <c r="BE50" i="11"/>
  <c r="BG50" i="11"/>
  <c r="AI50" i="11"/>
  <c r="AQ50" i="11" s="1"/>
  <c r="BI29" i="16" l="1"/>
  <c r="AQ29" i="16"/>
  <c r="AR29" i="16"/>
  <c r="BK29" i="16"/>
  <c r="BI50" i="11"/>
  <c r="AR50" i="11"/>
  <c r="BK50" i="11"/>
  <c r="BC50" i="11"/>
  <c r="AI5" i="23" l="1"/>
  <c r="BJ125" i="14" l="1"/>
  <c r="BH125" i="14"/>
  <c r="BF125" i="14"/>
  <c r="BD125" i="14"/>
  <c r="AH4" i="23" l="1"/>
  <c r="AI4" i="23" s="1"/>
  <c r="AH6" i="23"/>
  <c r="AI6" i="23" s="1"/>
  <c r="AH7" i="23"/>
  <c r="AI7" i="23" s="1"/>
  <c r="AH8" i="23"/>
  <c r="AI8" i="23" s="1"/>
  <c r="AH9" i="23"/>
  <c r="AI9" i="23" s="1"/>
  <c r="AH3" i="23"/>
  <c r="AI3" i="23" s="1"/>
  <c r="AH4" i="16"/>
  <c r="AI4" i="16" s="1"/>
  <c r="AH5" i="16"/>
  <c r="AI5" i="16" s="1"/>
  <c r="AH6" i="16"/>
  <c r="AI6" i="16" s="1"/>
  <c r="AH7" i="16"/>
  <c r="AI7" i="16" s="1"/>
  <c r="AH8" i="16"/>
  <c r="AI8" i="16" s="1"/>
  <c r="AH9" i="16"/>
  <c r="AI9" i="16" s="1"/>
  <c r="AH10" i="16"/>
  <c r="AI10" i="16" s="1"/>
  <c r="AH11" i="16"/>
  <c r="AI11" i="16" s="1"/>
  <c r="AH12" i="16"/>
  <c r="AI12" i="16" s="1"/>
  <c r="AH13" i="16"/>
  <c r="AI13" i="16" s="1"/>
  <c r="AH14" i="16"/>
  <c r="AI14" i="16" s="1"/>
  <c r="AH15" i="16"/>
  <c r="AI15" i="16" s="1"/>
  <c r="AH16" i="16"/>
  <c r="AI16" i="16" s="1"/>
  <c r="AH17" i="16"/>
  <c r="AI17" i="16" s="1"/>
  <c r="AH18" i="16"/>
  <c r="AI18" i="16" s="1"/>
  <c r="AH19" i="16"/>
  <c r="AI19" i="16" s="1"/>
  <c r="AH20" i="16"/>
  <c r="AI20" i="16" s="1"/>
  <c r="AH21" i="16"/>
  <c r="AI21" i="16" s="1"/>
  <c r="AH22" i="16"/>
  <c r="AI22" i="16" s="1"/>
  <c r="AH23" i="16"/>
  <c r="AI23" i="16" s="1"/>
  <c r="AH24" i="16"/>
  <c r="AI24" i="16" s="1"/>
  <c r="AH25" i="16"/>
  <c r="AI25" i="16" s="1"/>
  <c r="AH26" i="16"/>
  <c r="AI26" i="16" s="1"/>
  <c r="AH28" i="16"/>
  <c r="AI28" i="16" s="1"/>
  <c r="AH3" i="16"/>
  <c r="AH4" i="20"/>
  <c r="AH5" i="20"/>
  <c r="AI5" i="20" s="1"/>
  <c r="AH6" i="20"/>
  <c r="AI6" i="20" s="1"/>
  <c r="AH7" i="20"/>
  <c r="AI7" i="20" s="1"/>
  <c r="AH8" i="20"/>
  <c r="AI8" i="20" s="1"/>
  <c r="AH9" i="20"/>
  <c r="AI9" i="20" s="1"/>
  <c r="AH10" i="20"/>
  <c r="AI10" i="20" s="1"/>
  <c r="AH11" i="20"/>
  <c r="AI11" i="20" s="1"/>
  <c r="AH12" i="20"/>
  <c r="AI12" i="20" s="1"/>
  <c r="AH13" i="20"/>
  <c r="AI13" i="20" s="1"/>
  <c r="AH14" i="20"/>
  <c r="AI14" i="20" s="1"/>
  <c r="AH15" i="20"/>
  <c r="AI15" i="20" s="1"/>
  <c r="AH16" i="20"/>
  <c r="AI16" i="20" s="1"/>
  <c r="AH17" i="20"/>
  <c r="AI17" i="20" s="1"/>
  <c r="AH18" i="20"/>
  <c r="AI18" i="20" s="1"/>
  <c r="AH19" i="20"/>
  <c r="AI19" i="20" s="1"/>
  <c r="AH20" i="20"/>
  <c r="AI20" i="20" s="1"/>
  <c r="AH21" i="20"/>
  <c r="AI21" i="20" s="1"/>
  <c r="AH22" i="20"/>
  <c r="AI22" i="20" s="1"/>
  <c r="AH23" i="20"/>
  <c r="AI23" i="20" s="1"/>
  <c r="AH24" i="20"/>
  <c r="AI24" i="20" s="1"/>
  <c r="AH25" i="20"/>
  <c r="AI25" i="20" s="1"/>
  <c r="AH26" i="20"/>
  <c r="AI26" i="20" s="1"/>
  <c r="AH27" i="20"/>
  <c r="AI27" i="20" s="1"/>
  <c r="AH3" i="20"/>
  <c r="AI3" i="20" s="1"/>
  <c r="AH4" i="15"/>
  <c r="AI4" i="15" s="1"/>
  <c r="AH5" i="15"/>
  <c r="AI5" i="15" s="1"/>
  <c r="AH6" i="15"/>
  <c r="AI6" i="15" s="1"/>
  <c r="AH7" i="15"/>
  <c r="AI7" i="15" s="1"/>
  <c r="AH8" i="15"/>
  <c r="AI8" i="15" s="1"/>
  <c r="AH9" i="15"/>
  <c r="AI9" i="15" s="1"/>
  <c r="AH10" i="15"/>
  <c r="AI10" i="15" s="1"/>
  <c r="AH11" i="15"/>
  <c r="AI11" i="15" s="1"/>
  <c r="AH12" i="15"/>
  <c r="AI12" i="15" s="1"/>
  <c r="AH13" i="15"/>
  <c r="AI13" i="15" s="1"/>
  <c r="AH14" i="15"/>
  <c r="AI14" i="15" s="1"/>
  <c r="AH15" i="15"/>
  <c r="AI15" i="15" s="1"/>
  <c r="AH16" i="15"/>
  <c r="AI16" i="15" s="1"/>
  <c r="AH17" i="15"/>
  <c r="AI17" i="15" s="1"/>
  <c r="AH18" i="15"/>
  <c r="AI18" i="15" s="1"/>
  <c r="AH19" i="15"/>
  <c r="AI19" i="15" s="1"/>
  <c r="AH20" i="15"/>
  <c r="AI20" i="15" s="1"/>
  <c r="AH21" i="15"/>
  <c r="AI21" i="15" s="1"/>
  <c r="AH22" i="15"/>
  <c r="AI22" i="15" s="1"/>
  <c r="AH23" i="15"/>
  <c r="AI23" i="15" s="1"/>
  <c r="AH24" i="15"/>
  <c r="AI24" i="15" s="1"/>
  <c r="AH25" i="15"/>
  <c r="AI25" i="15" s="1"/>
  <c r="AH26" i="15"/>
  <c r="AI26" i="15" s="1"/>
  <c r="AH27" i="15"/>
  <c r="AI27" i="15" s="1"/>
  <c r="AH28" i="15"/>
  <c r="AI28" i="15" s="1"/>
  <c r="AH29" i="15"/>
  <c r="AI29" i="15" s="1"/>
  <c r="AH30" i="15"/>
  <c r="AI30" i="15" s="1"/>
  <c r="AH31" i="15"/>
  <c r="AI31" i="15" s="1"/>
  <c r="AH32" i="15"/>
  <c r="AI32" i="15" s="1"/>
  <c r="AH33" i="15"/>
  <c r="AI33" i="15" s="1"/>
  <c r="AH34" i="15"/>
  <c r="AI34" i="15" s="1"/>
  <c r="AH3" i="15"/>
  <c r="AI3" i="15" s="1"/>
  <c r="AH4" i="12"/>
  <c r="AI4" i="12" s="1"/>
  <c r="AH5" i="12"/>
  <c r="AI5" i="12" s="1"/>
  <c r="AH6" i="12"/>
  <c r="AI6" i="12" s="1"/>
  <c r="AH7" i="12"/>
  <c r="AI7" i="12" s="1"/>
  <c r="AH8" i="12"/>
  <c r="AI8" i="12" s="1"/>
  <c r="AH9" i="12"/>
  <c r="AI9" i="12" s="1"/>
  <c r="AH10" i="12"/>
  <c r="AI10" i="12" s="1"/>
  <c r="AH11" i="12"/>
  <c r="AI11" i="12" s="1"/>
  <c r="AH12" i="12"/>
  <c r="AI12" i="12" s="1"/>
  <c r="AH13" i="12"/>
  <c r="AI13" i="12" s="1"/>
  <c r="AH14" i="12"/>
  <c r="AI14" i="12" s="1"/>
  <c r="AH15" i="12"/>
  <c r="AI15" i="12" s="1"/>
  <c r="AH16" i="12"/>
  <c r="AI16" i="12" s="1"/>
  <c r="AH17" i="12"/>
  <c r="AI17" i="12" s="1"/>
  <c r="AH18" i="12"/>
  <c r="AI18" i="12" s="1"/>
  <c r="AH19" i="12"/>
  <c r="AI19" i="12" s="1"/>
  <c r="AH20" i="12"/>
  <c r="AI20" i="12" s="1"/>
  <c r="AH21" i="12"/>
  <c r="AI21" i="12" s="1"/>
  <c r="AH22" i="12"/>
  <c r="AI22" i="12" s="1"/>
  <c r="AH23" i="12"/>
  <c r="AI23" i="12" s="1"/>
  <c r="AH24" i="12"/>
  <c r="AI24" i="12" s="1"/>
  <c r="AH25" i="12"/>
  <c r="AI25" i="12" s="1"/>
  <c r="AH26" i="12"/>
  <c r="AI26" i="12" s="1"/>
  <c r="AH27" i="12"/>
  <c r="AI27" i="12" s="1"/>
  <c r="AH28" i="12"/>
  <c r="AI28" i="12" s="1"/>
  <c r="AH29" i="12"/>
  <c r="AI29" i="12" s="1"/>
  <c r="AH30" i="12"/>
  <c r="AI30" i="12" s="1"/>
  <c r="AH31" i="12"/>
  <c r="AI31" i="12" s="1"/>
  <c r="AH32" i="12"/>
  <c r="AI32" i="12" s="1"/>
  <c r="AH33" i="12"/>
  <c r="AI33" i="12" s="1"/>
  <c r="AH34" i="12"/>
  <c r="AI34" i="12" s="1"/>
  <c r="AH35" i="12"/>
  <c r="AI35" i="12" s="1"/>
  <c r="AH36" i="12"/>
  <c r="AI36" i="12" s="1"/>
  <c r="AH3" i="12"/>
  <c r="AI3" i="12" s="1"/>
  <c r="AH4" i="14"/>
  <c r="AI4" i="14" s="1"/>
  <c r="AH5" i="14"/>
  <c r="AI5" i="14" s="1"/>
  <c r="AH6" i="14"/>
  <c r="AI6" i="14" s="1"/>
  <c r="AH7" i="14"/>
  <c r="AI7" i="14" s="1"/>
  <c r="AH8" i="14"/>
  <c r="AI8" i="14" s="1"/>
  <c r="AH9" i="14"/>
  <c r="AI9" i="14" s="1"/>
  <c r="AH10" i="14"/>
  <c r="AI10" i="14" s="1"/>
  <c r="AH11" i="14"/>
  <c r="AI11" i="14" s="1"/>
  <c r="AH12" i="14"/>
  <c r="AI12" i="14" s="1"/>
  <c r="AH13" i="14"/>
  <c r="AI13" i="14" s="1"/>
  <c r="AH14" i="14"/>
  <c r="AI14" i="14" s="1"/>
  <c r="AH15" i="14"/>
  <c r="AI15" i="14" s="1"/>
  <c r="AH16" i="14"/>
  <c r="AI16" i="14" s="1"/>
  <c r="AH17" i="14"/>
  <c r="AI17" i="14" s="1"/>
  <c r="AH18" i="14"/>
  <c r="AI18" i="14" s="1"/>
  <c r="AH19" i="14"/>
  <c r="AI19" i="14" s="1"/>
  <c r="AH20" i="14"/>
  <c r="AI20" i="14" s="1"/>
  <c r="AH21" i="14"/>
  <c r="AI21" i="14" s="1"/>
  <c r="AH22" i="14"/>
  <c r="AI22" i="14" s="1"/>
  <c r="AH23" i="14"/>
  <c r="AI23" i="14" s="1"/>
  <c r="AH24" i="14"/>
  <c r="AI24" i="14" s="1"/>
  <c r="AH25" i="14"/>
  <c r="AI25" i="14" s="1"/>
  <c r="AH26" i="14"/>
  <c r="AI26" i="14" s="1"/>
  <c r="AH27" i="14"/>
  <c r="AI27" i="14" s="1"/>
  <c r="AH28" i="14"/>
  <c r="AI28" i="14" s="1"/>
  <c r="AH29" i="14"/>
  <c r="AI29" i="14" s="1"/>
  <c r="AH30" i="14"/>
  <c r="AI30" i="14" s="1"/>
  <c r="AH31" i="14"/>
  <c r="AI31" i="14" s="1"/>
  <c r="AH32" i="14"/>
  <c r="AI32" i="14" s="1"/>
  <c r="AH33" i="14"/>
  <c r="AI33" i="14" s="1"/>
  <c r="AH34" i="14"/>
  <c r="AI34" i="14" s="1"/>
  <c r="AH35" i="14"/>
  <c r="AI35" i="14" s="1"/>
  <c r="AH36" i="14"/>
  <c r="AI36" i="14" s="1"/>
  <c r="AH37" i="14"/>
  <c r="AI37" i="14" s="1"/>
  <c r="AH38" i="14"/>
  <c r="AI38" i="14" s="1"/>
  <c r="AH39" i="14"/>
  <c r="AI39" i="14" s="1"/>
  <c r="AH40" i="14"/>
  <c r="AI40" i="14" s="1"/>
  <c r="AH41" i="14"/>
  <c r="AI41" i="14" s="1"/>
  <c r="AH42" i="14"/>
  <c r="AI42" i="14" s="1"/>
  <c r="AH43" i="14"/>
  <c r="AI43" i="14" s="1"/>
  <c r="AH44" i="14"/>
  <c r="AI44" i="14" s="1"/>
  <c r="AH45" i="14"/>
  <c r="AI45" i="14" s="1"/>
  <c r="AH46" i="14"/>
  <c r="AI46" i="14" s="1"/>
  <c r="AH47" i="14"/>
  <c r="AI47" i="14" s="1"/>
  <c r="AH48" i="14"/>
  <c r="AI48" i="14" s="1"/>
  <c r="AH49" i="14"/>
  <c r="AI49" i="14" s="1"/>
  <c r="AH50" i="14"/>
  <c r="AI50" i="14" s="1"/>
  <c r="AH51" i="14"/>
  <c r="AI51" i="14" s="1"/>
  <c r="AH52" i="14"/>
  <c r="AI52" i="14" s="1"/>
  <c r="AH53" i="14"/>
  <c r="AI53" i="14" s="1"/>
  <c r="AH54" i="14"/>
  <c r="AI54" i="14" s="1"/>
  <c r="AH55" i="14"/>
  <c r="AI55" i="14" s="1"/>
  <c r="AH56" i="14"/>
  <c r="AI56" i="14" s="1"/>
  <c r="AH57" i="14"/>
  <c r="AI57" i="14" s="1"/>
  <c r="AH58" i="14"/>
  <c r="AI58" i="14" s="1"/>
  <c r="AH59" i="14"/>
  <c r="AI59" i="14" s="1"/>
  <c r="AH60" i="14"/>
  <c r="AI60" i="14" s="1"/>
  <c r="AH61" i="14"/>
  <c r="AI61" i="14" s="1"/>
  <c r="AH62" i="14"/>
  <c r="AI62" i="14" s="1"/>
  <c r="AH63" i="14"/>
  <c r="AI63" i="14" s="1"/>
  <c r="AH64" i="14"/>
  <c r="AI64" i="14" s="1"/>
  <c r="AH65" i="14"/>
  <c r="AI65" i="14" s="1"/>
  <c r="AH66" i="14"/>
  <c r="AI66" i="14" s="1"/>
  <c r="AH67" i="14"/>
  <c r="AI67" i="14" s="1"/>
  <c r="AH68" i="14"/>
  <c r="AI68" i="14" s="1"/>
  <c r="AH69" i="14"/>
  <c r="AI69" i="14" s="1"/>
  <c r="AH70" i="14"/>
  <c r="AI70" i="14" s="1"/>
  <c r="AH71" i="14"/>
  <c r="AI71" i="14" s="1"/>
  <c r="AH72" i="14"/>
  <c r="AI72" i="14" s="1"/>
  <c r="AH73" i="14"/>
  <c r="AI73" i="14" s="1"/>
  <c r="AH74" i="14"/>
  <c r="AI74" i="14" s="1"/>
  <c r="AH75" i="14"/>
  <c r="AI75" i="14" s="1"/>
  <c r="AH76" i="14"/>
  <c r="AI76" i="14" s="1"/>
  <c r="AH77" i="14"/>
  <c r="AI77" i="14" s="1"/>
  <c r="AH78" i="14"/>
  <c r="AI78" i="14" s="1"/>
  <c r="AH79" i="14"/>
  <c r="AI79" i="14" s="1"/>
  <c r="AH80" i="14"/>
  <c r="AI80" i="14" s="1"/>
  <c r="AH81" i="14"/>
  <c r="AI81" i="14" s="1"/>
  <c r="AH82" i="14"/>
  <c r="AI82" i="14" s="1"/>
  <c r="AH83" i="14"/>
  <c r="AI83" i="14" s="1"/>
  <c r="AH84" i="14"/>
  <c r="AI84" i="14" s="1"/>
  <c r="AH85" i="14"/>
  <c r="AI85" i="14" s="1"/>
  <c r="AH86" i="14"/>
  <c r="AI86" i="14" s="1"/>
  <c r="AH87" i="14"/>
  <c r="AI87" i="14" s="1"/>
  <c r="AH88" i="14"/>
  <c r="AI88" i="14" s="1"/>
  <c r="AH89" i="14"/>
  <c r="AI89" i="14" s="1"/>
  <c r="AH90" i="14"/>
  <c r="AI90" i="14" s="1"/>
  <c r="AH91" i="14"/>
  <c r="AI91" i="14" s="1"/>
  <c r="AH92" i="14"/>
  <c r="AI92" i="14" s="1"/>
  <c r="AH93" i="14"/>
  <c r="AI93" i="14" s="1"/>
  <c r="AH94" i="14"/>
  <c r="AI94" i="14" s="1"/>
  <c r="AH95" i="14"/>
  <c r="AI95" i="14" s="1"/>
  <c r="AH96" i="14"/>
  <c r="AI96" i="14" s="1"/>
  <c r="AH97" i="14"/>
  <c r="AI97" i="14" s="1"/>
  <c r="AH98" i="14"/>
  <c r="AI98" i="14" s="1"/>
  <c r="AH99" i="14"/>
  <c r="AI99" i="14" s="1"/>
  <c r="AH100" i="14"/>
  <c r="AI100" i="14" s="1"/>
  <c r="AH101" i="14"/>
  <c r="AI101" i="14" s="1"/>
  <c r="AH102" i="14"/>
  <c r="AI102" i="14" s="1"/>
  <c r="AH103" i="14"/>
  <c r="AI103" i="14" s="1"/>
  <c r="AH104" i="14"/>
  <c r="AI104" i="14" s="1"/>
  <c r="AH105" i="14"/>
  <c r="AI105" i="14" s="1"/>
  <c r="AH106" i="14"/>
  <c r="AI106" i="14" s="1"/>
  <c r="AH107" i="14"/>
  <c r="AI107" i="14" s="1"/>
  <c r="AH108" i="14"/>
  <c r="AI108" i="14" s="1"/>
  <c r="AH109" i="14"/>
  <c r="AI109" i="14" s="1"/>
  <c r="AH110" i="14"/>
  <c r="AI110" i="14" s="1"/>
  <c r="AH111" i="14"/>
  <c r="AI111" i="14" s="1"/>
  <c r="AH112" i="14"/>
  <c r="AI112" i="14" s="1"/>
  <c r="AH113" i="14"/>
  <c r="AI113" i="14" s="1"/>
  <c r="AH114" i="14"/>
  <c r="AI114" i="14" s="1"/>
  <c r="AH115" i="14"/>
  <c r="AI115" i="14" s="1"/>
  <c r="AH116" i="14"/>
  <c r="AI116" i="14" s="1"/>
  <c r="AH117" i="14"/>
  <c r="AI117" i="14" s="1"/>
  <c r="AH118" i="14"/>
  <c r="AI118" i="14" s="1"/>
  <c r="AH119" i="14"/>
  <c r="AI119" i="14" s="1"/>
  <c r="AH120" i="14"/>
  <c r="AI120" i="14" s="1"/>
  <c r="AH121" i="14"/>
  <c r="AI121" i="14" s="1"/>
  <c r="AH122" i="14"/>
  <c r="AI122" i="14" s="1"/>
  <c r="AH123" i="14"/>
  <c r="AI123" i="14" s="1"/>
  <c r="AH126" i="14"/>
  <c r="AI126" i="14" s="1"/>
  <c r="AH127" i="14"/>
  <c r="AI127" i="14" s="1"/>
  <c r="AH128" i="14"/>
  <c r="AI128" i="14" s="1"/>
  <c r="AH129" i="14"/>
  <c r="AI129" i="14" s="1"/>
  <c r="AH130" i="14"/>
  <c r="AI130" i="14" s="1"/>
  <c r="AH131" i="14"/>
  <c r="AI131" i="14" s="1"/>
  <c r="AH132" i="14"/>
  <c r="AI132" i="14" s="1"/>
  <c r="AH133" i="14"/>
  <c r="AI133" i="14" s="1"/>
  <c r="AH134" i="14"/>
  <c r="AI134" i="14" s="1"/>
  <c r="AH135" i="14"/>
  <c r="AI135" i="14" s="1"/>
  <c r="AH137" i="14"/>
  <c r="AI137" i="14" s="1"/>
  <c r="AH138" i="14"/>
  <c r="AI138" i="14" s="1"/>
  <c r="AH3" i="14"/>
  <c r="AI3" i="14" s="1"/>
  <c r="AH4" i="19"/>
  <c r="AI4" i="19" s="1"/>
  <c r="AH5" i="19"/>
  <c r="AI5" i="19" s="1"/>
  <c r="AH6" i="19"/>
  <c r="AI6" i="19" s="1"/>
  <c r="AH7" i="19"/>
  <c r="AI7" i="19" s="1"/>
  <c r="AH8" i="19"/>
  <c r="AI8" i="19" s="1"/>
  <c r="AH9" i="19"/>
  <c r="AI9" i="19" s="1"/>
  <c r="AH10" i="19"/>
  <c r="AI10" i="19" s="1"/>
  <c r="AH11" i="19"/>
  <c r="AI11" i="19" s="1"/>
  <c r="AH12" i="19"/>
  <c r="AI12" i="19" s="1"/>
  <c r="AH13" i="19"/>
  <c r="AI13" i="19" s="1"/>
  <c r="AH14" i="19"/>
  <c r="AI14" i="19" s="1"/>
  <c r="AH15" i="19"/>
  <c r="AI15" i="19" s="1"/>
  <c r="AH16" i="19"/>
  <c r="AI16" i="19" s="1"/>
  <c r="AH3" i="19"/>
  <c r="AI3" i="19" s="1"/>
  <c r="AH4" i="10"/>
  <c r="AI4" i="10" s="1"/>
  <c r="AH5" i="10"/>
  <c r="AI5" i="10" s="1"/>
  <c r="AH6" i="10"/>
  <c r="AI6" i="10" s="1"/>
  <c r="AH7" i="10"/>
  <c r="AI7" i="10" s="1"/>
  <c r="AH8" i="10"/>
  <c r="AI8" i="10" s="1"/>
  <c r="AH9" i="10"/>
  <c r="AI9" i="10" s="1"/>
  <c r="AH10" i="10"/>
  <c r="AI10" i="10" s="1"/>
  <c r="AH11" i="10"/>
  <c r="AI11" i="10" s="1"/>
  <c r="AH12" i="10"/>
  <c r="AI12" i="10" s="1"/>
  <c r="AH13" i="10"/>
  <c r="AI13" i="10" s="1"/>
  <c r="AH14" i="10"/>
  <c r="AI14" i="10" s="1"/>
  <c r="AH15" i="10"/>
  <c r="AI15" i="10" s="1"/>
  <c r="AH16" i="10"/>
  <c r="AI16" i="10" s="1"/>
  <c r="AH17" i="10"/>
  <c r="AI17" i="10" s="1"/>
  <c r="AH18" i="10"/>
  <c r="AI18" i="10" s="1"/>
  <c r="AH19" i="10"/>
  <c r="AI19" i="10" s="1"/>
  <c r="AH20" i="10"/>
  <c r="AI20" i="10" s="1"/>
  <c r="AH21" i="10"/>
  <c r="AI21" i="10" s="1"/>
  <c r="AH22" i="10"/>
  <c r="AI22" i="10" s="1"/>
  <c r="AH23" i="10"/>
  <c r="AI23" i="10" s="1"/>
  <c r="AH24" i="10"/>
  <c r="AI24" i="10" s="1"/>
  <c r="AH25" i="10"/>
  <c r="AI25" i="10" s="1"/>
  <c r="AH26" i="10"/>
  <c r="AI26" i="10" s="1"/>
  <c r="AH27" i="10"/>
  <c r="AI27" i="10" s="1"/>
  <c r="AH28" i="10"/>
  <c r="AI28" i="10" s="1"/>
  <c r="AH29" i="10"/>
  <c r="AI29" i="10" s="1"/>
  <c r="AH30" i="10"/>
  <c r="AI30" i="10" s="1"/>
  <c r="AH31" i="10"/>
  <c r="AI31" i="10" s="1"/>
  <c r="AH32" i="10"/>
  <c r="AI32" i="10" s="1"/>
  <c r="AH33" i="10"/>
  <c r="AI33" i="10" s="1"/>
  <c r="AH34" i="10"/>
  <c r="AI34" i="10" s="1"/>
  <c r="AH35" i="10"/>
  <c r="AI35" i="10" s="1"/>
  <c r="AH36" i="10"/>
  <c r="AI36" i="10" s="1"/>
  <c r="AH37" i="10"/>
  <c r="AI37" i="10" s="1"/>
  <c r="AH38" i="10"/>
  <c r="AI38" i="10" s="1"/>
  <c r="AH39" i="10"/>
  <c r="AI39" i="10" s="1"/>
  <c r="AH40" i="10"/>
  <c r="AI40" i="10" s="1"/>
  <c r="AH41" i="10"/>
  <c r="AI41" i="10" s="1"/>
  <c r="AH42" i="10"/>
  <c r="AI42" i="10" s="1"/>
  <c r="AH43" i="10"/>
  <c r="AI43" i="10" s="1"/>
  <c r="AH44" i="10"/>
  <c r="AI44" i="10" s="1"/>
  <c r="AH45" i="10"/>
  <c r="AI45" i="10" s="1"/>
  <c r="AH46" i="10"/>
  <c r="AI46" i="10" s="1"/>
  <c r="AH47" i="10"/>
  <c r="AI47" i="10" s="1"/>
  <c r="AH48" i="10"/>
  <c r="AI48" i="10" s="1"/>
  <c r="AH49" i="10"/>
  <c r="AI49" i="10" s="1"/>
  <c r="AH50" i="10"/>
  <c r="AI50" i="10" s="1"/>
  <c r="AH51" i="10"/>
  <c r="AI51" i="10" s="1"/>
  <c r="AH52" i="10"/>
  <c r="AI52" i="10" s="1"/>
  <c r="AH53" i="10"/>
  <c r="AI53" i="10" s="1"/>
  <c r="AH54" i="10"/>
  <c r="AI54" i="10" s="1"/>
  <c r="AH55" i="10"/>
  <c r="AI55" i="10" s="1"/>
  <c r="AH56" i="10"/>
  <c r="AI56" i="10" s="1"/>
  <c r="AH57" i="10"/>
  <c r="AI57" i="10" s="1"/>
  <c r="AH58" i="10"/>
  <c r="AI58" i="10" s="1"/>
  <c r="AH59" i="10"/>
  <c r="AI59" i="10" s="1"/>
  <c r="AH60" i="10"/>
  <c r="AI60" i="10" s="1"/>
  <c r="AH61" i="10"/>
  <c r="AI61" i="10" s="1"/>
  <c r="AH62" i="10"/>
  <c r="AI62" i="10" s="1"/>
  <c r="AH63" i="10"/>
  <c r="AI63" i="10" s="1"/>
  <c r="AH64" i="10"/>
  <c r="AI64" i="10" s="1"/>
  <c r="AH65" i="10"/>
  <c r="AI65" i="10" s="1"/>
  <c r="AH66" i="10"/>
  <c r="AI66" i="10" s="1"/>
  <c r="AH67" i="10"/>
  <c r="AI67" i="10" s="1"/>
  <c r="AH68" i="10"/>
  <c r="AI68" i="10" s="1"/>
  <c r="AH69" i="10"/>
  <c r="AI69" i="10" s="1"/>
  <c r="AH70" i="10"/>
  <c r="AI70" i="10" s="1"/>
  <c r="AH71" i="10"/>
  <c r="AI71" i="10" s="1"/>
  <c r="AH72" i="10"/>
  <c r="AI72" i="10" s="1"/>
  <c r="AH73" i="10"/>
  <c r="AI73" i="10" s="1"/>
  <c r="AH74" i="10"/>
  <c r="AI74" i="10" s="1"/>
  <c r="AH75" i="10"/>
  <c r="AI75" i="10" s="1"/>
  <c r="AH76" i="10"/>
  <c r="AI76" i="10" s="1"/>
  <c r="AH77" i="10"/>
  <c r="AI77" i="10" s="1"/>
  <c r="AH78" i="10"/>
  <c r="AI78" i="10" s="1"/>
  <c r="AH79" i="10"/>
  <c r="AI79" i="10" s="1"/>
  <c r="AH80" i="10"/>
  <c r="AI80" i="10" s="1"/>
  <c r="AH3" i="10"/>
  <c r="AI3" i="10" s="1"/>
  <c r="AH4" i="11"/>
  <c r="AI4" i="11" s="1"/>
  <c r="AH5" i="11"/>
  <c r="AI5" i="11" s="1"/>
  <c r="AH6" i="11"/>
  <c r="AI6" i="11" s="1"/>
  <c r="AH7" i="11"/>
  <c r="AI7" i="11" s="1"/>
  <c r="AH8" i="11"/>
  <c r="AI8" i="11" s="1"/>
  <c r="AH9" i="11"/>
  <c r="AI9" i="11" s="1"/>
  <c r="AH10" i="11"/>
  <c r="AI10" i="11" s="1"/>
  <c r="AH11" i="11"/>
  <c r="AI11" i="11" s="1"/>
  <c r="AH12" i="11"/>
  <c r="AI12" i="11" s="1"/>
  <c r="AH13" i="11"/>
  <c r="AI13" i="11" s="1"/>
  <c r="AH14" i="11"/>
  <c r="AI14" i="11" s="1"/>
  <c r="AH15" i="11"/>
  <c r="AI15" i="11" s="1"/>
  <c r="AH16" i="11"/>
  <c r="AI16" i="11" s="1"/>
  <c r="AH17" i="11"/>
  <c r="AI17" i="11" s="1"/>
  <c r="AH18" i="11"/>
  <c r="AI18" i="11" s="1"/>
  <c r="AH19" i="11"/>
  <c r="AI19" i="11" s="1"/>
  <c r="AH20" i="11"/>
  <c r="AI20" i="11" s="1"/>
  <c r="AH21" i="11"/>
  <c r="AI21" i="11" s="1"/>
  <c r="AH22" i="11"/>
  <c r="AI22" i="11" s="1"/>
  <c r="AH23" i="11"/>
  <c r="AI23" i="11" s="1"/>
  <c r="AH24" i="11"/>
  <c r="AI24" i="11" s="1"/>
  <c r="AH25" i="11"/>
  <c r="AI25" i="11" s="1"/>
  <c r="AH26" i="11"/>
  <c r="AI26" i="11" s="1"/>
  <c r="AH27" i="11"/>
  <c r="AI27" i="11" s="1"/>
  <c r="AH28" i="11"/>
  <c r="AI28" i="11" s="1"/>
  <c r="AH29" i="11"/>
  <c r="AI29" i="11" s="1"/>
  <c r="AH30" i="11"/>
  <c r="AI30" i="11" s="1"/>
  <c r="AH31" i="11"/>
  <c r="AI31" i="11" s="1"/>
  <c r="AH32" i="11"/>
  <c r="AI32" i="11" s="1"/>
  <c r="AH33" i="11"/>
  <c r="AI33" i="11" s="1"/>
  <c r="AH34" i="11"/>
  <c r="AI34" i="11" s="1"/>
  <c r="AH35" i="11"/>
  <c r="AI35" i="11" s="1"/>
  <c r="AH36" i="11"/>
  <c r="AI36" i="11" s="1"/>
  <c r="AH37" i="11"/>
  <c r="AI37" i="11" s="1"/>
  <c r="AH38" i="11"/>
  <c r="AI38" i="11" s="1"/>
  <c r="AH39" i="11"/>
  <c r="AI39" i="11" s="1"/>
  <c r="AH40" i="11"/>
  <c r="AI40" i="11" s="1"/>
  <c r="AH41" i="11"/>
  <c r="AI41" i="11" s="1"/>
  <c r="AH42" i="11"/>
  <c r="AI42" i="11" s="1"/>
  <c r="AH43" i="11"/>
  <c r="AI43" i="11" s="1"/>
  <c r="AH44" i="11"/>
  <c r="AI44" i="11" s="1"/>
  <c r="AH45" i="11"/>
  <c r="AI45" i="11" s="1"/>
  <c r="AH46" i="11"/>
  <c r="AI46" i="11" s="1"/>
  <c r="AH47" i="11"/>
  <c r="AI47" i="11" s="1"/>
  <c r="AH48" i="11"/>
  <c r="AI48" i="11" s="1"/>
  <c r="AH49" i="11"/>
  <c r="AI49" i="11" s="1"/>
  <c r="AH3" i="11"/>
  <c r="AI3" i="16" l="1"/>
  <c r="AQ3" i="16" s="1"/>
  <c r="AH28" i="20"/>
  <c r="AI4" i="20"/>
  <c r="AH51" i="11"/>
  <c r="AI3" i="11"/>
  <c r="AI51" i="11" s="1"/>
  <c r="AR4" i="19"/>
  <c r="AQ4" i="19"/>
  <c r="AR129" i="14"/>
  <c r="AQ129" i="14"/>
  <c r="AR81" i="14"/>
  <c r="AQ81" i="14"/>
  <c r="AR65" i="14"/>
  <c r="AQ65" i="14"/>
  <c r="AQ25" i="14"/>
  <c r="AR25" i="14"/>
  <c r="AQ23" i="12"/>
  <c r="AR23" i="12"/>
  <c r="AQ7" i="12"/>
  <c r="AR7" i="12"/>
  <c r="AR25" i="15"/>
  <c r="AQ25" i="15"/>
  <c r="AR9" i="20"/>
  <c r="AQ9" i="20"/>
  <c r="AQ21" i="16"/>
  <c r="AR21" i="16"/>
  <c r="AQ5" i="16"/>
  <c r="AR5" i="16"/>
  <c r="AR33" i="11"/>
  <c r="AR67" i="10"/>
  <c r="AQ67" i="10"/>
  <c r="AR51" i="10"/>
  <c r="AQ51" i="10"/>
  <c r="AR35" i="10"/>
  <c r="AQ35" i="10"/>
  <c r="AR63" i="14"/>
  <c r="AQ63" i="14"/>
  <c r="AR47" i="14"/>
  <c r="AQ47" i="14"/>
  <c r="AQ41" i="14"/>
  <c r="AR41" i="14"/>
  <c r="AQ19" i="14"/>
  <c r="AR19" i="14"/>
  <c r="AR33" i="12"/>
  <c r="AQ33" i="12"/>
  <c r="AR17" i="12"/>
  <c r="AQ17" i="12"/>
  <c r="AQ19" i="15"/>
  <c r="AR19" i="15"/>
  <c r="AH35" i="15"/>
  <c r="AR19" i="20"/>
  <c r="AQ19" i="20"/>
  <c r="AR15" i="16"/>
  <c r="AQ15" i="16"/>
  <c r="AH10" i="23"/>
  <c r="AR40" i="11"/>
  <c r="AR32" i="11"/>
  <c r="AR24" i="11"/>
  <c r="AR16" i="11"/>
  <c r="AR8" i="11"/>
  <c r="AQ37" i="10"/>
  <c r="AR37" i="10"/>
  <c r="AQ21" i="10"/>
  <c r="AR21" i="10"/>
  <c r="AQ5" i="10"/>
  <c r="AR5" i="10"/>
  <c r="AR113" i="14"/>
  <c r="AQ113" i="14"/>
  <c r="AR9" i="10"/>
  <c r="AQ9" i="10"/>
  <c r="AQ10" i="19"/>
  <c r="AR10" i="19"/>
  <c r="AR117" i="14"/>
  <c r="AQ117" i="14"/>
  <c r="AR101" i="14"/>
  <c r="AQ101" i="14"/>
  <c r="AR85" i="14"/>
  <c r="AQ85" i="14"/>
  <c r="AR53" i="14"/>
  <c r="AQ53" i="14"/>
  <c r="AR9" i="15"/>
  <c r="AQ9" i="15"/>
  <c r="AQ25" i="20"/>
  <c r="AR25" i="20"/>
  <c r="AR25" i="11"/>
  <c r="AR19" i="10"/>
  <c r="AQ19" i="10"/>
  <c r="AR95" i="14"/>
  <c r="AQ95" i="14"/>
  <c r="AQ61" i="10"/>
  <c r="AR61" i="10"/>
  <c r="AQ45" i="10"/>
  <c r="AR45" i="10"/>
  <c r="AQ29" i="10"/>
  <c r="AR29" i="10"/>
  <c r="AQ13" i="10"/>
  <c r="AR13" i="10"/>
  <c r="AR16" i="19"/>
  <c r="AQ16" i="19"/>
  <c r="AR8" i="19"/>
  <c r="AQ8" i="19"/>
  <c r="AQ35" i="14"/>
  <c r="AR35" i="14"/>
  <c r="AR13" i="14"/>
  <c r="AQ13" i="14"/>
  <c r="AR27" i="12"/>
  <c r="AQ27" i="12"/>
  <c r="AR11" i="12"/>
  <c r="AQ11" i="12"/>
  <c r="AR25" i="16"/>
  <c r="AQ25" i="16"/>
  <c r="AR9" i="16"/>
  <c r="AQ9" i="16"/>
  <c r="AR47" i="11"/>
  <c r="AR39" i="11"/>
  <c r="AR31" i="11"/>
  <c r="AR23" i="11"/>
  <c r="AR15" i="11"/>
  <c r="AR7" i="11"/>
  <c r="AQ69" i="10"/>
  <c r="AR69" i="10"/>
  <c r="AR57" i="10"/>
  <c r="AQ57" i="10"/>
  <c r="AR41" i="10"/>
  <c r="AQ41" i="10"/>
  <c r="AR130" i="14"/>
  <c r="AQ130" i="14"/>
  <c r="AR69" i="14"/>
  <c r="AQ69" i="14"/>
  <c r="AR31" i="14"/>
  <c r="AQ31" i="14"/>
  <c r="AQ9" i="23"/>
  <c r="AR41" i="11"/>
  <c r="AQ3" i="19"/>
  <c r="AR3" i="19"/>
  <c r="AH17" i="19"/>
  <c r="AR127" i="14"/>
  <c r="AQ127" i="14"/>
  <c r="AR111" i="14"/>
  <c r="AQ111" i="14"/>
  <c r="AQ71" i="10"/>
  <c r="AR71" i="10"/>
  <c r="AQ55" i="10"/>
  <c r="AR55" i="10"/>
  <c r="AQ39" i="10"/>
  <c r="AR39" i="10"/>
  <c r="AQ23" i="10"/>
  <c r="AR23" i="10"/>
  <c r="AQ7" i="10"/>
  <c r="AR7" i="10"/>
  <c r="AR3" i="14"/>
  <c r="AQ3" i="14"/>
  <c r="AQ115" i="14"/>
  <c r="AQ99" i="14"/>
  <c r="AR99" i="14"/>
  <c r="AQ83" i="14"/>
  <c r="AR83" i="14"/>
  <c r="AQ67" i="14"/>
  <c r="AR67" i="14"/>
  <c r="AQ51" i="14"/>
  <c r="AR51" i="14"/>
  <c r="AR23" i="20"/>
  <c r="AQ23" i="20"/>
  <c r="AR7" i="20"/>
  <c r="AQ7" i="20"/>
  <c r="AQ19" i="16"/>
  <c r="AR19" i="16"/>
  <c r="AQ7" i="23"/>
  <c r="AR46" i="11"/>
  <c r="AR38" i="11"/>
  <c r="AR30" i="11"/>
  <c r="AR22" i="11"/>
  <c r="AR14" i="11"/>
  <c r="AR6" i="11"/>
  <c r="AR97" i="14"/>
  <c r="AQ97" i="14"/>
  <c r="AQ73" i="10"/>
  <c r="AR73" i="10"/>
  <c r="AQ25" i="10"/>
  <c r="AR25" i="10"/>
  <c r="AQ9" i="14"/>
  <c r="AR9" i="14"/>
  <c r="AR17" i="11"/>
  <c r="AH81" i="10"/>
  <c r="AQ9" i="19"/>
  <c r="AR9" i="19"/>
  <c r="AR79" i="14"/>
  <c r="AQ79" i="14"/>
  <c r="AR3" i="12"/>
  <c r="AQ3" i="12"/>
  <c r="AR3" i="20"/>
  <c r="AQ3" i="20"/>
  <c r="AQ41" i="11"/>
  <c r="AQ33" i="11"/>
  <c r="AQ25" i="11"/>
  <c r="AQ17" i="11"/>
  <c r="AQ9" i="11"/>
  <c r="AR3" i="10"/>
  <c r="AQ3" i="10"/>
  <c r="AR13" i="19"/>
  <c r="AQ13" i="19"/>
  <c r="AR5" i="19"/>
  <c r="AQ5" i="19"/>
  <c r="AR25" i="12"/>
  <c r="AQ25" i="12"/>
  <c r="AR9" i="12"/>
  <c r="AQ9" i="12"/>
  <c r="AR27" i="15"/>
  <c r="AQ27" i="15"/>
  <c r="AR11" i="15"/>
  <c r="AQ11" i="15"/>
  <c r="AR27" i="20"/>
  <c r="AQ27" i="20"/>
  <c r="AR11" i="20"/>
  <c r="AQ11" i="20"/>
  <c r="AR7" i="16"/>
  <c r="AQ7" i="16"/>
  <c r="AQ40" i="11"/>
  <c r="AQ32" i="11"/>
  <c r="AQ24" i="11"/>
  <c r="AQ16" i="11"/>
  <c r="AQ8" i="11"/>
  <c r="AR12" i="19"/>
  <c r="AQ12" i="19"/>
  <c r="AR19" i="12"/>
  <c r="AQ19" i="12"/>
  <c r="AR21" i="15"/>
  <c r="AQ21" i="15"/>
  <c r="AR5" i="15"/>
  <c r="AQ5" i="15"/>
  <c r="AR21" i="20"/>
  <c r="AQ21" i="20"/>
  <c r="AR5" i="20"/>
  <c r="AQ5" i="20"/>
  <c r="AR17" i="16"/>
  <c r="AQ17" i="16"/>
  <c r="AQ5" i="23"/>
  <c r="AQ47" i="11"/>
  <c r="AQ39" i="11"/>
  <c r="AQ31" i="11"/>
  <c r="AQ23" i="11"/>
  <c r="AQ15" i="11"/>
  <c r="AQ7" i="11"/>
  <c r="AQ53" i="10"/>
  <c r="AR53" i="10"/>
  <c r="AR49" i="14"/>
  <c r="AQ49" i="14"/>
  <c r="AR21" i="14"/>
  <c r="AQ21" i="14"/>
  <c r="AR5" i="14"/>
  <c r="AQ5" i="14"/>
  <c r="AR35" i="12"/>
  <c r="AQ35" i="12"/>
  <c r="AQ46" i="11"/>
  <c r="AQ38" i="11"/>
  <c r="AQ30" i="11"/>
  <c r="AQ22" i="11"/>
  <c r="AQ14" i="11"/>
  <c r="AQ6" i="11"/>
  <c r="AQ49" i="11"/>
  <c r="AR49" i="11"/>
  <c r="AR48" i="11"/>
  <c r="AR3" i="16" l="1"/>
  <c r="AR31" i="15"/>
  <c r="AQ31" i="15"/>
  <c r="AR74" i="10"/>
  <c r="AQ74" i="10"/>
  <c r="AQ12" i="14"/>
  <c r="AR12" i="14"/>
  <c r="AR76" i="10"/>
  <c r="AQ76" i="10"/>
  <c r="AR29" i="14"/>
  <c r="AQ29" i="14"/>
  <c r="AR6" i="20"/>
  <c r="AQ6" i="20"/>
  <c r="AR55" i="14"/>
  <c r="AQ55" i="14"/>
  <c r="AR54" i="14"/>
  <c r="AQ54" i="14"/>
  <c r="AR28" i="16"/>
  <c r="AQ28" i="16"/>
  <c r="AR17" i="15"/>
  <c r="AQ17" i="15"/>
  <c r="AR104" i="14"/>
  <c r="AQ104" i="14"/>
  <c r="AR19" i="11"/>
  <c r="AQ19" i="11"/>
  <c r="AQ4" i="23"/>
  <c r="AR40" i="14"/>
  <c r="AQ40" i="14"/>
  <c r="AR18" i="10"/>
  <c r="AQ18" i="10"/>
  <c r="AR4" i="10"/>
  <c r="AQ4" i="10"/>
  <c r="AQ107" i="14"/>
  <c r="AR107" i="14"/>
  <c r="AQ10" i="10"/>
  <c r="AR10" i="10"/>
  <c r="AR32" i="15"/>
  <c r="AQ32" i="15"/>
  <c r="AR23" i="16"/>
  <c r="AQ23" i="16"/>
  <c r="AR22" i="14"/>
  <c r="AQ22" i="14"/>
  <c r="AR71" i="14"/>
  <c r="AQ71" i="14"/>
  <c r="AQ114" i="14"/>
  <c r="AR114" i="14"/>
  <c r="AR27" i="10"/>
  <c r="AQ27" i="10"/>
  <c r="AQ17" i="20"/>
  <c r="AR17" i="20"/>
  <c r="AR28" i="15"/>
  <c r="AQ28" i="15"/>
  <c r="AR12" i="10"/>
  <c r="AQ12" i="10"/>
  <c r="AR35" i="11"/>
  <c r="AQ35" i="11"/>
  <c r="AR34" i="15"/>
  <c r="AQ34" i="15"/>
  <c r="AQ22" i="16"/>
  <c r="AR22" i="16"/>
  <c r="AR15" i="15"/>
  <c r="AQ15" i="15"/>
  <c r="AQ24" i="12"/>
  <c r="AR24" i="12"/>
  <c r="AR32" i="14"/>
  <c r="AQ32" i="14"/>
  <c r="AR70" i="14"/>
  <c r="AQ70" i="14"/>
  <c r="AQ15" i="10"/>
  <c r="AR15" i="10"/>
  <c r="AR58" i="10"/>
  <c r="AQ58" i="10"/>
  <c r="AR12" i="16"/>
  <c r="AQ12" i="16"/>
  <c r="AR4" i="12"/>
  <c r="AQ4" i="12"/>
  <c r="AQ27" i="14"/>
  <c r="AR27" i="14"/>
  <c r="AR119" i="14"/>
  <c r="AQ119" i="14"/>
  <c r="AR75" i="10"/>
  <c r="AQ75" i="10"/>
  <c r="AR42" i="11"/>
  <c r="AQ42" i="11"/>
  <c r="AR33" i="15"/>
  <c r="AQ33" i="15"/>
  <c r="AQ34" i="14"/>
  <c r="AR34" i="14"/>
  <c r="AR77" i="14"/>
  <c r="AQ77" i="14"/>
  <c r="AR120" i="14"/>
  <c r="AQ120" i="14"/>
  <c r="AR17" i="10"/>
  <c r="AQ17" i="10"/>
  <c r="AR60" i="10"/>
  <c r="AQ60" i="10"/>
  <c r="AR43" i="11"/>
  <c r="AQ43" i="11"/>
  <c r="AQ62" i="10"/>
  <c r="AR62" i="10"/>
  <c r="AR128" i="14"/>
  <c r="AQ128" i="14"/>
  <c r="AQ76" i="14"/>
  <c r="AR76" i="14"/>
  <c r="AR5" i="12"/>
  <c r="AQ5" i="12"/>
  <c r="AQ18" i="14"/>
  <c r="AR18" i="14"/>
  <c r="AR126" i="14"/>
  <c r="AQ126" i="14"/>
  <c r="AR15" i="19"/>
  <c r="AQ15" i="19"/>
  <c r="AR12" i="11"/>
  <c r="AQ12" i="11"/>
  <c r="AR4" i="20"/>
  <c r="AQ4" i="20"/>
  <c r="AR8" i="20"/>
  <c r="AQ8" i="20"/>
  <c r="AR24" i="15"/>
  <c r="AQ24" i="15"/>
  <c r="AQ84" i="14"/>
  <c r="AR84" i="14"/>
  <c r="AR5" i="11"/>
  <c r="AQ5" i="11"/>
  <c r="AR20" i="10"/>
  <c r="AQ20" i="10"/>
  <c r="AR12" i="12"/>
  <c r="AQ12" i="12"/>
  <c r="AQ36" i="14"/>
  <c r="AR36" i="14"/>
  <c r="AQ58" i="14"/>
  <c r="AR58" i="14"/>
  <c r="AQ10" i="14"/>
  <c r="AR10" i="14"/>
  <c r="AR138" i="14"/>
  <c r="AQ138" i="14"/>
  <c r="AR21" i="12"/>
  <c r="AQ21" i="12"/>
  <c r="AR110" i="14"/>
  <c r="AQ110" i="14"/>
  <c r="AR24" i="20"/>
  <c r="AQ24" i="20"/>
  <c r="AQ57" i="14"/>
  <c r="AR57" i="14"/>
  <c r="AR29" i="11"/>
  <c r="AQ29" i="11"/>
  <c r="AR38" i="14"/>
  <c r="AQ38" i="14"/>
  <c r="AQ26" i="20"/>
  <c r="AR26" i="20"/>
  <c r="AQ3" i="11"/>
  <c r="AR3" i="11"/>
  <c r="AR44" i="10"/>
  <c r="AQ44" i="10"/>
  <c r="AQ32" i="12"/>
  <c r="AR32" i="12"/>
  <c r="AR10" i="15"/>
  <c r="AQ10" i="15"/>
  <c r="AQ30" i="12"/>
  <c r="AR30" i="12"/>
  <c r="AQ60" i="14"/>
  <c r="AR60" i="14"/>
  <c r="AQ70" i="10"/>
  <c r="AR70" i="10"/>
  <c r="AR29" i="12"/>
  <c r="AQ29" i="12"/>
  <c r="AR37" i="14"/>
  <c r="AQ37" i="14"/>
  <c r="AQ75" i="14"/>
  <c r="AR75" i="14"/>
  <c r="AR118" i="14"/>
  <c r="AQ118" i="14"/>
  <c r="AQ63" i="10"/>
  <c r="AR63" i="10"/>
  <c r="AQ6" i="23"/>
  <c r="AR22" i="20"/>
  <c r="AQ22" i="20"/>
  <c r="AR33" i="14"/>
  <c r="AQ33" i="14"/>
  <c r="AQ82" i="14"/>
  <c r="AR82" i="14"/>
  <c r="AQ38" i="10"/>
  <c r="AR38" i="10"/>
  <c r="AQ8" i="16"/>
  <c r="AR8" i="16"/>
  <c r="AR39" i="14"/>
  <c r="AQ39" i="14"/>
  <c r="AR65" i="10"/>
  <c r="AQ65" i="10"/>
  <c r="AR4" i="11"/>
  <c r="AQ4" i="11"/>
  <c r="AR23" i="14"/>
  <c r="AQ23" i="14"/>
  <c r="AR78" i="14"/>
  <c r="AQ78" i="14"/>
  <c r="AQ64" i="10"/>
  <c r="AR64" i="10"/>
  <c r="AR13" i="20"/>
  <c r="AQ13" i="20"/>
  <c r="AR29" i="15"/>
  <c r="AQ29" i="15"/>
  <c r="AR22" i="12"/>
  <c r="AQ22" i="12"/>
  <c r="AQ89" i="14"/>
  <c r="AR89" i="14"/>
  <c r="AQ56" i="10"/>
  <c r="AR56" i="10"/>
  <c r="AR13" i="11"/>
  <c r="AQ13" i="11"/>
  <c r="AQ30" i="10"/>
  <c r="AR30" i="10"/>
  <c r="AR26" i="16"/>
  <c r="AQ26" i="16"/>
  <c r="AR14" i="15"/>
  <c r="AQ14" i="15"/>
  <c r="AQ4" i="14"/>
  <c r="AR4" i="14"/>
  <c r="AQ50" i="14"/>
  <c r="AR50" i="14"/>
  <c r="AR48" i="14"/>
  <c r="AQ48" i="14"/>
  <c r="AR24" i="14"/>
  <c r="AQ24" i="14"/>
  <c r="AQ10" i="20"/>
  <c r="AR10" i="20"/>
  <c r="AR26" i="15"/>
  <c r="AQ26" i="15"/>
  <c r="AQ123" i="14"/>
  <c r="AR123" i="14"/>
  <c r="AR26" i="10"/>
  <c r="AQ26" i="10"/>
  <c r="AQ16" i="20"/>
  <c r="AR16" i="20"/>
  <c r="AQ16" i="15"/>
  <c r="AR16" i="15"/>
  <c r="AQ14" i="12"/>
  <c r="AR14" i="12"/>
  <c r="AR36" i="12"/>
  <c r="AQ36" i="12"/>
  <c r="AR87" i="14"/>
  <c r="AQ87" i="14"/>
  <c r="AR43" i="10"/>
  <c r="AQ43" i="10"/>
  <c r="AR52" i="10"/>
  <c r="AQ52" i="10"/>
  <c r="AQ13" i="16"/>
  <c r="AR13" i="16"/>
  <c r="AR10" i="12"/>
  <c r="AQ10" i="12"/>
  <c r="AR45" i="14"/>
  <c r="AQ45" i="14"/>
  <c r="AR88" i="14"/>
  <c r="AQ88" i="14"/>
  <c r="AR133" i="14"/>
  <c r="AQ133" i="14"/>
  <c r="AR28" i="10"/>
  <c r="AQ28" i="10"/>
  <c r="AR20" i="11"/>
  <c r="AQ20" i="11"/>
  <c r="AQ42" i="14"/>
  <c r="AR42" i="14"/>
  <c r="AR7" i="15"/>
  <c r="AQ7" i="15"/>
  <c r="AQ16" i="12"/>
  <c r="AR16" i="12"/>
  <c r="AR34" i="10"/>
  <c r="AQ34" i="10"/>
  <c r="AQ90" i="14"/>
  <c r="AR90" i="14"/>
  <c r="AR20" i="20"/>
  <c r="AQ20" i="20"/>
  <c r="AR3" i="15"/>
  <c r="AQ3" i="15"/>
  <c r="AQ52" i="14"/>
  <c r="AR52" i="14"/>
  <c r="AR134" i="14"/>
  <c r="AQ134" i="14"/>
  <c r="AQ8" i="10"/>
  <c r="AR8" i="10"/>
  <c r="AR21" i="11"/>
  <c r="AQ21" i="11"/>
  <c r="AQ122" i="14"/>
  <c r="AR122" i="14"/>
  <c r="AQ20" i="15"/>
  <c r="AR20" i="15"/>
  <c r="AR68" i="10"/>
  <c r="AQ68" i="10"/>
  <c r="AR16" i="10"/>
  <c r="AQ16" i="10"/>
  <c r="AR48" i="10"/>
  <c r="AQ48" i="10"/>
  <c r="AQ46" i="10"/>
  <c r="AR46" i="10"/>
  <c r="AQ78" i="10"/>
  <c r="AR78" i="10"/>
  <c r="AQ20" i="14"/>
  <c r="AR20" i="14"/>
  <c r="AQ137" i="14"/>
  <c r="AR137" i="14"/>
  <c r="AR3" i="23"/>
  <c r="AQ3" i="23"/>
  <c r="AQ43" i="14"/>
  <c r="AR43" i="14"/>
  <c r="AQ15" i="12"/>
  <c r="AR93" i="14"/>
  <c r="AQ93" i="14"/>
  <c r="AQ100" i="14"/>
  <c r="AR100" i="14"/>
  <c r="AR14" i="14"/>
  <c r="AQ14" i="14"/>
  <c r="AQ79" i="10"/>
  <c r="AR79" i="10"/>
  <c r="AR6" i="14"/>
  <c r="AQ6" i="14"/>
  <c r="AQ24" i="16"/>
  <c r="AR24" i="16"/>
  <c r="AR12" i="15"/>
  <c r="AQ12" i="15"/>
  <c r="AR17" i="14"/>
  <c r="AQ17" i="14"/>
  <c r="AR56" i="14"/>
  <c r="AQ56" i="14"/>
  <c r="AR6" i="19"/>
  <c r="AQ6" i="19"/>
  <c r="AR11" i="11"/>
  <c r="AQ11" i="11"/>
  <c r="AR36" i="11"/>
  <c r="AQ36" i="11"/>
  <c r="AR80" i="14"/>
  <c r="AQ80" i="14"/>
  <c r="AR18" i="15"/>
  <c r="AQ18" i="15"/>
  <c r="AR62" i="14"/>
  <c r="AQ62" i="14"/>
  <c r="AR66" i="10"/>
  <c r="AQ66" i="10"/>
  <c r="AQ106" i="14"/>
  <c r="AR106" i="14"/>
  <c r="AQ135" i="14"/>
  <c r="AR135" i="14"/>
  <c r="AR4" i="15"/>
  <c r="AQ4" i="15"/>
  <c r="AQ8" i="23"/>
  <c r="AR6" i="12"/>
  <c r="AQ6" i="12"/>
  <c r="AQ105" i="14"/>
  <c r="AR105" i="14"/>
  <c r="AR40" i="10"/>
  <c r="AQ40" i="10"/>
  <c r="AR37" i="11"/>
  <c r="AQ37" i="11"/>
  <c r="AQ14" i="10"/>
  <c r="AR14" i="10"/>
  <c r="AR80" i="10"/>
  <c r="AQ80" i="10"/>
  <c r="AR10" i="16"/>
  <c r="AQ10" i="16"/>
  <c r="AR18" i="12"/>
  <c r="AQ18" i="12"/>
  <c r="AR86" i="14"/>
  <c r="AQ86" i="14"/>
  <c r="AR22" i="15"/>
  <c r="AQ22" i="15"/>
  <c r="AQ6" i="10"/>
  <c r="AR6" i="10"/>
  <c r="AQ20" i="16"/>
  <c r="AR20" i="16"/>
  <c r="AR8" i="15"/>
  <c r="AQ8" i="15"/>
  <c r="AR30" i="14"/>
  <c r="AQ30" i="14"/>
  <c r="AQ68" i="14"/>
  <c r="AR68" i="14"/>
  <c r="AR45" i="11"/>
  <c r="AQ45" i="11"/>
  <c r="AR112" i="14"/>
  <c r="AQ112" i="14"/>
  <c r="AR28" i="12"/>
  <c r="AQ28" i="12"/>
  <c r="AQ74" i="14"/>
  <c r="AR74" i="14"/>
  <c r="AQ15" i="20"/>
  <c r="AR15" i="20"/>
  <c r="AQ31" i="10"/>
  <c r="AR31" i="10"/>
  <c r="AQ108" i="14"/>
  <c r="AR108" i="14"/>
  <c r="AR132" i="14"/>
  <c r="AQ132" i="14"/>
  <c r="AR33" i="10"/>
  <c r="AQ33" i="10"/>
  <c r="AR28" i="11"/>
  <c r="AQ28" i="11"/>
  <c r="AR14" i="20"/>
  <c r="AQ14" i="20"/>
  <c r="AR15" i="14"/>
  <c r="AQ15" i="14"/>
  <c r="AQ91" i="14"/>
  <c r="AR91" i="14"/>
  <c r="AQ98" i="14"/>
  <c r="AR98" i="14"/>
  <c r="AR11" i="10"/>
  <c r="AQ11" i="10"/>
  <c r="AR10" i="11"/>
  <c r="AQ10" i="11"/>
  <c r="AQ11" i="19"/>
  <c r="AR11" i="19"/>
  <c r="AQ26" i="12"/>
  <c r="AR26" i="12"/>
  <c r="AR61" i="14"/>
  <c r="AQ61" i="14"/>
  <c r="AR64" i="14"/>
  <c r="AQ64" i="14"/>
  <c r="AR11" i="16"/>
  <c r="AQ11" i="16"/>
  <c r="AQ13" i="12"/>
  <c r="AQ26" i="14"/>
  <c r="AR26" i="14"/>
  <c r="AQ59" i="14"/>
  <c r="AR59" i="14"/>
  <c r="AR102" i="14"/>
  <c r="AQ102" i="14"/>
  <c r="AQ47" i="10"/>
  <c r="AR47" i="10"/>
  <c r="AQ44" i="14"/>
  <c r="AR44" i="14"/>
  <c r="AR18" i="16"/>
  <c r="AQ18" i="16"/>
  <c r="AR6" i="15"/>
  <c r="AQ6" i="15"/>
  <c r="AQ66" i="14"/>
  <c r="AR66" i="14"/>
  <c r="AQ22" i="10"/>
  <c r="AR22" i="10"/>
  <c r="AR26" i="11"/>
  <c r="AQ26" i="11"/>
  <c r="AR12" i="20"/>
  <c r="AQ12" i="20"/>
  <c r="AQ31" i="12"/>
  <c r="AR31" i="12"/>
  <c r="AQ28" i="14"/>
  <c r="AR28" i="14"/>
  <c r="AR109" i="14"/>
  <c r="AQ109" i="14"/>
  <c r="AQ49" i="10"/>
  <c r="AR49" i="10"/>
  <c r="AR27" i="11"/>
  <c r="AQ27" i="11"/>
  <c r="AR96" i="14"/>
  <c r="AQ96" i="14"/>
  <c r="AQ14" i="16"/>
  <c r="AR14" i="16"/>
  <c r="AQ18" i="20"/>
  <c r="AR18" i="20"/>
  <c r="AR7" i="14"/>
  <c r="AQ7" i="14"/>
  <c r="AR94" i="14"/>
  <c r="AQ94" i="14"/>
  <c r="AQ16" i="16"/>
  <c r="AR16" i="16"/>
  <c r="AR34" i="12"/>
  <c r="AQ34" i="12"/>
  <c r="AQ4" i="16"/>
  <c r="AQ30" i="16" s="1"/>
  <c r="AR4" i="16"/>
  <c r="AR13" i="15"/>
  <c r="AQ13" i="15"/>
  <c r="AR8" i="14"/>
  <c r="AQ8" i="14"/>
  <c r="AQ73" i="14"/>
  <c r="AR73" i="14"/>
  <c r="AQ116" i="14"/>
  <c r="AR116" i="14"/>
  <c r="AQ72" i="10"/>
  <c r="AR72" i="10"/>
  <c r="AR30" i="15"/>
  <c r="AQ30" i="15"/>
  <c r="AQ92" i="14"/>
  <c r="AR92" i="14"/>
  <c r="AR131" i="14"/>
  <c r="AQ131" i="14"/>
  <c r="AQ54" i="10"/>
  <c r="AR54" i="10"/>
  <c r="AQ6" i="16"/>
  <c r="AR6" i="16"/>
  <c r="AQ8" i="12"/>
  <c r="AR8" i="12"/>
  <c r="AQ42" i="10"/>
  <c r="AR42" i="10"/>
  <c r="AR20" i="12"/>
  <c r="AQ20" i="12"/>
  <c r="AQ11" i="14"/>
  <c r="AR11" i="14"/>
  <c r="AR103" i="14"/>
  <c r="AQ103" i="14"/>
  <c r="AR59" i="10"/>
  <c r="AQ59" i="10"/>
  <c r="AR18" i="11"/>
  <c r="AQ18" i="11"/>
  <c r="AR14" i="19"/>
  <c r="AQ14" i="19"/>
  <c r="AR44" i="11"/>
  <c r="AQ44" i="11"/>
  <c r="AR23" i="15"/>
  <c r="AQ23" i="15"/>
  <c r="AR16" i="14"/>
  <c r="AQ16" i="14"/>
  <c r="AR34" i="11"/>
  <c r="AQ34" i="11"/>
  <c r="AR72" i="14"/>
  <c r="AQ72" i="14"/>
  <c r="AQ48" i="11"/>
  <c r="AR46" i="14"/>
  <c r="AQ46" i="14"/>
  <c r="AR7" i="19"/>
  <c r="AQ7" i="19"/>
  <c r="AR50" i="10"/>
  <c r="AQ50" i="10"/>
  <c r="AR36" i="10"/>
  <c r="AQ36" i="10"/>
  <c r="AR32" i="10"/>
  <c r="AQ32" i="10"/>
  <c r="AR121" i="14"/>
  <c r="AQ121" i="14"/>
  <c r="AR24" i="10"/>
  <c r="AQ24" i="10"/>
  <c r="AQ77" i="10"/>
  <c r="AR77" i="10"/>
  <c r="AI81" i="10"/>
  <c r="BB26" i="20"/>
  <c r="BB25" i="20"/>
  <c r="BB23" i="20"/>
  <c r="BB7" i="20"/>
  <c r="BC4" i="12"/>
  <c r="BC5" i="12"/>
  <c r="BC6" i="12"/>
  <c r="BC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J135" i="14"/>
  <c r="BH135" i="14"/>
  <c r="BF135" i="14"/>
  <c r="BD135" i="14"/>
  <c r="AR51" i="11" l="1"/>
  <c r="E38" i="22" s="1"/>
  <c r="AQ51" i="11"/>
  <c r="AR28" i="20"/>
  <c r="E44" i="22" s="1"/>
  <c r="AR17" i="19"/>
  <c r="E40" i="22" s="1"/>
  <c r="E42" i="22"/>
  <c r="AQ10" i="23"/>
  <c r="AQ17" i="19"/>
  <c r="BB8" i="20"/>
  <c r="AQ35" i="15"/>
  <c r="D43" i="22" s="1"/>
  <c r="AQ28" i="20"/>
  <c r="AX8" i="23"/>
  <c r="BJ9" i="23"/>
  <c r="BJ8" i="23"/>
  <c r="BJ7" i="23"/>
  <c r="BJ6" i="23"/>
  <c r="BJ5" i="23"/>
  <c r="BJ4" i="23"/>
  <c r="BH9" i="23"/>
  <c r="BH8" i="23"/>
  <c r="BH7" i="23"/>
  <c r="BH6" i="23"/>
  <c r="BH5" i="23"/>
  <c r="BH4" i="23"/>
  <c r="BF9" i="23"/>
  <c r="BF8" i="23"/>
  <c r="BF7" i="23"/>
  <c r="BF6" i="23"/>
  <c r="BF5" i="23"/>
  <c r="BF4" i="23"/>
  <c r="BD9" i="23"/>
  <c r="BE9" i="23" s="1"/>
  <c r="BD8" i="23"/>
  <c r="BE8" i="23" s="1"/>
  <c r="BD7" i="23"/>
  <c r="BD6" i="23"/>
  <c r="BD5" i="23"/>
  <c r="BD4" i="23"/>
  <c r="AJ9" i="23"/>
  <c r="AJ8" i="23"/>
  <c r="AJ7" i="23"/>
  <c r="AJ6" i="23"/>
  <c r="AJ5" i="23"/>
  <c r="AJ4" i="23"/>
  <c r="AI10" i="23"/>
  <c r="BC7" i="23"/>
  <c r="A4" i="23"/>
  <c r="BG3" i="23"/>
  <c r="BE3" i="23"/>
  <c r="BE21" i="16"/>
  <c r="BE20" i="16"/>
  <c r="BE5" i="16"/>
  <c r="BE4" i="16"/>
  <c r="BG21" i="16"/>
  <c r="AZ21" i="16"/>
  <c r="AZ29" i="16" s="1"/>
  <c r="BA29" i="16" s="1"/>
  <c r="AZ20" i="16"/>
  <c r="AZ5" i="16"/>
  <c r="AZ4" i="16"/>
  <c r="AZ6" i="16" s="1"/>
  <c r="AZ3" i="16"/>
  <c r="AZ22" i="16" s="1"/>
  <c r="BG20" i="16"/>
  <c r="BG5" i="16"/>
  <c r="BG4" i="16"/>
  <c r="AX21" i="16"/>
  <c r="AX29" i="16" s="1"/>
  <c r="AY29" i="16" s="1"/>
  <c r="AX20" i="16"/>
  <c r="AX5" i="16"/>
  <c r="AX4" i="16"/>
  <c r="AX8" i="16" s="1"/>
  <c r="AX3" i="16"/>
  <c r="BJ28" i="16"/>
  <c r="BJ27" i="16"/>
  <c r="BJ26" i="16"/>
  <c r="BJ25" i="16"/>
  <c r="BJ24" i="16"/>
  <c r="BJ23" i="16"/>
  <c r="BJ22" i="16"/>
  <c r="BJ19" i="16"/>
  <c r="BJ18" i="16"/>
  <c r="BJ17" i="16"/>
  <c r="BJ16" i="16"/>
  <c r="BJ15" i="16"/>
  <c r="BJ14" i="16"/>
  <c r="BJ13" i="16"/>
  <c r="BJ12" i="16"/>
  <c r="BJ11" i="16"/>
  <c r="BJ10" i="16"/>
  <c r="BJ9" i="16"/>
  <c r="BJ8" i="16"/>
  <c r="BJ7" i="16"/>
  <c r="BJ6" i="16"/>
  <c r="BH28" i="16"/>
  <c r="BH27" i="16"/>
  <c r="BH26" i="16"/>
  <c r="BH25" i="16"/>
  <c r="BH24" i="16"/>
  <c r="BH23" i="16"/>
  <c r="BH22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F28" i="16"/>
  <c r="BF27" i="16"/>
  <c r="BF26" i="16"/>
  <c r="BF25" i="16"/>
  <c r="BF24" i="16"/>
  <c r="BF23" i="16"/>
  <c r="BF22" i="16"/>
  <c r="BF19" i="16"/>
  <c r="BF18" i="16"/>
  <c r="BF17" i="16"/>
  <c r="BF16" i="16"/>
  <c r="BF15" i="16"/>
  <c r="BF14" i="16"/>
  <c r="BF13" i="16"/>
  <c r="BF12" i="16"/>
  <c r="BF11" i="16"/>
  <c r="BF10" i="16"/>
  <c r="BF9" i="16"/>
  <c r="BF8" i="16"/>
  <c r="BF7" i="16"/>
  <c r="BF6" i="16"/>
  <c r="BD28" i="16"/>
  <c r="BD27" i="16"/>
  <c r="BD26" i="16"/>
  <c r="BD25" i="16"/>
  <c r="BD24" i="16"/>
  <c r="BD23" i="16"/>
  <c r="BD22" i="16"/>
  <c r="BD19" i="16"/>
  <c r="BD18" i="16"/>
  <c r="BD17" i="16"/>
  <c r="BD16" i="16"/>
  <c r="BD15" i="16"/>
  <c r="BD14" i="16"/>
  <c r="BD13" i="16"/>
  <c r="BD12" i="16"/>
  <c r="BD11" i="16"/>
  <c r="BD10" i="16"/>
  <c r="BD9" i="16"/>
  <c r="BD8" i="16"/>
  <c r="BE8" i="16" s="1"/>
  <c r="BD7" i="16"/>
  <c r="BD6" i="16"/>
  <c r="AJ27" i="16"/>
  <c r="AJ25" i="16"/>
  <c r="AJ14" i="16"/>
  <c r="AJ13" i="16"/>
  <c r="AJ12" i="16"/>
  <c r="AJ11" i="16"/>
  <c r="AJ28" i="16"/>
  <c r="AJ24" i="16"/>
  <c r="AJ23" i="16"/>
  <c r="AJ19" i="16"/>
  <c r="AJ17" i="16"/>
  <c r="AJ15" i="16"/>
  <c r="AJ8" i="16"/>
  <c r="AJ6" i="16"/>
  <c r="AJ26" i="16"/>
  <c r="AJ22" i="16"/>
  <c r="AJ18" i="16"/>
  <c r="AJ16" i="16"/>
  <c r="AJ10" i="16"/>
  <c r="AJ9" i="16"/>
  <c r="AJ7" i="16"/>
  <c r="BC28" i="16"/>
  <c r="Z27" i="16"/>
  <c r="X27" i="16"/>
  <c r="BG3" i="16"/>
  <c r="BE3" i="16"/>
  <c r="BG26" i="15"/>
  <c r="BG7" i="15"/>
  <c r="BE26" i="15"/>
  <c r="BE7" i="15"/>
  <c r="BE15" i="15"/>
  <c r="BE6" i="15"/>
  <c r="BE4" i="15"/>
  <c r="BG15" i="15"/>
  <c r="BG6" i="15"/>
  <c r="BG4" i="15"/>
  <c r="AZ15" i="15"/>
  <c r="AZ7" i="15"/>
  <c r="AZ23" i="15" s="1"/>
  <c r="AZ6" i="15"/>
  <c r="AZ4" i="15"/>
  <c r="AZ3" i="15"/>
  <c r="AX15" i="15"/>
  <c r="AX20" i="15" s="1"/>
  <c r="AX7" i="15"/>
  <c r="AX6" i="15"/>
  <c r="AX4" i="15"/>
  <c r="AX34" i="15" s="1"/>
  <c r="AX3" i="15"/>
  <c r="AX9" i="15" s="1"/>
  <c r="BJ34" i="15"/>
  <c r="BJ33" i="15"/>
  <c r="BJ32" i="15"/>
  <c r="BJ31" i="15"/>
  <c r="BJ30" i="15"/>
  <c r="BJ29" i="15"/>
  <c r="BJ28" i="15"/>
  <c r="BJ27" i="15"/>
  <c r="BJ25" i="15"/>
  <c r="BJ24" i="15"/>
  <c r="BJ23" i="15"/>
  <c r="BJ22" i="15"/>
  <c r="BJ21" i="15"/>
  <c r="BJ20" i="15"/>
  <c r="BJ19" i="15"/>
  <c r="BJ18" i="15"/>
  <c r="BJ17" i="15"/>
  <c r="BJ16" i="15"/>
  <c r="BJ14" i="15"/>
  <c r="BJ13" i="15"/>
  <c r="BJ12" i="15"/>
  <c r="BJ11" i="15"/>
  <c r="BJ10" i="15"/>
  <c r="BJ9" i="15"/>
  <c r="BJ8" i="15"/>
  <c r="BJ5" i="15"/>
  <c r="BH34" i="15"/>
  <c r="BH33" i="15"/>
  <c r="BH32" i="15"/>
  <c r="BH31" i="15"/>
  <c r="BH30" i="15"/>
  <c r="BH29" i="15"/>
  <c r="BH28" i="15"/>
  <c r="BH27" i="15"/>
  <c r="BH25" i="15"/>
  <c r="BH24" i="15"/>
  <c r="BH23" i="15"/>
  <c r="BH22" i="15"/>
  <c r="BH21" i="15"/>
  <c r="BH20" i="15"/>
  <c r="BH19" i="15"/>
  <c r="BH18" i="15"/>
  <c r="BH17" i="15"/>
  <c r="BH16" i="15"/>
  <c r="BH14" i="15"/>
  <c r="BH13" i="15"/>
  <c r="BH12" i="15"/>
  <c r="BH11" i="15"/>
  <c r="BH10" i="15"/>
  <c r="BH9" i="15"/>
  <c r="BH8" i="15"/>
  <c r="BH5" i="15"/>
  <c r="BF34" i="15"/>
  <c r="BF33" i="15"/>
  <c r="BF32" i="15"/>
  <c r="BG32" i="15" s="1"/>
  <c r="BF31" i="15"/>
  <c r="BF30" i="15"/>
  <c r="BF29" i="15"/>
  <c r="BF28" i="15"/>
  <c r="BF27" i="15"/>
  <c r="BF25" i="15"/>
  <c r="BF24" i="15"/>
  <c r="BF23" i="15"/>
  <c r="BF22" i="15"/>
  <c r="BF21" i="15"/>
  <c r="BF20" i="15"/>
  <c r="BF19" i="15"/>
  <c r="BG19" i="15" s="1"/>
  <c r="BF18" i="15"/>
  <c r="BF17" i="15"/>
  <c r="BF16" i="15"/>
  <c r="BF14" i="15"/>
  <c r="BF13" i="15"/>
  <c r="BF12" i="15"/>
  <c r="BF11" i="15"/>
  <c r="BF10" i="15"/>
  <c r="BF9" i="15"/>
  <c r="BF8" i="15"/>
  <c r="BF5" i="15"/>
  <c r="BD34" i="15"/>
  <c r="BD33" i="15"/>
  <c r="BD32" i="15"/>
  <c r="BD31" i="15"/>
  <c r="BD30" i="15"/>
  <c r="BD29" i="15"/>
  <c r="BD28" i="15"/>
  <c r="BD27" i="15"/>
  <c r="BD25" i="15"/>
  <c r="BD24" i="15"/>
  <c r="BD23" i="15"/>
  <c r="BD22" i="15"/>
  <c r="BD21" i="15"/>
  <c r="BD20" i="15"/>
  <c r="BD19" i="15"/>
  <c r="BD18" i="15"/>
  <c r="BD17" i="15"/>
  <c r="BE17" i="15" s="1"/>
  <c r="BD16" i="15"/>
  <c r="BD14" i="15"/>
  <c r="BD13" i="15"/>
  <c r="BD12" i="15"/>
  <c r="BD11" i="15"/>
  <c r="BD10" i="15"/>
  <c r="BD9" i="15"/>
  <c r="BD8" i="15"/>
  <c r="BD5" i="15"/>
  <c r="AZ34" i="15"/>
  <c r="AJ23" i="15"/>
  <c r="AJ20" i="15"/>
  <c r="AJ31" i="15"/>
  <c r="AJ27" i="15"/>
  <c r="AJ33" i="15"/>
  <c r="AJ29" i="15"/>
  <c r="AJ28" i="15"/>
  <c r="AJ25" i="15"/>
  <c r="AJ22" i="15"/>
  <c r="AJ21" i="15"/>
  <c r="AJ19" i="15"/>
  <c r="AJ18" i="15"/>
  <c r="AJ14" i="15"/>
  <c r="AJ12" i="15"/>
  <c r="AJ11" i="15"/>
  <c r="AJ10" i="15"/>
  <c r="AJ34" i="15"/>
  <c r="AJ24" i="15"/>
  <c r="AJ32" i="15"/>
  <c r="AJ30" i="15"/>
  <c r="AJ17" i="15"/>
  <c r="AJ16" i="15"/>
  <c r="AJ13" i="15"/>
  <c r="AJ9" i="15"/>
  <c r="AJ8" i="15"/>
  <c r="AJ5" i="15"/>
  <c r="BC33" i="15"/>
  <c r="BG3" i="15"/>
  <c r="BE3" i="15"/>
  <c r="BG15" i="12"/>
  <c r="BG29" i="12"/>
  <c r="BG12" i="12"/>
  <c r="BG4" i="12"/>
  <c r="BE15" i="12"/>
  <c r="BE29" i="12"/>
  <c r="BE12" i="12"/>
  <c r="BE4" i="12"/>
  <c r="AZ29" i="12"/>
  <c r="AZ30" i="12" s="1"/>
  <c r="AZ15" i="12"/>
  <c r="AZ12" i="12"/>
  <c r="AZ4" i="12"/>
  <c r="AZ3" i="12"/>
  <c r="AZ5" i="12" s="1"/>
  <c r="AX29" i="12"/>
  <c r="AX15" i="12"/>
  <c r="AX12" i="12"/>
  <c r="AX16" i="12" s="1"/>
  <c r="AX4" i="12"/>
  <c r="AX14" i="12" s="1"/>
  <c r="AX3" i="12"/>
  <c r="AX21" i="12" s="1"/>
  <c r="BJ36" i="12"/>
  <c r="BJ35" i="12"/>
  <c r="BJ34" i="12"/>
  <c r="BJ33" i="12"/>
  <c r="BJ32" i="12"/>
  <c r="BJ31" i="12"/>
  <c r="BJ30" i="12"/>
  <c r="BJ28" i="12"/>
  <c r="BJ27" i="12"/>
  <c r="BJ26" i="12"/>
  <c r="BJ25" i="12"/>
  <c r="BJ24" i="12"/>
  <c r="BJ23" i="12"/>
  <c r="BJ22" i="12"/>
  <c r="BJ21" i="12"/>
  <c r="BJ20" i="12"/>
  <c r="BJ19" i="12"/>
  <c r="BJ18" i="12"/>
  <c r="BJ17" i="12"/>
  <c r="BJ16" i="12"/>
  <c r="BJ14" i="12"/>
  <c r="BJ13" i="12"/>
  <c r="BJ11" i="12"/>
  <c r="BJ10" i="12"/>
  <c r="BJ9" i="12"/>
  <c r="BJ8" i="12"/>
  <c r="BJ7" i="12"/>
  <c r="BJ6" i="12"/>
  <c r="BJ5" i="12"/>
  <c r="BH36" i="12"/>
  <c r="BH35" i="12"/>
  <c r="BH34" i="12"/>
  <c r="BH33" i="12"/>
  <c r="BH32" i="12"/>
  <c r="BH31" i="12"/>
  <c r="BH30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4" i="12"/>
  <c r="BH13" i="12"/>
  <c r="BH11" i="12"/>
  <c r="BH10" i="12"/>
  <c r="BH9" i="12"/>
  <c r="BH8" i="12"/>
  <c r="BH7" i="12"/>
  <c r="BH6" i="12"/>
  <c r="BH5" i="12"/>
  <c r="BF36" i="12"/>
  <c r="BF35" i="12"/>
  <c r="BF34" i="12"/>
  <c r="BF33" i="12"/>
  <c r="BF32" i="12"/>
  <c r="BG32" i="12" s="1"/>
  <c r="BF31" i="12"/>
  <c r="BF30" i="12"/>
  <c r="BF28" i="12"/>
  <c r="BF27" i="12"/>
  <c r="BF26" i="12"/>
  <c r="BF25" i="12"/>
  <c r="BF24" i="12"/>
  <c r="BG24" i="12" s="1"/>
  <c r="BF23" i="12"/>
  <c r="BG23" i="12" s="1"/>
  <c r="BF22" i="12"/>
  <c r="BF21" i="12"/>
  <c r="BF20" i="12"/>
  <c r="BF19" i="12"/>
  <c r="BF18" i="12"/>
  <c r="BF17" i="12"/>
  <c r="BF16" i="12"/>
  <c r="BF14" i="12"/>
  <c r="BG14" i="12" s="1"/>
  <c r="BF13" i="12"/>
  <c r="BF11" i="12"/>
  <c r="BF10" i="12"/>
  <c r="BF9" i="12"/>
  <c r="BF8" i="12"/>
  <c r="BF7" i="12"/>
  <c r="BF6" i="12"/>
  <c r="BF5" i="12"/>
  <c r="BD36" i="12"/>
  <c r="BD35" i="12"/>
  <c r="BD34" i="12"/>
  <c r="BD33" i="12"/>
  <c r="BD32" i="12"/>
  <c r="BD31" i="12"/>
  <c r="BD30" i="12"/>
  <c r="BD28" i="12"/>
  <c r="BD27" i="12"/>
  <c r="BD26" i="12"/>
  <c r="BD25" i="12"/>
  <c r="BE25" i="12" s="1"/>
  <c r="BD24" i="12"/>
  <c r="BD23" i="12"/>
  <c r="BD22" i="12"/>
  <c r="BD21" i="12"/>
  <c r="BD20" i="12"/>
  <c r="BD19" i="12"/>
  <c r="BD18" i="12"/>
  <c r="BD17" i="12"/>
  <c r="BD16" i="12"/>
  <c r="BD14" i="12"/>
  <c r="BD13" i="12"/>
  <c r="BD11" i="12"/>
  <c r="BD10" i="12"/>
  <c r="BD9" i="12"/>
  <c r="BD8" i="12"/>
  <c r="BD7" i="12"/>
  <c r="BE7" i="12" s="1"/>
  <c r="BD6" i="12"/>
  <c r="BD5" i="12"/>
  <c r="BE5" i="12" s="1"/>
  <c r="AJ34" i="12"/>
  <c r="AJ30" i="12"/>
  <c r="AJ35" i="12"/>
  <c r="AJ17" i="12"/>
  <c r="AJ27" i="12"/>
  <c r="AJ16" i="12"/>
  <c r="AJ32" i="12"/>
  <c r="AJ22" i="12"/>
  <c r="AJ19" i="12"/>
  <c r="AJ14" i="12"/>
  <c r="AJ13" i="12"/>
  <c r="AJ10" i="12"/>
  <c r="AJ8" i="12"/>
  <c r="AJ36" i="12"/>
  <c r="AJ33" i="12"/>
  <c r="AJ31" i="12"/>
  <c r="AJ28" i="12"/>
  <c r="AJ26" i="12"/>
  <c r="AJ25" i="12"/>
  <c r="AJ24" i="12"/>
  <c r="AJ23" i="12"/>
  <c r="AJ21" i="12"/>
  <c r="AJ20" i="12"/>
  <c r="AJ18" i="12"/>
  <c r="AJ11" i="12"/>
  <c r="AJ9" i="12"/>
  <c r="AJ7" i="12"/>
  <c r="AJ6" i="12"/>
  <c r="AJ5" i="12"/>
  <c r="BG3" i="12"/>
  <c r="BE3" i="12"/>
  <c r="BE138" i="14"/>
  <c r="BE126" i="14"/>
  <c r="BE135" i="14"/>
  <c r="BE125" i="14"/>
  <c r="BE29" i="14"/>
  <c r="BE11" i="14"/>
  <c r="BE4" i="14"/>
  <c r="AZ138" i="14"/>
  <c r="BA138" i="14" s="1"/>
  <c r="AZ29" i="14"/>
  <c r="AZ120" i="14" s="1"/>
  <c r="AZ11" i="14"/>
  <c r="BA11" i="14" s="1"/>
  <c r="AZ4" i="14"/>
  <c r="AZ113" i="14" s="1"/>
  <c r="AZ3" i="14"/>
  <c r="AX138" i="14"/>
  <c r="AY138" i="14" s="1"/>
  <c r="AX29" i="14"/>
  <c r="AX83" i="14" s="1"/>
  <c r="AX11" i="14"/>
  <c r="AX131" i="14" s="1"/>
  <c r="AX4" i="14"/>
  <c r="AX7" i="14" s="1"/>
  <c r="AX20" i="14"/>
  <c r="BC138" i="14"/>
  <c r="BC7" i="14"/>
  <c r="BG126" i="14"/>
  <c r="BG138" i="14"/>
  <c r="BG135" i="14"/>
  <c r="BG125" i="14"/>
  <c r="BG29" i="14"/>
  <c r="BG11" i="14"/>
  <c r="BG4" i="14"/>
  <c r="BJ137" i="14"/>
  <c r="BJ136" i="14"/>
  <c r="BJ134" i="14"/>
  <c r="BJ133" i="14"/>
  <c r="BJ132" i="14"/>
  <c r="BJ131" i="14"/>
  <c r="BJ130" i="14"/>
  <c r="BJ129" i="14"/>
  <c r="BJ128" i="14"/>
  <c r="BJ127" i="14"/>
  <c r="BJ124" i="14"/>
  <c r="BJ123" i="14"/>
  <c r="BJ122" i="14"/>
  <c r="BJ121" i="14"/>
  <c r="BJ120" i="14"/>
  <c r="BJ119" i="14"/>
  <c r="BJ118" i="14"/>
  <c r="BJ117" i="14"/>
  <c r="BJ116" i="14"/>
  <c r="BJ115" i="14"/>
  <c r="BJ114" i="14"/>
  <c r="BJ113" i="14"/>
  <c r="BJ112" i="14"/>
  <c r="BJ111" i="14"/>
  <c r="BJ110" i="14"/>
  <c r="BJ109" i="14"/>
  <c r="BJ108" i="14"/>
  <c r="BJ107" i="14"/>
  <c r="BJ106" i="14"/>
  <c r="BJ105" i="14"/>
  <c r="BJ104" i="14"/>
  <c r="BJ103" i="14"/>
  <c r="BJ102" i="14"/>
  <c r="BJ101" i="14"/>
  <c r="BJ100" i="14"/>
  <c r="BJ99" i="14"/>
  <c r="BJ98" i="14"/>
  <c r="BJ97" i="14"/>
  <c r="BJ96" i="14"/>
  <c r="BJ95" i="14"/>
  <c r="BJ94" i="14"/>
  <c r="BJ93" i="14"/>
  <c r="BJ92" i="14"/>
  <c r="BJ91" i="14"/>
  <c r="BJ90" i="14"/>
  <c r="BJ89" i="14"/>
  <c r="BJ88" i="14"/>
  <c r="BJ87" i="14"/>
  <c r="BJ86" i="14"/>
  <c r="BJ85" i="14"/>
  <c r="BJ84" i="14"/>
  <c r="BJ83" i="14"/>
  <c r="BJ82" i="14"/>
  <c r="BJ81" i="14"/>
  <c r="BJ80" i="14"/>
  <c r="BJ79" i="14"/>
  <c r="BJ78" i="14"/>
  <c r="BJ77" i="14"/>
  <c r="BJ76" i="14"/>
  <c r="BJ75" i="14"/>
  <c r="BJ74" i="14"/>
  <c r="BJ73" i="14"/>
  <c r="BJ72" i="14"/>
  <c r="BJ71" i="14"/>
  <c r="BJ70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3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0" i="14"/>
  <c r="BJ9" i="14"/>
  <c r="BJ8" i="14"/>
  <c r="BJ7" i="14"/>
  <c r="BJ6" i="14"/>
  <c r="BJ5" i="14"/>
  <c r="BH137" i="14"/>
  <c r="BH136" i="14"/>
  <c r="BH134" i="14"/>
  <c r="BH133" i="14"/>
  <c r="BH132" i="14"/>
  <c r="BH131" i="14"/>
  <c r="BH130" i="14"/>
  <c r="BH129" i="14"/>
  <c r="BH128" i="14"/>
  <c r="BH127" i="14"/>
  <c r="BH124" i="14"/>
  <c r="BH123" i="14"/>
  <c r="BH122" i="14"/>
  <c r="BH121" i="14"/>
  <c r="BH120" i="14"/>
  <c r="BH119" i="14"/>
  <c r="BH118" i="14"/>
  <c r="BH117" i="14"/>
  <c r="BH116" i="14"/>
  <c r="BH115" i="14"/>
  <c r="BH114" i="14"/>
  <c r="BH113" i="14"/>
  <c r="BH112" i="14"/>
  <c r="BH111" i="14"/>
  <c r="BH110" i="14"/>
  <c r="BH109" i="14"/>
  <c r="BH108" i="14"/>
  <c r="BH107" i="14"/>
  <c r="BH106" i="14"/>
  <c r="BH105" i="14"/>
  <c r="BH104" i="14"/>
  <c r="BH103" i="14"/>
  <c r="BH102" i="14"/>
  <c r="BH101" i="14"/>
  <c r="BH100" i="14"/>
  <c r="BH99" i="14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0" i="14"/>
  <c r="BH9" i="14"/>
  <c r="BH8" i="14"/>
  <c r="BH7" i="14"/>
  <c r="BH6" i="14"/>
  <c r="BH5" i="14"/>
  <c r="BF137" i="14"/>
  <c r="BF136" i="14"/>
  <c r="BF134" i="14"/>
  <c r="BF133" i="14"/>
  <c r="BF132" i="14"/>
  <c r="BF131" i="14"/>
  <c r="BF130" i="14"/>
  <c r="BF129" i="14"/>
  <c r="BF128" i="14"/>
  <c r="BF127" i="14"/>
  <c r="BF124" i="14"/>
  <c r="BF123" i="14"/>
  <c r="BF122" i="14"/>
  <c r="BF121" i="14"/>
  <c r="BF120" i="14"/>
  <c r="BF119" i="14"/>
  <c r="BF118" i="14"/>
  <c r="BF117" i="14"/>
  <c r="BF116" i="14"/>
  <c r="BF115" i="14"/>
  <c r="BF114" i="14"/>
  <c r="BF113" i="14"/>
  <c r="BF112" i="14"/>
  <c r="BF111" i="14"/>
  <c r="BF110" i="14"/>
  <c r="BF109" i="14"/>
  <c r="BF108" i="14"/>
  <c r="BF107" i="14"/>
  <c r="BF106" i="14"/>
  <c r="BF105" i="14"/>
  <c r="BF104" i="14"/>
  <c r="BF103" i="14"/>
  <c r="BF102" i="14"/>
  <c r="BF101" i="14"/>
  <c r="BF100" i="14"/>
  <c r="BF99" i="14"/>
  <c r="BF98" i="14"/>
  <c r="BF97" i="14"/>
  <c r="BF96" i="14"/>
  <c r="BF95" i="14"/>
  <c r="BG95" i="14" s="1"/>
  <c r="BF94" i="14"/>
  <c r="BF93" i="14"/>
  <c r="BF92" i="14"/>
  <c r="BF91" i="14"/>
  <c r="BF90" i="14"/>
  <c r="BF89" i="14"/>
  <c r="BF88" i="14"/>
  <c r="BF87" i="14"/>
  <c r="BF86" i="14"/>
  <c r="BF85" i="14"/>
  <c r="BF84" i="14"/>
  <c r="BF83" i="14"/>
  <c r="BF82" i="14"/>
  <c r="BF81" i="14"/>
  <c r="BF80" i="14"/>
  <c r="BF79" i="14"/>
  <c r="BF78" i="14"/>
  <c r="BF77" i="14"/>
  <c r="BF76" i="14"/>
  <c r="BF75" i="14"/>
  <c r="BF74" i="14"/>
  <c r="BF73" i="14"/>
  <c r="BF72" i="14"/>
  <c r="BF71" i="14"/>
  <c r="BF70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3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0" i="14"/>
  <c r="BF9" i="14"/>
  <c r="BF8" i="14"/>
  <c r="BF7" i="14"/>
  <c r="BF6" i="14"/>
  <c r="BF5" i="14"/>
  <c r="BD137" i="14"/>
  <c r="BD136" i="14"/>
  <c r="BD134" i="14"/>
  <c r="BD133" i="14"/>
  <c r="BD132" i="14"/>
  <c r="BE132" i="14" s="1"/>
  <c r="BD131" i="14"/>
  <c r="BD130" i="14"/>
  <c r="BD129" i="14"/>
  <c r="BD128" i="14"/>
  <c r="BD127" i="14"/>
  <c r="BE127" i="14" s="1"/>
  <c r="BD124" i="14"/>
  <c r="BD123" i="14"/>
  <c r="BD122" i="14"/>
  <c r="BD121" i="14"/>
  <c r="BD120" i="14"/>
  <c r="BD119" i="14"/>
  <c r="BD118" i="14"/>
  <c r="BD117" i="14"/>
  <c r="BD116" i="14"/>
  <c r="BD115" i="14"/>
  <c r="BD114" i="14"/>
  <c r="BD113" i="14"/>
  <c r="BD112" i="14"/>
  <c r="BD111" i="14"/>
  <c r="BD110" i="14"/>
  <c r="BD109" i="14"/>
  <c r="BD108" i="14"/>
  <c r="BD107" i="14"/>
  <c r="BD106" i="14"/>
  <c r="BD105" i="14"/>
  <c r="BD104" i="14"/>
  <c r="BD103" i="14"/>
  <c r="BD102" i="14"/>
  <c r="BD101" i="14"/>
  <c r="BD100" i="14"/>
  <c r="BD99" i="14"/>
  <c r="BD98" i="14"/>
  <c r="BD97" i="14"/>
  <c r="BD96" i="14"/>
  <c r="BD95" i="14"/>
  <c r="BD94" i="14"/>
  <c r="BD93" i="14"/>
  <c r="BD92" i="14"/>
  <c r="BD91" i="14"/>
  <c r="BD90" i="14"/>
  <c r="BD89" i="14"/>
  <c r="BD88" i="14"/>
  <c r="BD87" i="14"/>
  <c r="BD86" i="14"/>
  <c r="BE86" i="14" s="1"/>
  <c r="BD85" i="14"/>
  <c r="BD84" i="14"/>
  <c r="BD83" i="14"/>
  <c r="BD82" i="14"/>
  <c r="BD81" i="14"/>
  <c r="BD80" i="14"/>
  <c r="BD79" i="14"/>
  <c r="BD78" i="14"/>
  <c r="BE78" i="14" s="1"/>
  <c r="BD77" i="14"/>
  <c r="BD76" i="14"/>
  <c r="BD75" i="14"/>
  <c r="BD74" i="14"/>
  <c r="BD73" i="14"/>
  <c r="BD72" i="14"/>
  <c r="BD71" i="14"/>
  <c r="BD70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E30" i="14" s="1"/>
  <c r="BD28" i="14"/>
  <c r="BD27" i="14"/>
  <c r="BD26" i="14"/>
  <c r="BD25" i="14"/>
  <c r="BD24" i="14"/>
  <c r="BD23" i="14"/>
  <c r="BD22" i="14"/>
  <c r="BE22" i="14" s="1"/>
  <c r="BD21" i="14"/>
  <c r="BD20" i="14"/>
  <c r="BD19" i="14"/>
  <c r="BD18" i="14"/>
  <c r="BD17" i="14"/>
  <c r="BD16" i="14"/>
  <c r="BD15" i="14"/>
  <c r="BD14" i="14"/>
  <c r="BD13" i="14"/>
  <c r="BD12" i="14"/>
  <c r="BD10" i="14"/>
  <c r="BD9" i="14"/>
  <c r="BD8" i="14"/>
  <c r="BE8" i="14" s="1"/>
  <c r="BD7" i="14"/>
  <c r="BD6" i="14"/>
  <c r="BD5" i="14"/>
  <c r="BG3" i="14"/>
  <c r="BE3" i="14"/>
  <c r="AZ41" i="14"/>
  <c r="AX117" i="14"/>
  <c r="AX12" i="14"/>
  <c r="AJ128" i="14"/>
  <c r="AJ107" i="14"/>
  <c r="AJ49" i="14"/>
  <c r="AJ129" i="14"/>
  <c r="AJ124" i="14"/>
  <c r="AJ120" i="14"/>
  <c r="AJ118" i="14"/>
  <c r="AJ115" i="14"/>
  <c r="AJ93" i="14"/>
  <c r="AJ83" i="14"/>
  <c r="AJ82" i="14"/>
  <c r="AJ77" i="14"/>
  <c r="AJ72" i="14"/>
  <c r="AJ65" i="14"/>
  <c r="AJ63" i="14"/>
  <c r="AJ50" i="14"/>
  <c r="AJ47" i="14"/>
  <c r="AJ40" i="14"/>
  <c r="AJ33" i="14"/>
  <c r="AJ8" i="14"/>
  <c r="AJ137" i="14"/>
  <c r="AJ136" i="14"/>
  <c r="AJ134" i="14"/>
  <c r="AJ133" i="14"/>
  <c r="AJ131" i="14"/>
  <c r="AJ122" i="14"/>
  <c r="AJ116" i="14"/>
  <c r="AJ111" i="14"/>
  <c r="AJ110" i="14"/>
  <c r="AJ104" i="14"/>
  <c r="AJ101" i="14"/>
  <c r="AJ100" i="14"/>
  <c r="AJ98" i="14"/>
  <c r="AJ97" i="14"/>
  <c r="AJ95" i="14"/>
  <c r="AJ91" i="14"/>
  <c r="AJ86" i="14"/>
  <c r="AJ87" i="14"/>
  <c r="AJ84" i="14"/>
  <c r="AJ76" i="14"/>
  <c r="AJ73" i="14"/>
  <c r="AJ71" i="14"/>
  <c r="AJ69" i="14"/>
  <c r="AJ68" i="14"/>
  <c r="AJ67" i="14"/>
  <c r="AJ62" i="14"/>
  <c r="AJ61" i="14"/>
  <c r="AJ58" i="14"/>
  <c r="AJ54" i="14"/>
  <c r="AJ51" i="14"/>
  <c r="AJ41" i="14"/>
  <c r="AJ38" i="14"/>
  <c r="AJ36" i="14"/>
  <c r="AJ35" i="14"/>
  <c r="AJ32" i="14"/>
  <c r="AJ26" i="14"/>
  <c r="AJ17" i="14"/>
  <c r="AJ13" i="14"/>
  <c r="AJ114" i="14"/>
  <c r="AJ127" i="14"/>
  <c r="AJ123" i="14"/>
  <c r="AJ113" i="14"/>
  <c r="AJ112" i="14"/>
  <c r="AJ108" i="14"/>
  <c r="AJ105" i="14"/>
  <c r="AJ99" i="14"/>
  <c r="AJ88" i="14"/>
  <c r="AJ80" i="14"/>
  <c r="AJ55" i="14"/>
  <c r="AJ46" i="14"/>
  <c r="AJ44" i="14"/>
  <c r="AJ43" i="14"/>
  <c r="AJ39" i="14"/>
  <c r="AJ30" i="14"/>
  <c r="AJ23" i="14"/>
  <c r="AJ14" i="14"/>
  <c r="AJ7" i="14"/>
  <c r="AJ6" i="14"/>
  <c r="AJ132" i="14"/>
  <c r="AJ130" i="14"/>
  <c r="AJ121" i="14"/>
  <c r="AJ119" i="14"/>
  <c r="AJ117" i="14"/>
  <c r="AJ109" i="14"/>
  <c r="AJ106" i="14"/>
  <c r="AJ103" i="14"/>
  <c r="AJ102" i="14"/>
  <c r="AJ96" i="14"/>
  <c r="AJ94" i="14"/>
  <c r="AJ92" i="14"/>
  <c r="AJ90" i="14"/>
  <c r="AJ89" i="14"/>
  <c r="AJ85" i="14"/>
  <c r="AJ81" i="14"/>
  <c r="AJ79" i="14"/>
  <c r="AJ78" i="14"/>
  <c r="AJ75" i="14"/>
  <c r="AJ74" i="14"/>
  <c r="AJ70" i="14"/>
  <c r="AJ66" i="14"/>
  <c r="AJ64" i="14"/>
  <c r="AJ60" i="14"/>
  <c r="AJ59" i="14"/>
  <c r="AJ57" i="14"/>
  <c r="AJ56" i="14"/>
  <c r="AJ53" i="14"/>
  <c r="AJ52" i="14"/>
  <c r="AJ48" i="14"/>
  <c r="AJ45" i="14"/>
  <c r="AJ42" i="14"/>
  <c r="AJ37" i="14"/>
  <c r="AJ34" i="14"/>
  <c r="AJ31" i="14"/>
  <c r="AJ28" i="14"/>
  <c r="AJ27" i="14"/>
  <c r="AJ25" i="14"/>
  <c r="AJ24" i="14"/>
  <c r="AJ22" i="14"/>
  <c r="AJ21" i="14"/>
  <c r="AJ20" i="14"/>
  <c r="AJ19" i="14"/>
  <c r="AJ18" i="14"/>
  <c r="AJ16" i="14"/>
  <c r="AJ15" i="14"/>
  <c r="AJ12" i="14"/>
  <c r="AJ10" i="14"/>
  <c r="AJ9" i="14"/>
  <c r="AJ5" i="14"/>
  <c r="BK135" i="14"/>
  <c r="BC134" i="14"/>
  <c r="BC132" i="14"/>
  <c r="BC131" i="14"/>
  <c r="BC130" i="14"/>
  <c r="BC129" i="14"/>
  <c r="BC127" i="14"/>
  <c r="AG136" i="14"/>
  <c r="AF136" i="14"/>
  <c r="AE136" i="14"/>
  <c r="AD136" i="14"/>
  <c r="AC136" i="14"/>
  <c r="AB136" i="14"/>
  <c r="AA136" i="14"/>
  <c r="Z136" i="14"/>
  <c r="Y136" i="14"/>
  <c r="X136" i="14"/>
  <c r="W136" i="14"/>
  <c r="V136" i="14"/>
  <c r="AG125" i="14"/>
  <c r="AF125" i="14"/>
  <c r="AE125" i="14"/>
  <c r="AD125" i="14"/>
  <c r="AC125" i="14"/>
  <c r="AB125" i="14"/>
  <c r="AA125" i="14"/>
  <c r="Z125" i="14"/>
  <c r="Y125" i="14"/>
  <c r="X125" i="14"/>
  <c r="W125" i="14"/>
  <c r="V125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BJ55" i="10"/>
  <c r="BD55" i="10"/>
  <c r="BE55" i="10" s="1"/>
  <c r="BH55" i="10"/>
  <c r="BF55" i="10"/>
  <c r="AZ18" i="10"/>
  <c r="AZ58" i="10" s="1"/>
  <c r="AZ13" i="10"/>
  <c r="AZ5" i="10"/>
  <c r="AZ4" i="10"/>
  <c r="AZ67" i="10" s="1"/>
  <c r="AZ3" i="10"/>
  <c r="AX18" i="10"/>
  <c r="AX13" i="10"/>
  <c r="AX5" i="10"/>
  <c r="AX6" i="10" s="1"/>
  <c r="AX4" i="10"/>
  <c r="AX27" i="10" s="1"/>
  <c r="AX3" i="10"/>
  <c r="BJ23" i="10"/>
  <c r="BH23" i="10"/>
  <c r="BF23" i="10"/>
  <c r="BD23" i="10"/>
  <c r="BG13" i="10"/>
  <c r="BG18" i="10"/>
  <c r="BG5" i="10"/>
  <c r="BG4" i="10"/>
  <c r="BE13" i="10"/>
  <c r="BE18" i="10"/>
  <c r="BE5" i="10"/>
  <c r="BE4" i="10"/>
  <c r="BJ80" i="10"/>
  <c r="BJ79" i="10"/>
  <c r="BJ78" i="10"/>
  <c r="BJ77" i="10"/>
  <c r="BJ76" i="10"/>
  <c r="BJ75" i="10"/>
  <c r="BJ74" i="10"/>
  <c r="BJ73" i="10"/>
  <c r="BJ72" i="10"/>
  <c r="BJ71" i="10"/>
  <c r="BJ70" i="10"/>
  <c r="BJ69" i="10"/>
  <c r="BJ68" i="10"/>
  <c r="BJ67" i="10"/>
  <c r="BJ66" i="10"/>
  <c r="BJ65" i="10"/>
  <c r="BJ64" i="10"/>
  <c r="BJ63" i="10"/>
  <c r="BJ62" i="10"/>
  <c r="BJ61" i="10"/>
  <c r="BJ60" i="10"/>
  <c r="BJ59" i="10"/>
  <c r="BJ58" i="10"/>
  <c r="BJ57" i="10"/>
  <c r="BJ56" i="10"/>
  <c r="BJ54" i="10"/>
  <c r="BJ53" i="10"/>
  <c r="BJ52" i="10"/>
  <c r="BJ51" i="10"/>
  <c r="BJ50" i="10"/>
  <c r="BJ49" i="10"/>
  <c r="BJ48" i="10"/>
  <c r="BJ47" i="10"/>
  <c r="BJ46" i="10"/>
  <c r="BJ45" i="10"/>
  <c r="BJ44" i="10"/>
  <c r="BJ43" i="10"/>
  <c r="BJ42" i="10"/>
  <c r="BJ41" i="10"/>
  <c r="BJ40" i="10"/>
  <c r="BJ39" i="10"/>
  <c r="BJ38" i="10"/>
  <c r="BJ37" i="10"/>
  <c r="BJ36" i="10"/>
  <c r="BJ35" i="10"/>
  <c r="BJ34" i="10"/>
  <c r="BJ33" i="10"/>
  <c r="BJ32" i="10"/>
  <c r="BJ31" i="10"/>
  <c r="BJ30" i="10"/>
  <c r="BJ29" i="10"/>
  <c r="BJ28" i="10"/>
  <c r="BJ27" i="10"/>
  <c r="BJ26" i="10"/>
  <c r="BJ25" i="10"/>
  <c r="BJ24" i="10"/>
  <c r="BJ22" i="10"/>
  <c r="BJ21" i="10"/>
  <c r="BJ20" i="10"/>
  <c r="BJ19" i="10"/>
  <c r="BJ17" i="10"/>
  <c r="BJ16" i="10"/>
  <c r="BJ15" i="10"/>
  <c r="BJ14" i="10"/>
  <c r="BJ12" i="10"/>
  <c r="BJ11" i="10"/>
  <c r="BJ10" i="10"/>
  <c r="BJ9" i="10"/>
  <c r="BJ8" i="10"/>
  <c r="BJ7" i="10"/>
  <c r="BJ6" i="10"/>
  <c r="BH80" i="10"/>
  <c r="BH79" i="10"/>
  <c r="BH78" i="10"/>
  <c r="BH77" i="10"/>
  <c r="BH76" i="10"/>
  <c r="BH75" i="10"/>
  <c r="BH74" i="10"/>
  <c r="BH73" i="10"/>
  <c r="BH72" i="10"/>
  <c r="BH71" i="10"/>
  <c r="BH70" i="10"/>
  <c r="BH69" i="10"/>
  <c r="BH68" i="10"/>
  <c r="BH67" i="10"/>
  <c r="BH66" i="10"/>
  <c r="BH65" i="10"/>
  <c r="BH64" i="10"/>
  <c r="BH63" i="10"/>
  <c r="BH62" i="10"/>
  <c r="BH61" i="10"/>
  <c r="BH60" i="10"/>
  <c r="BH59" i="10"/>
  <c r="BH58" i="10"/>
  <c r="BH57" i="10"/>
  <c r="BH56" i="10"/>
  <c r="BH54" i="10"/>
  <c r="BH53" i="10"/>
  <c r="BH52" i="10"/>
  <c r="BH51" i="10"/>
  <c r="BH50" i="10"/>
  <c r="BH49" i="10"/>
  <c r="BH48" i="10"/>
  <c r="BH47" i="10"/>
  <c r="BH46" i="10"/>
  <c r="BH45" i="10"/>
  <c r="BH44" i="10"/>
  <c r="BH43" i="10"/>
  <c r="BH42" i="10"/>
  <c r="BH41" i="10"/>
  <c r="BH40" i="10"/>
  <c r="BH39" i="10"/>
  <c r="BH38" i="10"/>
  <c r="BH37" i="10"/>
  <c r="BH36" i="10"/>
  <c r="BH35" i="10"/>
  <c r="BH34" i="10"/>
  <c r="BI34" i="10" s="1"/>
  <c r="BH33" i="10"/>
  <c r="BH32" i="10"/>
  <c r="BH31" i="10"/>
  <c r="BH30" i="10"/>
  <c r="BH29" i="10"/>
  <c r="BH28" i="10"/>
  <c r="BH27" i="10"/>
  <c r="BH26" i="10"/>
  <c r="BH25" i="10"/>
  <c r="BH24" i="10"/>
  <c r="BH22" i="10"/>
  <c r="BH21" i="10"/>
  <c r="BH20" i="10"/>
  <c r="BH19" i="10"/>
  <c r="BH17" i="10"/>
  <c r="BH16" i="10"/>
  <c r="BH15" i="10"/>
  <c r="BH14" i="10"/>
  <c r="BH12" i="10"/>
  <c r="BH11" i="10"/>
  <c r="BH10" i="10"/>
  <c r="BH9" i="10"/>
  <c r="BH8" i="10"/>
  <c r="BH7" i="10"/>
  <c r="BH6" i="10"/>
  <c r="BF80" i="10"/>
  <c r="BF79" i="10"/>
  <c r="BF78" i="10"/>
  <c r="BF77" i="10"/>
  <c r="BF76" i="10"/>
  <c r="BF75" i="10"/>
  <c r="BF74" i="10"/>
  <c r="BF73" i="10"/>
  <c r="BF72" i="10"/>
  <c r="BF71" i="10"/>
  <c r="BF70" i="10"/>
  <c r="BF69" i="10"/>
  <c r="BF68" i="10"/>
  <c r="BF67" i="10"/>
  <c r="BF66" i="10"/>
  <c r="BF65" i="10"/>
  <c r="BF64" i="10"/>
  <c r="BF63" i="10"/>
  <c r="BF62" i="10"/>
  <c r="BF61" i="10"/>
  <c r="BF60" i="10"/>
  <c r="BF59" i="10"/>
  <c r="BF58" i="10"/>
  <c r="BF57" i="10"/>
  <c r="BF56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2" i="10"/>
  <c r="BF21" i="10"/>
  <c r="BF20" i="10"/>
  <c r="BF19" i="10"/>
  <c r="BF17" i="10"/>
  <c r="BF16" i="10"/>
  <c r="BF15" i="10"/>
  <c r="BF14" i="10"/>
  <c r="BF12" i="10"/>
  <c r="BF11" i="10"/>
  <c r="BF10" i="10"/>
  <c r="BF9" i="10"/>
  <c r="BF8" i="10"/>
  <c r="BF7" i="10"/>
  <c r="BF6" i="10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D56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2" i="10"/>
  <c r="BD21" i="10"/>
  <c r="BD20" i="10"/>
  <c r="BD19" i="10"/>
  <c r="BD17" i="10"/>
  <c r="BD16" i="10"/>
  <c r="BD15" i="10"/>
  <c r="BD14" i="10"/>
  <c r="BD12" i="10"/>
  <c r="BD11" i="10"/>
  <c r="BD10" i="10"/>
  <c r="BD9" i="10"/>
  <c r="BD8" i="10"/>
  <c r="BD7" i="10"/>
  <c r="BD6" i="10"/>
  <c r="BG3" i="10"/>
  <c r="BE3" i="10"/>
  <c r="AJ76" i="10"/>
  <c r="AJ64" i="10"/>
  <c r="AJ58" i="10"/>
  <c r="AJ57" i="10"/>
  <c r="AJ51" i="10"/>
  <c r="AJ26" i="10"/>
  <c r="AJ25" i="10"/>
  <c r="AJ20" i="10"/>
  <c r="AJ80" i="10"/>
  <c r="AJ73" i="10"/>
  <c r="AJ69" i="10"/>
  <c r="AJ79" i="10"/>
  <c r="AJ78" i="10"/>
  <c r="AJ77" i="10"/>
  <c r="AJ67" i="10"/>
  <c r="AJ62" i="10"/>
  <c r="AJ61" i="10"/>
  <c r="AJ56" i="10"/>
  <c r="AJ54" i="10"/>
  <c r="AJ49" i="10"/>
  <c r="AJ48" i="10"/>
  <c r="AJ46" i="10"/>
  <c r="AJ45" i="10"/>
  <c r="AJ44" i="10"/>
  <c r="AJ43" i="10"/>
  <c r="AJ42" i="10"/>
  <c r="AJ41" i="10"/>
  <c r="AJ40" i="10"/>
  <c r="AJ32" i="10"/>
  <c r="AJ31" i="10"/>
  <c r="AJ30" i="10"/>
  <c r="AJ29" i="10"/>
  <c r="AJ28" i="10"/>
  <c r="AJ27" i="10"/>
  <c r="AJ24" i="10"/>
  <c r="AJ22" i="10"/>
  <c r="AJ17" i="10"/>
  <c r="AJ15" i="10"/>
  <c r="AJ14" i="10"/>
  <c r="AJ10" i="10"/>
  <c r="AJ9" i="10"/>
  <c r="AJ8" i="10"/>
  <c r="AJ75" i="10"/>
  <c r="AJ74" i="10"/>
  <c r="AJ72" i="10"/>
  <c r="AJ71" i="10"/>
  <c r="AJ70" i="10"/>
  <c r="AJ66" i="10"/>
  <c r="AJ65" i="10"/>
  <c r="AJ63" i="10"/>
  <c r="AJ60" i="10"/>
  <c r="AJ59" i="10"/>
  <c r="AJ53" i="10"/>
  <c r="AJ52" i="10"/>
  <c r="AJ50" i="10"/>
  <c r="AJ47" i="10"/>
  <c r="AJ37" i="10"/>
  <c r="AJ34" i="10"/>
  <c r="AJ33" i="10"/>
  <c r="AJ21" i="10"/>
  <c r="AJ19" i="10"/>
  <c r="AJ16" i="10"/>
  <c r="AJ12" i="10"/>
  <c r="AJ11" i="10"/>
  <c r="AJ7" i="10"/>
  <c r="AJ68" i="10"/>
  <c r="AJ39" i="10"/>
  <c r="AJ38" i="10"/>
  <c r="AJ36" i="10"/>
  <c r="AJ35" i="10"/>
  <c r="AJ6" i="10"/>
  <c r="BI3" i="10"/>
  <c r="BK4" i="10"/>
  <c r="BK5" i="10"/>
  <c r="BK13" i="10"/>
  <c r="BI18" i="10"/>
  <c r="BF49" i="11"/>
  <c r="BF48" i="11"/>
  <c r="BJ49" i="11"/>
  <c r="BJ48" i="11"/>
  <c r="BH49" i="11"/>
  <c r="BH48" i="11"/>
  <c r="BD49" i="11"/>
  <c r="BD48" i="11"/>
  <c r="BG35" i="11"/>
  <c r="BG18" i="11"/>
  <c r="BG8" i="11"/>
  <c r="BG4" i="11"/>
  <c r="BG3" i="11"/>
  <c r="BE35" i="11"/>
  <c r="BE18" i="11"/>
  <c r="BE8" i="11"/>
  <c r="BE4" i="11"/>
  <c r="BE3" i="11"/>
  <c r="BJ47" i="11"/>
  <c r="BJ46" i="11"/>
  <c r="BJ45" i="11"/>
  <c r="BJ44" i="11"/>
  <c r="BJ43" i="11"/>
  <c r="BJ42" i="11"/>
  <c r="BJ41" i="11"/>
  <c r="BJ40" i="11"/>
  <c r="BJ39" i="11"/>
  <c r="BJ38" i="11"/>
  <c r="BJ37" i="11"/>
  <c r="BJ36" i="11"/>
  <c r="BJ34" i="11"/>
  <c r="BJ33" i="11"/>
  <c r="BJ32" i="11"/>
  <c r="BJ31" i="11"/>
  <c r="BJ30" i="11"/>
  <c r="BJ29" i="11"/>
  <c r="BJ28" i="11"/>
  <c r="BJ27" i="11"/>
  <c r="BJ26" i="11"/>
  <c r="BJ25" i="11"/>
  <c r="BJ24" i="11"/>
  <c r="BJ23" i="11"/>
  <c r="BJ22" i="11"/>
  <c r="BJ21" i="11"/>
  <c r="BJ20" i="11"/>
  <c r="BJ19" i="11"/>
  <c r="BJ17" i="11"/>
  <c r="BJ16" i="11"/>
  <c r="BJ15" i="11"/>
  <c r="BJ14" i="11"/>
  <c r="BJ13" i="11"/>
  <c r="BJ12" i="11"/>
  <c r="BJ11" i="11"/>
  <c r="BJ10" i="11"/>
  <c r="BJ9" i="11"/>
  <c r="BJ7" i="11"/>
  <c r="BJ6" i="11"/>
  <c r="BJ5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7" i="11"/>
  <c r="BH16" i="11"/>
  <c r="BH15" i="11"/>
  <c r="BH14" i="11"/>
  <c r="BH13" i="11"/>
  <c r="BH12" i="11"/>
  <c r="BH11" i="11"/>
  <c r="BH10" i="11"/>
  <c r="BH9" i="11"/>
  <c r="BH7" i="11"/>
  <c r="BH6" i="11"/>
  <c r="BH5" i="11"/>
  <c r="BF47" i="11"/>
  <c r="BF46" i="11"/>
  <c r="BF45" i="11"/>
  <c r="BF44" i="11"/>
  <c r="BF43" i="11"/>
  <c r="BF42" i="11"/>
  <c r="BF41" i="11"/>
  <c r="BF40" i="11"/>
  <c r="BF39" i="11"/>
  <c r="BF38" i="11"/>
  <c r="BF37" i="11"/>
  <c r="BF36" i="11"/>
  <c r="BF34" i="11"/>
  <c r="BF33" i="11"/>
  <c r="BF32" i="11"/>
  <c r="BF31" i="11"/>
  <c r="BF30" i="11"/>
  <c r="BF29" i="11"/>
  <c r="BG29" i="11" s="1"/>
  <c r="BF28" i="11"/>
  <c r="BF27" i="11"/>
  <c r="BF26" i="11"/>
  <c r="BF25" i="11"/>
  <c r="BG25" i="11" s="1"/>
  <c r="BF24" i="11"/>
  <c r="BF23" i="11"/>
  <c r="BF22" i="11"/>
  <c r="BF21" i="11"/>
  <c r="BF20" i="11"/>
  <c r="BF19" i="11"/>
  <c r="BF17" i="11"/>
  <c r="BF16" i="11"/>
  <c r="BF15" i="11"/>
  <c r="BF14" i="11"/>
  <c r="BF13" i="11"/>
  <c r="BF12" i="11"/>
  <c r="BF11" i="11"/>
  <c r="BF10" i="11"/>
  <c r="BF9" i="11"/>
  <c r="BF7" i="11"/>
  <c r="BF6" i="11"/>
  <c r="BG6" i="11" s="1"/>
  <c r="BF5" i="11"/>
  <c r="BD47" i="11"/>
  <c r="BD46" i="11"/>
  <c r="BD45" i="11"/>
  <c r="BE45" i="11" s="1"/>
  <c r="BD44" i="11"/>
  <c r="BD43" i="11"/>
  <c r="BD42" i="11"/>
  <c r="BD41" i="11"/>
  <c r="BD40" i="11"/>
  <c r="BD39" i="11"/>
  <c r="BD38" i="11"/>
  <c r="BD37" i="11"/>
  <c r="BD36" i="11"/>
  <c r="BD34" i="11"/>
  <c r="BD33" i="11"/>
  <c r="BD32" i="11"/>
  <c r="BD31" i="11"/>
  <c r="BD30" i="11"/>
  <c r="BD29" i="11"/>
  <c r="BD28" i="11"/>
  <c r="BD27" i="11"/>
  <c r="BD26" i="11"/>
  <c r="BD25" i="11"/>
  <c r="BD24" i="11"/>
  <c r="BD23" i="11"/>
  <c r="BD22" i="11"/>
  <c r="BD21" i="11"/>
  <c r="BD20" i="11"/>
  <c r="BD19" i="11"/>
  <c r="BD17" i="11"/>
  <c r="BD16" i="11"/>
  <c r="BD15" i="11"/>
  <c r="BD14" i="11"/>
  <c r="BD13" i="11"/>
  <c r="BD12" i="11"/>
  <c r="BD11" i="11"/>
  <c r="BD10" i="11"/>
  <c r="BD9" i="11"/>
  <c r="BD7" i="11"/>
  <c r="BD6" i="11"/>
  <c r="BD5" i="11"/>
  <c r="AZ68" i="14" l="1"/>
  <c r="AZ69" i="14"/>
  <c r="AZ87" i="14"/>
  <c r="AZ110" i="14"/>
  <c r="BA110" i="14" s="1"/>
  <c r="AZ122" i="14"/>
  <c r="AZ26" i="14"/>
  <c r="AZ71" i="14"/>
  <c r="BA71" i="14" s="1"/>
  <c r="AX17" i="14"/>
  <c r="AZ86" i="14"/>
  <c r="AX88" i="14"/>
  <c r="AZ91" i="14"/>
  <c r="AX115" i="14"/>
  <c r="AY115" i="14" s="1"/>
  <c r="AX39" i="10"/>
  <c r="AX71" i="14"/>
  <c r="AY71" i="14" s="1"/>
  <c r="AZ13" i="14"/>
  <c r="BA13" i="14" s="1"/>
  <c r="AZ101" i="14"/>
  <c r="BA101" i="14" s="1"/>
  <c r="AX14" i="14"/>
  <c r="AY14" i="14" s="1"/>
  <c r="AX80" i="14"/>
  <c r="AY80" i="14" s="1"/>
  <c r="AZ17" i="14"/>
  <c r="BA17" i="14" s="1"/>
  <c r="AZ104" i="14"/>
  <c r="BA104" i="14" s="1"/>
  <c r="AX99" i="14"/>
  <c r="AX30" i="14"/>
  <c r="AY30" i="14" s="1"/>
  <c r="AX105" i="14"/>
  <c r="AY105" i="14" s="1"/>
  <c r="AZ49" i="14"/>
  <c r="BA49" i="14" s="1"/>
  <c r="AX23" i="14"/>
  <c r="AY23" i="14" s="1"/>
  <c r="AX38" i="14"/>
  <c r="AY38" i="14" s="1"/>
  <c r="AX108" i="14"/>
  <c r="AY108" i="14" s="1"/>
  <c r="AZ51" i="14"/>
  <c r="BA51" i="14" s="1"/>
  <c r="AX39" i="14"/>
  <c r="AY39" i="14" s="1"/>
  <c r="AX112" i="14"/>
  <c r="AY112" i="14" s="1"/>
  <c r="AZ126" i="14"/>
  <c r="BA126" i="14" s="1"/>
  <c r="AZ128" i="14"/>
  <c r="BA128" i="14" s="1"/>
  <c r="AX43" i="14"/>
  <c r="AY43" i="14" s="1"/>
  <c r="AX114" i="14"/>
  <c r="AY114" i="14" s="1"/>
  <c r="AX44" i="14"/>
  <c r="AY44" i="14" s="1"/>
  <c r="AX46" i="14"/>
  <c r="AY46" i="14" s="1"/>
  <c r="AX54" i="14"/>
  <c r="AY54" i="14" s="1"/>
  <c r="AX123" i="14"/>
  <c r="AY123" i="14" s="1"/>
  <c r="AX6" i="14"/>
  <c r="AY6" i="14" s="1"/>
  <c r="AX55" i="14"/>
  <c r="AY55" i="14" s="1"/>
  <c r="AX127" i="14"/>
  <c r="AY127" i="14" s="1"/>
  <c r="AZ93" i="14"/>
  <c r="BA93" i="14" s="1"/>
  <c r="AX22" i="12"/>
  <c r="AZ72" i="14"/>
  <c r="BA72" i="14" s="1"/>
  <c r="AX31" i="14"/>
  <c r="AY31" i="14" s="1"/>
  <c r="AX59" i="14"/>
  <c r="AY59" i="14" s="1"/>
  <c r="AZ77" i="14"/>
  <c r="BA77" i="14" s="1"/>
  <c r="AX13" i="15"/>
  <c r="AX16" i="15"/>
  <c r="AX79" i="14"/>
  <c r="AY79" i="14" s="1"/>
  <c r="AX17" i="15"/>
  <c r="AX24" i="15"/>
  <c r="AZ27" i="15"/>
  <c r="AZ31" i="15"/>
  <c r="AX38" i="10"/>
  <c r="AX13" i="14"/>
  <c r="AY13" i="14" s="1"/>
  <c r="AX35" i="14"/>
  <c r="AY35" i="14" s="1"/>
  <c r="AX49" i="14"/>
  <c r="AY49" i="14" s="1"/>
  <c r="AX68" i="14"/>
  <c r="AY68" i="14" s="1"/>
  <c r="AX136" i="14"/>
  <c r="AY136" i="14" s="1"/>
  <c r="AX76" i="14"/>
  <c r="AY76" i="14" s="1"/>
  <c r="AX36" i="14"/>
  <c r="AY36" i="14" s="1"/>
  <c r="AX51" i="14"/>
  <c r="AX69" i="14"/>
  <c r="AY69" i="14" s="1"/>
  <c r="AX97" i="14"/>
  <c r="AY97" i="14" s="1"/>
  <c r="AX137" i="14"/>
  <c r="AY137" i="14" s="1"/>
  <c r="AX101" i="14"/>
  <c r="AY101" i="14" s="1"/>
  <c r="AX26" i="14"/>
  <c r="AY26" i="14" s="1"/>
  <c r="AX41" i="14"/>
  <c r="AY41" i="14" s="1"/>
  <c r="AX58" i="14"/>
  <c r="AY58" i="14" s="1"/>
  <c r="AX77" i="14"/>
  <c r="AY77" i="14" s="1"/>
  <c r="AX104" i="14"/>
  <c r="AY104" i="14" s="1"/>
  <c r="AX120" i="14"/>
  <c r="AY120" i="14" s="1"/>
  <c r="AX8" i="14"/>
  <c r="AY8" i="14" s="1"/>
  <c r="AX61" i="14"/>
  <c r="AY61" i="14" s="1"/>
  <c r="AX32" i="14"/>
  <c r="AY32" i="14" s="1"/>
  <c r="AX62" i="14"/>
  <c r="AY62" i="14" s="1"/>
  <c r="AX86" i="14"/>
  <c r="AY86" i="14" s="1"/>
  <c r="AX110" i="14"/>
  <c r="AY110" i="14" s="1"/>
  <c r="AX43" i="10"/>
  <c r="AX45" i="10"/>
  <c r="AZ32" i="14"/>
  <c r="BA32" i="14" s="1"/>
  <c r="AZ54" i="14"/>
  <c r="BA54" i="14" s="1"/>
  <c r="AZ111" i="14"/>
  <c r="BA111" i="14" s="1"/>
  <c r="AZ131" i="14"/>
  <c r="BA131" i="14" s="1"/>
  <c r="AX8" i="12"/>
  <c r="AZ34" i="12"/>
  <c r="AZ23" i="16"/>
  <c r="AX8" i="10"/>
  <c r="AX56" i="10"/>
  <c r="AX96" i="14"/>
  <c r="AY96" i="14" s="1"/>
  <c r="AZ35" i="14"/>
  <c r="BA35" i="14" s="1"/>
  <c r="AZ58" i="14"/>
  <c r="BA58" i="14" s="1"/>
  <c r="AZ73" i="14"/>
  <c r="BA73" i="14" s="1"/>
  <c r="AZ95" i="14"/>
  <c r="BA95" i="14" s="1"/>
  <c r="AZ112" i="14"/>
  <c r="BA112" i="14" s="1"/>
  <c r="AZ133" i="14"/>
  <c r="BA133" i="14" s="1"/>
  <c r="AX10" i="12"/>
  <c r="AZ24" i="16"/>
  <c r="AX10" i="10"/>
  <c r="AX62" i="10"/>
  <c r="AY5" i="14"/>
  <c r="AX113" i="14"/>
  <c r="AY113" i="14" s="1"/>
  <c r="AZ36" i="14"/>
  <c r="BA36" i="14" s="1"/>
  <c r="AZ61" i="14"/>
  <c r="BA61" i="14" s="1"/>
  <c r="AZ76" i="14"/>
  <c r="BA76" i="14" s="1"/>
  <c r="AZ97" i="14"/>
  <c r="BA97" i="14" s="1"/>
  <c r="AZ134" i="14"/>
  <c r="BA134" i="14" s="1"/>
  <c r="AX13" i="12"/>
  <c r="AX32" i="15"/>
  <c r="AZ8" i="16"/>
  <c r="AZ38" i="14"/>
  <c r="BA38" i="14" s="1"/>
  <c r="AZ62" i="14"/>
  <c r="BA62" i="14" s="1"/>
  <c r="AZ98" i="14"/>
  <c r="BA98" i="14" s="1"/>
  <c r="AZ116" i="14"/>
  <c r="BA116" i="14" s="1"/>
  <c r="AZ136" i="14"/>
  <c r="BA136" i="14" s="1"/>
  <c r="AY4" i="14"/>
  <c r="AX8" i="15"/>
  <c r="AZ17" i="16"/>
  <c r="AX24" i="10"/>
  <c r="AZ8" i="14"/>
  <c r="BA8" i="14" s="1"/>
  <c r="AZ40" i="14"/>
  <c r="BA40" i="14" s="1"/>
  <c r="AZ67" i="14"/>
  <c r="BA67" i="14" s="1"/>
  <c r="AZ84" i="14"/>
  <c r="BA84" i="14" s="1"/>
  <c r="AZ100" i="14"/>
  <c r="BA100" i="14" s="1"/>
  <c r="AZ137" i="14"/>
  <c r="BA137" i="14" s="1"/>
  <c r="AY83" i="14"/>
  <c r="BE9" i="11"/>
  <c r="BE17" i="11"/>
  <c r="BE34" i="11"/>
  <c r="BG34" i="11"/>
  <c r="BE49" i="10"/>
  <c r="BG59" i="10"/>
  <c r="AH124" i="14"/>
  <c r="AI124" i="14" s="1"/>
  <c r="BE7" i="14"/>
  <c r="BE49" i="14"/>
  <c r="BE113" i="14"/>
  <c r="BG78" i="14"/>
  <c r="BG13" i="16"/>
  <c r="AX18" i="16"/>
  <c r="D46" i="22"/>
  <c r="BK43" i="11"/>
  <c r="BG67" i="10"/>
  <c r="AY17" i="14"/>
  <c r="BE73" i="14"/>
  <c r="BE22" i="12"/>
  <c r="BG17" i="12"/>
  <c r="BG11" i="15"/>
  <c r="BE4" i="23"/>
  <c r="BE27" i="11"/>
  <c r="BE36" i="11"/>
  <c r="BE44" i="11"/>
  <c r="BG10" i="11"/>
  <c r="BG27" i="11"/>
  <c r="AZ39" i="10"/>
  <c r="AY20" i="14"/>
  <c r="BA41" i="14"/>
  <c r="BA113" i="14"/>
  <c r="BE17" i="14"/>
  <c r="BE25" i="14"/>
  <c r="BE34" i="14"/>
  <c r="BE42" i="14"/>
  <c r="BE50" i="14"/>
  <c r="BE58" i="14"/>
  <c r="BE66" i="14"/>
  <c r="BE74" i="14"/>
  <c r="BE82" i="14"/>
  <c r="BE90" i="14"/>
  <c r="BE98" i="14"/>
  <c r="BE106" i="14"/>
  <c r="BE114" i="14"/>
  <c r="BE122" i="14"/>
  <c r="BG5" i="14"/>
  <c r="BG14" i="14"/>
  <c r="BG22" i="14"/>
  <c r="BG31" i="14"/>
  <c r="BG39" i="14"/>
  <c r="BG47" i="14"/>
  <c r="BG55" i="14"/>
  <c r="BG63" i="14"/>
  <c r="BG71" i="14"/>
  <c r="BG87" i="14"/>
  <c r="AX121" i="14"/>
  <c r="AX126" i="14"/>
  <c r="AZ7" i="14"/>
  <c r="BE14" i="12"/>
  <c r="BE32" i="12"/>
  <c r="BG8" i="12"/>
  <c r="BG18" i="12"/>
  <c r="BG26" i="12"/>
  <c r="BG35" i="12"/>
  <c r="AX34" i="12"/>
  <c r="BE14" i="15"/>
  <c r="BE23" i="15"/>
  <c r="BE32" i="15"/>
  <c r="AZ24" i="15"/>
  <c r="BG12" i="15"/>
  <c r="AX22" i="16"/>
  <c r="BE19" i="16"/>
  <c r="BG6" i="16"/>
  <c r="BG14" i="16"/>
  <c r="BG24" i="16"/>
  <c r="AX17" i="16"/>
  <c r="AZ9" i="16"/>
  <c r="A5" i="23"/>
  <c r="BG7" i="23"/>
  <c r="AZ9" i="23"/>
  <c r="BA9" i="23" s="1"/>
  <c r="BE13" i="12"/>
  <c r="BE31" i="12"/>
  <c r="BG25" i="12"/>
  <c r="BE10" i="11"/>
  <c r="BE49" i="11"/>
  <c r="BE16" i="10"/>
  <c r="BE34" i="10"/>
  <c r="BE50" i="10"/>
  <c r="BE67" i="10"/>
  <c r="BG8" i="10"/>
  <c r="BG43" i="10"/>
  <c r="BG76" i="10"/>
  <c r="BE25" i="11"/>
  <c r="BG9" i="11"/>
  <c r="BE8" i="10"/>
  <c r="BE17" i="10"/>
  <c r="BE27" i="10"/>
  <c r="BE35" i="10"/>
  <c r="BE43" i="10"/>
  <c r="BE51" i="10"/>
  <c r="BE60" i="10"/>
  <c r="BE68" i="10"/>
  <c r="BE76" i="10"/>
  <c r="BG9" i="10"/>
  <c r="BG19" i="10"/>
  <c r="BG28" i="10"/>
  <c r="BG36" i="10"/>
  <c r="BG44" i="10"/>
  <c r="BG52" i="10"/>
  <c r="BG61" i="10"/>
  <c r="BG69" i="10"/>
  <c r="BG77" i="10"/>
  <c r="AX72" i="10"/>
  <c r="AZ55" i="10"/>
  <c r="AX21" i="14"/>
  <c r="AY99" i="14"/>
  <c r="AZ23" i="14"/>
  <c r="AZ44" i="14"/>
  <c r="AZ99" i="14"/>
  <c r="BE9" i="14"/>
  <c r="BE18" i="14"/>
  <c r="BE26" i="14"/>
  <c r="BE35" i="14"/>
  <c r="BE43" i="14"/>
  <c r="BE51" i="14"/>
  <c r="BE59" i="14"/>
  <c r="BE67" i="14"/>
  <c r="BE75" i="14"/>
  <c r="BE83" i="14"/>
  <c r="BE91" i="14"/>
  <c r="BE99" i="14"/>
  <c r="BE107" i="14"/>
  <c r="BE115" i="14"/>
  <c r="BE123" i="14"/>
  <c r="BE130" i="14"/>
  <c r="BG6" i="14"/>
  <c r="BG15" i="14"/>
  <c r="BG23" i="14"/>
  <c r="BG32" i="14"/>
  <c r="BG40" i="14"/>
  <c r="BG48" i="14"/>
  <c r="BG56" i="14"/>
  <c r="BG64" i="14"/>
  <c r="BG72" i="14"/>
  <c r="BG80" i="14"/>
  <c r="BG88" i="14"/>
  <c r="BG96" i="14"/>
  <c r="BG104" i="14"/>
  <c r="BG112" i="14"/>
  <c r="BG120" i="14"/>
  <c r="BG136" i="14"/>
  <c r="BK7" i="14"/>
  <c r="AZ135" i="14"/>
  <c r="BE13" i="14"/>
  <c r="BE45" i="14"/>
  <c r="BE94" i="14"/>
  <c r="BE133" i="14"/>
  <c r="BE6" i="12"/>
  <c r="BE16" i="12"/>
  <c r="BE24" i="12"/>
  <c r="BE33" i="12"/>
  <c r="BG9" i="12"/>
  <c r="BG19" i="12"/>
  <c r="BG27" i="12"/>
  <c r="BG36" i="12"/>
  <c r="AZ28" i="12"/>
  <c r="BE8" i="12"/>
  <c r="BE5" i="15"/>
  <c r="BE16" i="15"/>
  <c r="BE24" i="15"/>
  <c r="BE33" i="15"/>
  <c r="BG22" i="15"/>
  <c r="BG31" i="15"/>
  <c r="AZ22" i="15"/>
  <c r="BG13" i="15"/>
  <c r="BE31" i="15"/>
  <c r="BE12" i="16"/>
  <c r="BE22" i="16"/>
  <c r="BG7" i="16"/>
  <c r="BG15" i="16"/>
  <c r="BG25" i="16"/>
  <c r="AX14" i="16"/>
  <c r="AZ15" i="16"/>
  <c r="BE11" i="16"/>
  <c r="BE5" i="23"/>
  <c r="BE6" i="23"/>
  <c r="BG8" i="23"/>
  <c r="BK12" i="11"/>
  <c r="AQ52" i="11"/>
  <c r="AQ53" i="11" s="1"/>
  <c r="F38" i="22"/>
  <c r="BE48" i="11"/>
  <c r="BE41" i="10"/>
  <c r="BG75" i="10"/>
  <c r="BE33" i="14"/>
  <c r="BE57" i="14"/>
  <c r="BE65" i="14"/>
  <c r="BE81" i="14"/>
  <c r="BE89" i="14"/>
  <c r="BE97" i="14"/>
  <c r="BE105" i="14"/>
  <c r="BE121" i="14"/>
  <c r="BE137" i="14"/>
  <c r="BG13" i="14"/>
  <c r="BG21" i="14"/>
  <c r="BG30" i="14"/>
  <c r="BG46" i="14"/>
  <c r="BG54" i="14"/>
  <c r="BG62" i="14"/>
  <c r="BG70" i="14"/>
  <c r="BG86" i="14"/>
  <c r="BG94" i="14"/>
  <c r="BG102" i="14"/>
  <c r="BG110" i="14"/>
  <c r="BG118" i="14"/>
  <c r="BG133" i="14"/>
  <c r="BG34" i="12"/>
  <c r="BG36" i="11"/>
  <c r="BG79" i="14"/>
  <c r="BG103" i="14"/>
  <c r="BG111" i="14"/>
  <c r="BG119" i="14"/>
  <c r="BG129" i="14"/>
  <c r="BG134" i="14"/>
  <c r="BE38" i="14"/>
  <c r="BE11" i="11"/>
  <c r="BE20" i="11"/>
  <c r="BE28" i="11"/>
  <c r="BE37" i="11"/>
  <c r="BG11" i="11"/>
  <c r="BG20" i="11"/>
  <c r="BG28" i="11"/>
  <c r="BG37" i="11"/>
  <c r="BG45" i="11"/>
  <c r="BE12" i="11"/>
  <c r="BE21" i="11"/>
  <c r="BE29" i="11"/>
  <c r="BE38" i="11"/>
  <c r="BE46" i="11"/>
  <c r="BG12" i="11"/>
  <c r="BG21" i="11"/>
  <c r="BG38" i="11"/>
  <c r="BG46" i="11"/>
  <c r="BE43" i="11"/>
  <c r="BK8" i="10"/>
  <c r="BE9" i="10"/>
  <c r="BE19" i="10"/>
  <c r="BE28" i="10"/>
  <c r="BE36" i="10"/>
  <c r="BE44" i="10"/>
  <c r="BE52" i="10"/>
  <c r="BE61" i="10"/>
  <c r="BE69" i="10"/>
  <c r="BE77" i="10"/>
  <c r="BG10" i="10"/>
  <c r="BG20" i="10"/>
  <c r="BG29" i="10"/>
  <c r="BG37" i="10"/>
  <c r="BG45" i="10"/>
  <c r="BG53" i="10"/>
  <c r="BG62" i="10"/>
  <c r="BG70" i="10"/>
  <c r="BG78" i="10"/>
  <c r="BI63" i="10"/>
  <c r="AX61" i="10"/>
  <c r="AZ64" i="10"/>
  <c r="AY7" i="14"/>
  <c r="AX22" i="14"/>
  <c r="AX130" i="14"/>
  <c r="BA26" i="14"/>
  <c r="AZ46" i="14"/>
  <c r="BA68" i="14"/>
  <c r="BA86" i="14"/>
  <c r="BA120" i="14"/>
  <c r="BE10" i="14"/>
  <c r="BE19" i="14"/>
  <c r="BE27" i="14"/>
  <c r="BE36" i="14"/>
  <c r="BE44" i="14"/>
  <c r="BE52" i="14"/>
  <c r="BE60" i="14"/>
  <c r="BE68" i="14"/>
  <c r="BE76" i="14"/>
  <c r="BE84" i="14"/>
  <c r="BE92" i="14"/>
  <c r="BE100" i="14"/>
  <c r="BE108" i="14"/>
  <c r="BE116" i="14"/>
  <c r="BE124" i="14"/>
  <c r="BE131" i="14"/>
  <c r="BG7" i="14"/>
  <c r="BG16" i="14"/>
  <c r="BG24" i="14"/>
  <c r="BG33" i="14"/>
  <c r="BG41" i="14"/>
  <c r="BG49" i="14"/>
  <c r="BG57" i="14"/>
  <c r="BG65" i="14"/>
  <c r="BG73" i="14"/>
  <c r="BG81" i="14"/>
  <c r="BG89" i="14"/>
  <c r="BG97" i="14"/>
  <c r="BG105" i="14"/>
  <c r="BG113" i="14"/>
  <c r="BG121" i="14"/>
  <c r="BG137" i="14"/>
  <c r="BK137" i="14"/>
  <c r="BG132" i="14"/>
  <c r="AX135" i="14"/>
  <c r="BE16" i="14"/>
  <c r="BE46" i="14"/>
  <c r="BE101" i="14"/>
  <c r="BE17" i="12"/>
  <c r="BE34" i="12"/>
  <c r="BG10" i="12"/>
  <c r="BG20" i="12"/>
  <c r="BG28" i="12"/>
  <c r="AZ19" i="12"/>
  <c r="BG6" i="12"/>
  <c r="BG31" i="12"/>
  <c r="AX5" i="15"/>
  <c r="AX30" i="15"/>
  <c r="BE8" i="15"/>
  <c r="BE25" i="15"/>
  <c r="BE34" i="15"/>
  <c r="BG14" i="15"/>
  <c r="BG23" i="15"/>
  <c r="AZ26" i="16"/>
  <c r="BE13" i="16"/>
  <c r="BE23" i="16"/>
  <c r="BG8" i="16"/>
  <c r="BG16" i="16"/>
  <c r="BG26" i="16"/>
  <c r="AZ14" i="16"/>
  <c r="BG6" i="23"/>
  <c r="BE7" i="23"/>
  <c r="BG9" i="23"/>
  <c r="BK48" i="11"/>
  <c r="D42" i="22"/>
  <c r="F42" i="22" s="1"/>
  <c r="F47" i="22" s="1"/>
  <c r="BG17" i="11"/>
  <c r="BG26" i="11"/>
  <c r="BE15" i="10"/>
  <c r="BG42" i="10"/>
  <c r="AZ56" i="10"/>
  <c r="AH136" i="14"/>
  <c r="AI136" i="14" s="1"/>
  <c r="BG128" i="14"/>
  <c r="BE30" i="11"/>
  <c r="BG39" i="11"/>
  <c r="BG11" i="10"/>
  <c r="BG55" i="10"/>
  <c r="AH125" i="14"/>
  <c r="AI125" i="14" s="1"/>
  <c r="AY51" i="14"/>
  <c r="AY131" i="14"/>
  <c r="BA69" i="14"/>
  <c r="BA87" i="14"/>
  <c r="BA122" i="14"/>
  <c r="BE12" i="14"/>
  <c r="BE20" i="14"/>
  <c r="BE28" i="14"/>
  <c r="BE37" i="14"/>
  <c r="BE53" i="14"/>
  <c r="BE61" i="14"/>
  <c r="BE77" i="14"/>
  <c r="BE85" i="14"/>
  <c r="BE93" i="14"/>
  <c r="BE109" i="14"/>
  <c r="BE117" i="14"/>
  <c r="BG17" i="14"/>
  <c r="BG25" i="14"/>
  <c r="BG34" i="14"/>
  <c r="BG42" i="14"/>
  <c r="BG50" i="14"/>
  <c r="BG58" i="14"/>
  <c r="BG66" i="14"/>
  <c r="BG74" i="14"/>
  <c r="BG82" i="14"/>
  <c r="BG90" i="14"/>
  <c r="BG98" i="14"/>
  <c r="BG106" i="14"/>
  <c r="BG114" i="14"/>
  <c r="BG122" i="14"/>
  <c r="AX124" i="14"/>
  <c r="BE21" i="14"/>
  <c r="BE54" i="14"/>
  <c r="BE102" i="14"/>
  <c r="BE35" i="12"/>
  <c r="BG11" i="12"/>
  <c r="BG30" i="12"/>
  <c r="AZ27" i="12"/>
  <c r="BE18" i="12"/>
  <c r="BE9" i="15"/>
  <c r="BE18" i="15"/>
  <c r="BE27" i="15"/>
  <c r="BG5" i="15"/>
  <c r="BG16" i="15"/>
  <c r="BG24" i="15"/>
  <c r="BG33" i="15"/>
  <c r="AX29" i="15"/>
  <c r="AZ20" i="15"/>
  <c r="AZ10" i="16"/>
  <c r="BE6" i="16"/>
  <c r="BE14" i="16"/>
  <c r="BE24" i="16"/>
  <c r="BG9" i="16"/>
  <c r="BG17" i="16"/>
  <c r="BG27" i="16"/>
  <c r="AX27" i="16"/>
  <c r="D44" i="22"/>
  <c r="F44" i="22" s="1"/>
  <c r="AQ29" i="20"/>
  <c r="AQ18" i="19"/>
  <c r="D40" i="22"/>
  <c r="F40" i="22" s="1"/>
  <c r="BG7" i="12"/>
  <c r="AX17" i="12"/>
  <c r="BE13" i="15"/>
  <c r="BE22" i="15"/>
  <c r="BG29" i="15"/>
  <c r="BE10" i="16"/>
  <c r="BE18" i="16"/>
  <c r="BG23" i="16"/>
  <c r="BG44" i="11"/>
  <c r="BE19" i="11"/>
  <c r="BE7" i="10"/>
  <c r="BE26" i="10"/>
  <c r="BE42" i="10"/>
  <c r="BE59" i="10"/>
  <c r="BE75" i="10"/>
  <c r="BG17" i="10"/>
  <c r="BG35" i="10"/>
  <c r="BG51" i="10"/>
  <c r="BG60" i="10"/>
  <c r="BG68" i="10"/>
  <c r="BE20" i="10"/>
  <c r="BE37" i="10"/>
  <c r="BE53" i="10"/>
  <c r="BE78" i="10"/>
  <c r="BG30" i="10"/>
  <c r="BG46" i="10"/>
  <c r="BG71" i="10"/>
  <c r="BE5" i="11"/>
  <c r="BE23" i="11"/>
  <c r="BE40" i="11"/>
  <c r="BG14" i="11"/>
  <c r="BG23" i="11"/>
  <c r="BG40" i="11"/>
  <c r="BG9" i="14"/>
  <c r="BG18" i="14"/>
  <c r="BG26" i="14"/>
  <c r="BG35" i="14"/>
  <c r="BG43" i="14"/>
  <c r="BG51" i="14"/>
  <c r="BG59" i="14"/>
  <c r="BG67" i="14"/>
  <c r="BG75" i="14"/>
  <c r="BG83" i="14"/>
  <c r="BG91" i="14"/>
  <c r="BG99" i="14"/>
  <c r="BG107" i="14"/>
  <c r="BG115" i="14"/>
  <c r="BG123" i="14"/>
  <c r="BG130" i="14"/>
  <c r="BG8" i="14"/>
  <c r="BE62" i="14"/>
  <c r="BE110" i="14"/>
  <c r="AX30" i="12"/>
  <c r="BE9" i="12"/>
  <c r="BE19" i="12"/>
  <c r="BE27" i="12"/>
  <c r="BE36" i="12"/>
  <c r="BG13" i="12"/>
  <c r="BG22" i="12"/>
  <c r="AX28" i="12"/>
  <c r="AZ35" i="12"/>
  <c r="BE23" i="12"/>
  <c r="BE10" i="15"/>
  <c r="BE19" i="15"/>
  <c r="BG8" i="15"/>
  <c r="BG17" i="15"/>
  <c r="BG25" i="15"/>
  <c r="BG34" i="15"/>
  <c r="AX27" i="15"/>
  <c r="BG20" i="15"/>
  <c r="BE28" i="15"/>
  <c r="AZ16" i="16"/>
  <c r="BE7" i="16"/>
  <c r="BE15" i="16"/>
  <c r="BE25" i="16"/>
  <c r="BG10" i="16"/>
  <c r="BG18" i="16"/>
  <c r="BG28" i="16"/>
  <c r="AZ25" i="16"/>
  <c r="AS4" i="23"/>
  <c r="AU4" i="23" s="1"/>
  <c r="BE14" i="11"/>
  <c r="BE31" i="11"/>
  <c r="BG5" i="11"/>
  <c r="BG31" i="11"/>
  <c r="BE79" i="10"/>
  <c r="BE23" i="10"/>
  <c r="AX80" i="10"/>
  <c r="AY12" i="14"/>
  <c r="AY88" i="14"/>
  <c r="AY117" i="14"/>
  <c r="BA91" i="14"/>
  <c r="BE128" i="14"/>
  <c r="BE6" i="11"/>
  <c r="BE15" i="11"/>
  <c r="BE24" i="11"/>
  <c r="BE32" i="11"/>
  <c r="BE41" i="11"/>
  <c r="BG15" i="11"/>
  <c r="BG24" i="11"/>
  <c r="BG32" i="11"/>
  <c r="BG41" i="11"/>
  <c r="BG43" i="11"/>
  <c r="BG48" i="11"/>
  <c r="BE12" i="10"/>
  <c r="BE22" i="10"/>
  <c r="BE31" i="10"/>
  <c r="BE39" i="10"/>
  <c r="BE47" i="10"/>
  <c r="BE56" i="10"/>
  <c r="BE64" i="10"/>
  <c r="BE72" i="10"/>
  <c r="BE80" i="10"/>
  <c r="BG14" i="10"/>
  <c r="BG24" i="10"/>
  <c r="BG32" i="10"/>
  <c r="BG40" i="10"/>
  <c r="BG48" i="10"/>
  <c r="BG57" i="10"/>
  <c r="BG65" i="10"/>
  <c r="BG73" i="10"/>
  <c r="BG23" i="10"/>
  <c r="AX35" i="10"/>
  <c r="AX68" i="10"/>
  <c r="AX76" i="10"/>
  <c r="AX28" i="14"/>
  <c r="AX40" i="14"/>
  <c r="AX72" i="14"/>
  <c r="AX93" i="14"/>
  <c r="AX118" i="14"/>
  <c r="BE14" i="14"/>
  <c r="BE31" i="14"/>
  <c r="BE39" i="14"/>
  <c r="BE47" i="14"/>
  <c r="BE55" i="14"/>
  <c r="BE63" i="14"/>
  <c r="BE71" i="14"/>
  <c r="BE79" i="14"/>
  <c r="BE87" i="14"/>
  <c r="BE95" i="14"/>
  <c r="BE103" i="14"/>
  <c r="BE111" i="14"/>
  <c r="BE119" i="14"/>
  <c r="BE129" i="14"/>
  <c r="BE134" i="14"/>
  <c r="BG10" i="14"/>
  <c r="BG19" i="14"/>
  <c r="BG27" i="14"/>
  <c r="BG36" i="14"/>
  <c r="BG44" i="14"/>
  <c r="BG52" i="14"/>
  <c r="BG60" i="14"/>
  <c r="BG68" i="14"/>
  <c r="BG76" i="14"/>
  <c r="BG84" i="14"/>
  <c r="BG92" i="14"/>
  <c r="BG100" i="14"/>
  <c r="BG108" i="14"/>
  <c r="BG116" i="14"/>
  <c r="BG124" i="14"/>
  <c r="BG131" i="14"/>
  <c r="BI7" i="14"/>
  <c r="BE24" i="14"/>
  <c r="BE69" i="14"/>
  <c r="BE118" i="14"/>
  <c r="BE10" i="12"/>
  <c r="BE20" i="12"/>
  <c r="BE28" i="12"/>
  <c r="BG5" i="12"/>
  <c r="AX19" i="12"/>
  <c r="BG16" i="12"/>
  <c r="BE11" i="15"/>
  <c r="BE20" i="15"/>
  <c r="BG9" i="15"/>
  <c r="BG18" i="15"/>
  <c r="BG27" i="15"/>
  <c r="BG21" i="15"/>
  <c r="BE29" i="15"/>
  <c r="BE16" i="16"/>
  <c r="BE26" i="16"/>
  <c r="BG11" i="16"/>
  <c r="AT4" i="23"/>
  <c r="BG4" i="23"/>
  <c r="BE26" i="11"/>
  <c r="BE6" i="10"/>
  <c r="BE25" i="10"/>
  <c r="BE33" i="10"/>
  <c r="BE58" i="10"/>
  <c r="BE66" i="10"/>
  <c r="BE74" i="10"/>
  <c r="BG7" i="10"/>
  <c r="BG16" i="10"/>
  <c r="BG26" i="10"/>
  <c r="BG34" i="10"/>
  <c r="BG50" i="10"/>
  <c r="BE41" i="14"/>
  <c r="BG38" i="14"/>
  <c r="AZ107" i="14"/>
  <c r="AZ32" i="15"/>
  <c r="BE28" i="16"/>
  <c r="AX7" i="23"/>
  <c r="AY7" i="23" s="1"/>
  <c r="BG19" i="11"/>
  <c r="BG27" i="10"/>
  <c r="BE13" i="11"/>
  <c r="BE22" i="11"/>
  <c r="BE39" i="11"/>
  <c r="BE47" i="11"/>
  <c r="BG13" i="11"/>
  <c r="BG22" i="11"/>
  <c r="BG30" i="11"/>
  <c r="BG47" i="11"/>
  <c r="BE10" i="10"/>
  <c r="BE29" i="10"/>
  <c r="BE45" i="10"/>
  <c r="BE62" i="10"/>
  <c r="BE70" i="10"/>
  <c r="BG21" i="10"/>
  <c r="BG38" i="10"/>
  <c r="BG54" i="10"/>
  <c r="BG63" i="10"/>
  <c r="BG79" i="10"/>
  <c r="BE11" i="10"/>
  <c r="BE21" i="10"/>
  <c r="BE30" i="10"/>
  <c r="BE38" i="10"/>
  <c r="BE46" i="10"/>
  <c r="BE54" i="10"/>
  <c r="BE63" i="10"/>
  <c r="BE71" i="10"/>
  <c r="BG12" i="10"/>
  <c r="BG22" i="10"/>
  <c r="BG31" i="10"/>
  <c r="BG39" i="10"/>
  <c r="BG47" i="10"/>
  <c r="BG56" i="10"/>
  <c r="BG64" i="10"/>
  <c r="BG72" i="10"/>
  <c r="BG80" i="10"/>
  <c r="BE7" i="11"/>
  <c r="BE16" i="11"/>
  <c r="BE33" i="11"/>
  <c r="BE42" i="11"/>
  <c r="BG7" i="11"/>
  <c r="BG16" i="11"/>
  <c r="BG33" i="11"/>
  <c r="BG42" i="11"/>
  <c r="BG49" i="11"/>
  <c r="BE14" i="10"/>
  <c r="BE24" i="10"/>
  <c r="BE32" i="10"/>
  <c r="BE40" i="10"/>
  <c r="BE48" i="10"/>
  <c r="BE57" i="10"/>
  <c r="BE65" i="10"/>
  <c r="BE73" i="10"/>
  <c r="BG6" i="10"/>
  <c r="BG15" i="10"/>
  <c r="BG25" i="10"/>
  <c r="BG33" i="10"/>
  <c r="BG41" i="10"/>
  <c r="BG49" i="10"/>
  <c r="BG58" i="10"/>
  <c r="BG66" i="10"/>
  <c r="BG74" i="10"/>
  <c r="AX36" i="10"/>
  <c r="AZ42" i="10"/>
  <c r="AZ71" i="10"/>
  <c r="AX94" i="14"/>
  <c r="AX109" i="14"/>
  <c r="BE6" i="14"/>
  <c r="BE15" i="14"/>
  <c r="BE23" i="14"/>
  <c r="BE32" i="14"/>
  <c r="BE40" i="14"/>
  <c r="BE48" i="14"/>
  <c r="BE56" i="14"/>
  <c r="BE64" i="14"/>
  <c r="BE72" i="14"/>
  <c r="BE80" i="14"/>
  <c r="BE88" i="14"/>
  <c r="BE96" i="14"/>
  <c r="BE104" i="14"/>
  <c r="BE112" i="14"/>
  <c r="BE120" i="14"/>
  <c r="BE136" i="14"/>
  <c r="BG12" i="14"/>
  <c r="BG20" i="14"/>
  <c r="BG28" i="14"/>
  <c r="BG37" i="14"/>
  <c r="BG45" i="14"/>
  <c r="BG53" i="14"/>
  <c r="BG61" i="14"/>
  <c r="BG69" i="14"/>
  <c r="BG77" i="14"/>
  <c r="BG85" i="14"/>
  <c r="BG93" i="14"/>
  <c r="BG101" i="14"/>
  <c r="BG109" i="14"/>
  <c r="BG117" i="14"/>
  <c r="BG127" i="14"/>
  <c r="BE5" i="14"/>
  <c r="BE70" i="14"/>
  <c r="AX11" i="12"/>
  <c r="BE11" i="12"/>
  <c r="BE21" i="12"/>
  <c r="BE30" i="12"/>
  <c r="BG33" i="12"/>
  <c r="AX27" i="12"/>
  <c r="BE26" i="12"/>
  <c r="BG21" i="12"/>
  <c r="BE12" i="15"/>
  <c r="BE21" i="15"/>
  <c r="BG10" i="15"/>
  <c r="BG28" i="15"/>
  <c r="BG30" i="15"/>
  <c r="BE30" i="15"/>
  <c r="AH27" i="16"/>
  <c r="AX7" i="16"/>
  <c r="AZ18" i="16"/>
  <c r="BE9" i="16"/>
  <c r="BE17" i="16"/>
  <c r="BE27" i="16"/>
  <c r="BG12" i="16"/>
  <c r="BG22" i="16"/>
  <c r="BG19" i="16"/>
  <c r="AZ4" i="23"/>
  <c r="BG5" i="23"/>
  <c r="AI11" i="23"/>
  <c r="BC10" i="23"/>
  <c r="BK44" i="11"/>
  <c r="BK24" i="11"/>
  <c r="BI24" i="11"/>
  <c r="BK10" i="10"/>
  <c r="BI10" i="10"/>
  <c r="BI15" i="10"/>
  <c r="BI25" i="10"/>
  <c r="BI41" i="10"/>
  <c r="BI49" i="10"/>
  <c r="BI58" i="10"/>
  <c r="BI74" i="10"/>
  <c r="BK7" i="10"/>
  <c r="BK11" i="10"/>
  <c r="BK16" i="10"/>
  <c r="BK21" i="10"/>
  <c r="BK26" i="10"/>
  <c r="BK30" i="10"/>
  <c r="BK46" i="10"/>
  <c r="BK50" i="10"/>
  <c r="BK54" i="10"/>
  <c r="BK59" i="10"/>
  <c r="BK63" i="10"/>
  <c r="BK67" i="10"/>
  <c r="BK71" i="10"/>
  <c r="BK75" i="10"/>
  <c r="BK79" i="10"/>
  <c r="AX26" i="10"/>
  <c r="BI4" i="10"/>
  <c r="BK12" i="10"/>
  <c r="BK17" i="10"/>
  <c r="BK22" i="10"/>
  <c r="BK27" i="10"/>
  <c r="BK31" i="10"/>
  <c r="BK35" i="10"/>
  <c r="BK39" i="10"/>
  <c r="BK43" i="10"/>
  <c r="BK47" i="10"/>
  <c r="BK51" i="10"/>
  <c r="BK56" i="10"/>
  <c r="BK60" i="10"/>
  <c r="BK64" i="10"/>
  <c r="BK68" i="10"/>
  <c r="BK72" i="10"/>
  <c r="BK76" i="10"/>
  <c r="BK80" i="10"/>
  <c r="AX50" i="10"/>
  <c r="AX79" i="10"/>
  <c r="BI31" i="10"/>
  <c r="BI39" i="10"/>
  <c r="BI47" i="10"/>
  <c r="BI64" i="10"/>
  <c r="BI72" i="10"/>
  <c r="BK14" i="10"/>
  <c r="BK19" i="10"/>
  <c r="BK24" i="10"/>
  <c r="BK28" i="10"/>
  <c r="BK32" i="10"/>
  <c r="BK36" i="10"/>
  <c r="BK40" i="10"/>
  <c r="BK44" i="10"/>
  <c r="BK48" i="10"/>
  <c r="BK52" i="10"/>
  <c r="BK57" i="10"/>
  <c r="BK61" i="10"/>
  <c r="BK65" i="10"/>
  <c r="BK73" i="10"/>
  <c r="BK77" i="10"/>
  <c r="BI23" i="10"/>
  <c r="AX34" i="10"/>
  <c r="AZ23" i="10"/>
  <c r="AZ80" i="10"/>
  <c r="BI55" i="10"/>
  <c r="BK6" i="10"/>
  <c r="BK15" i="10"/>
  <c r="BK20" i="10"/>
  <c r="BK25" i="10"/>
  <c r="BK29" i="10"/>
  <c r="BK33" i="10"/>
  <c r="BK37" i="10"/>
  <c r="BK41" i="10"/>
  <c r="BK45" i="10"/>
  <c r="BK49" i="10"/>
  <c r="BK58" i="10"/>
  <c r="BK62" i="10"/>
  <c r="BK70" i="10"/>
  <c r="BK74" i="10"/>
  <c r="BK78" i="10"/>
  <c r="BK23" i="10"/>
  <c r="BK55" i="10"/>
  <c r="AX25" i="16"/>
  <c r="BK28" i="16"/>
  <c r="BI28" i="16"/>
  <c r="AZ27" i="16"/>
  <c r="BC32" i="15"/>
  <c r="AX10" i="15"/>
  <c r="AX22" i="15"/>
  <c r="AX12" i="15"/>
  <c r="AX21" i="15"/>
  <c r="AX28" i="15"/>
  <c r="AX31" i="15"/>
  <c r="AX19" i="15"/>
  <c r="AZ36" i="12"/>
  <c r="AZ9" i="12"/>
  <c r="AZ11" i="12"/>
  <c r="AZ21" i="12"/>
  <c r="BC128" i="14"/>
  <c r="BI135" i="14"/>
  <c r="BC135" i="14"/>
  <c r="BI126" i="14"/>
  <c r="BK126" i="14"/>
  <c r="AX15" i="14"/>
  <c r="AX53" i="14"/>
  <c r="AX92" i="14"/>
  <c r="AX75" i="14"/>
  <c r="AX57" i="14"/>
  <c r="AX48" i="14"/>
  <c r="AX107" i="14"/>
  <c r="AX74" i="14"/>
  <c r="AX66" i="14"/>
  <c r="AX132" i="14"/>
  <c r="AX106" i="14"/>
  <c r="AX90" i="14"/>
  <c r="AX81" i="14"/>
  <c r="AX64" i="14"/>
  <c r="AX119" i="14"/>
  <c r="AX103" i="14"/>
  <c r="AX78" i="14"/>
  <c r="AX70" i="14"/>
  <c r="AX60" i="14"/>
  <c r="AX52" i="14"/>
  <c r="AX16" i="14"/>
  <c r="AX24" i="14"/>
  <c r="AX34" i="14"/>
  <c r="AX42" i="14"/>
  <c r="AX85" i="14"/>
  <c r="BI128" i="14"/>
  <c r="BI133" i="14"/>
  <c r="BK130" i="14"/>
  <c r="BC126" i="14"/>
  <c r="AX134" i="14"/>
  <c r="AX116" i="14"/>
  <c r="AX100" i="14"/>
  <c r="AX84" i="14"/>
  <c r="AX67" i="14"/>
  <c r="AY11" i="14"/>
  <c r="AX133" i="14"/>
  <c r="AX91" i="14"/>
  <c r="AX122" i="14"/>
  <c r="AX98" i="14"/>
  <c r="AX73" i="14"/>
  <c r="AX111" i="14"/>
  <c r="AX95" i="14"/>
  <c r="AX87" i="14"/>
  <c r="BA29" i="14"/>
  <c r="AZ124" i="14"/>
  <c r="AZ82" i="14"/>
  <c r="AZ50" i="14"/>
  <c r="AZ39" i="14"/>
  <c r="AZ123" i="14"/>
  <c r="AZ14" i="14"/>
  <c r="AZ108" i="14"/>
  <c r="AZ80" i="14"/>
  <c r="AZ114" i="14"/>
  <c r="AZ88" i="14"/>
  <c r="AZ43" i="14"/>
  <c r="AZ30" i="14"/>
  <c r="AZ6" i="14"/>
  <c r="BC137" i="14"/>
  <c r="AX25" i="14"/>
  <c r="AZ55" i="14"/>
  <c r="AZ105" i="14"/>
  <c r="AZ127" i="14"/>
  <c r="BI129" i="14"/>
  <c r="BI134" i="14"/>
  <c r="BK131" i="14"/>
  <c r="BC133" i="14"/>
  <c r="BI138" i="14"/>
  <c r="BK138" i="14"/>
  <c r="AX9" i="14"/>
  <c r="AX18" i="14"/>
  <c r="AX56" i="14"/>
  <c r="AX102" i="14"/>
  <c r="BK127" i="14"/>
  <c r="AX10" i="14"/>
  <c r="AX19" i="14"/>
  <c r="AX27" i="14"/>
  <c r="AX37" i="14"/>
  <c r="AX45" i="14"/>
  <c r="AX89" i="14"/>
  <c r="BI137" i="14"/>
  <c r="BK128" i="14"/>
  <c r="BK133" i="14"/>
  <c r="BA4" i="14"/>
  <c r="BK132" i="14"/>
  <c r="BK129" i="14"/>
  <c r="BK134" i="14"/>
  <c r="BI130" i="14"/>
  <c r="BI131" i="14"/>
  <c r="BI127" i="14"/>
  <c r="BI132" i="14"/>
  <c r="BK66" i="10"/>
  <c r="BI16" i="10"/>
  <c r="BK38" i="10"/>
  <c r="AI82" i="10"/>
  <c r="BK34" i="10"/>
  <c r="BK42" i="10"/>
  <c r="BK9" i="10"/>
  <c r="BK69" i="10"/>
  <c r="BK53" i="10"/>
  <c r="BI12" i="10"/>
  <c r="BI22" i="10"/>
  <c r="BI56" i="10"/>
  <c r="BI80" i="10"/>
  <c r="BI14" i="10"/>
  <c r="BI24" i="10"/>
  <c r="BI32" i="10"/>
  <c r="BI40" i="10"/>
  <c r="BI48" i="10"/>
  <c r="BI57" i="10"/>
  <c r="BI65" i="10"/>
  <c r="BI73" i="10"/>
  <c r="AZ65" i="10"/>
  <c r="BI33" i="10"/>
  <c r="BK3" i="10"/>
  <c r="BI7" i="10"/>
  <c r="BI26" i="10"/>
  <c r="BI42" i="10"/>
  <c r="BI50" i="10"/>
  <c r="BI59" i="10"/>
  <c r="BI67" i="10"/>
  <c r="BI75" i="10"/>
  <c r="AZ72" i="10"/>
  <c r="BI5" i="10"/>
  <c r="BI8" i="10"/>
  <c r="BI17" i="10"/>
  <c r="BI27" i="10"/>
  <c r="BI35" i="10"/>
  <c r="BI43" i="10"/>
  <c r="BI51" i="10"/>
  <c r="BI60" i="10"/>
  <c r="BI68" i="10"/>
  <c r="BI76" i="10"/>
  <c r="BI6" i="10"/>
  <c r="BI66" i="10"/>
  <c r="BK18" i="10"/>
  <c r="BI9" i="10"/>
  <c r="BI19" i="10"/>
  <c r="BI28" i="10"/>
  <c r="BI36" i="10"/>
  <c r="BI44" i="10"/>
  <c r="BI52" i="10"/>
  <c r="BI61" i="10"/>
  <c r="BI69" i="10"/>
  <c r="BI77" i="10"/>
  <c r="BI13" i="10"/>
  <c r="BI20" i="10"/>
  <c r="BI29" i="10"/>
  <c r="BI37" i="10"/>
  <c r="BI45" i="10"/>
  <c r="BI53" i="10"/>
  <c r="BI62" i="10"/>
  <c r="BI70" i="10"/>
  <c r="BI78" i="10"/>
  <c r="BI11" i="10"/>
  <c r="BI21" i="10"/>
  <c r="BI30" i="10"/>
  <c r="BI38" i="10"/>
  <c r="BI46" i="10"/>
  <c r="BI54" i="10"/>
  <c r="BI71" i="10"/>
  <c r="BI79" i="10"/>
  <c r="BK4" i="11"/>
  <c r="BI4" i="11"/>
  <c r="BI35" i="11"/>
  <c r="BK35" i="11"/>
  <c r="BI8" i="11"/>
  <c r="BK8" i="11"/>
  <c r="BI31" i="11"/>
  <c r="BI40" i="11"/>
  <c r="BK31" i="11"/>
  <c r="BK40" i="11"/>
  <c r="BI48" i="11"/>
  <c r="BI16" i="11"/>
  <c r="BK16" i="11"/>
  <c r="BK25" i="11"/>
  <c r="BI39" i="11"/>
  <c r="BK32" i="11"/>
  <c r="BI43" i="11"/>
  <c r="BK26" i="11"/>
  <c r="BK39" i="11"/>
  <c r="BI36" i="11"/>
  <c r="BI44" i="11"/>
  <c r="BK36" i="11"/>
  <c r="BK27" i="11"/>
  <c r="BI32" i="11"/>
  <c r="BI20" i="11"/>
  <c r="BI28" i="11"/>
  <c r="BK20" i="11"/>
  <c r="BK28" i="11"/>
  <c r="BI12" i="11"/>
  <c r="BK18" i="11"/>
  <c r="BI18" i="11"/>
  <c r="BI11" i="11"/>
  <c r="BI37" i="11"/>
  <c r="BI45" i="11"/>
  <c r="BK11" i="11"/>
  <c r="BK37" i="11"/>
  <c r="BK45" i="11"/>
  <c r="BI21" i="11"/>
  <c r="BI29" i="11"/>
  <c r="BI38" i="11"/>
  <c r="BI46" i="11"/>
  <c r="BK21" i="11"/>
  <c r="BK29" i="11"/>
  <c r="BK38" i="11"/>
  <c r="BK46" i="11"/>
  <c r="BI49" i="11"/>
  <c r="BI19" i="11"/>
  <c r="BI13" i="11"/>
  <c r="BI22" i="11"/>
  <c r="BI30" i="11"/>
  <c r="BI47" i="11"/>
  <c r="BK13" i="11"/>
  <c r="BK22" i="11"/>
  <c r="BK30" i="11"/>
  <c r="BK47" i="11"/>
  <c r="BI5" i="11"/>
  <c r="BI14" i="11"/>
  <c r="BI23" i="11"/>
  <c r="BK5" i="11"/>
  <c r="BK14" i="11"/>
  <c r="BK23" i="11"/>
  <c r="BK49" i="11"/>
  <c r="BI10" i="11"/>
  <c r="BK19" i="11"/>
  <c r="BI6" i="11"/>
  <c r="BI15" i="11"/>
  <c r="BI41" i="11"/>
  <c r="BK6" i="11"/>
  <c r="BK15" i="11"/>
  <c r="BK41" i="11"/>
  <c r="BK10" i="11"/>
  <c r="BI7" i="11"/>
  <c r="BI25" i="11"/>
  <c r="BI33" i="11"/>
  <c r="BI42" i="11"/>
  <c r="BK7" i="11"/>
  <c r="BK33" i="11"/>
  <c r="BK42" i="11"/>
  <c r="BI27" i="11"/>
  <c r="BI9" i="11"/>
  <c r="BI17" i="11"/>
  <c r="BI26" i="11"/>
  <c r="BI34" i="11"/>
  <c r="BK17" i="11"/>
  <c r="BK34" i="11"/>
  <c r="AX14" i="10"/>
  <c r="AX28" i="10"/>
  <c r="AX46" i="10"/>
  <c r="AX67" i="10"/>
  <c r="AZ26" i="10"/>
  <c r="AZ68" i="10"/>
  <c r="AZ31" i="14"/>
  <c r="AZ57" i="14"/>
  <c r="AZ22" i="12"/>
  <c r="AX9" i="23"/>
  <c r="AX15" i="10"/>
  <c r="AX29" i="10"/>
  <c r="AX48" i="10"/>
  <c r="AZ35" i="10"/>
  <c r="AZ69" i="10"/>
  <c r="AX17" i="10"/>
  <c r="AX30" i="10"/>
  <c r="AX40" i="10"/>
  <c r="AX49" i="10"/>
  <c r="AX73" i="10"/>
  <c r="AZ36" i="10"/>
  <c r="AZ75" i="14"/>
  <c r="AZ8" i="12"/>
  <c r="AZ32" i="12"/>
  <c r="AZ5" i="23"/>
  <c r="AX22" i="10"/>
  <c r="AX31" i="10"/>
  <c r="AX41" i="10"/>
  <c r="AX77" i="10"/>
  <c r="AZ6" i="23"/>
  <c r="AX23" i="10"/>
  <c r="AX32" i="10"/>
  <c r="AX42" i="10"/>
  <c r="AX54" i="10"/>
  <c r="AX78" i="10"/>
  <c r="AZ51" i="10"/>
  <c r="AZ22" i="14"/>
  <c r="AZ92" i="14"/>
  <c r="AZ10" i="12"/>
  <c r="AZ7" i="23"/>
  <c r="BA7" i="23" s="1"/>
  <c r="AZ5" i="14"/>
  <c r="AZ117" i="14"/>
  <c r="AX9" i="10"/>
  <c r="AX44" i="10"/>
  <c r="AZ6" i="10"/>
  <c r="AZ13" i="12"/>
  <c r="AX7" i="10"/>
  <c r="AX16" i="10"/>
  <c r="AX52" i="10"/>
  <c r="AX63" i="10"/>
  <c r="AX74" i="10"/>
  <c r="AZ9" i="10"/>
  <c r="AZ24" i="10"/>
  <c r="AZ32" i="10"/>
  <c r="AZ43" i="10"/>
  <c r="AZ54" i="10"/>
  <c r="AZ15" i="14"/>
  <c r="AZ85" i="14"/>
  <c r="AZ109" i="14"/>
  <c r="AZ119" i="14"/>
  <c r="AZ17" i="12"/>
  <c r="AZ5" i="15"/>
  <c r="AX15" i="16"/>
  <c r="AX53" i="10"/>
  <c r="AX65" i="10"/>
  <c r="AX75" i="10"/>
  <c r="AZ10" i="10"/>
  <c r="AZ25" i="10"/>
  <c r="AZ44" i="10"/>
  <c r="AZ57" i="10"/>
  <c r="AZ16" i="14"/>
  <c r="AZ24" i="14"/>
  <c r="AZ34" i="14"/>
  <c r="AZ42" i="14"/>
  <c r="AZ59" i="14"/>
  <c r="AZ94" i="14"/>
  <c r="AZ102" i="14"/>
  <c r="AX35" i="12"/>
  <c r="AZ9" i="15"/>
  <c r="AX19" i="16"/>
  <c r="AZ11" i="16"/>
  <c r="AX19" i="10"/>
  <c r="AX37" i="10"/>
  <c r="AX66" i="10"/>
  <c r="AZ14" i="10"/>
  <c r="AZ45" i="10"/>
  <c r="AZ25" i="14"/>
  <c r="AZ52" i="14"/>
  <c r="AZ60" i="14"/>
  <c r="AZ70" i="14"/>
  <c r="AZ78" i="14"/>
  <c r="AZ103" i="14"/>
  <c r="AZ121" i="14"/>
  <c r="AZ13" i="15"/>
  <c r="AZ12" i="16"/>
  <c r="AX21" i="10"/>
  <c r="AZ15" i="10"/>
  <c r="AZ27" i="10"/>
  <c r="AZ38" i="10"/>
  <c r="AZ46" i="10"/>
  <c r="AZ61" i="10"/>
  <c r="AZ73" i="10"/>
  <c r="AZ9" i="14"/>
  <c r="AZ18" i="14"/>
  <c r="AZ53" i="14"/>
  <c r="AZ79" i="14"/>
  <c r="AZ96" i="14"/>
  <c r="AZ130" i="14"/>
  <c r="AZ23" i="12"/>
  <c r="AZ16" i="15"/>
  <c r="AZ13" i="16"/>
  <c r="AX11" i="10"/>
  <c r="AX47" i="10"/>
  <c r="AX59" i="10"/>
  <c r="AZ17" i="10"/>
  <c r="AZ28" i="10"/>
  <c r="AZ47" i="10"/>
  <c r="AZ62" i="10"/>
  <c r="AZ76" i="10"/>
  <c r="AX55" i="10"/>
  <c r="AZ10" i="14"/>
  <c r="AZ19" i="14"/>
  <c r="AZ27" i="14"/>
  <c r="AZ37" i="14"/>
  <c r="AZ45" i="14"/>
  <c r="AZ89" i="14"/>
  <c r="AX12" i="10"/>
  <c r="AX60" i="10"/>
  <c r="AX69" i="10"/>
  <c r="AZ20" i="10"/>
  <c r="AZ29" i="10"/>
  <c r="AZ40" i="10"/>
  <c r="AZ48" i="10"/>
  <c r="AZ77" i="10"/>
  <c r="AZ12" i="14"/>
  <c r="AZ20" i="14"/>
  <c r="AZ28" i="14"/>
  <c r="AZ64" i="14"/>
  <c r="AZ81" i="14"/>
  <c r="AZ90" i="14"/>
  <c r="AZ106" i="14"/>
  <c r="AZ132" i="14"/>
  <c r="AX28" i="16"/>
  <c r="AZ8" i="10"/>
  <c r="AZ31" i="10"/>
  <c r="AX33" i="10"/>
  <c r="AX70" i="10"/>
  <c r="AZ22" i="10"/>
  <c r="AZ30" i="10"/>
  <c r="AZ41" i="10"/>
  <c r="AZ49" i="10"/>
  <c r="AZ21" i="14"/>
  <c r="AZ48" i="14"/>
  <c r="AZ56" i="14"/>
  <c r="AZ66" i="14"/>
  <c r="AZ74" i="14"/>
  <c r="AZ8" i="23"/>
  <c r="AX4" i="23"/>
  <c r="AX5" i="23"/>
  <c r="AX6" i="23"/>
  <c r="BI7" i="23"/>
  <c r="BK7" i="23"/>
  <c r="BI9" i="23"/>
  <c r="BC6" i="23"/>
  <c r="BK6" i="23"/>
  <c r="BI6" i="23"/>
  <c r="AR6" i="23"/>
  <c r="BC9" i="23"/>
  <c r="AR9" i="23"/>
  <c r="BK5" i="23"/>
  <c r="BI5" i="23"/>
  <c r="BC5" i="23"/>
  <c r="AR5" i="23"/>
  <c r="BI8" i="23"/>
  <c r="AR8" i="23"/>
  <c r="BK8" i="23"/>
  <c r="BC8" i="23"/>
  <c r="BC3" i="23"/>
  <c r="AV3" i="23"/>
  <c r="AU3" i="23"/>
  <c r="BI3" i="23"/>
  <c r="BK3" i="23"/>
  <c r="BC4" i="23"/>
  <c r="AR4" i="23"/>
  <c r="BK4" i="23"/>
  <c r="BI4" i="23"/>
  <c r="BK9" i="23"/>
  <c r="AR7" i="23"/>
  <c r="AY3" i="23"/>
  <c r="AY8" i="23"/>
  <c r="BA3" i="23"/>
  <c r="AZ28" i="16"/>
  <c r="AZ19" i="16"/>
  <c r="AZ7" i="16"/>
  <c r="AX11" i="16"/>
  <c r="AX12" i="16"/>
  <c r="AX13" i="16"/>
  <c r="AX23" i="16"/>
  <c r="AX24" i="16"/>
  <c r="AX6" i="16"/>
  <c r="AX16" i="16"/>
  <c r="AX26" i="16"/>
  <c r="AX9" i="16"/>
  <c r="AX10" i="16"/>
  <c r="AZ14" i="15"/>
  <c r="AZ25" i="15"/>
  <c r="AZ18" i="15"/>
  <c r="AZ28" i="15"/>
  <c r="AZ19" i="15"/>
  <c r="AZ29" i="15"/>
  <c r="AZ10" i="15"/>
  <c r="AZ11" i="15"/>
  <c r="AZ21" i="15"/>
  <c r="AZ33" i="15"/>
  <c r="AZ12" i="15"/>
  <c r="AZ8" i="15"/>
  <c r="AZ17" i="15"/>
  <c r="AZ30" i="15"/>
  <c r="AX23" i="15"/>
  <c r="AX14" i="15"/>
  <c r="AX33" i="15"/>
  <c r="AX25" i="15"/>
  <c r="AX18" i="15"/>
  <c r="AX11" i="15"/>
  <c r="BC34" i="15"/>
  <c r="BI34" i="15"/>
  <c r="BI33" i="15"/>
  <c r="BK33" i="15"/>
  <c r="BI32" i="15"/>
  <c r="BK32" i="15"/>
  <c r="BK34" i="15"/>
  <c r="AZ16" i="12"/>
  <c r="AZ14" i="12"/>
  <c r="AZ31" i="12"/>
  <c r="AZ6" i="12"/>
  <c r="AZ24" i="12"/>
  <c r="AZ33" i="12"/>
  <c r="AZ7" i="12"/>
  <c r="AZ25" i="12"/>
  <c r="AZ18" i="12"/>
  <c r="AZ26" i="12"/>
  <c r="AZ20" i="12"/>
  <c r="AX32" i="12"/>
  <c r="AX31" i="12"/>
  <c r="AX5" i="12"/>
  <c r="AX23" i="12"/>
  <c r="AX6" i="12"/>
  <c r="AX24" i="12"/>
  <c r="AX33" i="12"/>
  <c r="AX7" i="12"/>
  <c r="AX25" i="12"/>
  <c r="AX18" i="12"/>
  <c r="AX26" i="12"/>
  <c r="AX9" i="12"/>
  <c r="AX36" i="12"/>
  <c r="AX20" i="12"/>
  <c r="AZ118" i="14"/>
  <c r="AZ47" i="14"/>
  <c r="AZ63" i="14"/>
  <c r="AZ129" i="14"/>
  <c r="AZ33" i="14"/>
  <c r="AZ65" i="14"/>
  <c r="AZ83" i="14"/>
  <c r="AZ115" i="14"/>
  <c r="AX47" i="14"/>
  <c r="AX63" i="14"/>
  <c r="AX129" i="14"/>
  <c r="AX33" i="14"/>
  <c r="AX65" i="14"/>
  <c r="AY29" i="14"/>
  <c r="AX50" i="14"/>
  <c r="AX82" i="14"/>
  <c r="AZ78" i="10"/>
  <c r="AZ79" i="10"/>
  <c r="AZ7" i="10"/>
  <c r="AZ16" i="10"/>
  <c r="AZ33" i="10"/>
  <c r="AZ66" i="10"/>
  <c r="AZ74" i="10"/>
  <c r="AZ34" i="10"/>
  <c r="AZ50" i="10"/>
  <c r="AZ59" i="10"/>
  <c r="AZ75" i="10"/>
  <c r="AZ19" i="10"/>
  <c r="AZ60" i="10"/>
  <c r="AZ52" i="10"/>
  <c r="AZ11" i="10"/>
  <c r="AZ21" i="10"/>
  <c r="AZ37" i="10"/>
  <c r="AZ53" i="10"/>
  <c r="AZ70" i="10"/>
  <c r="AZ12" i="10"/>
  <c r="AZ63" i="10"/>
  <c r="AX51" i="10"/>
  <c r="AX20" i="10"/>
  <c r="AX64" i="10"/>
  <c r="AX57" i="10"/>
  <c r="AX25" i="10"/>
  <c r="AX58" i="10"/>
  <c r="AX71" i="10"/>
  <c r="BC49" i="11"/>
  <c r="BC48" i="11"/>
  <c r="BC47" i="11"/>
  <c r="AZ35" i="11"/>
  <c r="AZ18" i="11"/>
  <c r="AZ8" i="11"/>
  <c r="AZ4" i="11"/>
  <c r="AZ3" i="11"/>
  <c r="AX35" i="11"/>
  <c r="AX18" i="11"/>
  <c r="AX8" i="11"/>
  <c r="AX4" i="11"/>
  <c r="AX3" i="11"/>
  <c r="AJ39" i="11"/>
  <c r="AJ20" i="11"/>
  <c r="AJ22" i="11"/>
  <c r="AJ21" i="11"/>
  <c r="AJ16" i="11"/>
  <c r="AJ15" i="11"/>
  <c r="AJ46" i="11"/>
  <c r="AJ42" i="11"/>
  <c r="AJ37" i="11"/>
  <c r="AJ36" i="11"/>
  <c r="AJ33" i="11"/>
  <c r="AJ30" i="11"/>
  <c r="AJ29" i="11"/>
  <c r="AJ28" i="11"/>
  <c r="AJ24" i="11"/>
  <c r="AJ13" i="11"/>
  <c r="AJ11" i="11"/>
  <c r="AJ10" i="11"/>
  <c r="AJ9" i="11"/>
  <c r="AJ47" i="11"/>
  <c r="AJ45" i="11"/>
  <c r="AJ44" i="11"/>
  <c r="AJ43" i="11"/>
  <c r="AJ40" i="11"/>
  <c r="AJ38" i="11"/>
  <c r="AJ34" i="11"/>
  <c r="AJ32" i="11"/>
  <c r="AJ31" i="11"/>
  <c r="AJ27" i="11"/>
  <c r="AJ26" i="11"/>
  <c r="AJ25" i="11"/>
  <c r="AJ23" i="11"/>
  <c r="AJ19" i="11"/>
  <c r="AJ17" i="11"/>
  <c r="AJ14" i="11"/>
  <c r="AJ12" i="11"/>
  <c r="AJ7" i="11"/>
  <c r="AJ6" i="11"/>
  <c r="AJ5" i="11"/>
  <c r="AJ41" i="11"/>
  <c r="AT3" i="20"/>
  <c r="AS3" i="20"/>
  <c r="AT3" i="19"/>
  <c r="AS3" i="19"/>
  <c r="BE16" i="19"/>
  <c r="BE15" i="19"/>
  <c r="AM22" i="19"/>
  <c r="AI27" i="16" l="1"/>
  <c r="AI30" i="16" s="1"/>
  <c r="AH30" i="16"/>
  <c r="BA121" i="14"/>
  <c r="AY18" i="14"/>
  <c r="AY53" i="14"/>
  <c r="AY72" i="14"/>
  <c r="AZ48" i="11"/>
  <c r="BA90" i="14"/>
  <c r="BA37" i="14"/>
  <c r="BA22" i="14"/>
  <c r="AX20" i="11"/>
  <c r="AY82" i="14"/>
  <c r="BA118" i="14"/>
  <c r="BA66" i="14"/>
  <c r="BA81" i="14"/>
  <c r="BA27" i="14"/>
  <c r="BA96" i="14"/>
  <c r="BA78" i="14"/>
  <c r="BA94" i="14"/>
  <c r="BA119" i="14"/>
  <c r="AY27" i="14"/>
  <c r="BA127" i="14"/>
  <c r="BA88" i="14"/>
  <c r="BA50" i="14"/>
  <c r="AY73" i="14"/>
  <c r="AY100" i="14"/>
  <c r="AY42" i="14"/>
  <c r="AY103" i="14"/>
  <c r="AY74" i="14"/>
  <c r="AY109" i="14"/>
  <c r="AY22" i="14"/>
  <c r="AH139" i="14"/>
  <c r="AY40" i="14"/>
  <c r="BA92" i="14"/>
  <c r="AY35" i="11"/>
  <c r="BA64" i="14"/>
  <c r="BA19" i="14"/>
  <c r="BA105" i="14"/>
  <c r="BA114" i="14"/>
  <c r="BA82" i="14"/>
  <c r="AY98" i="14"/>
  <c r="AY116" i="14"/>
  <c r="AY107" i="14"/>
  <c r="AY94" i="14"/>
  <c r="BA83" i="14"/>
  <c r="BA48" i="14"/>
  <c r="BA28" i="14"/>
  <c r="BA10" i="14"/>
  <c r="BA53" i="14"/>
  <c r="BA60" i="14"/>
  <c r="BA42" i="14"/>
  <c r="BA85" i="14"/>
  <c r="BA117" i="14"/>
  <c r="AY9" i="23"/>
  <c r="AY10" i="14"/>
  <c r="BA55" i="14"/>
  <c r="BA80" i="14"/>
  <c r="BA124" i="14"/>
  <c r="AY122" i="14"/>
  <c r="AY134" i="14"/>
  <c r="AY24" i="14"/>
  <c r="AY64" i="14"/>
  <c r="AY48" i="14"/>
  <c r="AT5" i="23"/>
  <c r="AV5" i="23" s="1"/>
  <c r="AY118" i="14"/>
  <c r="AY28" i="14"/>
  <c r="AY135" i="14"/>
  <c r="BA46" i="14"/>
  <c r="AY21" i="14"/>
  <c r="BA7" i="14"/>
  <c r="AZ39" i="11"/>
  <c r="AY63" i="14"/>
  <c r="BA6" i="23"/>
  <c r="BA75" i="14"/>
  <c r="BA115" i="14"/>
  <c r="BA28" i="16"/>
  <c r="BA56" i="14"/>
  <c r="BA79" i="14"/>
  <c r="BA70" i="14"/>
  <c r="AY34" i="14"/>
  <c r="AY6" i="23"/>
  <c r="BA21" i="14"/>
  <c r="BA20" i="14"/>
  <c r="BA18" i="14"/>
  <c r="BA52" i="14"/>
  <c r="BA15" i="14"/>
  <c r="BA5" i="14"/>
  <c r="AY25" i="14"/>
  <c r="BA108" i="14"/>
  <c r="AY91" i="14"/>
  <c r="AY16" i="14"/>
  <c r="AY81" i="14"/>
  <c r="AY57" i="14"/>
  <c r="AS5" i="23"/>
  <c r="AY124" i="14"/>
  <c r="BA44" i="14"/>
  <c r="AX36" i="11"/>
  <c r="BA63" i="14"/>
  <c r="AY50" i="14"/>
  <c r="BA59" i="14"/>
  <c r="BA109" i="14"/>
  <c r="AZ26" i="11"/>
  <c r="AY65" i="14"/>
  <c r="BA65" i="14"/>
  <c r="BA34" i="14"/>
  <c r="AZ9" i="11"/>
  <c r="AY33" i="14"/>
  <c r="BA33" i="14"/>
  <c r="BA4" i="23"/>
  <c r="AY5" i="23"/>
  <c r="AY28" i="16"/>
  <c r="BA12" i="14"/>
  <c r="BA9" i="14"/>
  <c r="BA25" i="14"/>
  <c r="BA24" i="14"/>
  <c r="BA57" i="14"/>
  <c r="AY102" i="14"/>
  <c r="BA14" i="14"/>
  <c r="AY87" i="14"/>
  <c r="AY133" i="14"/>
  <c r="AY52" i="14"/>
  <c r="AY90" i="14"/>
  <c r="AY75" i="14"/>
  <c r="BA23" i="14"/>
  <c r="A6" i="23"/>
  <c r="AY126" i="14"/>
  <c r="BA107" i="14"/>
  <c r="AY19" i="14"/>
  <c r="AY119" i="14"/>
  <c r="BA5" i="23"/>
  <c r="AX47" i="11"/>
  <c r="AZ15" i="11"/>
  <c r="AY129" i="14"/>
  <c r="BA129" i="14"/>
  <c r="AV4" i="23"/>
  <c r="AW4" i="23" s="1"/>
  <c r="AR10" i="23"/>
  <c r="AY4" i="23"/>
  <c r="BA132" i="14"/>
  <c r="BA89" i="14"/>
  <c r="BA16" i="14"/>
  <c r="BA31" i="14"/>
  <c r="AY89" i="14"/>
  <c r="AY56" i="14"/>
  <c r="BA6" i="14"/>
  <c r="BA123" i="14"/>
  <c r="AY95" i="14"/>
  <c r="AY60" i="14"/>
  <c r="AY106" i="14"/>
  <c r="AY92" i="14"/>
  <c r="BA125" i="14"/>
  <c r="AY93" i="14"/>
  <c r="AY130" i="14"/>
  <c r="AY125" i="14"/>
  <c r="BA135" i="14"/>
  <c r="BA99" i="14"/>
  <c r="AY121" i="14"/>
  <c r="BA8" i="23"/>
  <c r="BA106" i="14"/>
  <c r="BA45" i="14"/>
  <c r="AY45" i="14"/>
  <c r="BA30" i="14"/>
  <c r="BA39" i="14"/>
  <c r="AY111" i="14"/>
  <c r="AY67" i="14"/>
  <c r="AY70" i="14"/>
  <c r="AY132" i="14"/>
  <c r="AX22" i="11"/>
  <c r="AY47" i="14"/>
  <c r="BA47" i="14"/>
  <c r="BA74" i="14"/>
  <c r="BA130" i="14"/>
  <c r="BA103" i="14"/>
  <c r="BA102" i="14"/>
  <c r="AY37" i="14"/>
  <c r="AY9" i="14"/>
  <c r="BA43" i="14"/>
  <c r="AY84" i="14"/>
  <c r="AY85" i="14"/>
  <c r="AY78" i="14"/>
  <c r="AY66" i="14"/>
  <c r="AY15" i="14"/>
  <c r="AY128" i="14"/>
  <c r="BC11" i="23"/>
  <c r="BA8" i="11"/>
  <c r="AX33" i="11"/>
  <c r="AX39" i="11"/>
  <c r="AX41" i="11"/>
  <c r="AW3" i="23"/>
  <c r="AX37" i="11"/>
  <c r="AX24" i="11"/>
  <c r="AX10" i="11"/>
  <c r="AX26" i="11"/>
  <c r="AX40" i="11"/>
  <c r="AY8" i="11"/>
  <c r="BA35" i="11"/>
  <c r="AX23" i="11"/>
  <c r="AX9" i="11"/>
  <c r="BA18" i="11"/>
  <c r="AX11" i="11"/>
  <c r="AX28" i="11"/>
  <c r="BA4" i="11"/>
  <c r="AX5" i="11"/>
  <c r="AX50" i="11" s="1"/>
  <c r="AY50" i="11" s="1"/>
  <c r="AX13" i="11"/>
  <c r="AX29" i="11"/>
  <c r="AX42" i="11"/>
  <c r="AX48" i="11"/>
  <c r="AY18" i="11"/>
  <c r="AX14" i="11"/>
  <c r="AX30" i="11"/>
  <c r="AX45" i="11"/>
  <c r="AX49" i="11"/>
  <c r="AZ49" i="11"/>
  <c r="AX19" i="11"/>
  <c r="AX17" i="11"/>
  <c r="AX31" i="11"/>
  <c r="AX46" i="11"/>
  <c r="AY4" i="11"/>
  <c r="AZ41" i="11"/>
  <c r="AZ21" i="11"/>
  <c r="AZ22" i="11"/>
  <c r="AZ16" i="11"/>
  <c r="AZ33" i="11"/>
  <c r="AZ24" i="11"/>
  <c r="AZ31" i="11"/>
  <c r="AZ6" i="11"/>
  <c r="AZ34" i="11"/>
  <c r="AZ17" i="11"/>
  <c r="AZ7" i="11"/>
  <c r="AZ5" i="11"/>
  <c r="AZ50" i="11" s="1"/>
  <c r="BA50" i="11" s="1"/>
  <c r="AZ23" i="11"/>
  <c r="AZ44" i="11"/>
  <c r="AZ47" i="11"/>
  <c r="AZ12" i="11"/>
  <c r="AZ25" i="11"/>
  <c r="AZ40" i="11"/>
  <c r="AZ14" i="11"/>
  <c r="AZ10" i="11"/>
  <c r="AZ42" i="11"/>
  <c r="AZ11" i="11"/>
  <c r="AZ19" i="11"/>
  <c r="AZ27" i="11"/>
  <c r="AZ43" i="11"/>
  <c r="AZ28" i="11"/>
  <c r="AZ13" i="11"/>
  <c r="AZ29" i="11"/>
  <c r="AZ37" i="11"/>
  <c r="AZ45" i="11"/>
  <c r="AZ20" i="11"/>
  <c r="AZ36" i="11"/>
  <c r="AZ30" i="11"/>
  <c r="AZ38" i="11"/>
  <c r="AZ46" i="11"/>
  <c r="AZ32" i="11"/>
  <c r="AX16" i="11"/>
  <c r="AX15" i="11"/>
  <c r="AX21" i="11"/>
  <c r="AX6" i="11"/>
  <c r="AX32" i="11"/>
  <c r="AX7" i="11"/>
  <c r="AX25" i="11"/>
  <c r="AX34" i="11"/>
  <c r="AX43" i="11"/>
  <c r="AX27" i="11"/>
  <c r="AX44" i="11"/>
  <c r="AX12" i="11"/>
  <c r="AX38" i="11"/>
  <c r="BC16" i="19"/>
  <c r="BG16" i="19"/>
  <c r="AY38" i="11" l="1"/>
  <c r="BA30" i="11"/>
  <c r="BA43" i="11"/>
  <c r="BA25" i="11"/>
  <c r="BL3" i="23"/>
  <c r="BM3" i="23" s="1"/>
  <c r="BN3" i="23" s="1"/>
  <c r="BA9" i="11"/>
  <c r="BA26" i="11"/>
  <c r="BA36" i="11"/>
  <c r="BA12" i="11"/>
  <c r="AY30" i="11"/>
  <c r="AY40" i="11"/>
  <c r="BA39" i="11"/>
  <c r="AT6" i="23"/>
  <c r="AY12" i="11"/>
  <c r="AY6" i="11"/>
  <c r="BA27" i="11"/>
  <c r="BA6" i="11"/>
  <c r="BL4" i="23"/>
  <c r="AR27" i="16"/>
  <c r="AY44" i="11"/>
  <c r="AY21" i="11"/>
  <c r="BA20" i="11"/>
  <c r="BA19" i="11"/>
  <c r="BA47" i="11"/>
  <c r="BA31" i="11"/>
  <c r="AY46" i="11"/>
  <c r="AY14" i="11"/>
  <c r="AY28" i="11"/>
  <c r="AY26" i="11"/>
  <c r="AQ136" i="14"/>
  <c r="AR136" i="14"/>
  <c r="BK136" i="14"/>
  <c r="BI136" i="14"/>
  <c r="BC136" i="14"/>
  <c r="BA41" i="11"/>
  <c r="AY27" i="11"/>
  <c r="AY15" i="11"/>
  <c r="BA45" i="11"/>
  <c r="BA11" i="11"/>
  <c r="BA44" i="11"/>
  <c r="BA24" i="11"/>
  <c r="AY31" i="11"/>
  <c r="AY11" i="11"/>
  <c r="AY10" i="11"/>
  <c r="AS6" i="23"/>
  <c r="AU5" i="23"/>
  <c r="AY43" i="11"/>
  <c r="AY16" i="11"/>
  <c r="BA37" i="11"/>
  <c r="BA42" i="11"/>
  <c r="BA23" i="11"/>
  <c r="BA33" i="11"/>
  <c r="AY17" i="11"/>
  <c r="AY48" i="11"/>
  <c r="AY24" i="11"/>
  <c r="AR125" i="14"/>
  <c r="AQ125" i="14"/>
  <c r="BI125" i="14"/>
  <c r="BK125" i="14"/>
  <c r="BC125" i="14"/>
  <c r="AY36" i="11"/>
  <c r="AY5" i="11"/>
  <c r="E46" i="22"/>
  <c r="F46" i="22" s="1"/>
  <c r="AQ11" i="23"/>
  <c r="AQ12" i="23" s="1"/>
  <c r="BA15" i="11"/>
  <c r="AY20" i="11"/>
  <c r="BA34" i="11"/>
  <c r="AY34" i="11"/>
  <c r="BA32" i="11"/>
  <c r="BA29" i="11"/>
  <c r="BA10" i="11"/>
  <c r="BA5" i="11"/>
  <c r="BA16" i="11"/>
  <c r="AY19" i="11"/>
  <c r="AY42" i="11"/>
  <c r="AY9" i="11"/>
  <c r="AY37" i="11"/>
  <c r="AY41" i="11"/>
  <c r="AY22" i="11"/>
  <c r="AY25" i="11"/>
  <c r="BA46" i="11"/>
  <c r="BA13" i="11"/>
  <c r="BA14" i="11"/>
  <c r="BA7" i="11"/>
  <c r="BA22" i="11"/>
  <c r="BA49" i="11"/>
  <c r="AY29" i="11"/>
  <c r="AY23" i="11"/>
  <c r="AY39" i="11"/>
  <c r="AQ124" i="14"/>
  <c r="AR124" i="14"/>
  <c r="BC124" i="14"/>
  <c r="BI124" i="14"/>
  <c r="BK124" i="14"/>
  <c r="AY32" i="11"/>
  <c r="AY45" i="11"/>
  <c r="AY7" i="11"/>
  <c r="BA38" i="11"/>
  <c r="BA28" i="11"/>
  <c r="BA40" i="11"/>
  <c r="BA17" i="11"/>
  <c r="BA21" i="11"/>
  <c r="AY49" i="11"/>
  <c r="AY13" i="11"/>
  <c r="AY33" i="11"/>
  <c r="AY47" i="11"/>
  <c r="A7" i="23"/>
  <c r="BA48" i="11"/>
  <c r="AW5" i="23" l="1"/>
  <c r="A8" i="23"/>
  <c r="AS7" i="23"/>
  <c r="AU6" i="23"/>
  <c r="AR30" i="16"/>
  <c r="BM4" i="23"/>
  <c r="BN4" i="23" s="1"/>
  <c r="AQ139" i="14"/>
  <c r="D41" i="22" s="1"/>
  <c r="AT7" i="23"/>
  <c r="AV6" i="23"/>
  <c r="BC112" i="14"/>
  <c r="BK112" i="14"/>
  <c r="BI112" i="14"/>
  <c r="BC80" i="10"/>
  <c r="AT3" i="16"/>
  <c r="AT3" i="15"/>
  <c r="AT3" i="12"/>
  <c r="AS3" i="12"/>
  <c r="AT3" i="14"/>
  <c r="AT3" i="10"/>
  <c r="AT3" i="11"/>
  <c r="E45" i="22" l="1"/>
  <c r="AQ31" i="16"/>
  <c r="AS8" i="23"/>
  <c r="AU7" i="23"/>
  <c r="A9" i="23"/>
  <c r="D45" i="22"/>
  <c r="F45" i="22" s="1"/>
  <c r="AT4" i="12"/>
  <c r="BL5" i="23"/>
  <c r="AT8" i="23"/>
  <c r="AV7" i="23"/>
  <c r="AT5" i="11"/>
  <c r="AT4" i="15"/>
  <c r="AW6" i="23"/>
  <c r="AS3" i="16"/>
  <c r="AS3" i="15"/>
  <c r="AS3" i="14"/>
  <c r="AS3" i="10"/>
  <c r="AS3" i="11"/>
  <c r="AS4" i="11" s="1"/>
  <c r="AZ24" i="20"/>
  <c r="AZ12" i="20"/>
  <c r="AZ9" i="20"/>
  <c r="AZ6" i="20"/>
  <c r="AZ5" i="20"/>
  <c r="AZ4" i="20"/>
  <c r="AZ3" i="20"/>
  <c r="AX24" i="20"/>
  <c r="AX12" i="20"/>
  <c r="AX9" i="20"/>
  <c r="AX6" i="20"/>
  <c r="AX5" i="20"/>
  <c r="AX4" i="20"/>
  <c r="AX3" i="20"/>
  <c r="BA30" i="15"/>
  <c r="AY34" i="15"/>
  <c r="AZ8" i="19"/>
  <c r="AZ4" i="19"/>
  <c r="AZ3" i="19"/>
  <c r="AX10" i="19"/>
  <c r="AX13" i="19" s="1"/>
  <c r="AX8" i="19"/>
  <c r="AX4" i="19"/>
  <c r="AX3" i="19"/>
  <c r="BF27" i="20"/>
  <c r="BF25" i="20"/>
  <c r="BF23" i="20"/>
  <c r="BF22" i="20"/>
  <c r="BF21" i="20"/>
  <c r="BF20" i="20"/>
  <c r="BF19" i="20"/>
  <c r="BF18" i="20"/>
  <c r="BF17" i="20"/>
  <c r="BF16" i="20"/>
  <c r="BF15" i="20"/>
  <c r="BF14" i="20"/>
  <c r="BF13" i="20"/>
  <c r="BF11" i="20"/>
  <c r="BF10" i="20"/>
  <c r="BF8" i="20"/>
  <c r="BF7" i="20"/>
  <c r="BD27" i="20"/>
  <c r="BD25" i="20"/>
  <c r="BD23" i="20"/>
  <c r="BD22" i="20"/>
  <c r="BD21" i="20"/>
  <c r="BD20" i="20"/>
  <c r="BD19" i="20"/>
  <c r="BD18" i="20"/>
  <c r="BD17" i="20"/>
  <c r="BD16" i="20"/>
  <c r="BD15" i="20"/>
  <c r="BD14" i="20"/>
  <c r="BD13" i="20"/>
  <c r="BD11" i="20"/>
  <c r="BD10" i="20"/>
  <c r="BD8" i="20"/>
  <c r="BD7" i="20"/>
  <c r="BF14" i="19"/>
  <c r="BF13" i="19"/>
  <c r="BF12" i="19"/>
  <c r="BF11" i="19"/>
  <c r="BF9" i="19"/>
  <c r="BF7" i="19"/>
  <c r="BF6" i="19"/>
  <c r="BF5" i="19"/>
  <c r="BD14" i="19"/>
  <c r="BD13" i="19"/>
  <c r="BD12" i="19"/>
  <c r="BD11" i="19"/>
  <c r="BD9" i="19"/>
  <c r="BD7" i="19"/>
  <c r="BD6" i="19"/>
  <c r="BD5" i="19"/>
  <c r="AT4" i="11"/>
  <c r="AZ16" i="19" l="1"/>
  <c r="BA16" i="19" s="1"/>
  <c r="AZ15" i="19"/>
  <c r="BA15" i="19" s="1"/>
  <c r="AX16" i="19"/>
  <c r="AY16" i="19" s="1"/>
  <c r="AX15" i="19"/>
  <c r="AY15" i="19" s="1"/>
  <c r="AZ12" i="19"/>
  <c r="AX27" i="20"/>
  <c r="AZ19" i="20"/>
  <c r="AZ8" i="20"/>
  <c r="AX26" i="20"/>
  <c r="AZ25" i="20"/>
  <c r="BL6" i="23"/>
  <c r="AT9" i="23"/>
  <c r="AV8" i="23"/>
  <c r="AX8" i="20"/>
  <c r="AX25" i="20"/>
  <c r="AU4" i="11"/>
  <c r="AT6" i="11"/>
  <c r="AV6" i="11" s="1"/>
  <c r="AX11" i="19"/>
  <c r="AZ14" i="20"/>
  <c r="BM5" i="23"/>
  <c r="BN5" i="23" s="1"/>
  <c r="AW7" i="23"/>
  <c r="AZ21" i="20"/>
  <c r="AX12" i="19"/>
  <c r="AX14" i="20"/>
  <c r="AT5" i="15"/>
  <c r="AS4" i="15"/>
  <c r="AS9" i="23"/>
  <c r="AU8" i="23"/>
  <c r="BK3" i="11"/>
  <c r="BI3" i="11"/>
  <c r="BA32" i="15"/>
  <c r="AY32" i="15"/>
  <c r="AV4" i="11"/>
  <c r="AV5" i="11"/>
  <c r="AX11" i="20"/>
  <c r="AX16" i="20"/>
  <c r="BC38" i="11"/>
  <c r="BC5" i="11"/>
  <c r="BC39" i="11"/>
  <c r="BC44" i="11"/>
  <c r="BC11" i="11"/>
  <c r="BC25" i="11"/>
  <c r="BC43" i="11"/>
  <c r="BC12" i="11"/>
  <c r="BC31" i="11"/>
  <c r="BC40" i="11"/>
  <c r="AX18" i="20"/>
  <c r="AX23" i="20"/>
  <c r="AX10" i="20"/>
  <c r="AY30" i="15"/>
  <c r="AX15" i="20"/>
  <c r="AZ26" i="20"/>
  <c r="AX20" i="20"/>
  <c r="BA31" i="15"/>
  <c r="AZ7" i="20"/>
  <c r="AX21" i="20"/>
  <c r="AX13" i="20"/>
  <c r="AX17" i="20"/>
  <c r="AX19" i="20"/>
  <c r="AZ15" i="20"/>
  <c r="AZ27" i="20"/>
  <c r="AZ16" i="20"/>
  <c r="AZ17" i="20"/>
  <c r="AZ9" i="19"/>
  <c r="AZ18" i="20"/>
  <c r="AZ11" i="20"/>
  <c r="AZ22" i="20"/>
  <c r="AZ13" i="20"/>
  <c r="AZ23" i="20"/>
  <c r="AZ10" i="20"/>
  <c r="AY33" i="15"/>
  <c r="BA34" i="15"/>
  <c r="AZ20" i="20"/>
  <c r="AX22" i="20"/>
  <c r="AX7" i="20"/>
  <c r="BA33" i="15"/>
  <c r="AY31" i="15"/>
  <c r="AZ6" i="19"/>
  <c r="AZ14" i="19"/>
  <c r="AZ5" i="19"/>
  <c r="AZ7" i="19"/>
  <c r="AZ11" i="19"/>
  <c r="AX9" i="19"/>
  <c r="AX6" i="19"/>
  <c r="AX14" i="19"/>
  <c r="AX5" i="19"/>
  <c r="AX7" i="19"/>
  <c r="BC4" i="11"/>
  <c r="BC8" i="11"/>
  <c r="BC45" i="11"/>
  <c r="BC6" i="11"/>
  <c r="AY3" i="11"/>
  <c r="BC23" i="11"/>
  <c r="BC13" i="11"/>
  <c r="BC20" i="11"/>
  <c r="BC36" i="11"/>
  <c r="BC17" i="11"/>
  <c r="BC33" i="11"/>
  <c r="BC3" i="11"/>
  <c r="BC14" i="11"/>
  <c r="BC24" i="11"/>
  <c r="BC34" i="11"/>
  <c r="BC35" i="11"/>
  <c r="BC7" i="11"/>
  <c r="BC15" i="11"/>
  <c r="BC19" i="11"/>
  <c r="BC16" i="11"/>
  <c r="AS5" i="15" l="1"/>
  <c r="BM6" i="23"/>
  <c r="BN6" i="23" s="1"/>
  <c r="BL7" i="23"/>
  <c r="AW8" i="23"/>
  <c r="AT6" i="15"/>
  <c r="AT7" i="11"/>
  <c r="AU9" i="23"/>
  <c r="AV9" i="23"/>
  <c r="AS5" i="11"/>
  <c r="AW4" i="11"/>
  <c r="BC51" i="11"/>
  <c r="AI52" i="11"/>
  <c r="BC46" i="11"/>
  <c r="BA80" i="10"/>
  <c r="BA3" i="11"/>
  <c r="AV3" i="11"/>
  <c r="BC9" i="11"/>
  <c r="AU3" i="11"/>
  <c r="BL4" i="11" l="1"/>
  <c r="BL8" i="23"/>
  <c r="BM7" i="23"/>
  <c r="BN7" i="23" s="1"/>
  <c r="AT8" i="11"/>
  <c r="AV7" i="11"/>
  <c r="AW9" i="23"/>
  <c r="AS6" i="11"/>
  <c r="AU5" i="11"/>
  <c r="AT7" i="15"/>
  <c r="AT8" i="15"/>
  <c r="AS6" i="15"/>
  <c r="BC52" i="11"/>
  <c r="AW3" i="11"/>
  <c r="BC10" i="11"/>
  <c r="BL9" i="23" l="1"/>
  <c r="AW5" i="11"/>
  <c r="AT9" i="11"/>
  <c r="AV8" i="11"/>
  <c r="AS7" i="11"/>
  <c r="AU6" i="11"/>
  <c r="BL3" i="11"/>
  <c r="AT25" i="15"/>
  <c r="AT9" i="15"/>
  <c r="AS7" i="15"/>
  <c r="BM8" i="23"/>
  <c r="BN8" i="23" s="1"/>
  <c r="BC18" i="11"/>
  <c r="AS8" i="11" l="1"/>
  <c r="AU8" i="11" s="1"/>
  <c r="AT10" i="11"/>
  <c r="AV9" i="11"/>
  <c r="AT10" i="15"/>
  <c r="AT28" i="15"/>
  <c r="BL5" i="11"/>
  <c r="BM9" i="23"/>
  <c r="BN9" i="23" s="1"/>
  <c r="AS8" i="15"/>
  <c r="AW6" i="11"/>
  <c r="AU7" i="11"/>
  <c r="BL10" i="23"/>
  <c r="BC21" i="11"/>
  <c r="AS9" i="15" l="1"/>
  <c r="AT11" i="15"/>
  <c r="AT29" i="15"/>
  <c r="BM10" i="23"/>
  <c r="BN10" i="23" s="1"/>
  <c r="D32" i="22"/>
  <c r="E32" i="22" s="1"/>
  <c r="F32" i="22" s="1"/>
  <c r="AW7" i="11"/>
  <c r="BL6" i="11"/>
  <c r="AS9" i="11"/>
  <c r="AT11" i="11"/>
  <c r="AV10" i="11"/>
  <c r="BC22" i="11"/>
  <c r="AW8" i="11" l="1"/>
  <c r="AU9" i="11"/>
  <c r="AS10" i="11"/>
  <c r="AT12" i="11"/>
  <c r="AV11" i="11"/>
  <c r="AT12" i="15"/>
  <c r="BL7" i="11"/>
  <c r="AS10" i="15"/>
  <c r="BC26" i="11"/>
  <c r="AS11" i="11" l="1"/>
  <c r="AU10" i="11"/>
  <c r="AT13" i="11"/>
  <c r="AV12" i="11"/>
  <c r="AW9" i="11"/>
  <c r="AS11" i="15"/>
  <c r="AT13" i="15"/>
  <c r="BL8" i="11"/>
  <c r="BC27" i="11"/>
  <c r="AT14" i="15" l="1"/>
  <c r="AW10" i="11"/>
  <c r="AS12" i="11"/>
  <c r="AU11" i="11"/>
  <c r="AT14" i="11"/>
  <c r="AV13" i="11"/>
  <c r="AS12" i="15"/>
  <c r="BC28" i="11"/>
  <c r="AS13" i="15" l="1"/>
  <c r="AT15" i="15"/>
  <c r="AS13" i="11"/>
  <c r="AU12" i="11"/>
  <c r="BL10" i="11"/>
  <c r="AT15" i="11"/>
  <c r="AV14" i="11"/>
  <c r="AW11" i="11"/>
  <c r="BC29" i="11"/>
  <c r="BL11" i="11" l="1"/>
  <c r="AU13" i="11"/>
  <c r="AS14" i="11"/>
  <c r="AT16" i="15"/>
  <c r="AW12" i="11"/>
  <c r="AT16" i="11"/>
  <c r="AV15" i="11"/>
  <c r="AS14" i="15"/>
  <c r="BC30" i="11"/>
  <c r="AU14" i="11" l="1"/>
  <c r="AS15" i="11"/>
  <c r="BL12" i="11"/>
  <c r="AS15" i="15"/>
  <c r="AW13" i="11"/>
  <c r="AT17" i="15"/>
  <c r="AT17" i="11"/>
  <c r="AV16" i="11"/>
  <c r="BC32" i="11"/>
  <c r="BL13" i="11" l="1"/>
  <c r="AS16" i="11"/>
  <c r="AU15" i="11"/>
  <c r="AT18" i="15"/>
  <c r="AW14" i="11"/>
  <c r="AS16" i="15"/>
  <c r="AT18" i="11"/>
  <c r="AV17" i="11"/>
  <c r="BC37" i="11"/>
  <c r="BL14" i="11" l="1"/>
  <c r="AW15" i="11"/>
  <c r="AT19" i="15"/>
  <c r="AS17" i="11"/>
  <c r="AU16" i="11"/>
  <c r="AS17" i="15"/>
  <c r="AT19" i="11"/>
  <c r="AV18" i="11"/>
  <c r="BC41" i="11"/>
  <c r="BC42" i="11"/>
  <c r="AS18" i="11" l="1"/>
  <c r="AU17" i="11"/>
  <c r="AT20" i="15"/>
  <c r="AT20" i="11"/>
  <c r="AV19" i="11"/>
  <c r="BL15" i="11"/>
  <c r="AS18" i="15"/>
  <c r="AW16" i="11"/>
  <c r="BL16" i="11" l="1"/>
  <c r="AT21" i="11"/>
  <c r="AV20" i="11"/>
  <c r="AW17" i="11"/>
  <c r="AS19" i="11"/>
  <c r="AU18" i="11"/>
  <c r="AT21" i="15"/>
  <c r="AS19" i="15"/>
  <c r="AT22" i="15" l="1"/>
  <c r="AT22" i="11"/>
  <c r="AV21" i="11"/>
  <c r="BL17" i="11"/>
  <c r="AW18" i="11"/>
  <c r="AS20" i="15"/>
  <c r="AS20" i="11"/>
  <c r="AU19" i="11"/>
  <c r="AS21" i="11" l="1"/>
  <c r="AU20" i="11"/>
  <c r="BL18" i="11"/>
  <c r="AT23" i="11"/>
  <c r="AV22" i="11"/>
  <c r="AW19" i="11"/>
  <c r="AS21" i="15"/>
  <c r="AT23" i="15"/>
  <c r="BL19" i="11" l="1"/>
  <c r="AT24" i="15"/>
  <c r="AS22" i="15"/>
  <c r="AW20" i="11"/>
  <c r="AT24" i="11"/>
  <c r="AV23" i="11"/>
  <c r="AS22" i="11"/>
  <c r="AU21" i="11"/>
  <c r="BL20" i="11" l="1"/>
  <c r="AU22" i="11"/>
  <c r="AS23" i="11"/>
  <c r="AT26" i="15"/>
  <c r="AW21" i="11"/>
  <c r="AS23" i="15"/>
  <c r="AT25" i="11"/>
  <c r="AV24" i="11"/>
  <c r="BL21" i="11" l="1"/>
  <c r="AT26" i="11"/>
  <c r="AV25" i="11"/>
  <c r="AT27" i="15"/>
  <c r="AS24" i="15"/>
  <c r="AS24" i="11"/>
  <c r="AU23" i="11"/>
  <c r="AW22" i="11"/>
  <c r="AS25" i="15" l="1"/>
  <c r="AT30" i="15"/>
  <c r="BL22" i="11"/>
  <c r="AW23" i="11"/>
  <c r="AT27" i="11"/>
  <c r="AV26" i="11"/>
  <c r="AU24" i="11"/>
  <c r="AS25" i="11"/>
  <c r="AS26" i="11" l="1"/>
  <c r="AU25" i="11"/>
  <c r="AW24" i="11"/>
  <c r="BL23" i="11"/>
  <c r="AT31" i="15"/>
  <c r="AT28" i="11"/>
  <c r="AV27" i="11"/>
  <c r="AS26" i="15"/>
  <c r="AS27" i="15" l="1"/>
  <c r="AW25" i="11"/>
  <c r="AU26" i="11"/>
  <c r="AS27" i="11"/>
  <c r="AT32" i="15"/>
  <c r="BL24" i="11"/>
  <c r="AT29" i="11"/>
  <c r="AV28" i="11"/>
  <c r="AT33" i="15" l="1"/>
  <c r="AW26" i="11"/>
  <c r="AS28" i="11"/>
  <c r="AU27" i="11"/>
  <c r="AV29" i="11"/>
  <c r="AT30" i="11"/>
  <c r="BL25" i="11"/>
  <c r="AS28" i="15"/>
  <c r="AW27" i="11" l="1"/>
  <c r="AS29" i="15"/>
  <c r="BL26" i="11"/>
  <c r="AS29" i="11"/>
  <c r="AU28" i="11"/>
  <c r="AV30" i="11"/>
  <c r="AT32" i="11"/>
  <c r="AT31" i="11"/>
  <c r="AT34" i="15"/>
  <c r="AS30" i="15" l="1"/>
  <c r="AT34" i="11"/>
  <c r="AV32" i="11"/>
  <c r="AS30" i="11"/>
  <c r="AU29" i="11"/>
  <c r="AT33" i="11"/>
  <c r="AV31" i="11"/>
  <c r="AW28" i="11"/>
  <c r="BL27" i="11"/>
  <c r="AU30" i="11" l="1"/>
  <c r="AS31" i="11"/>
  <c r="AW29" i="11"/>
  <c r="BL28" i="11"/>
  <c r="AT36" i="11"/>
  <c r="AV34" i="11"/>
  <c r="AT35" i="11"/>
  <c r="AV33" i="11"/>
  <c r="AS31" i="15"/>
  <c r="AS32" i="15" l="1"/>
  <c r="AT38" i="11"/>
  <c r="AV36" i="11"/>
  <c r="AU31" i="11"/>
  <c r="AS32" i="11"/>
  <c r="AT37" i="11"/>
  <c r="AV35" i="11"/>
  <c r="AW30" i="11"/>
  <c r="BL29" i="11"/>
  <c r="BA25" i="16"/>
  <c r="BA22" i="16"/>
  <c r="BA26" i="16"/>
  <c r="AY26" i="16"/>
  <c r="BA21" i="16"/>
  <c r="AY21" i="16"/>
  <c r="BA20" i="16"/>
  <c r="BA18" i="16"/>
  <c r="BA17" i="16"/>
  <c r="BA15" i="16"/>
  <c r="AY14" i="16"/>
  <c r="BA12" i="16"/>
  <c r="AY11" i="16"/>
  <c r="AY10" i="16"/>
  <c r="AY9" i="16"/>
  <c r="BA8" i="16"/>
  <c r="AY8" i="16"/>
  <c r="BA6" i="16"/>
  <c r="BA13" i="16"/>
  <c r="AY12" i="16"/>
  <c r="BA24" i="16"/>
  <c r="AY25" i="16"/>
  <c r="A4" i="16"/>
  <c r="BA19" i="16"/>
  <c r="AY3" i="16"/>
  <c r="AY19" i="16"/>
  <c r="AT4" i="16"/>
  <c r="AS4" i="16"/>
  <c r="BE27" i="20"/>
  <c r="BA27" i="20"/>
  <c r="AY27" i="20"/>
  <c r="AJ27" i="20"/>
  <c r="BE26" i="20"/>
  <c r="AJ26" i="20"/>
  <c r="BE25" i="20"/>
  <c r="AJ25" i="20"/>
  <c r="BE24" i="20"/>
  <c r="BA25" i="20"/>
  <c r="AY24" i="20"/>
  <c r="AY25" i="20"/>
  <c r="BE23" i="20"/>
  <c r="AJ23" i="20"/>
  <c r="BE22" i="20"/>
  <c r="BA22" i="20"/>
  <c r="AJ22" i="20"/>
  <c r="BE21" i="20"/>
  <c r="AJ21" i="20"/>
  <c r="BE20" i="20"/>
  <c r="AJ20" i="20"/>
  <c r="BE19" i="20"/>
  <c r="AJ19" i="20"/>
  <c r="BE18" i="20"/>
  <c r="AJ18" i="20"/>
  <c r="BE17" i="20"/>
  <c r="BA17" i="20"/>
  <c r="AJ17" i="20"/>
  <c r="BC17" i="20"/>
  <c r="BE16" i="20"/>
  <c r="AY16" i="20"/>
  <c r="AJ16" i="20"/>
  <c r="BG16" i="20"/>
  <c r="BE15" i="20"/>
  <c r="BA15" i="20"/>
  <c r="AJ15" i="20"/>
  <c r="BE14" i="20"/>
  <c r="BA14" i="20"/>
  <c r="AY14" i="20"/>
  <c r="AJ14" i="20"/>
  <c r="BE13" i="20"/>
  <c r="AJ13" i="20"/>
  <c r="BE12" i="20"/>
  <c r="BA19" i="20"/>
  <c r="AY26" i="20"/>
  <c r="BE11" i="20"/>
  <c r="AY11" i="20"/>
  <c r="AJ11" i="20"/>
  <c r="BE10" i="20"/>
  <c r="BA10" i="20"/>
  <c r="AJ10" i="20"/>
  <c r="BE9" i="20"/>
  <c r="BA9" i="20"/>
  <c r="AY21" i="20"/>
  <c r="BE8" i="20"/>
  <c r="BA8" i="20"/>
  <c r="AJ8" i="20"/>
  <c r="BE7" i="20"/>
  <c r="AY7" i="20"/>
  <c r="AJ7" i="20"/>
  <c r="BE6" i="20"/>
  <c r="BA6" i="20"/>
  <c r="BA7" i="20"/>
  <c r="AY6" i="20"/>
  <c r="AY8" i="20"/>
  <c r="BE5" i="20"/>
  <c r="BA5" i="20"/>
  <c r="AY5" i="20"/>
  <c r="BG5" i="20"/>
  <c r="BE4" i="20"/>
  <c r="BA4" i="20"/>
  <c r="AY4" i="20"/>
  <c r="A4" i="20"/>
  <c r="BE3" i="20"/>
  <c r="BA18" i="20"/>
  <c r="AY18" i="20"/>
  <c r="AT4" i="20"/>
  <c r="AS4" i="20"/>
  <c r="BC3" i="20"/>
  <c r="BA28" i="15"/>
  <c r="AY28" i="15"/>
  <c r="BA27" i="15"/>
  <c r="AY27" i="15"/>
  <c r="BA26" i="15"/>
  <c r="AY26" i="15"/>
  <c r="BA24" i="15"/>
  <c r="AY24" i="15"/>
  <c r="BA22" i="15"/>
  <c r="AY22" i="15"/>
  <c r="BA20" i="15"/>
  <c r="AY19" i="15"/>
  <c r="BA18" i="15"/>
  <c r="BA16" i="15"/>
  <c r="BA15" i="15"/>
  <c r="AY20" i="15"/>
  <c r="AY14" i="15"/>
  <c r="BA13" i="15"/>
  <c r="AY12" i="15"/>
  <c r="BA11" i="15"/>
  <c r="AY11" i="15"/>
  <c r="AY10" i="15"/>
  <c r="BA9" i="15"/>
  <c r="BA8" i="15"/>
  <c r="BA7" i="15"/>
  <c r="AY7" i="15"/>
  <c r="BA23" i="15"/>
  <c r="AY6" i="15"/>
  <c r="AY18" i="15"/>
  <c r="BA5" i="15"/>
  <c r="BA4" i="15"/>
  <c r="AY4" i="15"/>
  <c r="BA3" i="15"/>
  <c r="BA17" i="15"/>
  <c r="AY16" i="15"/>
  <c r="BA35" i="12"/>
  <c r="AY35" i="12"/>
  <c r="AY34" i="12"/>
  <c r="BA30" i="12"/>
  <c r="AY27" i="12"/>
  <c r="AY26" i="12"/>
  <c r="BA25" i="12"/>
  <c r="AY24" i="12"/>
  <c r="AY23" i="12"/>
  <c r="BA21" i="12"/>
  <c r="AY20" i="12"/>
  <c r="BA18" i="12"/>
  <c r="BA17" i="12"/>
  <c r="AY17" i="12"/>
  <c r="AY15" i="12"/>
  <c r="BA14" i="12"/>
  <c r="AY30" i="12"/>
  <c r="AY13" i="12"/>
  <c r="AY12" i="12"/>
  <c r="AY10" i="12"/>
  <c r="AY9" i="12"/>
  <c r="AY7" i="12"/>
  <c r="BA6" i="12"/>
  <c r="BA22" i="12"/>
  <c r="AY6" i="12"/>
  <c r="AY21" i="12"/>
  <c r="AY5" i="12"/>
  <c r="AY33" i="12"/>
  <c r="BA4" i="12"/>
  <c r="BA19" i="12"/>
  <c r="AY4" i="12"/>
  <c r="AY19" i="12"/>
  <c r="AT17" i="12"/>
  <c r="AY3" i="12"/>
  <c r="AT5" i="12"/>
  <c r="AS4" i="12"/>
  <c r="BC3" i="12"/>
  <c r="AT4" i="14"/>
  <c r="AS4" i="14"/>
  <c r="BE14" i="19"/>
  <c r="AY14" i="19"/>
  <c r="BE13" i="19"/>
  <c r="BE12" i="19"/>
  <c r="BG12" i="19"/>
  <c r="BE11" i="19"/>
  <c r="BA11" i="19"/>
  <c r="BE10" i="19"/>
  <c r="BA10" i="19"/>
  <c r="AY10" i="19"/>
  <c r="BE9" i="19"/>
  <c r="BE8" i="19"/>
  <c r="BA9" i="19"/>
  <c r="AY9" i="19"/>
  <c r="BE7" i="19"/>
  <c r="BE6" i="19"/>
  <c r="BA6" i="19"/>
  <c r="BE5" i="19"/>
  <c r="BA5" i="19"/>
  <c r="AY5" i="19"/>
  <c r="BE4" i="19"/>
  <c r="BA4" i="19"/>
  <c r="BA7" i="19"/>
  <c r="AS4" i="19"/>
  <c r="A4" i="19"/>
  <c r="BE3" i="19"/>
  <c r="BA3" i="19"/>
  <c r="AT4" i="19"/>
  <c r="BA76" i="10"/>
  <c r="BC74" i="10"/>
  <c r="BA72" i="10"/>
  <c r="AY72" i="10"/>
  <c r="BC68" i="10"/>
  <c r="BC55" i="10"/>
  <c r="BC54" i="10"/>
  <c r="BC50" i="10"/>
  <c r="BA41" i="10"/>
  <c r="BC39" i="10"/>
  <c r="BA36" i="10"/>
  <c r="BA33" i="10"/>
  <c r="BA29" i="10"/>
  <c r="BA23" i="10"/>
  <c r="AY22" i="10"/>
  <c r="AY19" i="10"/>
  <c r="BA15" i="10"/>
  <c r="BA14" i="10"/>
  <c r="AY13" i="10"/>
  <c r="BA11" i="10"/>
  <c r="AY11" i="10"/>
  <c r="BA10" i="10"/>
  <c r="BA9" i="10"/>
  <c r="AY6" i="10"/>
  <c r="BA37" i="10"/>
  <c r="AY5" i="10"/>
  <c r="BA4" i="10"/>
  <c r="BA30" i="10"/>
  <c r="AS4" i="10"/>
  <c r="A4" i="10"/>
  <c r="BA12" i="10"/>
  <c r="AY3" i="10"/>
  <c r="AT4" i="10"/>
  <c r="AW31" i="11" l="1"/>
  <c r="AT19" i="12"/>
  <c r="AV19" i="12" s="1"/>
  <c r="AS5" i="10"/>
  <c r="AS6" i="10" s="1"/>
  <c r="AS5" i="19"/>
  <c r="AU5" i="19" s="1"/>
  <c r="AS5" i="14"/>
  <c r="AU5" i="14" s="1"/>
  <c r="A5" i="20"/>
  <c r="A5" i="10"/>
  <c r="AT5" i="14"/>
  <c r="AV5" i="14" s="1"/>
  <c r="AS5" i="16"/>
  <c r="AU5" i="16" s="1"/>
  <c r="AT5" i="16"/>
  <c r="AT6" i="16" s="1"/>
  <c r="AT7" i="16" s="1"/>
  <c r="AT8" i="16" s="1"/>
  <c r="AT9" i="16" s="1"/>
  <c r="AT10" i="16" s="1"/>
  <c r="AT11" i="16" s="1"/>
  <c r="AT12" i="16" s="1"/>
  <c r="AT13" i="16" s="1"/>
  <c r="AT14" i="16" s="1"/>
  <c r="AT15" i="16" s="1"/>
  <c r="AT16" i="16" s="1"/>
  <c r="AT17" i="16" s="1"/>
  <c r="AT18" i="16" s="1"/>
  <c r="AT19" i="16" s="1"/>
  <c r="AT20" i="16" s="1"/>
  <c r="AT21" i="16" s="1"/>
  <c r="AT22" i="16" s="1"/>
  <c r="AT23" i="16" s="1"/>
  <c r="AT24" i="16" s="1"/>
  <c r="AT25" i="16" s="1"/>
  <c r="AT26" i="16" s="1"/>
  <c r="AT27" i="16" s="1"/>
  <c r="AT28" i="16" s="1"/>
  <c r="AT29" i="16" s="1"/>
  <c r="AV29" i="16" s="1"/>
  <c r="BL30" i="11"/>
  <c r="A5" i="16"/>
  <c r="AT5" i="10"/>
  <c r="AV5" i="10" s="1"/>
  <c r="AS5" i="12"/>
  <c r="AU5" i="12" s="1"/>
  <c r="AS5" i="20"/>
  <c r="AU5" i="20" s="1"/>
  <c r="AT40" i="11"/>
  <c r="AV38" i="11"/>
  <c r="AU32" i="11"/>
  <c r="AS33" i="11"/>
  <c r="AT5" i="19"/>
  <c r="AV5" i="19" s="1"/>
  <c r="AT6" i="12"/>
  <c r="AV6" i="12" s="1"/>
  <c r="AT5" i="20"/>
  <c r="AV5" i="20" s="1"/>
  <c r="A5" i="19"/>
  <c r="AT39" i="11"/>
  <c r="AV37" i="11"/>
  <c r="AU32" i="15"/>
  <c r="AS33" i="15"/>
  <c r="BI12" i="16"/>
  <c r="BK12" i="16"/>
  <c r="BI17" i="16"/>
  <c r="BK17" i="16"/>
  <c r="BK25" i="16"/>
  <c r="BI25" i="16"/>
  <c r="BK4" i="16"/>
  <c r="BI4" i="16"/>
  <c r="BK24" i="16"/>
  <c r="BI24" i="16"/>
  <c r="BI5" i="16"/>
  <c r="BK5" i="16"/>
  <c r="BK7" i="16"/>
  <c r="BI7" i="16"/>
  <c r="BI21" i="16"/>
  <c r="BK21" i="16"/>
  <c r="BI9" i="16"/>
  <c r="BK9" i="16"/>
  <c r="BI13" i="16"/>
  <c r="BK13" i="16"/>
  <c r="BK18" i="16"/>
  <c r="BI18" i="16"/>
  <c r="BK22" i="16"/>
  <c r="BI22" i="16"/>
  <c r="BK26" i="16"/>
  <c r="BI26" i="16"/>
  <c r="BI23" i="16"/>
  <c r="BK23" i="16"/>
  <c r="BK16" i="16"/>
  <c r="BI16" i="16"/>
  <c r="BK14" i="16"/>
  <c r="BI14" i="16"/>
  <c r="BK6" i="16"/>
  <c r="BI6" i="16"/>
  <c r="BK10" i="16"/>
  <c r="BI10" i="16"/>
  <c r="BK19" i="16"/>
  <c r="BI19" i="16"/>
  <c r="BI11" i="16"/>
  <c r="BK11" i="16"/>
  <c r="BI8" i="16"/>
  <c r="BK8" i="16"/>
  <c r="BK15" i="16"/>
  <c r="BI15" i="16"/>
  <c r="BI20" i="16"/>
  <c r="BK20" i="16"/>
  <c r="AI35" i="15"/>
  <c r="AQ40" i="12"/>
  <c r="BC21" i="14"/>
  <c r="BK21" i="14"/>
  <c r="BI21" i="14"/>
  <c r="BC61" i="14"/>
  <c r="BI61" i="14"/>
  <c r="BK61" i="14"/>
  <c r="BC93" i="14"/>
  <c r="BK93" i="14"/>
  <c r="BI93" i="14"/>
  <c r="BC5" i="14"/>
  <c r="BK5" i="14"/>
  <c r="BI5" i="14"/>
  <c r="BC38" i="14"/>
  <c r="BK38" i="14"/>
  <c r="BI38" i="14"/>
  <c r="BC62" i="14"/>
  <c r="BK62" i="14"/>
  <c r="BI62" i="14"/>
  <c r="BC86" i="14"/>
  <c r="BK86" i="14"/>
  <c r="BI86" i="14"/>
  <c r="BC119" i="14"/>
  <c r="BK119" i="14"/>
  <c r="BI119" i="14"/>
  <c r="BC31" i="14"/>
  <c r="BK31" i="14"/>
  <c r="BI31" i="14"/>
  <c r="BC63" i="14"/>
  <c r="BI63" i="14"/>
  <c r="BK63" i="14"/>
  <c r="BC103" i="14"/>
  <c r="BK103" i="14"/>
  <c r="BI103" i="14"/>
  <c r="BC8" i="14"/>
  <c r="BK8" i="14"/>
  <c r="BI8" i="14"/>
  <c r="BC16" i="14"/>
  <c r="BI16" i="14"/>
  <c r="BK16" i="14"/>
  <c r="BC24" i="14"/>
  <c r="BI24" i="14"/>
  <c r="BK24" i="14"/>
  <c r="BC32" i="14"/>
  <c r="BK32" i="14"/>
  <c r="BI32" i="14"/>
  <c r="BC40" i="14"/>
  <c r="BK40" i="14"/>
  <c r="BI40" i="14"/>
  <c r="BC48" i="14"/>
  <c r="BK48" i="14"/>
  <c r="BI48" i="14"/>
  <c r="BC56" i="14"/>
  <c r="BI56" i="14"/>
  <c r="BK56" i="14"/>
  <c r="BC64" i="14"/>
  <c r="BI64" i="14"/>
  <c r="BK64" i="14"/>
  <c r="BC72" i="14"/>
  <c r="BI72" i="14"/>
  <c r="BK72" i="14"/>
  <c r="BC80" i="14"/>
  <c r="BI80" i="14"/>
  <c r="BK80" i="14"/>
  <c r="BC88" i="14"/>
  <c r="BK88" i="14"/>
  <c r="BI88" i="14"/>
  <c r="BC96" i="14"/>
  <c r="BK96" i="14"/>
  <c r="BI96" i="14"/>
  <c r="BC104" i="14"/>
  <c r="BK104" i="14"/>
  <c r="BI104" i="14"/>
  <c r="BC113" i="14"/>
  <c r="BK113" i="14"/>
  <c r="BI113" i="14"/>
  <c r="BC121" i="14"/>
  <c r="BK121" i="14"/>
  <c r="BI121" i="14"/>
  <c r="BC53" i="14"/>
  <c r="BI53" i="14"/>
  <c r="BK53" i="14"/>
  <c r="BC101" i="14"/>
  <c r="BK101" i="14"/>
  <c r="BI101" i="14"/>
  <c r="BC30" i="14"/>
  <c r="BK30" i="14"/>
  <c r="BI30" i="14"/>
  <c r="BC94" i="14"/>
  <c r="BI94" i="14"/>
  <c r="BK94" i="14"/>
  <c r="BC6" i="14"/>
  <c r="BI6" i="14"/>
  <c r="BK6" i="14"/>
  <c r="BI3" i="14"/>
  <c r="AI139" i="14"/>
  <c r="BK3" i="14"/>
  <c r="BC9" i="14"/>
  <c r="BK9" i="14"/>
  <c r="BI9" i="14"/>
  <c r="BC17" i="14"/>
  <c r="BK17" i="14"/>
  <c r="BI17" i="14"/>
  <c r="BC25" i="14"/>
  <c r="BI25" i="14"/>
  <c r="BK25" i="14"/>
  <c r="BC33" i="14"/>
  <c r="BK33" i="14"/>
  <c r="BI33" i="14"/>
  <c r="BC41" i="14"/>
  <c r="BK41" i="14"/>
  <c r="BI41" i="14"/>
  <c r="BC49" i="14"/>
  <c r="BK49" i="14"/>
  <c r="BI49" i="14"/>
  <c r="BC57" i="14"/>
  <c r="BK57" i="14"/>
  <c r="BI57" i="14"/>
  <c r="BC65" i="14"/>
  <c r="BK65" i="14"/>
  <c r="BI65" i="14"/>
  <c r="BC73" i="14"/>
  <c r="BI73" i="14"/>
  <c r="BK73" i="14"/>
  <c r="BC81" i="14"/>
  <c r="BI81" i="14"/>
  <c r="BK81" i="14"/>
  <c r="BC89" i="14"/>
  <c r="BK89" i="14"/>
  <c r="BI89" i="14"/>
  <c r="BC97" i="14"/>
  <c r="BK97" i="14"/>
  <c r="BI97" i="14"/>
  <c r="BC105" i="14"/>
  <c r="BK105" i="14"/>
  <c r="BI105" i="14"/>
  <c r="BC114" i="14"/>
  <c r="BK114" i="14"/>
  <c r="BI114" i="14"/>
  <c r="BC122" i="14"/>
  <c r="BK122" i="14"/>
  <c r="BI122" i="14"/>
  <c r="BK29" i="14"/>
  <c r="BC29" i="14"/>
  <c r="BI29" i="14"/>
  <c r="BC69" i="14"/>
  <c r="BI69" i="14"/>
  <c r="BK69" i="14"/>
  <c r="BC109" i="14"/>
  <c r="BK109" i="14"/>
  <c r="BI109" i="14"/>
  <c r="BC22" i="14"/>
  <c r="BK22" i="14"/>
  <c r="BI22" i="14"/>
  <c r="BC54" i="14"/>
  <c r="BI54" i="14"/>
  <c r="BK54" i="14"/>
  <c r="BC78" i="14"/>
  <c r="BK78" i="14"/>
  <c r="BI78" i="14"/>
  <c r="BC110" i="14"/>
  <c r="BI110" i="14"/>
  <c r="BK110" i="14"/>
  <c r="BC15" i="14"/>
  <c r="BK15" i="14"/>
  <c r="BI15" i="14"/>
  <c r="BC47" i="14"/>
  <c r="BK47" i="14"/>
  <c r="BI47" i="14"/>
  <c r="BC79" i="14"/>
  <c r="BI79" i="14"/>
  <c r="BK79" i="14"/>
  <c r="BC111" i="14"/>
  <c r="BK111" i="14"/>
  <c r="BI111" i="14"/>
  <c r="BC10" i="14"/>
  <c r="BI10" i="14"/>
  <c r="BK10" i="14"/>
  <c r="BC18" i="14"/>
  <c r="BI18" i="14"/>
  <c r="BK18" i="14"/>
  <c r="BC26" i="14"/>
  <c r="BI26" i="14"/>
  <c r="BK26" i="14"/>
  <c r="BC34" i="14"/>
  <c r="BI34" i="14"/>
  <c r="BK34" i="14"/>
  <c r="BC42" i="14"/>
  <c r="BI42" i="14"/>
  <c r="BK42" i="14"/>
  <c r="BC50" i="14"/>
  <c r="BK50" i="14"/>
  <c r="BI50" i="14"/>
  <c r="BC58" i="14"/>
  <c r="BK58" i="14"/>
  <c r="BI58" i="14"/>
  <c r="BC66" i="14"/>
  <c r="BK66" i="14"/>
  <c r="BI66" i="14"/>
  <c r="BC74" i="14"/>
  <c r="BK74" i="14"/>
  <c r="BI74" i="14"/>
  <c r="BC82" i="14"/>
  <c r="BI82" i="14"/>
  <c r="BK82" i="14"/>
  <c r="BC90" i="14"/>
  <c r="BI90" i="14"/>
  <c r="BK90" i="14"/>
  <c r="BC98" i="14"/>
  <c r="BK98" i="14"/>
  <c r="BI98" i="14"/>
  <c r="BC106" i="14"/>
  <c r="BK106" i="14"/>
  <c r="BI106" i="14"/>
  <c r="BC115" i="14"/>
  <c r="BK115" i="14"/>
  <c r="BI115" i="14"/>
  <c r="BC123" i="14"/>
  <c r="BK123" i="14"/>
  <c r="BI123" i="14"/>
  <c r="AU4" i="14"/>
  <c r="BC4" i="14"/>
  <c r="BK4" i="14"/>
  <c r="BI4" i="14"/>
  <c r="BC45" i="14"/>
  <c r="BI45" i="14"/>
  <c r="BK45" i="14"/>
  <c r="BC85" i="14"/>
  <c r="BK85" i="14"/>
  <c r="BI85" i="14"/>
  <c r="BC39" i="14"/>
  <c r="BI39" i="14"/>
  <c r="BK39" i="14"/>
  <c r="BC71" i="14"/>
  <c r="BK71" i="14"/>
  <c r="BI71" i="14"/>
  <c r="BC95" i="14"/>
  <c r="BK95" i="14"/>
  <c r="BI95" i="14"/>
  <c r="BC11" i="14"/>
  <c r="BI11" i="14"/>
  <c r="BK11" i="14"/>
  <c r="BC19" i="14"/>
  <c r="BK19" i="14"/>
  <c r="BI19" i="14"/>
  <c r="BC27" i="14"/>
  <c r="BI27" i="14"/>
  <c r="BK27" i="14"/>
  <c r="BC35" i="14"/>
  <c r="BK35" i="14"/>
  <c r="BI35" i="14"/>
  <c r="BC43" i="14"/>
  <c r="BK43" i="14"/>
  <c r="BI43" i="14"/>
  <c r="BC51" i="14"/>
  <c r="BK51" i="14"/>
  <c r="BI51" i="14"/>
  <c r="BC59" i="14"/>
  <c r="BK59" i="14"/>
  <c r="BI59" i="14"/>
  <c r="BC67" i="14"/>
  <c r="BK67" i="14"/>
  <c r="BI67" i="14"/>
  <c r="BC75" i="14"/>
  <c r="BK75" i="14"/>
  <c r="BI75" i="14"/>
  <c r="BC83" i="14"/>
  <c r="BI83" i="14"/>
  <c r="BK83" i="14"/>
  <c r="BC91" i="14"/>
  <c r="BI91" i="14"/>
  <c r="BK91" i="14"/>
  <c r="BC99" i="14"/>
  <c r="BK99" i="14"/>
  <c r="BI99" i="14"/>
  <c r="BC107" i="14"/>
  <c r="BI107" i="14"/>
  <c r="BK107" i="14"/>
  <c r="BC116" i="14"/>
  <c r="BK116" i="14"/>
  <c r="BI116" i="14"/>
  <c r="BC13" i="14"/>
  <c r="BK13" i="14"/>
  <c r="BI13" i="14"/>
  <c r="BC37" i="14"/>
  <c r="BK37" i="14"/>
  <c r="BI37" i="14"/>
  <c r="BC77" i="14"/>
  <c r="BK77" i="14"/>
  <c r="BI77" i="14"/>
  <c r="BC118" i="14"/>
  <c r="BI118" i="14"/>
  <c r="BK118" i="14"/>
  <c r="BC14" i="14"/>
  <c r="BI14" i="14"/>
  <c r="BK14" i="14"/>
  <c r="BC46" i="14"/>
  <c r="BI46" i="14"/>
  <c r="BK46" i="14"/>
  <c r="BC70" i="14"/>
  <c r="BI70" i="14"/>
  <c r="BK70" i="14"/>
  <c r="BC102" i="14"/>
  <c r="BK102" i="14"/>
  <c r="BI102" i="14"/>
  <c r="BC23" i="14"/>
  <c r="BI23" i="14"/>
  <c r="BK23" i="14"/>
  <c r="BC55" i="14"/>
  <c r="BK55" i="14"/>
  <c r="BI55" i="14"/>
  <c r="BC87" i="14"/>
  <c r="BK87" i="14"/>
  <c r="BI87" i="14"/>
  <c r="BC120" i="14"/>
  <c r="BI120" i="14"/>
  <c r="BK120" i="14"/>
  <c r="BC12" i="14"/>
  <c r="BK12" i="14"/>
  <c r="BI12" i="14"/>
  <c r="BC20" i="14"/>
  <c r="BK20" i="14"/>
  <c r="BI20" i="14"/>
  <c r="BC28" i="14"/>
  <c r="BK28" i="14"/>
  <c r="BI28" i="14"/>
  <c r="BC36" i="14"/>
  <c r="BI36" i="14"/>
  <c r="BK36" i="14"/>
  <c r="BC44" i="14"/>
  <c r="BK44" i="14"/>
  <c r="BI44" i="14"/>
  <c r="BC52" i="14"/>
  <c r="BI52" i="14"/>
  <c r="BK52" i="14"/>
  <c r="BC60" i="14"/>
  <c r="BK60" i="14"/>
  <c r="BI60" i="14"/>
  <c r="BC68" i="14"/>
  <c r="BI68" i="14"/>
  <c r="BK68" i="14"/>
  <c r="BC76" i="14"/>
  <c r="BK76" i="14"/>
  <c r="BI76" i="14"/>
  <c r="BC84" i="14"/>
  <c r="BI84" i="14"/>
  <c r="BK84" i="14"/>
  <c r="BC92" i="14"/>
  <c r="BK92" i="14"/>
  <c r="BI92" i="14"/>
  <c r="BC100" i="14"/>
  <c r="BK100" i="14"/>
  <c r="BI100" i="14"/>
  <c r="BC108" i="14"/>
  <c r="BK108" i="14"/>
  <c r="BI108" i="14"/>
  <c r="BC117" i="14"/>
  <c r="BI117" i="14"/>
  <c r="BK117" i="14"/>
  <c r="BK27" i="16"/>
  <c r="BI27" i="16"/>
  <c r="BC6" i="16"/>
  <c r="BC9" i="16"/>
  <c r="BC26" i="16"/>
  <c r="BC18" i="16"/>
  <c r="BC21" i="16"/>
  <c r="BC27" i="16"/>
  <c r="BC10" i="16"/>
  <c r="BC24" i="16"/>
  <c r="BK3" i="16"/>
  <c r="BI3" i="16"/>
  <c r="BC5" i="16"/>
  <c r="BC8" i="16"/>
  <c r="BC13" i="16"/>
  <c r="BC16" i="16"/>
  <c r="BC19" i="16"/>
  <c r="BC22" i="16"/>
  <c r="BC12" i="16"/>
  <c r="BC25" i="16"/>
  <c r="BC4" i="16"/>
  <c r="BC15" i="16"/>
  <c r="BC23" i="16"/>
  <c r="BC7" i="16"/>
  <c r="BC11" i="16"/>
  <c r="BC14" i="16"/>
  <c r="BC17" i="16"/>
  <c r="BC20" i="16"/>
  <c r="AU8" i="15"/>
  <c r="AV14" i="15"/>
  <c r="AU14" i="15"/>
  <c r="AU18" i="15"/>
  <c r="AU11" i="15"/>
  <c r="AV11" i="15"/>
  <c r="AV5" i="15"/>
  <c r="AV15" i="15"/>
  <c r="AU6" i="15"/>
  <c r="AV20" i="15"/>
  <c r="AU28" i="15"/>
  <c r="AV19" i="15"/>
  <c r="AV13" i="15"/>
  <c r="AU21" i="15"/>
  <c r="AV21" i="15"/>
  <c r="AU25" i="15"/>
  <c r="AU4" i="15"/>
  <c r="AU10" i="15"/>
  <c r="AU17" i="15"/>
  <c r="AU22" i="15"/>
  <c r="AU26" i="15"/>
  <c r="BK24" i="15"/>
  <c r="BC24" i="15"/>
  <c r="BI24" i="15"/>
  <c r="BC11" i="15"/>
  <c r="BK11" i="15"/>
  <c r="BI11" i="15"/>
  <c r="BC22" i="15"/>
  <c r="BI22" i="15"/>
  <c r="BK22" i="15"/>
  <c r="BC25" i="15"/>
  <c r="BK25" i="15"/>
  <c r="BI25" i="15"/>
  <c r="BI29" i="15"/>
  <c r="BC29" i="15"/>
  <c r="BK29" i="15"/>
  <c r="BC13" i="15"/>
  <c r="BI13" i="15"/>
  <c r="BK13" i="15"/>
  <c r="BC30" i="15"/>
  <c r="BI30" i="15"/>
  <c r="BK30" i="15"/>
  <c r="BC16" i="15"/>
  <c r="BK16" i="15"/>
  <c r="BI16" i="15"/>
  <c r="BI4" i="15"/>
  <c r="BK4" i="15"/>
  <c r="BC4" i="15"/>
  <c r="BC9" i="15"/>
  <c r="BI9" i="15"/>
  <c r="BK9" i="15"/>
  <c r="BI14" i="15"/>
  <c r="BC14" i="15"/>
  <c r="BK14" i="15"/>
  <c r="BC31" i="15"/>
  <c r="BK31" i="15"/>
  <c r="BI31" i="15"/>
  <c r="BC17" i="15"/>
  <c r="BK17" i="15"/>
  <c r="BI17" i="15"/>
  <c r="BI20" i="15"/>
  <c r="BK20" i="15"/>
  <c r="BC20" i="15"/>
  <c r="BC26" i="15"/>
  <c r="BI26" i="15"/>
  <c r="BK26" i="15"/>
  <c r="BK28" i="15"/>
  <c r="BI28" i="15"/>
  <c r="BC28" i="15"/>
  <c r="BI6" i="15"/>
  <c r="BC6" i="15"/>
  <c r="BK6" i="15"/>
  <c r="BC19" i="15"/>
  <c r="BI19" i="15"/>
  <c r="BK19" i="15"/>
  <c r="BK3" i="15"/>
  <c r="BI3" i="15"/>
  <c r="BC7" i="15"/>
  <c r="BI7" i="15"/>
  <c r="BK7" i="15"/>
  <c r="BK12" i="15"/>
  <c r="BI12" i="15"/>
  <c r="BC12" i="15"/>
  <c r="BC23" i="15"/>
  <c r="BI23" i="15"/>
  <c r="BK23" i="15"/>
  <c r="BC21" i="15"/>
  <c r="BI21" i="15"/>
  <c r="BK21" i="15"/>
  <c r="BC8" i="15"/>
  <c r="BK8" i="15"/>
  <c r="BI8" i="15"/>
  <c r="BC27" i="15"/>
  <c r="BI27" i="15"/>
  <c r="BK27" i="15"/>
  <c r="BC5" i="15"/>
  <c r="BK5" i="15"/>
  <c r="BI5" i="15"/>
  <c r="BC10" i="15"/>
  <c r="BI10" i="15"/>
  <c r="BK10" i="15"/>
  <c r="BK15" i="15"/>
  <c r="BC15" i="15"/>
  <c r="BI15" i="15"/>
  <c r="BC18" i="15"/>
  <c r="BI18" i="15"/>
  <c r="BK18" i="15"/>
  <c r="BK18" i="12"/>
  <c r="BI18" i="12"/>
  <c r="BK36" i="12"/>
  <c r="BI36" i="12"/>
  <c r="AV5" i="12"/>
  <c r="BK5" i="12"/>
  <c r="BI5" i="12"/>
  <c r="BK7" i="12"/>
  <c r="BI7" i="12"/>
  <c r="BK10" i="12"/>
  <c r="BI10" i="12"/>
  <c r="BI13" i="12"/>
  <c r="BK13" i="12"/>
  <c r="BK27" i="12"/>
  <c r="BI27" i="12"/>
  <c r="BK34" i="12"/>
  <c r="BI34" i="12"/>
  <c r="BK4" i="12"/>
  <c r="BI4" i="12"/>
  <c r="BI19" i="12"/>
  <c r="BK19" i="12"/>
  <c r="BI22" i="12"/>
  <c r="BK22" i="12"/>
  <c r="BK25" i="12"/>
  <c r="BI25" i="12"/>
  <c r="BI31" i="12"/>
  <c r="BK31" i="12"/>
  <c r="BK6" i="12"/>
  <c r="BI6" i="12"/>
  <c r="BK8" i="12"/>
  <c r="BI8" i="12"/>
  <c r="BK11" i="12"/>
  <c r="BI11" i="12"/>
  <c r="BK14" i="12"/>
  <c r="BI14" i="12"/>
  <c r="AV17" i="12"/>
  <c r="BK17" i="12"/>
  <c r="BI17" i="12"/>
  <c r="BK28" i="12"/>
  <c r="BI28" i="12"/>
  <c r="BI35" i="12"/>
  <c r="BK35" i="12"/>
  <c r="BK21" i="12"/>
  <c r="BI21" i="12"/>
  <c r="BI20" i="12"/>
  <c r="BK20" i="12"/>
  <c r="BK23" i="12"/>
  <c r="BI23" i="12"/>
  <c r="BI32" i="12"/>
  <c r="BK32" i="12"/>
  <c r="BK24" i="12"/>
  <c r="BI24" i="12"/>
  <c r="BK3" i="12"/>
  <c r="BI3" i="12"/>
  <c r="BI9" i="12"/>
  <c r="BK9" i="12"/>
  <c r="BK12" i="12"/>
  <c r="BI12" i="12"/>
  <c r="BI26" i="12"/>
  <c r="BK26" i="12"/>
  <c r="BI29" i="12"/>
  <c r="BK29" i="12"/>
  <c r="BK30" i="12"/>
  <c r="BI30" i="12"/>
  <c r="BI16" i="12"/>
  <c r="BK16" i="12"/>
  <c r="BK15" i="12"/>
  <c r="BI15" i="12"/>
  <c r="BK33" i="12"/>
  <c r="BI33" i="12"/>
  <c r="AI17" i="19"/>
  <c r="BC20" i="20"/>
  <c r="BC52" i="10"/>
  <c r="BC4" i="19"/>
  <c r="BC12" i="19"/>
  <c r="AU4" i="20"/>
  <c r="AV4" i="20"/>
  <c r="BC4" i="20"/>
  <c r="BC44" i="10"/>
  <c r="BC40" i="10"/>
  <c r="BC20" i="10"/>
  <c r="BC25" i="20"/>
  <c r="BC8" i="19"/>
  <c r="AU3" i="12"/>
  <c r="AV3" i="12"/>
  <c r="BG8" i="20"/>
  <c r="BC8" i="20"/>
  <c r="AU30" i="15"/>
  <c r="BC19" i="20"/>
  <c r="BC26" i="20"/>
  <c r="BG26" i="20"/>
  <c r="BC45" i="10"/>
  <c r="BC7" i="20"/>
  <c r="BG7" i="20"/>
  <c r="BC5" i="10"/>
  <c r="BC47" i="10"/>
  <c r="AV8" i="15"/>
  <c r="BC13" i="20"/>
  <c r="BG13" i="20"/>
  <c r="BC65" i="10"/>
  <c r="BC29" i="10"/>
  <c r="BC70" i="10"/>
  <c r="BC14" i="19"/>
  <c r="BG14" i="19"/>
  <c r="BC3" i="15"/>
  <c r="AU16" i="15"/>
  <c r="BC21" i="20"/>
  <c r="BG21" i="20"/>
  <c r="BG24" i="20"/>
  <c r="BC24" i="20"/>
  <c r="BC26" i="10"/>
  <c r="BC25" i="10"/>
  <c r="BC9" i="20"/>
  <c r="BG9" i="20"/>
  <c r="BC12" i="20"/>
  <c r="BC3" i="16"/>
  <c r="AV3" i="16"/>
  <c r="AU3" i="16"/>
  <c r="AV3" i="20"/>
  <c r="BC61" i="10"/>
  <c r="BC11" i="19"/>
  <c r="BG3" i="20"/>
  <c r="BG17" i="20"/>
  <c r="BC8" i="10"/>
  <c r="BC12" i="10"/>
  <c r="BC16" i="10"/>
  <c r="BC5" i="19"/>
  <c r="BC6" i="19"/>
  <c r="BC72" i="10"/>
  <c r="BC9" i="19"/>
  <c r="AU3" i="20"/>
  <c r="AI28" i="20"/>
  <c r="BC9" i="10"/>
  <c r="BG5" i="19"/>
  <c r="BC23" i="20"/>
  <c r="AV4" i="16"/>
  <c r="AU4" i="16"/>
  <c r="AY24" i="16"/>
  <c r="AY7" i="16"/>
  <c r="AY17" i="16"/>
  <c r="AY20" i="16"/>
  <c r="BA3" i="16"/>
  <c r="AY4" i="16"/>
  <c r="BA11" i="16"/>
  <c r="AY22" i="16"/>
  <c r="BA4" i="16"/>
  <c r="AY5" i="16"/>
  <c r="BA10" i="16"/>
  <c r="AY13" i="16"/>
  <c r="BA14" i="16"/>
  <c r="AY23" i="16"/>
  <c r="AY27" i="16"/>
  <c r="BA7" i="16"/>
  <c r="BA5" i="16"/>
  <c r="AY6" i="16"/>
  <c r="AY16" i="16"/>
  <c r="BA23" i="16"/>
  <c r="BA27" i="16"/>
  <c r="BA9" i="16"/>
  <c r="AY15" i="16"/>
  <c r="BA16" i="16"/>
  <c r="AY18" i="16"/>
  <c r="BC10" i="20"/>
  <c r="BG14" i="20"/>
  <c r="BC14" i="20"/>
  <c r="BC15" i="20"/>
  <c r="BG22" i="20"/>
  <c r="BC22" i="20"/>
  <c r="BG6" i="20"/>
  <c r="BC6" i="20"/>
  <c r="BG10" i="20"/>
  <c r="BC27" i="20"/>
  <c r="BC11" i="20"/>
  <c r="BG11" i="20"/>
  <c r="BG15" i="20"/>
  <c r="BG18" i="20"/>
  <c r="BC18" i="20"/>
  <c r="BC16" i="20"/>
  <c r="BG27" i="20"/>
  <c r="AY17" i="20"/>
  <c r="BA12" i="20"/>
  <c r="AY13" i="20"/>
  <c r="AY20" i="20"/>
  <c r="BA21" i="20"/>
  <c r="AY23" i="20"/>
  <c r="BA24" i="20"/>
  <c r="BA26" i="20"/>
  <c r="BG20" i="20"/>
  <c r="BG23" i="20"/>
  <c r="AY9" i="20"/>
  <c r="BA13" i="20"/>
  <c r="AY19" i="20"/>
  <c r="BA20" i="20"/>
  <c r="BA23" i="20"/>
  <c r="BG4" i="20"/>
  <c r="BA11" i="20"/>
  <c r="BG12" i="20"/>
  <c r="AY15" i="20"/>
  <c r="BA16" i="20"/>
  <c r="BG19" i="20"/>
  <c r="AY22" i="20"/>
  <c r="BG25" i="20"/>
  <c r="AY3" i="20"/>
  <c r="BC5" i="20"/>
  <c r="AY10" i="20"/>
  <c r="BA3" i="20"/>
  <c r="AY12" i="20"/>
  <c r="AU29" i="15"/>
  <c r="AU5" i="15"/>
  <c r="AU12" i="15"/>
  <c r="AU19" i="15"/>
  <c r="AU23" i="15"/>
  <c r="AU27" i="15"/>
  <c r="AU7" i="15"/>
  <c r="AV10" i="15"/>
  <c r="AV6" i="15"/>
  <c r="AU15" i="15"/>
  <c r="BA10" i="15"/>
  <c r="BA12" i="15"/>
  <c r="BA14" i="15"/>
  <c r="AU24" i="15"/>
  <c r="AY17" i="15"/>
  <c r="AY3" i="15"/>
  <c r="AY9" i="15"/>
  <c r="AY13" i="15"/>
  <c r="AY21" i="15"/>
  <c r="BA6" i="15"/>
  <c r="AU9" i="15"/>
  <c r="AU13" i="15"/>
  <c r="AY15" i="15"/>
  <c r="BA19" i="15"/>
  <c r="AY23" i="15"/>
  <c r="AY5" i="15"/>
  <c r="BA21" i="15"/>
  <c r="AY8" i="15"/>
  <c r="AU20" i="15"/>
  <c r="BA36" i="12"/>
  <c r="BA31" i="12"/>
  <c r="BA28" i="12"/>
  <c r="BA11" i="12"/>
  <c r="BA34" i="12"/>
  <c r="BA29" i="12"/>
  <c r="BA26" i="12"/>
  <c r="BA23" i="12"/>
  <c r="BA9" i="12"/>
  <c r="BA27" i="12"/>
  <c r="AV4" i="12"/>
  <c r="AU4" i="12"/>
  <c r="BA3" i="12"/>
  <c r="BA5" i="12"/>
  <c r="BA32" i="12"/>
  <c r="BA33" i="12"/>
  <c r="BA7" i="12"/>
  <c r="BA24" i="12"/>
  <c r="BA13" i="12"/>
  <c r="BA8" i="12"/>
  <c r="BA20" i="12"/>
  <c r="BA10" i="12"/>
  <c r="BA15" i="12"/>
  <c r="AY29" i="12"/>
  <c r="AY32" i="12"/>
  <c r="AY11" i="12"/>
  <c r="BA12" i="12"/>
  <c r="AY16" i="12"/>
  <c r="AY22" i="12"/>
  <c r="AY28" i="12"/>
  <c r="AY31" i="12"/>
  <c r="AY8" i="12"/>
  <c r="AY18" i="12"/>
  <c r="AY25" i="12"/>
  <c r="AY36" i="12"/>
  <c r="AY14" i="12"/>
  <c r="BA16" i="12"/>
  <c r="AV4" i="14"/>
  <c r="BC3" i="14"/>
  <c r="AY3" i="14"/>
  <c r="BA3" i="14"/>
  <c r="BC3" i="19"/>
  <c r="BG3" i="19"/>
  <c r="BG7" i="19"/>
  <c r="AV4" i="19"/>
  <c r="AU4" i="19"/>
  <c r="BG4" i="19"/>
  <c r="BG6" i="19"/>
  <c r="BG8" i="19"/>
  <c r="BG13" i="19"/>
  <c r="BG11" i="19"/>
  <c r="BC7" i="19"/>
  <c r="BC10" i="19"/>
  <c r="BG10" i="19"/>
  <c r="BC13" i="19"/>
  <c r="AY8" i="19"/>
  <c r="AY13" i="19"/>
  <c r="BA14" i="19"/>
  <c r="AY3" i="19"/>
  <c r="BA8" i="19"/>
  <c r="AY12" i="19"/>
  <c r="BA13" i="19"/>
  <c r="AY7" i="19"/>
  <c r="AY4" i="19"/>
  <c r="BG9" i="19"/>
  <c r="AY11" i="19"/>
  <c r="BA12" i="19"/>
  <c r="AY6" i="19"/>
  <c r="BC79" i="10"/>
  <c r="BC42" i="10"/>
  <c r="AV4" i="10"/>
  <c r="AU4" i="10"/>
  <c r="BC4" i="10"/>
  <c r="BC23" i="10"/>
  <c r="BC71" i="10"/>
  <c r="BC3" i="10"/>
  <c r="BC11" i="10"/>
  <c r="BC24" i="10"/>
  <c r="BC15" i="10"/>
  <c r="BC10" i="10"/>
  <c r="AY79" i="10"/>
  <c r="AY41" i="10"/>
  <c r="AY27" i="10"/>
  <c r="AY20" i="10"/>
  <c r="AY26" i="10"/>
  <c r="BA5" i="10"/>
  <c r="AY24" i="10"/>
  <c r="BA22" i="10"/>
  <c r="BC38" i="10"/>
  <c r="AY30" i="10"/>
  <c r="AY31" i="10"/>
  <c r="AY28" i="10"/>
  <c r="AY23" i="10"/>
  <c r="AY14" i="10"/>
  <c r="AY29" i="10"/>
  <c r="AY10" i="10"/>
  <c r="AY4" i="10"/>
  <c r="AY32" i="10"/>
  <c r="AY25" i="10"/>
  <c r="AY17" i="10"/>
  <c r="AY8" i="10"/>
  <c r="BC6" i="10"/>
  <c r="AY15" i="10"/>
  <c r="BA38" i="10"/>
  <c r="BA34" i="10"/>
  <c r="BA16" i="10"/>
  <c r="BC21" i="10"/>
  <c r="BC27" i="10"/>
  <c r="BC69" i="10"/>
  <c r="AY9" i="10"/>
  <c r="BC18" i="10"/>
  <c r="AY35" i="10"/>
  <c r="AY16" i="10"/>
  <c r="AY12" i="10"/>
  <c r="AY7" i="10"/>
  <c r="BA26" i="10"/>
  <c r="BA79" i="10"/>
  <c r="BA18" i="10"/>
  <c r="BA27" i="10"/>
  <c r="BC36" i="10"/>
  <c r="AY18" i="10"/>
  <c r="BC76" i="10"/>
  <c r="BA35" i="10"/>
  <c r="BA7" i="10"/>
  <c r="BA21" i="10"/>
  <c r="BA3" i="10"/>
  <c r="BA19" i="10"/>
  <c r="BA20" i="10"/>
  <c r="BC19" i="10"/>
  <c r="BA6" i="10"/>
  <c r="BC7" i="10"/>
  <c r="BC14" i="10"/>
  <c r="AY21" i="10"/>
  <c r="BC63" i="10"/>
  <c r="BC75" i="10"/>
  <c r="BC78" i="10"/>
  <c r="BC41" i="10"/>
  <c r="BC62" i="10"/>
  <c r="BA8" i="10"/>
  <c r="BA24" i="10"/>
  <c r="BA17" i="10"/>
  <c r="BA25" i="10"/>
  <c r="BC49" i="10"/>
  <c r="BA31" i="10"/>
  <c r="BA28" i="10"/>
  <c r="BA32" i="10"/>
  <c r="AY37" i="10"/>
  <c r="BA13" i="10"/>
  <c r="AY36" i="10"/>
  <c r="BC46" i="10"/>
  <c r="BC73" i="10"/>
  <c r="BC77" i="10"/>
  <c r="BC37" i="10"/>
  <c r="BC43" i="10"/>
  <c r="AY76" i="10"/>
  <c r="AV5" i="16" l="1"/>
  <c r="AU5" i="10"/>
  <c r="AW5" i="10" s="1"/>
  <c r="AT7" i="12"/>
  <c r="AT42" i="11"/>
  <c r="AV40" i="11"/>
  <c r="A6" i="16"/>
  <c r="AT6" i="14"/>
  <c r="AS6" i="19"/>
  <c r="AT41" i="11"/>
  <c r="AV39" i="11"/>
  <c r="AT6" i="19"/>
  <c r="AS6" i="20"/>
  <c r="A6" i="10"/>
  <c r="AS7" i="10"/>
  <c r="AU7" i="10" s="1"/>
  <c r="AI29" i="20"/>
  <c r="AQ30" i="20"/>
  <c r="AU33" i="11"/>
  <c r="AS34" i="11"/>
  <c r="AI18" i="19"/>
  <c r="AQ19" i="19"/>
  <c r="A6" i="19"/>
  <c r="AW32" i="11"/>
  <c r="AS6" i="12"/>
  <c r="A6" i="20"/>
  <c r="AI31" i="16"/>
  <c r="BC31" i="16" s="1"/>
  <c r="AU33" i="15"/>
  <c r="AS34" i="15"/>
  <c r="AT6" i="20"/>
  <c r="AT6" i="10"/>
  <c r="AS6" i="16"/>
  <c r="AS6" i="14"/>
  <c r="BL31" i="11"/>
  <c r="AR139" i="14"/>
  <c r="AI36" i="15"/>
  <c r="BC35" i="15"/>
  <c r="AI39" i="12"/>
  <c r="AI140" i="14"/>
  <c r="BC139" i="14"/>
  <c r="BC30" i="16"/>
  <c r="AV24" i="15"/>
  <c r="AV17" i="15"/>
  <c r="AV27" i="15"/>
  <c r="AV26" i="15"/>
  <c r="AV7" i="15"/>
  <c r="AV22" i="15"/>
  <c r="AV18" i="15"/>
  <c r="AV12" i="15"/>
  <c r="AV9" i="15"/>
  <c r="AV29" i="15"/>
  <c r="AV28" i="15"/>
  <c r="AV23" i="15"/>
  <c r="AV16" i="15"/>
  <c r="AV25" i="15"/>
  <c r="BG15" i="19"/>
  <c r="BC15" i="19"/>
  <c r="AR81" i="10"/>
  <c r="E39" i="22" s="1"/>
  <c r="AQ81" i="10"/>
  <c r="D39" i="22" s="1"/>
  <c r="AW3" i="12"/>
  <c r="AW8" i="15"/>
  <c r="AW5" i="14"/>
  <c r="AW5" i="19"/>
  <c r="AW21" i="15"/>
  <c r="AW4" i="12"/>
  <c r="AU31" i="15"/>
  <c r="AW5" i="12"/>
  <c r="AW10" i="15"/>
  <c r="AW4" i="16"/>
  <c r="AW6" i="15"/>
  <c r="AW4" i="20"/>
  <c r="AW5" i="16"/>
  <c r="AW3" i="20"/>
  <c r="AW5" i="15"/>
  <c r="AW15" i="15"/>
  <c r="AW19" i="15"/>
  <c r="AW20" i="15"/>
  <c r="AW4" i="14"/>
  <c r="AW3" i="16"/>
  <c r="AW5" i="20"/>
  <c r="BA25" i="15"/>
  <c r="BA29" i="15"/>
  <c r="AV4" i="15"/>
  <c r="AV3" i="15"/>
  <c r="AY25" i="15"/>
  <c r="AY29" i="15"/>
  <c r="AW13" i="15"/>
  <c r="AW14" i="15"/>
  <c r="AW11" i="15"/>
  <c r="AU3" i="15"/>
  <c r="AU3" i="14"/>
  <c r="AV3" i="14"/>
  <c r="AU3" i="19"/>
  <c r="AV3" i="19"/>
  <c r="AW4" i="19"/>
  <c r="BC13" i="10"/>
  <c r="BA42" i="10"/>
  <c r="BA68" i="10"/>
  <c r="BA58" i="10"/>
  <c r="BA67" i="10"/>
  <c r="BA60" i="10"/>
  <c r="BA54" i="10"/>
  <c r="BA61" i="10"/>
  <c r="BA50" i="10"/>
  <c r="BA53" i="10"/>
  <c r="AV3" i="10"/>
  <c r="AW4" i="10"/>
  <c r="AY34" i="10"/>
  <c r="AY58" i="10"/>
  <c r="AY68" i="10"/>
  <c r="AY61" i="10"/>
  <c r="AY54" i="10"/>
  <c r="AY60" i="10"/>
  <c r="AY67" i="10"/>
  <c r="AU3" i="10"/>
  <c r="AY39" i="10"/>
  <c r="BA39" i="10"/>
  <c r="AY33" i="10"/>
  <c r="AU6" i="10"/>
  <c r="F39" i="22" l="1"/>
  <c r="BL5" i="15"/>
  <c r="AW28" i="15"/>
  <c r="AW27" i="15"/>
  <c r="AQ140" i="14"/>
  <c r="AQ141" i="14" s="1"/>
  <c r="E41" i="22"/>
  <c r="F41" i="22" s="1"/>
  <c r="AT7" i="10"/>
  <c r="AV6" i="10"/>
  <c r="AW6" i="10" s="1"/>
  <c r="AT7" i="19"/>
  <c r="AV6" i="19"/>
  <c r="BL5" i="10"/>
  <c r="AW23" i="15"/>
  <c r="AT8" i="14"/>
  <c r="AV6" i="14"/>
  <c r="AT7" i="14"/>
  <c r="BL11" i="15"/>
  <c r="BL15" i="15"/>
  <c r="BL4" i="12"/>
  <c r="AW29" i="15"/>
  <c r="BL29" i="15" s="1"/>
  <c r="AW17" i="15"/>
  <c r="A7" i="20"/>
  <c r="A7" i="19"/>
  <c r="A7" i="16"/>
  <c r="AW4" i="15"/>
  <c r="BL14" i="15"/>
  <c r="BH3" i="20"/>
  <c r="BL8" i="15"/>
  <c r="AW9" i="15"/>
  <c r="AW24" i="15"/>
  <c r="AT7" i="20"/>
  <c r="AV6" i="20"/>
  <c r="AS8" i="10"/>
  <c r="BL6" i="15"/>
  <c r="AW26" i="15"/>
  <c r="BH4" i="19"/>
  <c r="BL13" i="15"/>
  <c r="BL21" i="15"/>
  <c r="BL3" i="12"/>
  <c r="AW12" i="15"/>
  <c r="AU34" i="15"/>
  <c r="AV6" i="16"/>
  <c r="AT43" i="11"/>
  <c r="AV41" i="11"/>
  <c r="BL32" i="11"/>
  <c r="BH5" i="20"/>
  <c r="BL4" i="14"/>
  <c r="BL4" i="16"/>
  <c r="BH5" i="19"/>
  <c r="BL5" i="14"/>
  <c r="AW18" i="15"/>
  <c r="AS8" i="14"/>
  <c r="AU6" i="14"/>
  <c r="AS7" i="14"/>
  <c r="AU34" i="11"/>
  <c r="AS35" i="11"/>
  <c r="A7" i="10"/>
  <c r="AT44" i="11"/>
  <c r="AV42" i="11"/>
  <c r="BL20" i="15"/>
  <c r="BL5" i="16"/>
  <c r="BL10" i="15"/>
  <c r="AW25" i="15"/>
  <c r="AW22" i="15"/>
  <c r="AS7" i="12"/>
  <c r="AU6" i="12"/>
  <c r="AW33" i="11"/>
  <c r="AS7" i="19"/>
  <c r="AU6" i="19"/>
  <c r="BL4" i="10"/>
  <c r="BL3" i="16"/>
  <c r="BL19" i="15"/>
  <c r="BH4" i="20"/>
  <c r="BL5" i="12"/>
  <c r="AW16" i="15"/>
  <c r="AW7" i="15"/>
  <c r="AS7" i="16"/>
  <c r="AU6" i="16"/>
  <c r="AS7" i="20"/>
  <c r="AU6" i="20"/>
  <c r="AT8" i="12"/>
  <c r="AV7" i="12"/>
  <c r="BC36" i="15"/>
  <c r="BC140" i="14"/>
  <c r="AV32" i="15"/>
  <c r="AW3" i="14"/>
  <c r="AV31" i="15"/>
  <c r="AV30" i="15"/>
  <c r="AW3" i="10"/>
  <c r="AQ82" i="10"/>
  <c r="AQ83" i="10" s="1"/>
  <c r="AW3" i="19"/>
  <c r="AW3" i="15"/>
  <c r="BA71" i="10"/>
  <c r="BA40" i="10"/>
  <c r="BA49" i="10"/>
  <c r="AY49" i="10"/>
  <c r="AY71" i="10"/>
  <c r="AY40" i="10"/>
  <c r="AY38" i="10"/>
  <c r="BA55" i="10"/>
  <c r="AY42" i="10"/>
  <c r="BA43" i="10"/>
  <c r="BC17" i="10"/>
  <c r="AS9" i="10" l="1"/>
  <c r="AU8" i="10"/>
  <c r="BL25" i="15"/>
  <c r="AW6" i="14"/>
  <c r="A8" i="16"/>
  <c r="AW32" i="15"/>
  <c r="AW6" i="16"/>
  <c r="BL6" i="10"/>
  <c r="AW6" i="12"/>
  <c r="BL12" i="15"/>
  <c r="AV7" i="14"/>
  <c r="AS8" i="20"/>
  <c r="AU7" i="20"/>
  <c r="AS9" i="14"/>
  <c r="AU8" i="14"/>
  <c r="BL3" i="14"/>
  <c r="A8" i="10"/>
  <c r="AT45" i="11"/>
  <c r="AV43" i="11"/>
  <c r="AT8" i="20"/>
  <c r="AV7" i="20"/>
  <c r="A8" i="19"/>
  <c r="BL27" i="15"/>
  <c r="BL16" i="15"/>
  <c r="BL26" i="15"/>
  <c r="AT9" i="14"/>
  <c r="AV8" i="14"/>
  <c r="AT8" i="19"/>
  <c r="AV7" i="19"/>
  <c r="AT46" i="11"/>
  <c r="AV44" i="11"/>
  <c r="AS8" i="16"/>
  <c r="AU7" i="16"/>
  <c r="AU35" i="11"/>
  <c r="AS36" i="11"/>
  <c r="BL18" i="15"/>
  <c r="BL3" i="10"/>
  <c r="AW6" i="19"/>
  <c r="AW34" i="11"/>
  <c r="BL24" i="15"/>
  <c r="A8" i="20"/>
  <c r="BL28" i="15"/>
  <c r="BH3" i="19"/>
  <c r="AS8" i="12"/>
  <c r="AU7" i="12"/>
  <c r="AW30" i="15"/>
  <c r="AT9" i="12"/>
  <c r="AV8" i="12"/>
  <c r="BL7" i="15"/>
  <c r="BL22" i="15"/>
  <c r="AV7" i="16"/>
  <c r="BL33" i="11"/>
  <c r="BL3" i="15"/>
  <c r="AW31" i="15"/>
  <c r="AW6" i="20"/>
  <c r="AS8" i="19"/>
  <c r="AU7" i="19"/>
  <c r="AU7" i="14"/>
  <c r="BL9" i="15"/>
  <c r="BL4" i="15"/>
  <c r="BL17" i="15"/>
  <c r="BL23" i="15"/>
  <c r="AT8" i="10"/>
  <c r="AV7" i="10"/>
  <c r="AV34" i="15"/>
  <c r="BC22" i="10"/>
  <c r="AY43" i="10"/>
  <c r="AY50" i="10"/>
  <c r="AY53" i="10"/>
  <c r="BA44" i="10"/>
  <c r="BA56" i="10"/>
  <c r="AT47" i="11" l="1"/>
  <c r="AV45" i="11"/>
  <c r="AW7" i="20"/>
  <c r="AW7" i="19"/>
  <c r="AW7" i="12"/>
  <c r="A9" i="20"/>
  <c r="AS9" i="16"/>
  <c r="AU8" i="16"/>
  <c r="A9" i="16"/>
  <c r="AW7" i="14"/>
  <c r="AT10" i="14"/>
  <c r="AV9" i="14"/>
  <c r="A9" i="19"/>
  <c r="A9" i="10"/>
  <c r="AS9" i="20"/>
  <c r="AU8" i="20"/>
  <c r="BL6" i="14"/>
  <c r="AS9" i="12"/>
  <c r="AU8" i="12"/>
  <c r="BL6" i="16"/>
  <c r="AW34" i="15"/>
  <c r="AW7" i="10"/>
  <c r="BH6" i="20"/>
  <c r="AU36" i="11"/>
  <c r="AS37" i="11"/>
  <c r="AT48" i="11"/>
  <c r="AT50" i="11" s="1"/>
  <c r="AV50" i="11" s="1"/>
  <c r="AV46" i="11"/>
  <c r="AS9" i="19"/>
  <c r="AU8" i="19"/>
  <c r="BL34" i="11"/>
  <c r="AW35" i="11"/>
  <c r="AT9" i="20"/>
  <c r="AV8" i="20"/>
  <c r="AW8" i="14"/>
  <c r="BL30" i="15"/>
  <c r="AV8" i="10"/>
  <c r="AW8" i="10" s="1"/>
  <c r="AT9" i="10"/>
  <c r="AT10" i="12"/>
  <c r="AV9" i="12"/>
  <c r="BH6" i="19"/>
  <c r="BL31" i="15"/>
  <c r="AV8" i="16"/>
  <c r="AW7" i="16"/>
  <c r="AT9" i="19"/>
  <c r="AV8" i="19"/>
  <c r="AS10" i="14"/>
  <c r="AU9" i="14"/>
  <c r="BL6" i="12"/>
  <c r="BL32" i="15"/>
  <c r="AS10" i="10"/>
  <c r="AU9" i="10"/>
  <c r="AR35" i="15"/>
  <c r="AV33" i="15"/>
  <c r="BC28" i="10"/>
  <c r="BA62" i="10"/>
  <c r="BA45" i="10"/>
  <c r="AY55" i="10"/>
  <c r="AY44" i="10"/>
  <c r="AS10" i="19" l="1"/>
  <c r="AU9" i="19"/>
  <c r="A10" i="10"/>
  <c r="AW33" i="15"/>
  <c r="BL35" i="11"/>
  <c r="BL7" i="10"/>
  <c r="AS10" i="12"/>
  <c r="AU9" i="12"/>
  <c r="A10" i="16"/>
  <c r="BH7" i="19"/>
  <c r="A10" i="19"/>
  <c r="AW8" i="16"/>
  <c r="AQ36" i="15"/>
  <c r="AQ37" i="15" s="1"/>
  <c r="E43" i="22"/>
  <c r="F43" i="22" s="1"/>
  <c r="AT11" i="12"/>
  <c r="AV10" i="12"/>
  <c r="BL8" i="14"/>
  <c r="AV48" i="11"/>
  <c r="BH7" i="20"/>
  <c r="AS11" i="14"/>
  <c r="AU10" i="14"/>
  <c r="AV9" i="16"/>
  <c r="AT10" i="10"/>
  <c r="AV9" i="10"/>
  <c r="AS38" i="11"/>
  <c r="AU37" i="11"/>
  <c r="BL34" i="15"/>
  <c r="AW8" i="20"/>
  <c r="AS10" i="16"/>
  <c r="AU9" i="16"/>
  <c r="BL7" i="16"/>
  <c r="BL8" i="10"/>
  <c r="AS11" i="10"/>
  <c r="AU10" i="10"/>
  <c r="AW36" i="11"/>
  <c r="AS10" i="20"/>
  <c r="AU9" i="20"/>
  <c r="AT11" i="14"/>
  <c r="AV10" i="14"/>
  <c r="AW8" i="19"/>
  <c r="BL7" i="14"/>
  <c r="A10" i="20"/>
  <c r="AW9" i="14"/>
  <c r="AT10" i="19"/>
  <c r="AV9" i="19"/>
  <c r="AT10" i="20"/>
  <c r="AV9" i="20"/>
  <c r="AW8" i="12"/>
  <c r="BL7" i="12"/>
  <c r="AV47" i="11"/>
  <c r="AT49" i="11"/>
  <c r="AY56" i="10"/>
  <c r="BA63" i="10"/>
  <c r="AY45" i="10"/>
  <c r="BC30" i="10"/>
  <c r="BA46" i="10"/>
  <c r="AT11" i="20" l="1"/>
  <c r="AV10" i="20"/>
  <c r="AW37" i="11"/>
  <c r="AV10" i="16"/>
  <c r="A11" i="16"/>
  <c r="AV49" i="11"/>
  <c r="AW9" i="16"/>
  <c r="AS39" i="11"/>
  <c r="AU38" i="11"/>
  <c r="AW10" i="14"/>
  <c r="BL8" i="16"/>
  <c r="AW9" i="12"/>
  <c r="BL33" i="15"/>
  <c r="AT12" i="14"/>
  <c r="AV11" i="14"/>
  <c r="AS12" i="10"/>
  <c r="AU11" i="10"/>
  <c r="BL36" i="11"/>
  <c r="AT11" i="19"/>
  <c r="AV10" i="19"/>
  <c r="AW9" i="20"/>
  <c r="AS11" i="16"/>
  <c r="AU10" i="16"/>
  <c r="AS12" i="14"/>
  <c r="AU11" i="14"/>
  <c r="AS11" i="12"/>
  <c r="AU10" i="12"/>
  <c r="A11" i="10"/>
  <c r="BL8" i="12"/>
  <c r="BL9" i="14"/>
  <c r="BH8" i="19"/>
  <c r="BH8" i="20"/>
  <c r="AT12" i="12"/>
  <c r="AV11" i="12"/>
  <c r="A11" i="19"/>
  <c r="AW9" i="19"/>
  <c r="AT11" i="10"/>
  <c r="AV10" i="10"/>
  <c r="AW9" i="10"/>
  <c r="A11" i="20"/>
  <c r="AS11" i="20"/>
  <c r="AU10" i="20"/>
  <c r="AS11" i="19"/>
  <c r="AU10" i="19"/>
  <c r="BA69" i="10"/>
  <c r="BA66" i="10"/>
  <c r="AY46" i="10"/>
  <c r="AY62" i="10"/>
  <c r="BA47" i="10"/>
  <c r="BC31" i="10"/>
  <c r="A12" i="19" l="1"/>
  <c r="AS12" i="12"/>
  <c r="AU11" i="12"/>
  <c r="BH9" i="20"/>
  <c r="AS13" i="10"/>
  <c r="AU12" i="10"/>
  <c r="BL37" i="11"/>
  <c r="AW10" i="19"/>
  <c r="BL9" i="10"/>
  <c r="BL10" i="14"/>
  <c r="AW10" i="10"/>
  <c r="AT13" i="12"/>
  <c r="AV12" i="12"/>
  <c r="AS13" i="14"/>
  <c r="AU12" i="14"/>
  <c r="AT12" i="19"/>
  <c r="AV11" i="19"/>
  <c r="AT13" i="14"/>
  <c r="AV12" i="14"/>
  <c r="AS12" i="20"/>
  <c r="AU11" i="20"/>
  <c r="AT12" i="10"/>
  <c r="AV11" i="10"/>
  <c r="AW10" i="16"/>
  <c r="AW38" i="11"/>
  <c r="A12" i="16"/>
  <c r="BL9" i="16"/>
  <c r="AW10" i="20"/>
  <c r="A12" i="10"/>
  <c r="BL35" i="15"/>
  <c r="D29" i="22" s="1"/>
  <c r="E29" i="22" s="1"/>
  <c r="F29" i="22" s="1"/>
  <c r="AS40" i="11"/>
  <c r="AU39" i="11"/>
  <c r="AV11" i="16"/>
  <c r="AS12" i="19"/>
  <c r="AU11" i="19"/>
  <c r="AW11" i="14"/>
  <c r="BH9" i="19"/>
  <c r="A12" i="20"/>
  <c r="AW10" i="12"/>
  <c r="AS12" i="16"/>
  <c r="AU11" i="16"/>
  <c r="BL9" i="12"/>
  <c r="AT12" i="20"/>
  <c r="AV11" i="20"/>
  <c r="AY63" i="10"/>
  <c r="AY47" i="10"/>
  <c r="BC32" i="10"/>
  <c r="BA48" i="10"/>
  <c r="BA73" i="10"/>
  <c r="AW11" i="10" l="1"/>
  <c r="AT14" i="14"/>
  <c r="AV13" i="14"/>
  <c r="AT14" i="12"/>
  <c r="AV13" i="12"/>
  <c r="BL10" i="12"/>
  <c r="A13" i="20"/>
  <c r="A13" i="10"/>
  <c r="BH10" i="20"/>
  <c r="AS14" i="10"/>
  <c r="AU13" i="10"/>
  <c r="AW11" i="16"/>
  <c r="AV12" i="16"/>
  <c r="AT14" i="10"/>
  <c r="AT13" i="10"/>
  <c r="AV12" i="10"/>
  <c r="AW12" i="10" s="1"/>
  <c r="BL10" i="10"/>
  <c r="AW11" i="12"/>
  <c r="AS13" i="19"/>
  <c r="AU12" i="19"/>
  <c r="AW39" i="11"/>
  <c r="A13" i="16"/>
  <c r="AW11" i="20"/>
  <c r="AT13" i="19"/>
  <c r="AV12" i="19"/>
  <c r="AT13" i="20"/>
  <c r="AV12" i="20"/>
  <c r="BH10" i="19"/>
  <c r="BL11" i="10"/>
  <c r="BL11" i="14"/>
  <c r="AS13" i="16"/>
  <c r="AU12" i="16"/>
  <c r="AS41" i="11"/>
  <c r="AU40" i="11"/>
  <c r="AW12" i="14"/>
  <c r="AS13" i="12"/>
  <c r="AU12" i="12"/>
  <c r="AW11" i="19"/>
  <c r="BL38" i="11"/>
  <c r="AS13" i="20"/>
  <c r="AU12" i="20"/>
  <c r="BL10" i="16"/>
  <c r="AS14" i="14"/>
  <c r="AU13" i="14"/>
  <c r="A13" i="19"/>
  <c r="AY66" i="10"/>
  <c r="AY69" i="10"/>
  <c r="BA74" i="10"/>
  <c r="BA51" i="10"/>
  <c r="BC33" i="10"/>
  <c r="AY48" i="10"/>
  <c r="AT14" i="19" l="1"/>
  <c r="AV13" i="19"/>
  <c r="AS14" i="12"/>
  <c r="AU13" i="12"/>
  <c r="AW13" i="12" s="1"/>
  <c r="AS14" i="16"/>
  <c r="AU13" i="16"/>
  <c r="AU13" i="19"/>
  <c r="AS14" i="19"/>
  <c r="AS15" i="10"/>
  <c r="AU14" i="10"/>
  <c r="BL12" i="14"/>
  <c r="BH11" i="20"/>
  <c r="BL11" i="12"/>
  <c r="AT15" i="10"/>
  <c r="AV14" i="10"/>
  <c r="AS15" i="14"/>
  <c r="AU14" i="14"/>
  <c r="BH11" i="19"/>
  <c r="AW40" i="11"/>
  <c r="AV13" i="16"/>
  <c r="AV14" i="12"/>
  <c r="AT15" i="12"/>
  <c r="AW13" i="14"/>
  <c r="AT14" i="20"/>
  <c r="AV13" i="20"/>
  <c r="BL12" i="10"/>
  <c r="AS42" i="11"/>
  <c r="AU41" i="11"/>
  <c r="BL11" i="16"/>
  <c r="A14" i="10"/>
  <c r="AW12" i="20"/>
  <c r="BL39" i="11"/>
  <c r="AS14" i="20"/>
  <c r="AU13" i="20"/>
  <c r="A14" i="16"/>
  <c r="AW12" i="12"/>
  <c r="AW12" i="16"/>
  <c r="AW12" i="19"/>
  <c r="AT24" i="10"/>
  <c r="AV13" i="10"/>
  <c r="A14" i="20"/>
  <c r="AT15" i="14"/>
  <c r="AV14" i="14"/>
  <c r="BC34" i="10"/>
  <c r="BA75" i="10"/>
  <c r="AY73" i="10"/>
  <c r="AY51" i="10"/>
  <c r="BA52" i="10"/>
  <c r="AT16" i="14" l="1"/>
  <c r="AV15" i="14"/>
  <c r="BL12" i="16"/>
  <c r="AS15" i="20"/>
  <c r="AU14" i="20"/>
  <c r="AW14" i="10"/>
  <c r="AS15" i="16"/>
  <c r="AU14" i="16"/>
  <c r="AT15" i="20"/>
  <c r="AV14" i="20"/>
  <c r="BL13" i="12"/>
  <c r="A15" i="20"/>
  <c r="BL12" i="12"/>
  <c r="AW41" i="11"/>
  <c r="AW14" i="14"/>
  <c r="AS16" i="10"/>
  <c r="AU15" i="10"/>
  <c r="AT58" i="10"/>
  <c r="AV24" i="10"/>
  <c r="A15" i="16"/>
  <c r="AT16" i="10"/>
  <c r="AV15" i="10"/>
  <c r="AW13" i="10"/>
  <c r="AS43" i="11"/>
  <c r="AU42" i="11"/>
  <c r="AV14" i="16"/>
  <c r="AS15" i="19"/>
  <c r="AU14" i="19"/>
  <c r="AS15" i="12"/>
  <c r="AU14" i="12"/>
  <c r="BH12" i="20"/>
  <c r="BL13" i="14"/>
  <c r="AS16" i="14"/>
  <c r="AU15" i="14"/>
  <c r="AW13" i="19"/>
  <c r="BL40" i="11"/>
  <c r="AT15" i="19"/>
  <c r="AV14" i="19"/>
  <c r="BH12" i="19"/>
  <c r="AW13" i="20"/>
  <c r="A15" i="10"/>
  <c r="AV15" i="12"/>
  <c r="AT16" i="12"/>
  <c r="AW13" i="16"/>
  <c r="AY74" i="10"/>
  <c r="BC35" i="10"/>
  <c r="AY52" i="10"/>
  <c r="BA78" i="10"/>
  <c r="BA77" i="10"/>
  <c r="BA57" i="10"/>
  <c r="AS16" i="19" l="1"/>
  <c r="AU15" i="19"/>
  <c r="AT16" i="20"/>
  <c r="AV15" i="20"/>
  <c r="AW15" i="10"/>
  <c r="AW14" i="16"/>
  <c r="BL13" i="10"/>
  <c r="AV16" i="12"/>
  <c r="AT18" i="12"/>
  <c r="AT68" i="10"/>
  <c r="AV58" i="10"/>
  <c r="AS16" i="20"/>
  <c r="AU15" i="20"/>
  <c r="AV15" i="16"/>
  <c r="AT17" i="10"/>
  <c r="AV16" i="10"/>
  <c r="AS17" i="10"/>
  <c r="AU16" i="10"/>
  <c r="A16" i="20"/>
  <c r="AS16" i="16"/>
  <c r="AU15" i="16"/>
  <c r="AW42" i="11"/>
  <c r="BL14" i="14"/>
  <c r="BL14" i="10"/>
  <c r="AW14" i="12"/>
  <c r="AT16" i="19"/>
  <c r="AS16" i="12"/>
  <c r="AU15" i="12"/>
  <c r="AW15" i="12" s="1"/>
  <c r="AS44" i="11"/>
  <c r="AU43" i="11"/>
  <c r="A16" i="16"/>
  <c r="AW15" i="14"/>
  <c r="BH13" i="20"/>
  <c r="BH13" i="19"/>
  <c r="A16" i="10"/>
  <c r="AW14" i="19"/>
  <c r="AW14" i="20"/>
  <c r="AS17" i="14"/>
  <c r="AU16" i="14"/>
  <c r="BL13" i="16"/>
  <c r="BL41" i="11"/>
  <c r="AT17" i="14"/>
  <c r="AV16" i="14"/>
  <c r="AY57" i="10"/>
  <c r="BC48" i="10"/>
  <c r="BA59" i="10"/>
  <c r="AY75" i="10"/>
  <c r="AS18" i="10" l="1"/>
  <c r="AU17" i="10"/>
  <c r="BL15" i="12"/>
  <c r="AS18" i="14"/>
  <c r="AU17" i="14"/>
  <c r="A17" i="10"/>
  <c r="AW16" i="10"/>
  <c r="AT20" i="12"/>
  <c r="AV18" i="12"/>
  <c r="BL15" i="10"/>
  <c r="AW16" i="14"/>
  <c r="BL42" i="11"/>
  <c r="A17" i="16"/>
  <c r="AV16" i="19"/>
  <c r="AW15" i="16"/>
  <c r="AT18" i="14"/>
  <c r="AV17" i="14"/>
  <c r="AW43" i="11"/>
  <c r="BL14" i="12"/>
  <c r="AS17" i="16"/>
  <c r="AU16" i="16"/>
  <c r="AT18" i="10"/>
  <c r="AV17" i="10"/>
  <c r="AW15" i="20"/>
  <c r="AT17" i="20"/>
  <c r="AV16" i="20"/>
  <c r="BH14" i="20"/>
  <c r="A17" i="20"/>
  <c r="BH14" i="19"/>
  <c r="AS17" i="12"/>
  <c r="AU16" i="12"/>
  <c r="AV16" i="16"/>
  <c r="BL14" i="16"/>
  <c r="AS45" i="11"/>
  <c r="AU44" i="11"/>
  <c r="AS17" i="20"/>
  <c r="AU16" i="20"/>
  <c r="BL15" i="14"/>
  <c r="AT72" i="10"/>
  <c r="AV68" i="10"/>
  <c r="AU16" i="19"/>
  <c r="BC51" i="10"/>
  <c r="AY78" i="10"/>
  <c r="AY77" i="10"/>
  <c r="AY59" i="10"/>
  <c r="BA64" i="10"/>
  <c r="AS46" i="11" l="1"/>
  <c r="AU45" i="11"/>
  <c r="AW16" i="16"/>
  <c r="BL43" i="11"/>
  <c r="AW17" i="14"/>
  <c r="A18" i="16"/>
  <c r="AT21" i="12"/>
  <c r="AV20" i="12"/>
  <c r="AS19" i="14"/>
  <c r="AU18" i="14"/>
  <c r="AT18" i="20"/>
  <c r="AV17" i="20"/>
  <c r="AS18" i="16"/>
  <c r="AU17" i="16"/>
  <c r="AS18" i="12"/>
  <c r="AU17" i="12"/>
  <c r="AT19" i="14"/>
  <c r="AV18" i="14"/>
  <c r="AV72" i="10"/>
  <c r="AT76" i="10"/>
  <c r="AW16" i="20"/>
  <c r="BH15" i="20"/>
  <c r="AW16" i="12"/>
  <c r="BL15" i="16"/>
  <c r="BL16" i="10"/>
  <c r="AW17" i="10"/>
  <c r="AT19" i="10"/>
  <c r="AV18" i="10"/>
  <c r="A18" i="20"/>
  <c r="BL16" i="14"/>
  <c r="AW44" i="11"/>
  <c r="AW16" i="19"/>
  <c r="AS18" i="20"/>
  <c r="AU17" i="20"/>
  <c r="AV17" i="16"/>
  <c r="A18" i="10"/>
  <c r="AS19" i="10"/>
  <c r="AU18" i="10"/>
  <c r="AY64" i="10"/>
  <c r="BA70" i="10"/>
  <c r="BA65" i="10"/>
  <c r="BC53" i="10"/>
  <c r="A19" i="10" l="1"/>
  <c r="BL16" i="12"/>
  <c r="AW18" i="14"/>
  <c r="AS19" i="16"/>
  <c r="AU18" i="16"/>
  <c r="AT22" i="12"/>
  <c r="AV21" i="12"/>
  <c r="AT20" i="10"/>
  <c r="AV19" i="10"/>
  <c r="BL16" i="16"/>
  <c r="BH16" i="19"/>
  <c r="AW18" i="10"/>
  <c r="AV18" i="16"/>
  <c r="AW17" i="12"/>
  <c r="AT19" i="20"/>
  <c r="AV18" i="20"/>
  <c r="A19" i="16"/>
  <c r="BL44" i="11"/>
  <c r="BL17" i="10"/>
  <c r="AT20" i="14"/>
  <c r="AV19" i="14"/>
  <c r="BH16" i="20"/>
  <c r="AS19" i="12"/>
  <c r="AU18" i="12"/>
  <c r="AW45" i="11"/>
  <c r="AW17" i="20"/>
  <c r="AV76" i="10"/>
  <c r="BL17" i="14"/>
  <c r="AS47" i="11"/>
  <c r="AU46" i="11"/>
  <c r="AS20" i="10"/>
  <c r="AU19" i="10"/>
  <c r="AS19" i="20"/>
  <c r="AU18" i="20"/>
  <c r="A19" i="20"/>
  <c r="AW17" i="16"/>
  <c r="AS20" i="14"/>
  <c r="AU19" i="14"/>
  <c r="BC56" i="10"/>
  <c r="AY65" i="10"/>
  <c r="AW46" i="11" l="1"/>
  <c r="AS48" i="11"/>
  <c r="AU47" i="11"/>
  <c r="AT21" i="10"/>
  <c r="AV20" i="10"/>
  <c r="BL18" i="14"/>
  <c r="AW19" i="14"/>
  <c r="AW18" i="20"/>
  <c r="BL45" i="11"/>
  <c r="AT21" i="14"/>
  <c r="AV20" i="14"/>
  <c r="BL18" i="10"/>
  <c r="AT20" i="20"/>
  <c r="AV19" i="20"/>
  <c r="AT23" i="12"/>
  <c r="AV22" i="12"/>
  <c r="AV19" i="16"/>
  <c r="A20" i="20"/>
  <c r="AW18" i="12"/>
  <c r="AS20" i="20"/>
  <c r="AU19" i="20"/>
  <c r="AS21" i="14"/>
  <c r="AU20" i="14"/>
  <c r="AS20" i="12"/>
  <c r="AU19" i="12"/>
  <c r="BL17" i="12"/>
  <c r="AW18" i="16"/>
  <c r="A20" i="10"/>
  <c r="BH17" i="20"/>
  <c r="BL17" i="16"/>
  <c r="A20" i="16"/>
  <c r="AS21" i="10"/>
  <c r="AU20" i="10"/>
  <c r="AW19" i="10"/>
  <c r="AS20" i="16"/>
  <c r="AU19" i="16"/>
  <c r="AY70" i="10"/>
  <c r="AY80" i="10"/>
  <c r="BC57" i="10"/>
  <c r="AS22" i="14" l="1"/>
  <c r="AU21" i="14"/>
  <c r="AT21" i="20"/>
  <c r="AV20" i="20"/>
  <c r="AW19" i="20"/>
  <c r="AV20" i="16"/>
  <c r="AT22" i="10"/>
  <c r="AV21" i="10"/>
  <c r="AW20" i="10"/>
  <c r="AW19" i="12"/>
  <c r="AS21" i="20"/>
  <c r="AU20" i="20"/>
  <c r="BH18" i="20"/>
  <c r="AW47" i="11"/>
  <c r="AU48" i="11"/>
  <c r="AS49" i="11"/>
  <c r="AS50" i="11" s="1"/>
  <c r="AU50" i="11" s="1"/>
  <c r="AW50" i="11" s="1"/>
  <c r="BL50" i="11" s="1"/>
  <c r="AW19" i="16"/>
  <c r="AW20" i="14"/>
  <c r="BL19" i="14"/>
  <c r="A21" i="10"/>
  <c r="BL19" i="10"/>
  <c r="AS22" i="10"/>
  <c r="AU21" i="10"/>
  <c r="AS21" i="12"/>
  <c r="AU20" i="12"/>
  <c r="BL18" i="12"/>
  <c r="AT24" i="12"/>
  <c r="AV23" i="12"/>
  <c r="A21" i="16"/>
  <c r="AS21" i="16"/>
  <c r="AU20" i="16"/>
  <c r="BL18" i="16"/>
  <c r="A21" i="20"/>
  <c r="AT22" i="14"/>
  <c r="AV21" i="14"/>
  <c r="BL46" i="11"/>
  <c r="BC58" i="10"/>
  <c r="BH19" i="20" l="1"/>
  <c r="AU49" i="11"/>
  <c r="AW21" i="10"/>
  <c r="BL19" i="16"/>
  <c r="AT23" i="14"/>
  <c r="AV22" i="14"/>
  <c r="AS22" i="16"/>
  <c r="AU21" i="16"/>
  <c r="AW20" i="12"/>
  <c r="AS22" i="12"/>
  <c r="AU21" i="12"/>
  <c r="A22" i="10"/>
  <c r="AW48" i="11"/>
  <c r="AW20" i="20"/>
  <c r="BL20" i="10"/>
  <c r="A22" i="20"/>
  <c r="A22" i="16"/>
  <c r="AT23" i="10"/>
  <c r="AV22" i="10"/>
  <c r="AT22" i="20"/>
  <c r="AV21" i="20"/>
  <c r="AW21" i="14"/>
  <c r="AW20" i="16"/>
  <c r="AS22" i="20"/>
  <c r="AU21" i="20"/>
  <c r="AT25" i="12"/>
  <c r="AV24" i="12"/>
  <c r="BL47" i="11"/>
  <c r="AS23" i="10"/>
  <c r="AU22" i="10"/>
  <c r="BL20" i="14"/>
  <c r="BL19" i="12"/>
  <c r="AV21" i="16"/>
  <c r="AS23" i="14"/>
  <c r="AU22" i="14"/>
  <c r="BC59" i="10"/>
  <c r="AW22" i="10" l="1"/>
  <c r="AV27" i="16"/>
  <c r="AT25" i="10"/>
  <c r="AV23" i="10"/>
  <c r="AV24" i="16"/>
  <c r="AW21" i="20"/>
  <c r="BL21" i="14"/>
  <c r="A23" i="16"/>
  <c r="BL48" i="11"/>
  <c r="AW21" i="16"/>
  <c r="AT26" i="12"/>
  <c r="AV25" i="12"/>
  <c r="BH20" i="20"/>
  <c r="AS24" i="10"/>
  <c r="AU23" i="10"/>
  <c r="BL21" i="10"/>
  <c r="BL20" i="12"/>
  <c r="AV22" i="16"/>
  <c r="AS23" i="20"/>
  <c r="AU22" i="20"/>
  <c r="A23" i="20"/>
  <c r="A23" i="10"/>
  <c r="AS23" i="16"/>
  <c r="AU22" i="16"/>
  <c r="AV25" i="16"/>
  <c r="AS24" i="14"/>
  <c r="AU23" i="14"/>
  <c r="AT23" i="20"/>
  <c r="AV22" i="20"/>
  <c r="AW21" i="12"/>
  <c r="AW22" i="14"/>
  <c r="AW49" i="11"/>
  <c r="AS23" i="12"/>
  <c r="AU22" i="12"/>
  <c r="AV23" i="14"/>
  <c r="AT24" i="14"/>
  <c r="AV23" i="16"/>
  <c r="BL20" i="16"/>
  <c r="BC60" i="10"/>
  <c r="BL21" i="12" l="1"/>
  <c r="AW22" i="20"/>
  <c r="AW23" i="10"/>
  <c r="AW22" i="12"/>
  <c r="A24" i="16"/>
  <c r="AU23" i="12"/>
  <c r="AS24" i="12"/>
  <c r="AW22" i="16"/>
  <c r="AS24" i="20"/>
  <c r="AU23" i="20"/>
  <c r="AT27" i="12"/>
  <c r="AV26" i="12"/>
  <c r="AT26" i="10"/>
  <c r="AV25" i="10"/>
  <c r="BL21" i="16"/>
  <c r="A24" i="20"/>
  <c r="AT26" i="20"/>
  <c r="AT24" i="20"/>
  <c r="AV23" i="20"/>
  <c r="AS24" i="16"/>
  <c r="AU23" i="16"/>
  <c r="BL49" i="11"/>
  <c r="BL51" i="11" s="1"/>
  <c r="A24" i="10"/>
  <c r="AV26" i="16"/>
  <c r="BH21" i="20"/>
  <c r="BL22" i="10"/>
  <c r="AV28" i="16"/>
  <c r="AV24" i="14"/>
  <c r="AT25" i="14"/>
  <c r="AW23" i="14"/>
  <c r="BL22" i="14"/>
  <c r="AS25" i="14"/>
  <c r="AU24" i="14"/>
  <c r="AS25" i="10"/>
  <c r="AU24" i="10"/>
  <c r="BC64" i="10"/>
  <c r="AW24" i="14" l="1"/>
  <c r="AS25" i="16"/>
  <c r="AU24" i="16"/>
  <c r="A25" i="20"/>
  <c r="AS25" i="12"/>
  <c r="AU24" i="12"/>
  <c r="AV27" i="12"/>
  <c r="AT28" i="12"/>
  <c r="AW23" i="12"/>
  <c r="AS26" i="10"/>
  <c r="AU25" i="10"/>
  <c r="AT27" i="10"/>
  <c r="AV26" i="10"/>
  <c r="BL22" i="12"/>
  <c r="AS26" i="14"/>
  <c r="AU25" i="14"/>
  <c r="AT25" i="20"/>
  <c r="AV24" i="20"/>
  <c r="BL23" i="10"/>
  <c r="AW23" i="20"/>
  <c r="A25" i="10"/>
  <c r="A25" i="16"/>
  <c r="BH22" i="20"/>
  <c r="AT27" i="20"/>
  <c r="AV26" i="20"/>
  <c r="AW24" i="10"/>
  <c r="D24" i="22"/>
  <c r="E24" i="22" s="1"/>
  <c r="F24" i="22" s="1"/>
  <c r="AS25" i="20"/>
  <c r="AU24" i="20"/>
  <c r="AT26" i="14"/>
  <c r="AV25" i="14"/>
  <c r="BL23" i="14"/>
  <c r="AW23" i="16"/>
  <c r="BL22" i="16"/>
  <c r="BC67" i="10"/>
  <c r="BC66" i="10"/>
  <c r="A26" i="10" l="1"/>
  <c r="A26" i="20"/>
  <c r="BL23" i="16"/>
  <c r="AV25" i="20"/>
  <c r="AT28" i="10"/>
  <c r="AV27" i="10"/>
  <c r="AW24" i="16"/>
  <c r="AW24" i="12"/>
  <c r="A26" i="16"/>
  <c r="AW24" i="20"/>
  <c r="AS26" i="20"/>
  <c r="AU25" i="20"/>
  <c r="BH23" i="20"/>
  <c r="AW25" i="10"/>
  <c r="AS26" i="12"/>
  <c r="AU25" i="12"/>
  <c r="AS26" i="16"/>
  <c r="AU25" i="16"/>
  <c r="BL24" i="10"/>
  <c r="AW25" i="14"/>
  <c r="AS27" i="14"/>
  <c r="AU26" i="14"/>
  <c r="AS27" i="10"/>
  <c r="AU26" i="10"/>
  <c r="AT29" i="12"/>
  <c r="AV28" i="12"/>
  <c r="AV27" i="20"/>
  <c r="AT27" i="14"/>
  <c r="AV26" i="14"/>
  <c r="BL23" i="12"/>
  <c r="BL24" i="14"/>
  <c r="AW26" i="10" l="1"/>
  <c r="BL26" i="10" s="1"/>
  <c r="BL25" i="14"/>
  <c r="AW25" i="12"/>
  <c r="AS27" i="20"/>
  <c r="AU26" i="20"/>
  <c r="AS28" i="14"/>
  <c r="AU27" i="14"/>
  <c r="AW25" i="20"/>
  <c r="AT30" i="12"/>
  <c r="AV29" i="12"/>
  <c r="AS27" i="16"/>
  <c r="AU26" i="16"/>
  <c r="BL24" i="16"/>
  <c r="AW26" i="14"/>
  <c r="AS27" i="12"/>
  <c r="AU26" i="12"/>
  <c r="BH24" i="20"/>
  <c r="AT28" i="14"/>
  <c r="AV27" i="14"/>
  <c r="AT29" i="10"/>
  <c r="AV28" i="10"/>
  <c r="A27" i="16"/>
  <c r="AS28" i="10"/>
  <c r="AU27" i="10"/>
  <c r="BL25" i="10"/>
  <c r="AW25" i="16"/>
  <c r="BL24" i="12"/>
  <c r="A27" i="10"/>
  <c r="AW26" i="20" l="1"/>
  <c r="AS28" i="12"/>
  <c r="AU27" i="12"/>
  <c r="AS29" i="14"/>
  <c r="AU28" i="14"/>
  <c r="AV30" i="12"/>
  <c r="AT31" i="12"/>
  <c r="BL26" i="14"/>
  <c r="AU27" i="20"/>
  <c r="BH25" i="20"/>
  <c r="BL25" i="12"/>
  <c r="AS28" i="16"/>
  <c r="AS29" i="16" s="1"/>
  <c r="AU29" i="16" s="1"/>
  <c r="AW29" i="16" s="1"/>
  <c r="BL29" i="16" s="1"/>
  <c r="AU27" i="16"/>
  <c r="A28" i="10"/>
  <c r="AT30" i="10"/>
  <c r="AV29" i="10"/>
  <c r="BL25" i="16"/>
  <c r="AS29" i="10"/>
  <c r="AU28" i="10"/>
  <c r="AW27" i="14"/>
  <c r="AW27" i="10"/>
  <c r="AW26" i="16"/>
  <c r="AT29" i="14"/>
  <c r="AV28" i="14"/>
  <c r="AW26" i="12"/>
  <c r="AS30" i="10" l="1"/>
  <c r="AU29" i="10"/>
  <c r="BL26" i="16"/>
  <c r="AW28" i="10"/>
  <c r="AU28" i="16"/>
  <c r="AS30" i="14"/>
  <c r="AU29" i="14"/>
  <c r="AW27" i="16"/>
  <c r="BL26" i="12"/>
  <c r="BL27" i="10"/>
  <c r="AW27" i="12"/>
  <c r="AW28" i="14"/>
  <c r="AS29" i="12"/>
  <c r="AU28" i="12"/>
  <c r="AT31" i="10"/>
  <c r="AV30" i="10"/>
  <c r="AT32" i="12"/>
  <c r="AV31" i="12"/>
  <c r="AT30" i="14"/>
  <c r="AV29" i="14"/>
  <c r="BL27" i="14"/>
  <c r="A29" i="10"/>
  <c r="AW27" i="20"/>
  <c r="BH26" i="20"/>
  <c r="AT33" i="12" l="1"/>
  <c r="AV32" i="12"/>
  <c r="AW28" i="16"/>
  <c r="BL28" i="14"/>
  <c r="BL28" i="10"/>
  <c r="AW29" i="14"/>
  <c r="BL27" i="12"/>
  <c r="BL27" i="16"/>
  <c r="AT32" i="10"/>
  <c r="AV31" i="10"/>
  <c r="AW29" i="10"/>
  <c r="A30" i="10"/>
  <c r="AT31" i="14"/>
  <c r="AV30" i="14"/>
  <c r="BH27" i="20"/>
  <c r="AW28" i="12"/>
  <c r="AS30" i="12"/>
  <c r="AU29" i="12"/>
  <c r="AS31" i="14"/>
  <c r="AU30" i="14"/>
  <c r="AU30" i="10"/>
  <c r="AS31" i="10"/>
  <c r="BL29" i="10" l="1"/>
  <c r="BL28" i="16"/>
  <c r="BL30" i="16" s="1"/>
  <c r="AW30" i="10"/>
  <c r="BL28" i="12"/>
  <c r="BH28" i="20"/>
  <c r="D30" i="22" s="1"/>
  <c r="E30" i="22" s="1"/>
  <c r="F30" i="22" s="1"/>
  <c r="AW30" i="14"/>
  <c r="BL29" i="14"/>
  <c r="AT34" i="12"/>
  <c r="AV33" i="12"/>
  <c r="AS32" i="14"/>
  <c r="AU31" i="14"/>
  <c r="AW29" i="12"/>
  <c r="A31" i="10"/>
  <c r="AT33" i="10"/>
  <c r="AV32" i="10"/>
  <c r="AT32" i="14"/>
  <c r="AV31" i="14"/>
  <c r="AS31" i="12"/>
  <c r="AU30" i="12"/>
  <c r="AS32" i="10"/>
  <c r="AU31" i="10"/>
  <c r="AW31" i="14" l="1"/>
  <c r="BL29" i="12"/>
  <c r="A32" i="10"/>
  <c r="AT33" i="14"/>
  <c r="AV32" i="14"/>
  <c r="BL30" i="10"/>
  <c r="BL30" i="14"/>
  <c r="AW31" i="10"/>
  <c r="AS33" i="14"/>
  <c r="AU32" i="14"/>
  <c r="D31" i="22"/>
  <c r="E31" i="22" s="1"/>
  <c r="F31" i="22" s="1"/>
  <c r="AS33" i="10"/>
  <c r="AU32" i="10"/>
  <c r="AW30" i="12"/>
  <c r="AT34" i="10"/>
  <c r="AV33" i="10"/>
  <c r="AS32" i="12"/>
  <c r="AU31" i="12"/>
  <c r="AT35" i="12"/>
  <c r="AV34" i="12"/>
  <c r="AW32" i="10" l="1"/>
  <c r="BL31" i="10"/>
  <c r="A33" i="10"/>
  <c r="AU32" i="12"/>
  <c r="AS33" i="12"/>
  <c r="AS34" i="14"/>
  <c r="AU33" i="14"/>
  <c r="AT34" i="14"/>
  <c r="AV33" i="14"/>
  <c r="AU33" i="10"/>
  <c r="AS34" i="10"/>
  <c r="AV35" i="12"/>
  <c r="AT36" i="12"/>
  <c r="AT37" i="12" s="1"/>
  <c r="AV37" i="12" s="1"/>
  <c r="BL30" i="12"/>
  <c r="AT35" i="10"/>
  <c r="AV34" i="10"/>
  <c r="AW31" i="12"/>
  <c r="AW32" i="14"/>
  <c r="BL31" i="14"/>
  <c r="A34" i="10" l="1"/>
  <c r="AV34" i="14"/>
  <c r="AT35" i="14"/>
  <c r="AW32" i="12"/>
  <c r="BL32" i="14"/>
  <c r="AW33" i="14"/>
  <c r="AT36" i="10"/>
  <c r="AV35" i="10"/>
  <c r="AS35" i="10"/>
  <c r="AU34" i="10"/>
  <c r="AS35" i="14"/>
  <c r="AU34" i="14"/>
  <c r="BL31" i="12"/>
  <c r="AV36" i="12"/>
  <c r="AW33" i="10"/>
  <c r="AS34" i="12"/>
  <c r="AU33" i="12"/>
  <c r="BL32" i="10"/>
  <c r="AW33" i="12" l="1"/>
  <c r="AT37" i="10"/>
  <c r="AV36" i="10"/>
  <c r="AT36" i="14"/>
  <c r="AV35" i="14"/>
  <c r="BL33" i="14"/>
  <c r="AW34" i="14"/>
  <c r="BL33" i="10"/>
  <c r="AW34" i="10"/>
  <c r="AU34" i="12"/>
  <c r="AS35" i="12"/>
  <c r="AS36" i="14"/>
  <c r="AU35" i="14"/>
  <c r="AS36" i="10"/>
  <c r="AU35" i="10"/>
  <c r="BL32" i="12"/>
  <c r="A35" i="10"/>
  <c r="AV36" i="14" l="1"/>
  <c r="AT37" i="14"/>
  <c r="AW35" i="14"/>
  <c r="AS37" i="14"/>
  <c r="AU36" i="14"/>
  <c r="BL34" i="10"/>
  <c r="A36" i="10"/>
  <c r="BL34" i="14"/>
  <c r="AV37" i="10"/>
  <c r="AT38" i="10"/>
  <c r="AW35" i="10"/>
  <c r="AS37" i="10"/>
  <c r="AU36" i="10"/>
  <c r="BL33" i="12"/>
  <c r="AU35" i="12"/>
  <c r="AS36" i="12"/>
  <c r="AS37" i="12" s="1"/>
  <c r="AU37" i="12" s="1"/>
  <c r="AW37" i="12" s="1"/>
  <c r="BL37" i="12" s="1"/>
  <c r="AW34" i="12"/>
  <c r="AS38" i="14" l="1"/>
  <c r="AU37" i="14"/>
  <c r="AW36" i="10"/>
  <c r="BL35" i="14"/>
  <c r="AU36" i="12"/>
  <c r="AT38" i="14"/>
  <c r="AV37" i="14"/>
  <c r="AS38" i="10"/>
  <c r="AU37" i="10"/>
  <c r="BL35" i="10"/>
  <c r="AW36" i="14"/>
  <c r="BL34" i="12"/>
  <c r="A37" i="10"/>
  <c r="AW35" i="12"/>
  <c r="AT39" i="10"/>
  <c r="AV38" i="10"/>
  <c r="AW37" i="10" l="1"/>
  <c r="AS39" i="10"/>
  <c r="AU38" i="10"/>
  <c r="BL36" i="10"/>
  <c r="AV38" i="14"/>
  <c r="AT39" i="14"/>
  <c r="BL36" i="14"/>
  <c r="A38" i="10"/>
  <c r="AW37" i="14"/>
  <c r="AV39" i="10"/>
  <c r="AT40" i="10"/>
  <c r="BL35" i="12"/>
  <c r="AW36" i="12"/>
  <c r="AS39" i="14"/>
  <c r="AU38" i="14"/>
  <c r="BL36" i="12" l="1"/>
  <c r="BL37" i="14"/>
  <c r="AW38" i="10"/>
  <c r="AS40" i="14"/>
  <c r="AU39" i="14"/>
  <c r="A39" i="10"/>
  <c r="AS40" i="10"/>
  <c r="AU39" i="10"/>
  <c r="AT40" i="14"/>
  <c r="AV39" i="14"/>
  <c r="AT41" i="10"/>
  <c r="AV40" i="10"/>
  <c r="AW38" i="14"/>
  <c r="BL37" i="10"/>
  <c r="AT41" i="14" l="1"/>
  <c r="AV40" i="14"/>
  <c r="AS41" i="14"/>
  <c r="AU40" i="14"/>
  <c r="BL38" i="14"/>
  <c r="AU40" i="10"/>
  <c r="AS41" i="10"/>
  <c r="BL38" i="10"/>
  <c r="AW39" i="10"/>
  <c r="A40" i="10"/>
  <c r="AT42" i="10"/>
  <c r="AV41" i="10"/>
  <c r="AW39" i="14"/>
  <c r="D28" i="22"/>
  <c r="E28" i="22" s="1"/>
  <c r="F28" i="22" s="1"/>
  <c r="BL39" i="10" l="1"/>
  <c r="AS42" i="14"/>
  <c r="AU41" i="14"/>
  <c r="AS42" i="10"/>
  <c r="AU41" i="10"/>
  <c r="AW40" i="14"/>
  <c r="AT42" i="14"/>
  <c r="AV41" i="14"/>
  <c r="A41" i="10"/>
  <c r="BL39" i="14"/>
  <c r="AV42" i="10"/>
  <c r="AT43" i="10"/>
  <c r="AW40" i="10"/>
  <c r="AW41" i="10" l="1"/>
  <c r="AT44" i="10"/>
  <c r="AV43" i="10"/>
  <c r="AS43" i="14"/>
  <c r="AU42" i="14"/>
  <c r="BL40" i="10"/>
  <c r="AW41" i="14"/>
  <c r="AT43" i="14"/>
  <c r="AV42" i="14"/>
  <c r="AS43" i="10"/>
  <c r="AU42" i="10"/>
  <c r="A42" i="10"/>
  <c r="BL40" i="14"/>
  <c r="AW42" i="14" l="1"/>
  <c r="AV43" i="14"/>
  <c r="AT44" i="14"/>
  <c r="AS44" i="14"/>
  <c r="AU43" i="14"/>
  <c r="AW42" i="10"/>
  <c r="AT45" i="10"/>
  <c r="AV44" i="10"/>
  <c r="A43" i="10"/>
  <c r="BL41" i="14"/>
  <c r="AS44" i="10"/>
  <c r="AU43" i="10"/>
  <c r="BL41" i="10"/>
  <c r="AT46" i="10" l="1"/>
  <c r="AV45" i="10"/>
  <c r="A44" i="10"/>
  <c r="AS45" i="14"/>
  <c r="AU44" i="14"/>
  <c r="AT45" i="14"/>
  <c r="AV44" i="14"/>
  <c r="AU44" i="10"/>
  <c r="AS45" i="10"/>
  <c r="AW43" i="10"/>
  <c r="AW43" i="14"/>
  <c r="BL42" i="10"/>
  <c r="BL42" i="14"/>
  <c r="A45" i="10" l="1"/>
  <c r="BL43" i="10"/>
  <c r="AS46" i="10"/>
  <c r="AU45" i="10"/>
  <c r="AS46" i="14"/>
  <c r="AU45" i="14"/>
  <c r="AW44" i="10"/>
  <c r="AT47" i="10"/>
  <c r="AV46" i="10"/>
  <c r="AW44" i="14"/>
  <c r="AV45" i="14"/>
  <c r="AT46" i="14"/>
  <c r="BL43" i="14"/>
  <c r="BL44" i="14" l="1"/>
  <c r="AW45" i="10"/>
  <c r="AT47" i="14"/>
  <c r="AV46" i="14"/>
  <c r="AS47" i="14"/>
  <c r="AU46" i="14"/>
  <c r="AS47" i="10"/>
  <c r="AU46" i="10"/>
  <c r="AT48" i="10"/>
  <c r="AV47" i="10"/>
  <c r="AW45" i="14"/>
  <c r="BL44" i="10"/>
  <c r="A46" i="10"/>
  <c r="AV48" i="10" l="1"/>
  <c r="AT49" i="10"/>
  <c r="AW46" i="14"/>
  <c r="AT48" i="14"/>
  <c r="AV47" i="14"/>
  <c r="AW46" i="10"/>
  <c r="AS48" i="14"/>
  <c r="AU47" i="14"/>
  <c r="A47" i="10"/>
  <c r="BL45" i="10"/>
  <c r="AU47" i="10"/>
  <c r="AS48" i="10"/>
  <c r="BL45" i="14"/>
  <c r="AT49" i="14" l="1"/>
  <c r="AV48" i="14"/>
  <c r="AW47" i="14"/>
  <c r="AT50" i="10"/>
  <c r="AV49" i="10"/>
  <c r="AS49" i="10"/>
  <c r="AU48" i="10"/>
  <c r="A48" i="10"/>
  <c r="BL46" i="14"/>
  <c r="AW47" i="10"/>
  <c r="AS49" i="14"/>
  <c r="AU48" i="14"/>
  <c r="BL46" i="10"/>
  <c r="AT51" i="10" l="1"/>
  <c r="AV50" i="10"/>
  <c r="BL47" i="10"/>
  <c r="BL47" i="14"/>
  <c r="AW48" i="10"/>
  <c r="AT50" i="14"/>
  <c r="AV49" i="14"/>
  <c r="A49" i="10"/>
  <c r="AW48" i="14"/>
  <c r="AS50" i="14"/>
  <c r="AU49" i="14"/>
  <c r="AU49" i="10"/>
  <c r="AS50" i="10"/>
  <c r="BL48" i="14" l="1"/>
  <c r="A50" i="10"/>
  <c r="AU50" i="10"/>
  <c r="AS51" i="10"/>
  <c r="AW49" i="14"/>
  <c r="AV51" i="10"/>
  <c r="AT52" i="10"/>
  <c r="BL48" i="10"/>
  <c r="AW49" i="10"/>
  <c r="AV50" i="14"/>
  <c r="AT51" i="14"/>
  <c r="AS51" i="14"/>
  <c r="AU50" i="14"/>
  <c r="AU51" i="10" l="1"/>
  <c r="AS52" i="10"/>
  <c r="AW50" i="10"/>
  <c r="AT53" i="10"/>
  <c r="AV52" i="10"/>
  <c r="BL49" i="10"/>
  <c r="BL49" i="14"/>
  <c r="AS52" i="14"/>
  <c r="AU51" i="14"/>
  <c r="AT52" i="14"/>
  <c r="AV51" i="14"/>
  <c r="A51" i="10"/>
  <c r="AW50" i="14"/>
  <c r="BL50" i="14" l="1"/>
  <c r="A52" i="10"/>
  <c r="AS53" i="10"/>
  <c r="AU52" i="10"/>
  <c r="AT54" i="10"/>
  <c r="AV53" i="10"/>
  <c r="AS53" i="14"/>
  <c r="AU52" i="14"/>
  <c r="BL50" i="10"/>
  <c r="AW51" i="10"/>
  <c r="AW51" i="14"/>
  <c r="AV52" i="14"/>
  <c r="AT53" i="14"/>
  <c r="AW52" i="10" l="1"/>
  <c r="AW52" i="14"/>
  <c r="A53" i="10"/>
  <c r="AT54" i="14"/>
  <c r="AV53" i="14"/>
  <c r="AS54" i="10"/>
  <c r="AU53" i="10"/>
  <c r="BL51" i="10"/>
  <c r="AS54" i="14"/>
  <c r="AU53" i="14"/>
  <c r="BL51" i="14"/>
  <c r="AT55" i="10"/>
  <c r="AV54" i="10"/>
  <c r="AT55" i="14" l="1"/>
  <c r="AV54" i="14"/>
  <c r="AS55" i="14"/>
  <c r="AU54" i="14"/>
  <c r="AT56" i="10"/>
  <c r="AV55" i="10"/>
  <c r="A54" i="10"/>
  <c r="AW53" i="10"/>
  <c r="AS55" i="10"/>
  <c r="AU54" i="10"/>
  <c r="BL52" i="14"/>
  <c r="AW53" i="14"/>
  <c r="BL52" i="10"/>
  <c r="AT57" i="10" l="1"/>
  <c r="AV56" i="10"/>
  <c r="AS56" i="14"/>
  <c r="AU55" i="14"/>
  <c r="AW54" i="14"/>
  <c r="AU55" i="10"/>
  <c r="AS56" i="10"/>
  <c r="A55" i="10"/>
  <c r="AW54" i="10"/>
  <c r="BL53" i="10"/>
  <c r="BL53" i="14"/>
  <c r="AT56" i="14"/>
  <c r="AV55" i="14"/>
  <c r="BL54" i="14" l="1"/>
  <c r="AW55" i="14"/>
  <c r="AT57" i="14"/>
  <c r="AV56" i="14"/>
  <c r="BL54" i="10"/>
  <c r="AS57" i="14"/>
  <c r="AU56" i="14"/>
  <c r="AW55" i="10"/>
  <c r="AT59" i="10"/>
  <c r="AV57" i="10"/>
  <c r="A56" i="10"/>
  <c r="AS57" i="10"/>
  <c r="AU56" i="10"/>
  <c r="BH82" i="10"/>
  <c r="AW56" i="14" l="1"/>
  <c r="BL55" i="10"/>
  <c r="AW56" i="10"/>
  <c r="AS58" i="10"/>
  <c r="AU57" i="10"/>
  <c r="BL55" i="14"/>
  <c r="AT60" i="10"/>
  <c r="AV59" i="10"/>
  <c r="AT58" i="14"/>
  <c r="AV57" i="14"/>
  <c r="AS58" i="14"/>
  <c r="AU57" i="14"/>
  <c r="A57" i="10"/>
  <c r="AT61" i="10" l="1"/>
  <c r="AV60" i="10"/>
  <c r="AT59" i="14"/>
  <c r="AV58" i="14"/>
  <c r="AS59" i="10"/>
  <c r="AU58" i="10"/>
  <c r="A58" i="10"/>
  <c r="BL56" i="10"/>
  <c r="AS59" i="14"/>
  <c r="AU58" i="14"/>
  <c r="AW57" i="14"/>
  <c r="AW57" i="10"/>
  <c r="BL56" i="14"/>
  <c r="AW58" i="14" l="1"/>
  <c r="AT60" i="14"/>
  <c r="AV59" i="14"/>
  <c r="AU59" i="10"/>
  <c r="AS60" i="10"/>
  <c r="BL57" i="10"/>
  <c r="AV61" i="10"/>
  <c r="AT62" i="10"/>
  <c r="AS60" i="14"/>
  <c r="AU59" i="14"/>
  <c r="A59" i="10"/>
  <c r="BL57" i="14"/>
  <c r="AW58" i="10"/>
  <c r="AW59" i="10" l="1"/>
  <c r="AS61" i="10"/>
  <c r="AU60" i="10"/>
  <c r="BL58" i="10"/>
  <c r="AW59" i="14"/>
  <c r="AS61" i="14"/>
  <c r="AU60" i="14"/>
  <c r="AT61" i="14"/>
  <c r="AV60" i="14"/>
  <c r="AT63" i="10"/>
  <c r="AV62" i="10"/>
  <c r="A60" i="10"/>
  <c r="BL58" i="14"/>
  <c r="BL59" i="14" l="1"/>
  <c r="AW60" i="14"/>
  <c r="AW60" i="10"/>
  <c r="A61" i="10"/>
  <c r="AT62" i="14"/>
  <c r="AV61" i="14"/>
  <c r="AS62" i="10"/>
  <c r="AU61" i="10"/>
  <c r="AS62" i="14"/>
  <c r="AU61" i="14"/>
  <c r="AV63" i="10"/>
  <c r="AT64" i="10"/>
  <c r="BL59" i="10"/>
  <c r="A62" i="10" l="1"/>
  <c r="AS63" i="14"/>
  <c r="AU62" i="14"/>
  <c r="AW61" i="10"/>
  <c r="AW61" i="14"/>
  <c r="AU62" i="10"/>
  <c r="AS63" i="10"/>
  <c r="AT65" i="10"/>
  <c r="AV64" i="10"/>
  <c r="AT63" i="14"/>
  <c r="AV62" i="14"/>
  <c r="BL60" i="10"/>
  <c r="BL60" i="14"/>
  <c r="BL61" i="10" l="1"/>
  <c r="AT66" i="10"/>
  <c r="AV65" i="10"/>
  <c r="BL61" i="14"/>
  <c r="AS64" i="10"/>
  <c r="AU63" i="10"/>
  <c r="AW62" i="14"/>
  <c r="AW62" i="10"/>
  <c r="AS64" i="14"/>
  <c r="AU63" i="14"/>
  <c r="AT64" i="14"/>
  <c r="AV63" i="14"/>
  <c r="A63" i="10"/>
  <c r="A64" i="10" l="1"/>
  <c r="AW63" i="14"/>
  <c r="BL62" i="10"/>
  <c r="AT65" i="14"/>
  <c r="AV64" i="14"/>
  <c r="AT67" i="10"/>
  <c r="AV66" i="10"/>
  <c r="AS65" i="14"/>
  <c r="AU64" i="14"/>
  <c r="BL62" i="14"/>
  <c r="AW63" i="10"/>
  <c r="AU64" i="10"/>
  <c r="AS65" i="10"/>
  <c r="AT66" i="14" l="1"/>
  <c r="AV65" i="14"/>
  <c r="AS66" i="14"/>
  <c r="AU65" i="14"/>
  <c r="AT69" i="10"/>
  <c r="AV67" i="10"/>
  <c r="AW64" i="10"/>
  <c r="AS66" i="10"/>
  <c r="AU65" i="10"/>
  <c r="BL63" i="14"/>
  <c r="BL63" i="10"/>
  <c r="AW64" i="14"/>
  <c r="A65" i="10"/>
  <c r="A66" i="10" l="1"/>
  <c r="AW65" i="10"/>
  <c r="BL64" i="14"/>
  <c r="AW65" i="14"/>
  <c r="AT70" i="10"/>
  <c r="AV69" i="10"/>
  <c r="AS67" i="10"/>
  <c r="AU66" i="10"/>
  <c r="AT67" i="14"/>
  <c r="AV66" i="14"/>
  <c r="AS67" i="14"/>
  <c r="AU66" i="14"/>
  <c r="BL64" i="10"/>
  <c r="BL65" i="14" l="1"/>
  <c r="AU67" i="10"/>
  <c r="AS68" i="10"/>
  <c r="AT68" i="14"/>
  <c r="AV67" i="14"/>
  <c r="AW66" i="10"/>
  <c r="BL65" i="10"/>
  <c r="AT71" i="10"/>
  <c r="AV70" i="10"/>
  <c r="AS68" i="14"/>
  <c r="AU67" i="14"/>
  <c r="AW66" i="14"/>
  <c r="A67" i="10"/>
  <c r="AU68" i="10" l="1"/>
  <c r="AS69" i="10"/>
  <c r="AV68" i="14"/>
  <c r="AT69" i="14"/>
  <c r="AW67" i="10"/>
  <c r="AW67" i="14"/>
  <c r="A68" i="10"/>
  <c r="BL66" i="14"/>
  <c r="AS69" i="14"/>
  <c r="AU68" i="14"/>
  <c r="AV71" i="10"/>
  <c r="AT73" i="10"/>
  <c r="BL66" i="10"/>
  <c r="BL67" i="10" l="1"/>
  <c r="AT70" i="14"/>
  <c r="AV69" i="14"/>
  <c r="A69" i="10"/>
  <c r="AS70" i="14"/>
  <c r="AU69" i="14"/>
  <c r="AV73" i="10"/>
  <c r="AT74" i="10"/>
  <c r="AW68" i="10"/>
  <c r="AW68" i="14"/>
  <c r="AS70" i="10"/>
  <c r="AU69" i="10"/>
  <c r="BL67" i="14"/>
  <c r="BL68" i="14" l="1"/>
  <c r="AV74" i="10"/>
  <c r="AT75" i="10"/>
  <c r="BL68" i="10"/>
  <c r="A70" i="10"/>
  <c r="AW69" i="14"/>
  <c r="AW69" i="10"/>
  <c r="AS71" i="14"/>
  <c r="AU70" i="14"/>
  <c r="AT71" i="14"/>
  <c r="AV70" i="14"/>
  <c r="AS71" i="10"/>
  <c r="AU70" i="10"/>
  <c r="A71" i="10" l="1"/>
  <c r="AW70" i="10"/>
  <c r="AT77" i="10"/>
  <c r="AV75" i="10"/>
  <c r="AS72" i="14"/>
  <c r="AU71" i="14"/>
  <c r="BL69" i="10"/>
  <c r="BL69" i="14"/>
  <c r="AU71" i="10"/>
  <c r="AS72" i="10"/>
  <c r="AW70" i="14"/>
  <c r="AT72" i="14"/>
  <c r="AV71" i="14"/>
  <c r="AW71" i="14" l="1"/>
  <c r="AW71" i="10"/>
  <c r="AT78" i="10"/>
  <c r="AV77" i="10"/>
  <c r="AT73" i="14"/>
  <c r="AV72" i="14"/>
  <c r="BL70" i="10"/>
  <c r="BL70" i="14"/>
  <c r="AS73" i="14"/>
  <c r="AU72" i="14"/>
  <c r="AS73" i="10"/>
  <c r="AU72" i="10"/>
  <c r="A72" i="10"/>
  <c r="A73" i="10" l="1"/>
  <c r="AS74" i="14"/>
  <c r="AU73" i="14"/>
  <c r="AS74" i="10"/>
  <c r="AU73" i="10"/>
  <c r="AT79" i="10"/>
  <c r="AV78" i="10"/>
  <c r="AW72" i="10"/>
  <c r="BL71" i="10"/>
  <c r="AW72" i="14"/>
  <c r="AV73" i="14"/>
  <c r="AT74" i="14"/>
  <c r="BL71" i="14"/>
  <c r="AW73" i="10" l="1"/>
  <c r="BL72" i="14"/>
  <c r="AS75" i="10"/>
  <c r="AU74" i="10"/>
  <c r="AW73" i="14"/>
  <c r="BL72" i="10"/>
  <c r="AT75" i="14"/>
  <c r="AV74" i="14"/>
  <c r="AS75" i="14"/>
  <c r="AU74" i="14"/>
  <c r="AV79" i="10"/>
  <c r="AT80" i="10"/>
  <c r="A74" i="10"/>
  <c r="AW74" i="14" l="1"/>
  <c r="AV80" i="10"/>
  <c r="AW74" i="10"/>
  <c r="A75" i="10"/>
  <c r="BL73" i="14"/>
  <c r="AS76" i="14"/>
  <c r="AU75" i="14"/>
  <c r="AS76" i="10"/>
  <c r="AU75" i="10"/>
  <c r="AV75" i="14"/>
  <c r="AT76" i="14"/>
  <c r="BL73" i="10"/>
  <c r="A76" i="10" l="1"/>
  <c r="BL74" i="10"/>
  <c r="AT77" i="14"/>
  <c r="AV76" i="14"/>
  <c r="AS77" i="10"/>
  <c r="AU76" i="10"/>
  <c r="AW75" i="14"/>
  <c r="AW75" i="10"/>
  <c r="AS77" i="14"/>
  <c r="AU76" i="14"/>
  <c r="BL74" i="14"/>
  <c r="AS78" i="14" l="1"/>
  <c r="AU77" i="14"/>
  <c r="BL75" i="10"/>
  <c r="AW76" i="14"/>
  <c r="AT78" i="14"/>
  <c r="AV77" i="14"/>
  <c r="BL75" i="14"/>
  <c r="AW76" i="10"/>
  <c r="AS78" i="10"/>
  <c r="AU77" i="10"/>
  <c r="A77" i="10"/>
  <c r="BL76" i="14" l="1"/>
  <c r="AS79" i="10"/>
  <c r="AU78" i="10"/>
  <c r="BL76" i="10"/>
  <c r="A78" i="10"/>
  <c r="AW77" i="14"/>
  <c r="AW77" i="10"/>
  <c r="AV78" i="14"/>
  <c r="AT79" i="14"/>
  <c r="AS79" i="14"/>
  <c r="AU78" i="14"/>
  <c r="AT80" i="14" l="1"/>
  <c r="AV79" i="14"/>
  <c r="AW78" i="10"/>
  <c r="BL77" i="10"/>
  <c r="A79" i="10"/>
  <c r="AW78" i="14"/>
  <c r="AU79" i="10"/>
  <c r="AS80" i="10"/>
  <c r="BL77" i="14"/>
  <c r="AS80" i="14"/>
  <c r="AU79" i="14"/>
  <c r="A80" i="10" l="1"/>
  <c r="AW79" i="10"/>
  <c r="AU80" i="10"/>
  <c r="AW79" i="14"/>
  <c r="BL78" i="10"/>
  <c r="AT81" i="14"/>
  <c r="AV80" i="14"/>
  <c r="BL78" i="14"/>
  <c r="AS81" i="14"/>
  <c r="AU80" i="14"/>
  <c r="AS82" i="14" l="1"/>
  <c r="AU81" i="14"/>
  <c r="AW80" i="10"/>
  <c r="AW80" i="14"/>
  <c r="BL79" i="10"/>
  <c r="BL79" i="14"/>
  <c r="AV81" i="14"/>
  <c r="AT82" i="14"/>
  <c r="AT83" i="14" l="1"/>
  <c r="AV82" i="14"/>
  <c r="BL80" i="14"/>
  <c r="AW81" i="14"/>
  <c r="BL80" i="10"/>
  <c r="AU82" i="14"/>
  <c r="AS83" i="14"/>
  <c r="BL81" i="14" l="1"/>
  <c r="AS84" i="14"/>
  <c r="AU83" i="14"/>
  <c r="AW82" i="14"/>
  <c r="AT84" i="14"/>
  <c r="AV83" i="14"/>
  <c r="BL81" i="10"/>
  <c r="D25" i="22" s="1"/>
  <c r="E25" i="22" s="1"/>
  <c r="F25" i="22" s="1"/>
  <c r="BL82" i="14" l="1"/>
  <c r="AS85" i="14"/>
  <c r="AU84" i="14"/>
  <c r="AW83" i="14"/>
  <c r="AV84" i="14"/>
  <c r="AT85" i="14"/>
  <c r="BL83" i="14" l="1"/>
  <c r="AS86" i="14"/>
  <c r="AU85" i="14"/>
  <c r="AT86" i="14"/>
  <c r="AV85" i="14"/>
  <c r="AW84" i="14"/>
  <c r="AW85" i="14" l="1"/>
  <c r="AV86" i="14"/>
  <c r="AT87" i="14"/>
  <c r="AS87" i="14"/>
  <c r="AU86" i="14"/>
  <c r="BL84" i="14"/>
  <c r="AS88" i="14" l="1"/>
  <c r="AU87" i="14"/>
  <c r="AT88" i="14"/>
  <c r="AV87" i="14"/>
  <c r="AW86" i="14"/>
  <c r="BL85" i="14"/>
  <c r="AT89" i="14" l="1"/>
  <c r="AV88" i="14"/>
  <c r="BL86" i="14"/>
  <c r="AS89" i="14"/>
  <c r="AU88" i="14"/>
  <c r="AW87" i="14"/>
  <c r="AT90" i="14" l="1"/>
  <c r="AV89" i="14"/>
  <c r="AS90" i="14"/>
  <c r="AU89" i="14"/>
  <c r="AW88" i="14"/>
  <c r="BL87" i="14"/>
  <c r="BL88" i="14" l="1"/>
  <c r="AV90" i="14"/>
  <c r="AT91" i="14"/>
  <c r="AU90" i="14"/>
  <c r="AS91" i="14"/>
  <c r="AW89" i="14"/>
  <c r="AS92" i="14" l="1"/>
  <c r="AU91" i="14"/>
  <c r="AT92" i="14"/>
  <c r="AV91" i="14"/>
  <c r="AW90" i="14"/>
  <c r="BL89" i="14"/>
  <c r="AT93" i="14" l="1"/>
  <c r="AV92" i="14"/>
  <c r="AW91" i="14"/>
  <c r="BL90" i="14"/>
  <c r="AU92" i="14"/>
  <c r="AS93" i="14"/>
  <c r="AT94" i="14" l="1"/>
  <c r="AV93" i="14"/>
  <c r="BL91" i="14"/>
  <c r="AW92" i="14"/>
  <c r="AU93" i="14"/>
  <c r="AS94" i="14"/>
  <c r="AU94" i="14" l="1"/>
  <c r="AS95" i="14"/>
  <c r="BL92" i="14"/>
  <c r="AW93" i="14"/>
  <c r="AT95" i="14"/>
  <c r="AV94" i="14"/>
  <c r="AW94" i="14" l="1"/>
  <c r="BL93" i="14"/>
  <c r="AS96" i="14"/>
  <c r="AU95" i="14"/>
  <c r="AT96" i="14"/>
  <c r="AV95" i="14"/>
  <c r="AS97" i="14" l="1"/>
  <c r="AU96" i="14"/>
  <c r="AW95" i="14"/>
  <c r="AT97" i="14"/>
  <c r="AV96" i="14"/>
  <c r="BL94" i="14"/>
  <c r="AW96" i="14" l="1"/>
  <c r="BL95" i="14"/>
  <c r="AT98" i="14"/>
  <c r="AV97" i="14"/>
  <c r="AS98" i="14"/>
  <c r="AU97" i="14"/>
  <c r="AW97" i="14" l="1"/>
  <c r="AT99" i="14"/>
  <c r="AV98" i="14"/>
  <c r="AS99" i="14"/>
  <c r="AU98" i="14"/>
  <c r="BL96" i="14"/>
  <c r="AS100" i="14" l="1"/>
  <c r="AS102" i="14"/>
  <c r="AU99" i="14"/>
  <c r="AT100" i="14"/>
  <c r="AT102" i="14"/>
  <c r="AV99" i="14"/>
  <c r="AW98" i="14"/>
  <c r="BL97" i="14"/>
  <c r="AV102" i="14" l="1"/>
  <c r="AT103" i="14"/>
  <c r="AW99" i="14"/>
  <c r="AT101" i="14"/>
  <c r="AV100" i="14"/>
  <c r="AU102" i="14"/>
  <c r="AS103" i="14"/>
  <c r="BL98" i="14"/>
  <c r="AS101" i="14"/>
  <c r="AU100" i="14"/>
  <c r="BL99" i="14" l="1"/>
  <c r="AW102" i="14"/>
  <c r="AW100" i="14"/>
  <c r="AU101" i="14"/>
  <c r="AV101" i="14"/>
  <c r="AS104" i="14"/>
  <c r="AU103" i="14"/>
  <c r="AT104" i="14"/>
  <c r="AV103" i="14"/>
  <c r="AT105" i="14" l="1"/>
  <c r="AV104" i="14"/>
  <c r="AW103" i="14"/>
  <c r="BL102" i="14"/>
  <c r="BL100" i="14"/>
  <c r="AS105" i="14"/>
  <c r="AU104" i="14"/>
  <c r="AW101" i="14"/>
  <c r="AS106" i="14" l="1"/>
  <c r="AU105" i="14"/>
  <c r="BL101" i="14"/>
  <c r="BL103" i="14"/>
  <c r="AW104" i="14"/>
  <c r="AV105" i="14"/>
  <c r="AT106" i="14"/>
  <c r="BL104" i="14" l="1"/>
  <c r="AT107" i="14"/>
  <c r="AV106" i="14"/>
  <c r="AW105" i="14"/>
  <c r="AS107" i="14"/>
  <c r="AU106" i="14"/>
  <c r="BL105" i="14" l="1"/>
  <c r="AW106" i="14"/>
  <c r="AV107" i="14"/>
  <c r="AT108" i="14"/>
  <c r="AU107" i="14"/>
  <c r="AS108" i="14"/>
  <c r="AT109" i="14" l="1"/>
  <c r="AV108" i="14"/>
  <c r="BL106" i="14"/>
  <c r="AW107" i="14"/>
  <c r="AS109" i="14"/>
  <c r="AU108" i="14"/>
  <c r="AT110" i="14" l="1"/>
  <c r="AV109" i="14"/>
  <c r="BL107" i="14"/>
  <c r="AW108" i="14"/>
  <c r="AU109" i="14"/>
  <c r="AS110" i="14"/>
  <c r="BL108" i="14" l="1"/>
  <c r="AV110" i="14"/>
  <c r="AT111" i="14"/>
  <c r="AW109" i="14"/>
  <c r="AS111" i="14"/>
  <c r="AU110" i="14"/>
  <c r="BL109" i="14" l="1"/>
  <c r="AT112" i="14"/>
  <c r="AV111" i="14"/>
  <c r="AW110" i="14"/>
  <c r="AS112" i="14"/>
  <c r="AU111" i="14"/>
  <c r="BL110" i="14" l="1"/>
  <c r="AW111" i="14"/>
  <c r="AV112" i="14"/>
  <c r="AT113" i="14"/>
  <c r="AU112" i="14"/>
  <c r="AS113" i="14"/>
  <c r="AW112" i="14" l="1"/>
  <c r="AT114" i="14"/>
  <c r="AV113" i="14"/>
  <c r="BL111" i="14"/>
  <c r="AU113" i="14"/>
  <c r="AS114" i="14"/>
  <c r="AW113" i="14" l="1"/>
  <c r="AS115" i="14"/>
  <c r="AU114" i="14"/>
  <c r="AT115" i="14"/>
  <c r="AV114" i="14"/>
  <c r="BL112" i="14"/>
  <c r="AV115" i="14" l="1"/>
  <c r="AT116" i="14"/>
  <c r="AW114" i="14"/>
  <c r="AS116" i="14"/>
  <c r="AU115" i="14"/>
  <c r="BL113" i="14"/>
  <c r="AV15" i="19"/>
  <c r="AU116" i="14" l="1"/>
  <c r="AS117" i="14"/>
  <c r="BL114" i="14"/>
  <c r="AW15" i="19"/>
  <c r="AT117" i="14"/>
  <c r="AV116" i="14"/>
  <c r="AW115" i="14"/>
  <c r="BH15" i="19" l="1"/>
  <c r="BL115" i="14"/>
  <c r="AS118" i="14"/>
  <c r="AU117" i="14"/>
  <c r="AW116" i="14"/>
  <c r="AT118" i="14"/>
  <c r="AV117" i="14"/>
  <c r="BL116" i="14" l="1"/>
  <c r="AU118" i="14"/>
  <c r="AS119" i="14"/>
  <c r="AW117" i="14"/>
  <c r="AT119" i="14"/>
  <c r="AV118" i="14"/>
  <c r="BH17" i="19"/>
  <c r="D26" i="22" s="1"/>
  <c r="E26" i="22" s="1"/>
  <c r="F26" i="22" s="1"/>
  <c r="BL117" i="14" l="1"/>
  <c r="AS120" i="14"/>
  <c r="AU119" i="14"/>
  <c r="AW118" i="14"/>
  <c r="AV119" i="14"/>
  <c r="AT120" i="14"/>
  <c r="BL118" i="14" l="1"/>
  <c r="AS121" i="14"/>
  <c r="AU120" i="14"/>
  <c r="AT121" i="14"/>
  <c r="AV120" i="14"/>
  <c r="AW119" i="14"/>
  <c r="AW120" i="14" l="1"/>
  <c r="AT122" i="14"/>
  <c r="AV121" i="14"/>
  <c r="AS122" i="14"/>
  <c r="AU121" i="14"/>
  <c r="BL119" i="14"/>
  <c r="AW121" i="14" l="1"/>
  <c r="AS123" i="14"/>
  <c r="AU122" i="14"/>
  <c r="AT123" i="14"/>
  <c r="AV122" i="14"/>
  <c r="BL120" i="14"/>
  <c r="AW122" i="14" l="1"/>
  <c r="AT124" i="14"/>
  <c r="AV123" i="14"/>
  <c r="AU123" i="14"/>
  <c r="AS124" i="14"/>
  <c r="BL121" i="14"/>
  <c r="AW123" i="14" l="1"/>
  <c r="AS125" i="14"/>
  <c r="AU124" i="14"/>
  <c r="AV124" i="14"/>
  <c r="AT125" i="14"/>
  <c r="BL122" i="14"/>
  <c r="AV125" i="14" l="1"/>
  <c r="AT126" i="14"/>
  <c r="AW124" i="14"/>
  <c r="AU125" i="14"/>
  <c r="AS126" i="14"/>
  <c r="BL123" i="14"/>
  <c r="BL124" i="14" l="1"/>
  <c r="AS127" i="14"/>
  <c r="AU126" i="14"/>
  <c r="AW125" i="14"/>
  <c r="AT127" i="14"/>
  <c r="AV126" i="14"/>
  <c r="BL125" i="14" l="1"/>
  <c r="AU127" i="14"/>
  <c r="AS128" i="14"/>
  <c r="AW126" i="14"/>
  <c r="AV127" i="14"/>
  <c r="AT128" i="14"/>
  <c r="AV128" i="14" l="1"/>
  <c r="AT129" i="14"/>
  <c r="AT130" i="14" s="1"/>
  <c r="BL126" i="14"/>
  <c r="AU128" i="14"/>
  <c r="AS129" i="14"/>
  <c r="AS130" i="14" s="1"/>
  <c r="AW127" i="14"/>
  <c r="AU129" i="14" l="1"/>
  <c r="AW128" i="14"/>
  <c r="AV129" i="14"/>
  <c r="BL127" i="14"/>
  <c r="BL128" i="14" l="1"/>
  <c r="AW129" i="14"/>
  <c r="BL129" i="14" l="1"/>
  <c r="AV130" i="14" l="1"/>
  <c r="AT131" i="14"/>
  <c r="AS131" i="14"/>
  <c r="AU130" i="14"/>
  <c r="AT132" i="14" l="1"/>
  <c r="AV131" i="14"/>
  <c r="AU131" i="14"/>
  <c r="AS132" i="14"/>
  <c r="AW130" i="14"/>
  <c r="BL130" i="14" l="1"/>
  <c r="AV132" i="14"/>
  <c r="AT133" i="14"/>
  <c r="AU132" i="14"/>
  <c r="AS133" i="14"/>
  <c r="AW131" i="14"/>
  <c r="AS134" i="14" l="1"/>
  <c r="AU133" i="14"/>
  <c r="AW132" i="14"/>
  <c r="AT134" i="14"/>
  <c r="AV133" i="14"/>
  <c r="BL131" i="14"/>
  <c r="AV134" i="14" l="1"/>
  <c r="AT135" i="14"/>
  <c r="AW133" i="14"/>
  <c r="AS135" i="14"/>
  <c r="AU134" i="14"/>
  <c r="BL132" i="14"/>
  <c r="BL133" i="14" l="1"/>
  <c r="AV135" i="14"/>
  <c r="AT136" i="14"/>
  <c r="AS136" i="14"/>
  <c r="AU135" i="14"/>
  <c r="AW134" i="14"/>
  <c r="AU136" i="14" l="1"/>
  <c r="AS137" i="14"/>
  <c r="AW135" i="14"/>
  <c r="AV136" i="14"/>
  <c r="AT137" i="14"/>
  <c r="BL134" i="14"/>
  <c r="AW136" i="14" l="1"/>
  <c r="AT138" i="14"/>
  <c r="AV137" i="14"/>
  <c r="BL135" i="14"/>
  <c r="AS138" i="14"/>
  <c r="AU137" i="14"/>
  <c r="AW137" i="14" l="1"/>
  <c r="AV138" i="14"/>
  <c r="AU138" i="14"/>
  <c r="BL136" i="14"/>
  <c r="AW138" i="14" l="1"/>
  <c r="BL137" i="14"/>
  <c r="BL138" i="14" l="1"/>
  <c r="BL139" i="14" l="1"/>
  <c r="D27" i="22" s="1"/>
  <c r="E27" i="22" l="1"/>
  <c r="D33" i="22"/>
  <c r="E33" i="22" l="1"/>
  <c r="F27" i="22"/>
  <c r="F33" i="22" s="1"/>
</calcChain>
</file>

<file path=xl/connections.xml><?xml version="1.0" encoding="utf-8"?>
<connections xmlns="http://schemas.openxmlformats.org/spreadsheetml/2006/main">
  <connection id="1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3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3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3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4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SWSG_011_Lasy_Panstwowe_Raport_202207126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WSG_011_Lasy_Panstwowe_Raport_202207126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SWSG_011_Lasy_Panstwowe_Raport_202207126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<sst xmlns="http://schemas.openxmlformats.org/spreadsheetml/2006/main" count="7623" uniqueCount="2651">
  <si>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</si>
  <si>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</si>
  <si>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</si>
  <si>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</si>
  <si>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</si>
  <si>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</si>
  <si>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</si>
  <si>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</si>
  <si>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</si>
  <si>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</si>
  <si>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PGNIG Obrót Detaliczny sp. z o.o.</t>
  </si>
  <si>
    <t>PSG</t>
  </si>
  <si>
    <t>W-3.6</t>
  </si>
  <si>
    <t>WA</t>
  </si>
  <si>
    <t>Biuro Nadleśnictwa</t>
  </si>
  <si>
    <t>W-5.1</t>
  </si>
  <si>
    <t>7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</si>
  <si>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</si>
  <si>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</si>
  <si>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</si>
  <si>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</si>
  <si>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</si>
  <si>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</si>
  <si>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</si>
  <si>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</si>
  <si>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</si>
  <si>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</si>
  <si>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</si>
  <si>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</si>
  <si>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</si>
  <si>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</si>
  <si>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</si>
  <si>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</si>
  <si>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</si>
  <si>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</si>
  <si>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</si>
  <si>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</si>
  <si>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</si>
  <si>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</si>
  <si>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</si>
  <si>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</si>
  <si>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</si>
  <si>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</si>
  <si>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</si>
  <si>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</si>
  <si>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</si>
  <si>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</si>
  <si>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</si>
  <si>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</si>
  <si>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</si>
  <si>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</si>
  <si>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</si>
  <si>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</si>
  <si>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</si>
  <si>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</si>
  <si>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</si>
  <si>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GD</t>
  </si>
  <si>
    <t>8018590365500026763854</t>
  </si>
  <si>
    <t>XK2140660021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</si>
  <si>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</si>
  <si>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</si>
  <si>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</si>
  <si>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</si>
  <si>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</si>
  <si>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</si>
  <si>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</si>
  <si>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</si>
  <si>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</si>
  <si>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</si>
  <si>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</si>
  <si>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</si>
  <si>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</si>
  <si>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</si>
  <si>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</si>
  <si>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</si>
  <si>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</si>
  <si>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</si>
  <si>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</si>
  <si>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</si>
  <si>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</si>
  <si>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</si>
  <si>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</si>
  <si>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</si>
  <si>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</si>
  <si>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</si>
  <si>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</si>
  <si>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</si>
  <si>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</si>
  <si>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</si>
  <si>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</si>
  <si>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</si>
  <si>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</si>
  <si>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</si>
  <si>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</si>
  <si>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</si>
  <si>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</si>
  <si>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</si>
  <si>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</si>
  <si>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</si>
  <si>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</si>
  <si>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</si>
  <si>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</si>
  <si>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</si>
  <si>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</si>
  <si>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</si>
  <si>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</si>
  <si>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</si>
  <si>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</si>
  <si>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</si>
  <si>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</si>
  <si>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</si>
  <si>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</si>
  <si>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</si>
  <si>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</si>
  <si>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</si>
  <si>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</si>
  <si>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</si>
  <si>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</si>
  <si>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</si>
  <si>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</si>
  <si>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</si>
  <si>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</si>
  <si>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</si>
  <si>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</si>
  <si>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</si>
  <si>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</si>
  <si>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</si>
  <si>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</si>
  <si>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</si>
  <si>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</si>
  <si>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</si>
  <si>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</si>
  <si>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</si>
  <si>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</si>
  <si>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</si>
  <si>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</si>
  <si>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</si>
  <si>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</si>
  <si>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</si>
  <si>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</si>
  <si>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</si>
  <si>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</si>
  <si>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</si>
  <si>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</si>
  <si>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</si>
  <si>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</si>
  <si>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</si>
  <si>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</si>
  <si>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</si>
  <si>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</si>
  <si>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</si>
  <si>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</si>
  <si>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</si>
  <si>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</si>
  <si>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</si>
  <si>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</si>
  <si>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</si>
  <si>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</si>
  <si>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</si>
  <si>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</si>
  <si>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</si>
  <si>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</si>
  <si>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</si>
  <si>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</si>
  <si>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</si>
  <si>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</si>
  <si>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</si>
  <si>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</si>
  <si>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</si>
  <si>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34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</si>
  <si>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</si>
  <si>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</si>
  <si>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</si>
  <si>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</si>
  <si>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</si>
  <si>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</si>
  <si>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</si>
  <si>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</si>
  <si>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</si>
  <si>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</si>
  <si>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</si>
  <si>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</si>
  <si>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</si>
  <si>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</si>
  <si>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</si>
  <si>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</si>
  <si>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</si>
  <si>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</si>
  <si>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</si>
  <si>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</si>
  <si>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</si>
  <si>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</si>
  <si>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</si>
  <si>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</si>
  <si>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</si>
  <si>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</si>
  <si>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</si>
  <si>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</si>
  <si>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</si>
  <si>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</si>
  <si>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</si>
  <si>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</si>
  <si>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</si>
  <si>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</si>
  <si>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</si>
  <si>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</si>
  <si>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</si>
  <si>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</si>
  <si>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</si>
  <si>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</si>
  <si>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</si>
  <si>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</si>
  <si>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</si>
  <si>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</si>
  <si>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</si>
  <si>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</si>
  <si>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</si>
  <si>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</si>
  <si>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</si>
  <si>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Zamkowa</t>
  </si>
  <si>
    <t>Nadleśnictwo Świerklaniec</t>
  </si>
  <si>
    <t>42-622</t>
  </si>
  <si>
    <t>Świerklaniec</t>
  </si>
  <si>
    <t>19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</si>
  <si>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</si>
  <si>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</si>
  <si>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</si>
  <si>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</si>
  <si>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</si>
  <si>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</si>
  <si>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</si>
  <si>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</si>
  <si>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</si>
  <si>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</si>
  <si>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</si>
  <si>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</si>
  <si>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</si>
  <si>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</si>
  <si>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</si>
  <si>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</si>
  <si>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</si>
  <si>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</si>
  <si>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</si>
  <si>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</si>
  <si>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</si>
  <si>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</si>
  <si>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</si>
  <si>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</si>
  <si>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</si>
  <si>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</si>
  <si>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</si>
  <si>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</si>
  <si>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</si>
  <si>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</si>
  <si>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</si>
  <si>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</si>
  <si>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</si>
  <si>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</si>
  <si>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</si>
  <si>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</si>
  <si>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</si>
  <si>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</si>
  <si>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</si>
  <si>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</si>
  <si>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</si>
  <si>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</si>
  <si>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</si>
  <si>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</si>
  <si>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</si>
  <si>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</si>
  <si>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</si>
  <si>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</si>
  <si>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</si>
  <si>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</si>
  <si>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</si>
  <si>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</si>
  <si>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</si>
  <si>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</si>
  <si>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</si>
  <si>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</si>
  <si>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</si>
  <si>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</si>
  <si>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</si>
  <si>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</si>
  <si>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</si>
  <si>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</si>
  <si>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</si>
  <si>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</si>
  <si>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</si>
  <si>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</si>
  <si>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</si>
  <si>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</si>
  <si>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</si>
  <si>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</si>
  <si>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</si>
  <si>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</si>
  <si>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</si>
  <si>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</si>
  <si>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</si>
  <si>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</si>
  <si>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</si>
  <si>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</si>
  <si>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</si>
  <si>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</si>
  <si>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</si>
  <si>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</si>
  <si>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</si>
  <si>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</si>
  <si>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</si>
  <si>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</si>
  <si>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</si>
  <si>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</si>
  <si>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</si>
  <si>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</si>
  <si>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</si>
  <si>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</si>
  <si>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</si>
  <si>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</si>
  <si>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</si>
  <si>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</si>
  <si>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</si>
  <si>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</si>
  <si>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</si>
  <si>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</si>
  <si>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</si>
  <si>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</si>
  <si>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</si>
  <si>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</si>
  <si>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</si>
  <si>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</si>
  <si>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</si>
  <si>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</si>
  <si>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</si>
  <si>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</si>
  <si>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</si>
  <si>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</si>
  <si>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</si>
  <si>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</si>
  <si>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</si>
  <si>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</si>
  <si>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</si>
  <si>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</si>
  <si>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</si>
  <si>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</si>
  <si>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</si>
  <si>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</si>
  <si>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</si>
  <si>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</si>
  <si>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</si>
  <si>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</si>
  <si>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</si>
  <si>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</si>
  <si>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</si>
  <si>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</si>
  <si>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</si>
  <si>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</si>
  <si>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</si>
  <si>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</si>
  <si>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</si>
  <si>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</si>
  <si>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</si>
  <si>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</si>
  <si>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</si>
  <si>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</si>
  <si>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</si>
  <si>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</si>
  <si>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</si>
  <si>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</si>
  <si>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</si>
  <si>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</si>
  <si>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</si>
  <si>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</si>
  <si>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</si>
  <si>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</si>
  <si>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</si>
  <si>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</si>
  <si>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</si>
  <si>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</si>
  <si>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</si>
  <si>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</si>
  <si>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</si>
  <si>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</si>
  <si>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</si>
  <si>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</si>
  <si>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</si>
  <si>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</si>
  <si>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</si>
  <si>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</si>
  <si>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</si>
  <si>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</si>
  <si>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</si>
  <si>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</si>
  <si>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</si>
  <si>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</si>
  <si>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</si>
  <si>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</si>
  <si>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</si>
  <si>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</si>
  <si>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</si>
  <si>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</si>
  <si>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</si>
  <si>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</si>
  <si>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</si>
  <si>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</si>
  <si>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</si>
  <si>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</si>
  <si>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</si>
  <si>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</si>
  <si>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</si>
  <si>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</si>
  <si>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</si>
  <si>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</si>
  <si>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</si>
  <si>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</si>
  <si>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</si>
  <si>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</si>
  <si>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</si>
  <si>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</si>
  <si>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</si>
  <si>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</si>
  <si>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</si>
  <si>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</si>
  <si>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</si>
  <si>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</si>
  <si>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</si>
  <si>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</si>
  <si>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</si>
  <si>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</si>
  <si>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</si>
  <si>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</si>
  <si>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</si>
  <si>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</si>
  <si>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</si>
  <si>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</si>
  <si>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</si>
  <si>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</si>
  <si>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</si>
  <si>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</si>
  <si>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</si>
  <si>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</si>
  <si>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</si>
  <si>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</si>
  <si>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</si>
  <si>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</si>
  <si>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</si>
  <si>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</si>
  <si>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</si>
  <si>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</si>
  <si>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</si>
  <si>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</si>
  <si>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</si>
  <si>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</si>
  <si>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</si>
  <si>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</si>
  <si>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</si>
  <si>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</si>
  <si>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</si>
  <si>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</si>
  <si>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</si>
  <si>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</si>
  <si>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</si>
  <si>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</si>
  <si>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</si>
  <si>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</si>
  <si>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</si>
  <si>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</si>
  <si>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</si>
  <si>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</si>
  <si>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</si>
  <si>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</si>
  <si>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</si>
  <si>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</si>
  <si>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</si>
  <si>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</si>
  <si>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</si>
  <si>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</si>
  <si>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</si>
  <si>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</si>
  <si>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</si>
  <si>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</si>
  <si>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</si>
  <si>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</si>
  <si>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</si>
  <si>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</si>
  <si>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</si>
  <si>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</si>
  <si>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</si>
  <si>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</si>
  <si>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</si>
  <si>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</si>
  <si>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</si>
  <si>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</si>
  <si>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</si>
  <si>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</si>
  <si>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</si>
  <si>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</si>
  <si>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</si>
  <si>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</si>
  <si>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</si>
  <si>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 xml:space="preserve">Budynek socjalno - biurowy nadleśnictwa 144/54 </t>
  </si>
  <si>
    <t>8018590365500078005742</t>
  </si>
  <si>
    <t>01285010</t>
  </si>
  <si>
    <t>Kancelaria leśnictwa Dydnia</t>
  </si>
  <si>
    <t>36-204</t>
  </si>
  <si>
    <t>Dydnia</t>
  </si>
  <si>
    <t>192A</t>
  </si>
  <si>
    <t>8018590365500071915369</t>
  </si>
  <si>
    <t xml:space="preserve">Pokoje gościnne nadleśnictwa </t>
  </si>
  <si>
    <t xml:space="preserve">Moniuszki </t>
  </si>
  <si>
    <t>XI2202129172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</si>
  <si>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</si>
  <si>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</si>
  <si>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</si>
  <si>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</si>
  <si>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</si>
  <si>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</si>
  <si>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</si>
  <si>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</si>
  <si>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</si>
  <si>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</si>
  <si>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</si>
  <si>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</si>
  <si>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</si>
  <si>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</si>
  <si>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</si>
  <si>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</si>
  <si>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</si>
  <si>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</si>
  <si>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</si>
  <si>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</si>
  <si>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</si>
  <si>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</si>
  <si>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</si>
  <si>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</si>
  <si>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</si>
  <si>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</si>
  <si>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</si>
  <si>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</si>
  <si>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</si>
  <si>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</si>
  <si>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</si>
  <si>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</si>
  <si>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</si>
  <si>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</si>
  <si>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</si>
  <si>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</si>
  <si>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</si>
  <si>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</si>
  <si>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</si>
  <si>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</si>
  <si>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</si>
  <si>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</si>
  <si>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</si>
  <si>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</si>
  <si>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</si>
  <si>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</si>
  <si>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</si>
  <si>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</si>
  <si>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</si>
  <si>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</si>
  <si>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</si>
  <si>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</si>
  <si>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</si>
  <si>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</si>
  <si>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</si>
  <si>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</si>
  <si>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</si>
  <si>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</si>
  <si>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</si>
  <si>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</si>
  <si>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</si>
  <si>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</si>
  <si>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</si>
  <si>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</si>
  <si>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</si>
  <si>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</si>
  <si>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</si>
  <si>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</si>
  <si>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</si>
  <si>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</si>
  <si>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</si>
  <si>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</si>
  <si>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</si>
  <si>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</si>
  <si>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</si>
  <si>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</si>
  <si>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</si>
  <si>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</si>
  <si>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</si>
  <si>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</si>
  <si>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</si>
  <si>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</si>
  <si>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</si>
  <si>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</si>
  <si>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Śliwnica</t>
  </si>
  <si>
    <t>Śliwnica</t>
  </si>
  <si>
    <t>123</t>
  </si>
  <si>
    <t>8018590365500076785424</t>
  </si>
  <si>
    <t>27907435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</si>
  <si>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</si>
  <si>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</si>
  <si>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</si>
  <si>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</si>
  <si>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</si>
  <si>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</si>
  <si>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</si>
  <si>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</si>
  <si>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</si>
  <si>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</si>
  <si>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</si>
  <si>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</si>
  <si>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</si>
  <si>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</si>
  <si>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</si>
  <si>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</si>
  <si>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</si>
  <si>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</si>
  <si>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</si>
  <si>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</si>
  <si>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</si>
  <si>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</si>
  <si>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</si>
  <si>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</si>
  <si>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</si>
  <si>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</si>
  <si>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</si>
  <si>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</si>
  <si>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</si>
  <si>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</si>
  <si>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</si>
  <si>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</si>
  <si>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</si>
  <si>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</si>
  <si>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</si>
  <si>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</si>
  <si>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</si>
  <si>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</si>
  <si>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</si>
  <si>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</si>
  <si>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</si>
  <si>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</si>
  <si>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</si>
  <si>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</si>
  <si>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46</t>
  </si>
  <si>
    <t>Nadleśnictwo Krasiczyn z siedzibą w Przemyślu</t>
  </si>
  <si>
    <t>37-700</t>
  </si>
  <si>
    <t>Przemyśl</t>
  </si>
  <si>
    <t>7950007842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</si>
  <si>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</si>
  <si>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</si>
  <si>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</si>
  <si>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</si>
  <si>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</si>
  <si>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</si>
  <si>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</si>
  <si>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</si>
  <si>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</si>
  <si>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</si>
  <si>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</si>
  <si>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</si>
  <si>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</si>
  <si>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</si>
  <si>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</si>
  <si>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</si>
  <si>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</si>
  <si>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</si>
  <si>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</si>
  <si>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</si>
  <si>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</si>
  <si>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</si>
  <si>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</si>
  <si>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</si>
  <si>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</si>
  <si>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</si>
  <si>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</si>
  <si>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</si>
  <si>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</si>
  <si>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</si>
  <si>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</si>
  <si>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</si>
  <si>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</si>
  <si>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</si>
  <si>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</si>
  <si>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</si>
  <si>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</si>
  <si>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</si>
  <si>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</si>
  <si>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</si>
  <si>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</si>
  <si>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</si>
  <si>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</si>
  <si>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</si>
  <si>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</si>
  <si>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</si>
  <si>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</si>
  <si>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</si>
  <si>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</si>
  <si>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</si>
  <si>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</si>
  <si>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</si>
  <si>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</si>
  <si>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</si>
  <si>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</si>
  <si>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</si>
  <si>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</si>
  <si>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</si>
  <si>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</si>
  <si>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</si>
  <si>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</si>
  <si>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</si>
  <si>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</si>
  <si>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</si>
  <si>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</si>
  <si>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</si>
  <si>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</si>
  <si>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</si>
  <si>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</si>
  <si>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</si>
  <si>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</si>
  <si>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</si>
  <si>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</si>
  <si>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</si>
  <si>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</si>
  <si>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</si>
  <si>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</si>
  <si>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</si>
  <si>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</si>
  <si>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</si>
  <si>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</si>
  <si>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</si>
  <si>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</si>
  <si>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</si>
  <si>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</si>
  <si>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</si>
  <si>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</si>
  <si>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</si>
  <si>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</si>
  <si>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</si>
  <si>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</si>
  <si>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</si>
  <si>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</si>
  <si>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</si>
  <si>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</si>
  <si>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</si>
  <si>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</si>
  <si>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</si>
  <si>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</si>
  <si>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</si>
  <si>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</si>
  <si>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</si>
  <si>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</si>
  <si>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</si>
  <si>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</si>
  <si>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</si>
  <si>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</si>
  <si>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</si>
  <si>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</si>
  <si>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</si>
  <si>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</si>
  <si>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</si>
  <si>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</si>
  <si>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</si>
  <si>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</si>
  <si>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</si>
  <si>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</si>
  <si>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</si>
  <si>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</si>
  <si>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</si>
  <si>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</si>
  <si>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</si>
  <si>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</si>
  <si>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</si>
  <si>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</si>
  <si>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</si>
  <si>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</si>
  <si>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</si>
  <si>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</si>
  <si>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</si>
  <si>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</si>
  <si>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</si>
  <si>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</si>
  <si>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</si>
  <si>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</si>
  <si>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</si>
  <si>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</si>
  <si>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</si>
  <si>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</si>
  <si>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</si>
  <si>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</si>
  <si>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</si>
  <si>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</si>
  <si>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</si>
  <si>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</si>
  <si>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</si>
  <si>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</si>
  <si>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</si>
  <si>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</si>
  <si>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</si>
  <si>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</si>
  <si>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</si>
  <si>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</si>
  <si>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</si>
  <si>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</si>
  <si>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</si>
  <si>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</si>
  <si>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</si>
  <si>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</si>
  <si>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</si>
  <si>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</si>
  <si>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</si>
  <si>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</si>
  <si>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</si>
  <si>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</si>
  <si>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</si>
  <si>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</si>
  <si>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</si>
  <si>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</si>
  <si>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</si>
  <si>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</si>
  <si>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</si>
  <si>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</si>
  <si>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</si>
  <si>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</si>
  <si>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</si>
  <si>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</si>
  <si>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</si>
  <si>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</si>
  <si>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</si>
  <si>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</si>
  <si>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</si>
  <si>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</si>
  <si>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</si>
  <si>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</si>
  <si>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</si>
  <si>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</si>
  <si>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</si>
  <si>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</si>
  <si>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</si>
  <si>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</si>
  <si>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</si>
  <si>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</si>
  <si>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</si>
  <si>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</si>
  <si>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</si>
  <si>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</si>
  <si>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</si>
  <si>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</si>
  <si>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</si>
  <si>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</si>
  <si>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</si>
  <si>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</si>
  <si>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</si>
  <si>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</si>
  <si>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</si>
  <si>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</si>
  <si>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</si>
  <si>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</si>
  <si>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</si>
  <si>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</si>
  <si>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</si>
  <si>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</si>
  <si>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</si>
  <si>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</si>
  <si>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</si>
  <si>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</si>
  <si>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</si>
  <si>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</si>
  <si>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</si>
  <si>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</si>
  <si>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</si>
  <si>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</si>
  <si>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</si>
  <si>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</si>
  <si>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</si>
  <si>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</si>
  <si>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</si>
  <si>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</si>
  <si>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</si>
  <si>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</si>
  <si>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</si>
  <si>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</si>
  <si>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</si>
  <si>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</si>
  <si>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</si>
  <si>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</si>
  <si>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</si>
  <si>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</si>
  <si>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</si>
  <si>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</si>
  <si>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</si>
  <si>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</si>
  <si>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</si>
  <si>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</si>
  <si>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</si>
  <si>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</si>
  <si>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</si>
  <si>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</si>
  <si>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</si>
  <si>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</si>
  <si>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</si>
  <si>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</si>
  <si>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</si>
  <si>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</si>
  <si>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</si>
  <si>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</si>
  <si>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</si>
  <si>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</si>
  <si>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</si>
  <si>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</si>
  <si>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</si>
  <si>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</si>
  <si>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</si>
  <si>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</si>
  <si>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</si>
  <si>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</si>
  <si>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</si>
  <si>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</si>
  <si>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</si>
  <si>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</si>
  <si>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</si>
  <si>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</si>
  <si>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</si>
  <si>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</si>
  <si>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</si>
  <si>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</si>
  <si>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</si>
  <si>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</si>
  <si>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Pok. gościnny</t>
  </si>
  <si>
    <t>8018590365500073557543</t>
  </si>
  <si>
    <t>XM2103658780</t>
  </si>
  <si>
    <t>Kwatera Myśliwska - część hotelowa</t>
  </si>
  <si>
    <t>8018590365500082816921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</si>
  <si>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</si>
  <si>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</si>
  <si>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</si>
  <si>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</si>
  <si>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</si>
  <si>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</si>
  <si>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</si>
  <si>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</si>
  <si>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</si>
  <si>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</si>
  <si>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</si>
  <si>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</si>
  <si>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Biuro Nadleśnictwa, archiwum, izba edukacyjna</t>
  </si>
  <si>
    <t>8018590365500064366253</t>
  </si>
  <si>
    <t>XI1300014769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</si>
  <si>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</si>
  <si>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</si>
  <si>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</si>
  <si>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</si>
  <si>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</si>
  <si>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</si>
  <si>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</si>
  <si>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</si>
  <si>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</si>
  <si>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</si>
  <si>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</si>
  <si>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</si>
  <si>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</si>
  <si>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</si>
  <si>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</si>
  <si>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</si>
  <si>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</si>
  <si>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</si>
  <si>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</si>
  <si>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</si>
  <si>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</si>
  <si>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</si>
  <si>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</si>
  <si>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</si>
  <si>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</si>
  <si>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</si>
  <si>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</si>
  <si>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</si>
  <si>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</si>
  <si>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</si>
  <si>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</si>
  <si>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</si>
  <si>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</si>
  <si>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</si>
  <si>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</si>
  <si>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</si>
  <si>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</si>
  <si>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</si>
  <si>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</si>
  <si>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</si>
  <si>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</si>
  <si>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</si>
  <si>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</si>
  <si>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</si>
  <si>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</si>
  <si>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</si>
  <si>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</si>
  <si>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</si>
  <si>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</si>
  <si>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</si>
  <si>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</si>
  <si>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</si>
  <si>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</si>
  <si>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</si>
  <si>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</si>
  <si>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</si>
  <si>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</si>
  <si>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</si>
  <si>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</si>
  <si>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</si>
  <si>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</si>
  <si>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</si>
  <si>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</si>
  <si>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</si>
  <si>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</si>
  <si>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</si>
  <si>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</si>
  <si>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</si>
  <si>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</si>
  <si>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</si>
  <si>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</si>
  <si>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</si>
  <si>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</si>
  <si>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</si>
  <si>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</si>
  <si>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</si>
  <si>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</si>
  <si>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</si>
  <si>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</si>
  <si>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</si>
  <si>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</si>
  <si>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</si>
  <si>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</si>
  <si>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</si>
  <si>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</si>
  <si>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</si>
  <si>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</si>
  <si>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</si>
  <si>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</si>
  <si>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</si>
  <si>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</si>
  <si>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</si>
  <si>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</si>
  <si>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</si>
  <si>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</si>
  <si>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</si>
  <si>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</si>
  <si>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</si>
  <si>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</si>
  <si>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</si>
  <si>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</si>
  <si>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</si>
  <si>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</si>
  <si>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</si>
  <si>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</si>
  <si>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</si>
  <si>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</si>
  <si>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</si>
  <si>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</si>
  <si>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</si>
  <si>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</si>
  <si>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</si>
  <si>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</si>
  <si>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</si>
  <si>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</si>
  <si>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</si>
  <si>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Mickiewicza 11/3</t>
  </si>
  <si>
    <t>10-550</t>
  </si>
  <si>
    <t>Adama Mickiewicza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</si>
  <si>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</si>
  <si>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</si>
  <si>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</si>
  <si>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</si>
  <si>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</si>
  <si>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</si>
  <si>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</si>
  <si>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</si>
  <si>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</si>
  <si>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</si>
  <si>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</si>
  <si>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</si>
  <si>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</si>
  <si>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</si>
  <si>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</si>
  <si>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</si>
  <si>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</si>
  <si>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</si>
  <si>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</si>
  <si>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</si>
  <si>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</si>
  <si>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</si>
  <si>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</si>
  <si>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</si>
  <si>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</si>
  <si>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</si>
  <si>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</si>
  <si>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</si>
  <si>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</si>
  <si>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</si>
  <si>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</si>
  <si>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</si>
  <si>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</si>
  <si>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</si>
  <si>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</si>
  <si>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</si>
  <si>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</si>
  <si>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</si>
  <si>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</si>
  <si>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</si>
  <si>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</si>
  <si>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</si>
  <si>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</si>
  <si>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</si>
  <si>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</si>
  <si>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</si>
  <si>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</si>
  <si>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</si>
  <si>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</si>
  <si>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</si>
  <si>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</si>
  <si>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</si>
  <si>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</si>
  <si>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</si>
  <si>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</si>
  <si>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</si>
  <si>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</si>
  <si>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</si>
  <si>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</si>
  <si>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</si>
  <si>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</si>
  <si>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</si>
  <si>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</si>
  <si>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</si>
  <si>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</si>
  <si>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</si>
  <si>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</si>
  <si>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</si>
  <si>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</si>
  <si>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</si>
  <si>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</si>
  <si>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</si>
  <si>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</si>
  <si>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</si>
  <si>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</si>
  <si>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</si>
  <si>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Biuro Nadleśnictwa Ostrołęka</t>
  </si>
  <si>
    <t>8018590365500067236058</t>
  </si>
  <si>
    <t>XK1128824066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</si>
  <si>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</si>
  <si>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</si>
  <si>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</si>
  <si>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</si>
  <si>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</si>
  <si>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</si>
  <si>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</si>
  <si>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</si>
  <si>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</si>
  <si>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</si>
  <si>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</si>
  <si>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</si>
  <si>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</si>
  <si>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</si>
  <si>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</si>
  <si>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</si>
  <si>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</si>
  <si>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</si>
  <si>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</si>
  <si>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</si>
  <si>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</si>
  <si>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</si>
  <si>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</si>
  <si>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</si>
  <si>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</si>
  <si>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</si>
  <si>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</si>
  <si>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</si>
  <si>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</si>
  <si>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</si>
  <si>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</si>
  <si>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</si>
  <si>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</si>
  <si>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</si>
  <si>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</si>
  <si>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</si>
  <si>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</si>
  <si>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</si>
  <si>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</si>
  <si>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</si>
  <si>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</si>
  <si>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</si>
  <si>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</si>
  <si>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</si>
  <si>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</si>
  <si>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</si>
  <si>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</si>
  <si>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</si>
  <si>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</si>
  <si>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</si>
  <si>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</si>
  <si>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</si>
  <si>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</si>
  <si>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</si>
  <si>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</si>
  <si>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</si>
  <si>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</si>
  <si>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</si>
  <si>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</si>
  <si>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</si>
  <si>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</si>
  <si>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</si>
  <si>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</si>
  <si>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</si>
  <si>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</si>
  <si>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</si>
  <si>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</si>
  <si>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</si>
  <si>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</si>
  <si>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</si>
  <si>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</si>
  <si>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</si>
  <si>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</si>
  <si>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</si>
  <si>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</si>
  <si>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</si>
  <si>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</si>
  <si>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</si>
  <si>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</si>
  <si>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</si>
  <si>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</si>
  <si>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</si>
  <si>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</si>
  <si>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</si>
  <si>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</si>
  <si>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</si>
  <si>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</si>
  <si>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</si>
  <si>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</si>
  <si>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</si>
  <si>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</si>
  <si>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</si>
  <si>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</si>
  <si>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</si>
  <si>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</si>
  <si>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</si>
  <si>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</si>
  <si>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</si>
  <si>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</si>
  <si>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</si>
  <si>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</si>
  <si>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</si>
  <si>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</si>
  <si>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</si>
  <si>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</si>
  <si>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</si>
  <si>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</si>
  <si>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</si>
  <si>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</si>
  <si>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</si>
  <si>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</si>
  <si>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</si>
  <si>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</si>
  <si>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</si>
  <si>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</si>
  <si>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</si>
  <si>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</si>
  <si>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</si>
  <si>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</si>
  <si>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</si>
  <si>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</si>
  <si>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</si>
  <si>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</si>
  <si>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</si>
  <si>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</si>
  <si>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</si>
  <si>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</si>
  <si>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</si>
  <si>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</si>
  <si>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</si>
  <si>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</si>
  <si>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</si>
  <si>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</si>
  <si>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</si>
  <si>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</si>
  <si>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</si>
  <si>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</si>
  <si>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</si>
  <si>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</si>
  <si>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</si>
  <si>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</si>
  <si>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</si>
  <si>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</si>
  <si>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</si>
  <si>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</si>
  <si>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</si>
  <si>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</si>
  <si>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</si>
  <si>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</si>
  <si>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</si>
  <si>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</si>
  <si>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</si>
  <si>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</si>
  <si>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</si>
  <si>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</si>
  <si>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</si>
  <si>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</si>
  <si>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</si>
  <si>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</si>
  <si>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</si>
  <si>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</si>
  <si>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</si>
  <si>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</si>
  <si>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</si>
  <si>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</si>
  <si>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</si>
  <si>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</si>
  <si>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</si>
  <si>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</si>
  <si>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</si>
  <si>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</si>
  <si>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</si>
  <si>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</si>
  <si>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</si>
  <si>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</si>
  <si>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</si>
  <si>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</si>
  <si>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</si>
  <si>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</si>
  <si>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</si>
  <si>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</si>
  <si>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</si>
  <si>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</si>
  <si>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</si>
  <si>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</si>
  <si>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</si>
  <si>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</si>
  <si>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</si>
  <si>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</si>
  <si>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</si>
  <si>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</si>
  <si>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</si>
  <si>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</si>
  <si>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</si>
  <si>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</si>
  <si>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</si>
  <si>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Lw-4</t>
  </si>
  <si>
    <t>Kaliska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</si>
  <si>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</si>
  <si>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</si>
  <si>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</si>
  <si>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</si>
  <si>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</si>
  <si>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</si>
  <si>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</si>
  <si>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</si>
  <si>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</si>
  <si>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</si>
  <si>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</si>
  <si>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</si>
  <si>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</si>
  <si>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</si>
  <si>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</si>
  <si>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</si>
  <si>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</si>
  <si>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</si>
  <si>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</si>
  <si>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</si>
  <si>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</si>
  <si>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</si>
  <si>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</si>
  <si>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</si>
  <si>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</si>
  <si>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>8018590365500050224918</t>
  </si>
  <si>
    <t>siedziba</t>
  </si>
  <si>
    <t>62-500</t>
  </si>
  <si>
    <t>XM1300281930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</si>
  <si>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</si>
  <si>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</si>
  <si>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</si>
  <si>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</si>
  <si>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</si>
  <si>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</si>
  <si>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</si>
  <si>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</si>
  <si>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</si>
  <si>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</si>
  <si>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</si>
  <si>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</si>
  <si>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</si>
  <si>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</si>
  <si>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</si>
  <si>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</si>
  <si>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</si>
  <si>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</si>
  <si>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</si>
  <si>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</si>
  <si>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</si>
  <si>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</si>
  <si>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</si>
  <si>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</si>
  <si>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</si>
  <si>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</si>
  <si>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</si>
  <si>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</si>
  <si>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</si>
  <si>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</si>
  <si>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</si>
  <si>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</si>
  <si>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</si>
  <si>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</si>
  <si>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</si>
  <si>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</si>
  <si>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</si>
  <si>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</si>
  <si>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</si>
  <si>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</si>
  <si>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</si>
  <si>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</si>
  <si>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</si>
  <si>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</si>
  <si>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</si>
  <si>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</si>
  <si>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</si>
  <si>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</si>
  <si>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</si>
  <si>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</si>
  <si>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</si>
  <si>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</si>
  <si>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</si>
  <si>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</si>
  <si>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</si>
  <si>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</si>
  <si>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</si>
  <si>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</si>
  <si>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</si>
  <si>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</si>
  <si>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</si>
  <si>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</si>
  <si>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</si>
  <si>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</si>
  <si>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</si>
  <si>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</si>
  <si>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</si>
  <si>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</si>
  <si>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</si>
  <si>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</si>
  <si>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</si>
  <si>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</si>
  <si>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</si>
  <si>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</si>
  <si>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</si>
  <si>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</si>
  <si>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</si>
  <si>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</si>
  <si>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</si>
  <si>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</si>
  <si>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</si>
  <si>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</si>
  <si>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</si>
  <si>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</si>
  <si>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</si>
  <si>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</si>
  <si>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</si>
  <si>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</si>
  <si>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</si>
  <si>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</si>
  <si>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</si>
  <si>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</si>
  <si>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</si>
  <si>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</si>
  <si>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</si>
  <si>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</si>
  <si>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</si>
  <si>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</si>
  <si>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</si>
  <si>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</si>
  <si>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</si>
  <si>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</si>
  <si>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</si>
  <si>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</si>
  <si>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</si>
  <si>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</si>
  <si>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</si>
  <si>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</si>
  <si>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</si>
  <si>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</si>
  <si>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</si>
  <si>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</si>
  <si>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</si>
  <si>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</si>
  <si>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</si>
  <si>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</si>
  <si>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</si>
  <si>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</si>
  <si>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</si>
  <si>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</si>
  <si>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</si>
  <si>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</si>
  <si>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</si>
  <si>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</si>
  <si>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</si>
  <si>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</si>
  <si>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</si>
  <si>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</si>
  <si>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</si>
  <si>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</si>
  <si>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</si>
  <si>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</si>
  <si>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</si>
  <si>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</si>
  <si>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</si>
  <si>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</si>
  <si>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</si>
  <si>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</si>
  <si>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</si>
  <si>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</si>
  <si>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</si>
  <si>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</si>
  <si>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</si>
  <si>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</si>
  <si>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</si>
  <si>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</si>
  <si>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</si>
  <si>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</si>
  <si>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</si>
  <si>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</si>
  <si>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</si>
  <si>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</si>
  <si>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</si>
  <si>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</si>
  <si>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</si>
  <si>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</si>
  <si>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</si>
  <si>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</si>
  <si>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</si>
  <si>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</si>
  <si>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</si>
  <si>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</si>
  <si>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</si>
  <si>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</si>
  <si>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</si>
  <si>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</si>
  <si>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</si>
  <si>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</si>
  <si>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</si>
  <si>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</si>
  <si>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</si>
  <si>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</si>
  <si>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</si>
  <si>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</si>
  <si>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</si>
  <si>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</si>
  <si>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</si>
  <si>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</si>
  <si>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</si>
  <si>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</si>
  <si>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</si>
  <si>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8018590365500046669051</t>
  </si>
  <si>
    <t>XM1300070680</t>
  </si>
  <si>
    <t>Żubr</t>
  </si>
  <si>
    <t>8018590365500046671122</t>
  </si>
  <si>
    <t>XI1700025349</t>
  </si>
  <si>
    <t>Władyka</t>
  </si>
  <si>
    <t>8018590365500046681534</t>
  </si>
  <si>
    <t>XM1200200456</t>
  </si>
  <si>
    <t>Lew</t>
  </si>
  <si>
    <t>8018590365500046681701</t>
  </si>
  <si>
    <t>XM1200197998</t>
  </si>
  <si>
    <t>Tygrys</t>
  </si>
  <si>
    <t>8018590365500046681930</t>
  </si>
  <si>
    <t>XM1200279030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</si>
  <si>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</si>
  <si>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</si>
  <si>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</si>
  <si>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</si>
  <si>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</si>
  <si>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</si>
  <si>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</si>
  <si>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</si>
  <si>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</si>
  <si>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</si>
  <si>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</si>
  <si>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</si>
  <si>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</si>
  <si>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</si>
  <si>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</si>
  <si>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</si>
  <si>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</si>
  <si>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</si>
  <si>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</si>
  <si>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</si>
  <si>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</si>
  <si>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</si>
  <si>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</si>
  <si>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</si>
  <si>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</si>
  <si>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</si>
  <si>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Poznańska</t>
  </si>
  <si>
    <t>Dworcowa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</si>
  <si>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</si>
  <si>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</si>
  <si>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</si>
  <si>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</si>
  <si>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</si>
  <si>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</si>
  <si>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</si>
  <si>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</si>
  <si>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</si>
  <si>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</si>
  <si>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</si>
  <si>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</si>
  <si>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</si>
  <si>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</si>
  <si>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</si>
  <si>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</si>
  <si>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</si>
  <si>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</si>
  <si>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</si>
  <si>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</si>
  <si>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</si>
  <si>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</si>
  <si>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</si>
  <si>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</si>
  <si>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</si>
  <si>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Regionalna Dyrekcja Lasów Państwowych w Szczecinie</t>
  </si>
  <si>
    <t>71-434</t>
  </si>
  <si>
    <t>Szczecin</t>
  </si>
  <si>
    <t>8510312211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</si>
  <si>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</si>
  <si>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</si>
  <si>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</si>
  <si>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</si>
  <si>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</si>
  <si>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</si>
  <si>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</si>
  <si>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</si>
  <si>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</si>
  <si>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</si>
  <si>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</si>
  <si>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</si>
  <si>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</si>
  <si>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</si>
  <si>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</si>
  <si>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</si>
  <si>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</si>
  <si>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</si>
  <si>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</si>
  <si>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</si>
  <si>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</si>
  <si>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</si>
  <si>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</si>
  <si>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</si>
  <si>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</si>
  <si>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</si>
  <si>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</si>
  <si>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</si>
  <si>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</si>
  <si>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</si>
  <si>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</si>
  <si>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</si>
  <si>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</si>
  <si>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</si>
  <si>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</si>
  <si>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</si>
  <si>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</si>
  <si>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</si>
  <si>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</si>
  <si>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</si>
  <si>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</si>
  <si>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</si>
  <si>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</si>
  <si>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</si>
  <si>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</si>
  <si>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</si>
  <si>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</si>
  <si>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</si>
  <si>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</si>
  <si>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</si>
  <si>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</si>
  <si>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</si>
  <si>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</si>
  <si>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</si>
  <si>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</si>
  <si>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</si>
  <si>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</si>
  <si>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</si>
  <si>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</si>
  <si>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</si>
  <si>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</si>
  <si>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</si>
  <si>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</si>
  <si>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</si>
  <si>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</si>
  <si>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</si>
  <si>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</si>
  <si>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</si>
  <si>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</si>
  <si>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</si>
  <si>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</si>
  <si>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</si>
  <si>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</si>
  <si>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</si>
  <si>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</si>
  <si>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</si>
  <si>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</si>
  <si>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</si>
  <si>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</si>
  <si>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</si>
  <si>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</si>
  <si>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</si>
  <si>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</si>
  <si>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</si>
  <si>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</si>
  <si>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</si>
  <si>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</si>
  <si>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</si>
  <si>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</si>
  <si>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</si>
  <si>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</si>
  <si>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</si>
  <si>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</si>
  <si>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</si>
  <si>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</si>
  <si>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</si>
  <si>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</si>
  <si>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</si>
  <si>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</si>
  <si>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</si>
  <si>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</si>
  <si>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</si>
  <si>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</si>
  <si>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</si>
  <si>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</si>
  <si>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</si>
  <si>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</si>
  <si>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</si>
  <si>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</si>
  <si>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</si>
  <si>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</si>
  <si>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</si>
  <si>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</si>
  <si>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</si>
  <si>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</si>
  <si>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</si>
  <si>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</si>
  <si>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</si>
  <si>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</si>
  <si>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</si>
  <si>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</si>
  <si>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</si>
  <si>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</si>
  <si>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</si>
  <si>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</si>
  <si>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</si>
  <si>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</si>
  <si>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</si>
  <si>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</si>
  <si>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</si>
  <si>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</si>
  <si>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</si>
  <si>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</si>
  <si>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</si>
  <si>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</si>
  <si>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</si>
  <si>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</si>
  <si>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</si>
  <si>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</si>
  <si>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</si>
  <si>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</si>
  <si>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</si>
  <si>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</si>
  <si>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</si>
  <si>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</si>
  <si>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</si>
  <si>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</si>
  <si>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</si>
  <si>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</si>
  <si>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</si>
  <si>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</si>
  <si>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</si>
  <si>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</si>
  <si>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</si>
  <si>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</si>
  <si>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</si>
  <si>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</si>
  <si>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</si>
  <si>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</si>
  <si>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</si>
  <si>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</si>
  <si>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</si>
  <si>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</si>
  <si>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</si>
  <si>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</si>
  <si>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</si>
  <si>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</si>
  <si>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</si>
  <si>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</si>
  <si>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</si>
  <si>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</si>
  <si>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</si>
  <si>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</si>
  <si>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</si>
  <si>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</si>
  <si>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</si>
  <si>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</si>
  <si>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</si>
  <si>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</si>
  <si>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</si>
  <si>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</si>
  <si>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</si>
  <si>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</si>
  <si>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</si>
  <si>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</si>
  <si>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</si>
  <si>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</si>
  <si>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</si>
  <si>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</si>
  <si>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</si>
  <si>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</si>
  <si>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</si>
  <si>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</si>
  <si>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</si>
  <si>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</si>
  <si>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</si>
  <si>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</si>
  <si>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</si>
  <si>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</si>
  <si>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</si>
  <si>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</si>
  <si>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</si>
  <si>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</si>
  <si>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</si>
  <si>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</si>
  <si>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</si>
  <si>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</si>
  <si>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</si>
  <si>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</si>
  <si>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</si>
  <si>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</si>
  <si>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</si>
  <si>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</si>
  <si>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</si>
  <si>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</si>
  <si>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</si>
  <si>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</si>
  <si>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</si>
  <si>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</si>
  <si>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</si>
  <si>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</si>
  <si>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</si>
  <si>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</si>
  <si>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</si>
  <si>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</si>
  <si>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</si>
  <si>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</si>
  <si>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</si>
  <si>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</si>
  <si>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</si>
  <si>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</si>
  <si>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</si>
  <si>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</si>
  <si>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</si>
  <si>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PAD przy biurze nadleśnictwa</t>
  </si>
  <si>
    <t>8018590365500054688112</t>
  </si>
  <si>
    <t>XM2002941707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</si>
  <si>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</si>
  <si>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</si>
  <si>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</si>
  <si>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</si>
  <si>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</si>
  <si>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</si>
  <si>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</si>
  <si>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</si>
  <si>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</si>
  <si>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</si>
  <si>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</si>
  <si>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</si>
  <si>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</si>
  <si>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</si>
  <si>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</si>
  <si>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</si>
  <si>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</si>
  <si>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</si>
  <si>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</si>
  <si>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</si>
  <si>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</si>
  <si>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</si>
  <si>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</si>
  <si>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</si>
  <si>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</si>
  <si>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</si>
  <si>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</si>
  <si>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</si>
  <si>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</si>
  <si>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</si>
  <si>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</si>
  <si>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</si>
  <si>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</si>
  <si>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</si>
  <si>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</si>
  <si>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</si>
  <si>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</si>
  <si>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</si>
  <si>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</si>
  <si>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</si>
  <si>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</si>
  <si>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</si>
  <si>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</si>
  <si>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</si>
  <si>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</si>
  <si>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</si>
  <si>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</si>
  <si>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</si>
  <si>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</si>
  <si>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</si>
  <si>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</si>
  <si>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</si>
  <si>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</si>
  <si>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</si>
  <si>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</si>
  <si>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</si>
  <si>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</si>
  <si>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</si>
  <si>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</si>
  <si>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</si>
  <si>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</si>
  <si>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</si>
  <si>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</si>
  <si>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</si>
  <si>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</si>
  <si>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</si>
  <si>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</si>
  <si>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</si>
  <si>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</si>
  <si>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</si>
  <si>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</si>
  <si>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</si>
  <si>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</si>
  <si>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</si>
  <si>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</si>
  <si>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</si>
  <si>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</si>
  <si>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</si>
  <si>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</si>
  <si>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</si>
  <si>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</si>
  <si>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</si>
  <si>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</si>
  <si>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</si>
  <si>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</si>
  <si>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</si>
  <si>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</si>
  <si>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</si>
  <si>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</si>
  <si>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</si>
  <si>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</si>
  <si>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</si>
  <si>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</si>
  <si>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</si>
  <si>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</si>
  <si>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</si>
  <si>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</si>
  <si>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</si>
  <si>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</si>
  <si>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</si>
  <si>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</si>
  <si>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</si>
  <si>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</si>
  <si>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</si>
  <si>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</si>
  <si>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</si>
  <si>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</si>
  <si>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</si>
  <si>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</si>
  <si>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</si>
  <si>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</si>
  <si>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</si>
  <si>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</si>
  <si>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</si>
  <si>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</si>
  <si>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</si>
  <si>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</si>
  <si>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</si>
  <si>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</si>
  <si>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</si>
  <si>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</si>
  <si>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</si>
  <si>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</si>
  <si>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</si>
  <si>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</si>
  <si>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</si>
  <si>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>Nadleśnictwo Oborniki Śl,</t>
  </si>
  <si>
    <t>55-120</t>
  </si>
  <si>
    <t>Oborniki Śl,</t>
  </si>
  <si>
    <t>9150005707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</si>
  <si>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</si>
  <si>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</si>
  <si>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</si>
  <si>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</si>
  <si>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</si>
  <si>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</si>
  <si>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</si>
  <si>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</si>
  <si>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</si>
  <si>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</si>
  <si>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</si>
  <si>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</si>
  <si>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</si>
  <si>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</si>
  <si>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</si>
  <si>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</si>
  <si>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</si>
  <si>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</si>
  <si>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</si>
  <si>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</si>
  <si>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</si>
  <si>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</si>
  <si>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</si>
  <si>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</si>
  <si>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</si>
  <si>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</si>
  <si>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</si>
  <si>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</si>
  <si>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</si>
  <si>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</si>
  <si>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</si>
  <si>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</si>
  <si>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</si>
  <si>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</si>
  <si>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</si>
  <si>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</si>
  <si>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</si>
  <si>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</si>
  <si>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</si>
  <si>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</si>
  <si>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</si>
  <si>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</si>
  <si>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</si>
  <si>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</si>
  <si>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</si>
  <si>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</si>
  <si>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</si>
  <si>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</si>
  <si>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</si>
  <si>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</si>
  <si>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</si>
  <si>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</si>
  <si>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</si>
  <si>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</si>
  <si>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</si>
  <si>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</si>
  <si>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</si>
  <si>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</si>
  <si>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</si>
  <si>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</si>
  <si>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</si>
  <si>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</si>
  <si>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</si>
  <si>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</si>
  <si>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</si>
  <si>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</si>
  <si>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</si>
  <si>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</si>
  <si>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</si>
  <si>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</si>
  <si>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</si>
  <si>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</si>
  <si>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</si>
  <si>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</si>
  <si>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</si>
  <si>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</si>
  <si>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</si>
  <si>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</si>
  <si>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</si>
  <si>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</si>
  <si>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</si>
  <si>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</si>
  <si>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</si>
  <si>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</si>
  <si>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</si>
  <si>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</si>
  <si>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</si>
  <si>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</si>
  <si>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</si>
  <si>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</si>
  <si>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</si>
  <si>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</si>
  <si>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</si>
  <si>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</si>
  <si>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</si>
  <si>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</si>
  <si>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</si>
  <si>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</si>
  <si>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</si>
  <si>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</si>
  <si>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</si>
  <si>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</si>
  <si>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</si>
  <si>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</si>
  <si>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</si>
  <si>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</si>
  <si>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</si>
  <si>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</si>
  <si>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</si>
  <si>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</si>
  <si>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</si>
  <si>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</si>
  <si>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</si>
  <si>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</si>
  <si>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</si>
  <si>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</si>
  <si>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</si>
  <si>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</si>
  <si>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</si>
  <si>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</si>
  <si>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</si>
  <si>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</si>
  <si>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</si>
  <si>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</si>
  <si>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</si>
  <si>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</si>
  <si>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</si>
  <si>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</si>
  <si>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</si>
  <si>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</si>
  <si>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</si>
  <si>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</si>
  <si>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</si>
  <si>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</si>
  <si>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</si>
  <si>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</si>
  <si>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</si>
  <si>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</si>
  <si>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</si>
  <si>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</si>
  <si>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</si>
  <si>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</si>
  <si>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</si>
  <si>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</si>
  <si>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</si>
  <si>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</si>
  <si>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</si>
  <si>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</si>
  <si>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</si>
  <si>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</si>
  <si>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</si>
  <si>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</si>
  <si>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</si>
  <si>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</si>
  <si>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</si>
  <si>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</si>
  <si>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</si>
  <si>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</si>
  <si>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</si>
  <si>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</si>
  <si>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</si>
  <si>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</si>
  <si>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</si>
  <si>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</si>
  <si>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</si>
  <si>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</si>
  <si>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</si>
  <si>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</si>
  <si>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</si>
  <si>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</si>
  <si>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</si>
  <si>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</si>
  <si>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</si>
  <si>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</si>
  <si>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</si>
  <si>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</si>
  <si>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</si>
  <si>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</si>
  <si>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</si>
  <si>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</si>
  <si>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</si>
  <si>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</si>
  <si>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</si>
  <si>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</si>
  <si>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</si>
  <si>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</si>
  <si>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</si>
  <si>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</si>
  <si>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</si>
  <si>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</si>
  <si>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</si>
  <si>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</si>
  <si>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</si>
  <si>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</si>
  <si>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</si>
  <si>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</si>
  <si>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</si>
  <si>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</si>
  <si>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</si>
  <si>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</si>
  <si>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</si>
  <si>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</si>
  <si>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</si>
  <si>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</si>
  <si>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</si>
  <si>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</si>
  <si>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</si>
  <si>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</si>
  <si>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</si>
  <si>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</si>
  <si>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</si>
  <si>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</si>
  <si>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</si>
  <si>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</si>
  <si>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</si>
  <si>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</si>
  <si>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</si>
  <si>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</si>
  <si>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</si>
  <si>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SZKÓŁKA</t>
  </si>
  <si>
    <t>8018590365500051598902</t>
  </si>
  <si>
    <t>XM1400424918</t>
  </si>
  <si>
    <t>DYBUL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</si>
  <si>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</si>
  <si>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</si>
  <si>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</si>
  <si>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</si>
  <si>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</si>
  <si>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</si>
  <si>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</si>
  <si>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</si>
  <si>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</si>
  <si>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</si>
  <si>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</si>
  <si>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</si>
  <si>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</si>
  <si>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</si>
  <si>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</si>
  <si>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</si>
  <si>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</si>
  <si>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</si>
  <si>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Kancelarie Lesnictw</t>
  </si>
  <si>
    <t>16a</t>
  </si>
  <si>
    <t>8018590365500075876093</t>
  </si>
  <si>
    <t>00769090</t>
  </si>
  <si>
    <t>Nabywca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</si>
  <si>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</si>
  <si>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</si>
  <si>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</si>
  <si>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</si>
  <si>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</si>
  <si>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</si>
  <si>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</si>
  <si>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</si>
  <si>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</si>
  <si>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</si>
  <si>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 xml:space="preserve">Obecny Sprzedawca </t>
  </si>
  <si>
    <t>OSD</t>
  </si>
  <si>
    <t xml:space="preserve">Punkt poboru </t>
  </si>
  <si>
    <t>Nr PPG wg OSD</t>
  </si>
  <si>
    <t>Nr gazomierza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</si>
  <si>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</si>
  <si>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</si>
  <si>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</si>
  <si>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</si>
  <si>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</si>
  <si>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</si>
  <si>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</si>
  <si>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</si>
  <si>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</si>
  <si>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</si>
  <si>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</si>
  <si>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</si>
  <si>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</si>
  <si>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</si>
  <si>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</si>
  <si>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</si>
  <si>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</si>
  <si>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</si>
  <si>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</si>
  <si>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</si>
  <si>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</si>
  <si>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</si>
  <si>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</si>
  <si>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Lp. ppg</t>
  </si>
  <si>
    <t>Zamawiajacy/Nabywca</t>
  </si>
  <si>
    <t>Obszar dystrybucyjny</t>
  </si>
  <si>
    <t>W-8.1</t>
  </si>
  <si>
    <t>Nadleśnictwo Manowo</t>
  </si>
  <si>
    <t>76-015</t>
  </si>
  <si>
    <t>Manowo</t>
  </si>
  <si>
    <t>6690505010</t>
  </si>
  <si>
    <t>Nadleśnictwo Strzelce Krajeńskie</t>
  </si>
  <si>
    <t>66-500</t>
  </si>
  <si>
    <t>Strzelce Krajeńskie</t>
  </si>
  <si>
    <t xml:space="preserve">al. Piastów </t>
  </si>
  <si>
    <t>11B</t>
  </si>
  <si>
    <t>Lokal mieszkalny ul. Gorzowska 17B</t>
  </si>
  <si>
    <t>8018590365500048874613</t>
  </si>
  <si>
    <t>XM1000114604</t>
  </si>
  <si>
    <t>Szacowane zużycie paliwa gazowego w okresie trwania umowy [kWh]</t>
  </si>
  <si>
    <t>Cena abonamentu dla obiektu niechronionego</t>
  </si>
  <si>
    <t>Grupa taryfowa PSG gaz zaazotowany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</si>
  <si>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</si>
  <si>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</si>
  <si>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</si>
  <si>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</si>
  <si>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</si>
  <si>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>Racot ul. Leśna 11</t>
  </si>
  <si>
    <t>58-304</t>
  </si>
  <si>
    <t>Część PSG GD</t>
  </si>
  <si>
    <t>Część PSG PO</t>
  </si>
  <si>
    <t>Część PSG PO(2)</t>
  </si>
  <si>
    <t>Część PSG TA</t>
  </si>
  <si>
    <t>Część PSG WA</t>
  </si>
  <si>
    <t>Część PSG WR</t>
  </si>
  <si>
    <t>Część PSG WR (2)</t>
  </si>
  <si>
    <t>Część PSG ZA</t>
  </si>
  <si>
    <t>Wyszczególnienie</t>
  </si>
  <si>
    <t>Szacowane zuzycie 2023 r. na podstawie danych z 2021 r.</t>
  </si>
  <si>
    <t>Szacowane zużycie 
LIPIEC
[kWh]</t>
  </si>
  <si>
    <t>Szacowane zużycie
SIERPIEŃ
[kWh]</t>
  </si>
  <si>
    <t>Szacowane zużycie WRZESIEŃ
[kWh]</t>
  </si>
  <si>
    <t>Szacowane zużycie PAŹDZIERNIK [kWh]</t>
  </si>
  <si>
    <t>Szacowane zużycie            LISTOPAD           [kWh]</t>
  </si>
  <si>
    <t>Szacowane zużycie GRUDZIEŃ [kWh]</t>
  </si>
  <si>
    <t>LOB Marszewo (nowy budynek)</t>
  </si>
  <si>
    <t>8018590365500091644720</t>
  </si>
  <si>
    <t>XM1200359122</t>
  </si>
  <si>
    <t>8018590365500053151501</t>
  </si>
  <si>
    <t>8018590365500044354959</t>
  </si>
  <si>
    <t xml:space="preserve">Machowa </t>
  </si>
  <si>
    <t>39-220</t>
  </si>
  <si>
    <t>Machowa</t>
  </si>
  <si>
    <t>48/2</t>
  </si>
  <si>
    <t>8018590365500090807447</t>
  </si>
  <si>
    <t>XI2202195357</t>
  </si>
  <si>
    <t>8018590365500071708480</t>
  </si>
  <si>
    <t>8018590365500090559605</t>
  </si>
  <si>
    <t>8018590365500085742944</t>
  </si>
  <si>
    <t>8018590365500073526877</t>
  </si>
  <si>
    <t>8018590365500072910417</t>
  </si>
  <si>
    <t>Alfredówka</t>
  </si>
  <si>
    <t>165</t>
  </si>
  <si>
    <t>8018590365500072796479</t>
  </si>
  <si>
    <t>00572809</t>
  </si>
  <si>
    <t>Rozalin</t>
  </si>
  <si>
    <t>39-450</t>
  </si>
  <si>
    <t>dz. 1342/4</t>
  </si>
  <si>
    <t>8018590365500088405150</t>
  </si>
  <si>
    <t>XI2202338991</t>
  </si>
  <si>
    <t>Nadleśnictwo Wołów</t>
  </si>
  <si>
    <t>56-100</t>
  </si>
  <si>
    <t>Wołów</t>
  </si>
  <si>
    <t>8018590365500040267161</t>
  </si>
  <si>
    <t>XA2106105235</t>
  </si>
  <si>
    <t>8018590365500039987070</t>
  </si>
  <si>
    <t>XI1700804768</t>
  </si>
  <si>
    <t>Ceny oferty dla poszczególnych części obliczane w poszczególnych arkuszach przenoszone są do tabeli  "Cena oferty za realizację przedmiotu zamówienia dla niżej wymienionych części".</t>
  </si>
  <si>
    <t xml:space="preserve"> Cena oferty za realizację przedmiotu zamówienia dla niżej wymienionych części</t>
  </si>
  <si>
    <t xml:space="preserve">Część </t>
  </si>
  <si>
    <t>Nazwa</t>
  </si>
  <si>
    <t>Obszar Dystrybucyjny</t>
  </si>
  <si>
    <t>VAT 23 %</t>
  </si>
  <si>
    <t>Wartość brutto</t>
  </si>
  <si>
    <t>PSG Gdańsk wysokometanowy</t>
  </si>
  <si>
    <t>PSG GD</t>
  </si>
  <si>
    <t>PSG Poznań wysokometanowy</t>
  </si>
  <si>
    <t>PSG PO</t>
  </si>
  <si>
    <t>PSG Poznań zaazotowany</t>
  </si>
  <si>
    <t>PSG PO2</t>
  </si>
  <si>
    <t>PSG Tarnów wysokomentanowy</t>
  </si>
  <si>
    <t>PSG TA</t>
  </si>
  <si>
    <t>PSG Warszawa wysokomentanowy</t>
  </si>
  <si>
    <t>PSG WA</t>
  </si>
  <si>
    <t>PSG Wrocław wysokometanowy</t>
  </si>
  <si>
    <t>PSG WR</t>
  </si>
  <si>
    <t>PSG Wrocław zaazotowany</t>
  </si>
  <si>
    <t>PSG WR2</t>
  </si>
  <si>
    <t>PSG Zabrze wysokomentanowy</t>
  </si>
  <si>
    <t>PSG ZA</t>
  </si>
  <si>
    <t xml:space="preserve">Nazwa </t>
  </si>
  <si>
    <t>Ilość niechroniony [kWh]</t>
  </si>
  <si>
    <t>Ilość chroniony [kWh]</t>
  </si>
  <si>
    <t>razem [kWh]</t>
  </si>
  <si>
    <t>Ogółem</t>
  </si>
  <si>
    <t>Razem</t>
  </si>
  <si>
    <t>38-307</t>
  </si>
  <si>
    <t>33-314</t>
  </si>
  <si>
    <t>22-670</t>
  </si>
  <si>
    <t>22-427</t>
  </si>
  <si>
    <t>8018590365500025180003</t>
  </si>
  <si>
    <t>8018590365500042687271</t>
  </si>
  <si>
    <t xml:space="preserve">8018590365500051599091 </t>
  </si>
  <si>
    <t>8018590365500089388629</t>
  </si>
  <si>
    <t>RDLP Łódź</t>
  </si>
  <si>
    <t>UNIMOT Energia i Gaz Sp. z o.o.</t>
  </si>
  <si>
    <t>RDLP Poznań</t>
  </si>
  <si>
    <t>Szacowane zużycie 
STYCZEŃ
[kWh]</t>
  </si>
  <si>
    <t>Szacowane zużycie            KWIECIEŃ           [kWh]</t>
  </si>
  <si>
    <t>Szacowane zużycie CZERWIEC [kWh]</t>
  </si>
  <si>
    <t>Szacowane zużycie            MAJ                     [kWh]</t>
  </si>
  <si>
    <t>Szacowane zużycie              LUTY
[kWh]</t>
  </si>
  <si>
    <t>Szacowane zużycie MARZEC                 [kWh]</t>
  </si>
  <si>
    <t>RDLP Szczecinek</t>
  </si>
  <si>
    <t>Cena jednostkowa paliwa gazowego dla obiektów objętych ochroną      [zł/kWh]</t>
  </si>
  <si>
    <t>RDLP</t>
  </si>
  <si>
    <t>RDLP Wrocław</t>
  </si>
  <si>
    <t>RDLP Zielona Góra</t>
  </si>
  <si>
    <t>65-943</t>
  </si>
  <si>
    <t>Rybno</t>
  </si>
  <si>
    <t>8018590365500026763458</t>
  </si>
  <si>
    <t>8018590365500026129810</t>
  </si>
  <si>
    <t>8018590365500019029387</t>
  </si>
  <si>
    <t>8018590365500020440003</t>
  </si>
  <si>
    <t>RDLP Gdańsk</t>
  </si>
  <si>
    <t>Gdańsk</t>
  </si>
  <si>
    <t>Tęczowa</t>
  </si>
  <si>
    <t>RDLP Olsztyn</t>
  </si>
  <si>
    <t>RDLP Toruń</t>
  </si>
  <si>
    <t>10-309</t>
  </si>
  <si>
    <t>Nadleśnictwo Iława</t>
  </si>
  <si>
    <t>14-200</t>
  </si>
  <si>
    <t>Smolniki</t>
  </si>
  <si>
    <t>14-202</t>
  </si>
  <si>
    <t>Iława</t>
  </si>
  <si>
    <t>Lubawska</t>
  </si>
  <si>
    <t>dz. 3078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</si>
  <si>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</si>
  <si>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</si>
  <si>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</si>
  <si>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</si>
  <si>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Cena jednostkowa opłaty dystrybucyjnej zmiennej netto w obiekcie niechronionym [zł/kWh]</t>
  </si>
  <si>
    <t>Wartość opłaty dystrybucyjnej zmiennej w obiekcie niechronionym</t>
  </si>
  <si>
    <t>Cena jednostkowa opłaty dystrybucyjnej zmiennej netto w obiekcie chronionym [zł/kWh]</t>
  </si>
  <si>
    <t>Wartość opłaty dystrybucyjnej zmiennej w obiekcie chronionym</t>
  </si>
  <si>
    <t>VAT [23 %]</t>
  </si>
  <si>
    <t>RDLP Piła</t>
  </si>
  <si>
    <t>RDLP Szczecin</t>
  </si>
  <si>
    <t>Wiewiórkowskiego</t>
  </si>
  <si>
    <t>8018590365500029213233</t>
  </si>
  <si>
    <t>64-330</t>
  </si>
  <si>
    <t>Porażyn</t>
  </si>
  <si>
    <t>8018590365500019144837</t>
  </si>
  <si>
    <t>RDLP Krakow</t>
  </si>
  <si>
    <t>RDLP Krosno</t>
  </si>
  <si>
    <t>38-535</t>
  </si>
  <si>
    <t>Rozpucie</t>
  </si>
  <si>
    <t xml:space="preserve">Rozpucie </t>
  </si>
  <si>
    <t>129</t>
  </si>
  <si>
    <t>Sanok</t>
  </si>
  <si>
    <t>XI200356560</t>
  </si>
  <si>
    <t>XI1200409618</t>
  </si>
  <si>
    <t xml:space="preserve">8018590365500077514764 </t>
  </si>
  <si>
    <t>00403944</t>
  </si>
  <si>
    <t>RDLP Lublin</t>
  </si>
  <si>
    <t>XF2206315347</t>
  </si>
  <si>
    <t>XI2202321241</t>
  </si>
  <si>
    <t>RDLP Radom</t>
  </si>
  <si>
    <t>Nadleśnictwo Puławy</t>
  </si>
  <si>
    <t>24-100</t>
  </si>
  <si>
    <t>Puławy</t>
  </si>
  <si>
    <t xml:space="preserve">Żyrzyńska </t>
  </si>
  <si>
    <t>8018590365500085600145</t>
  </si>
  <si>
    <t>Pulawy</t>
  </si>
  <si>
    <t>8/13</t>
  </si>
  <si>
    <t>8018590365500070454067</t>
  </si>
  <si>
    <t>Nadleśnictwo Limanowa</t>
  </si>
  <si>
    <t>34-600</t>
  </si>
  <si>
    <t>Limanowa</t>
  </si>
  <si>
    <t>Kopernika</t>
  </si>
  <si>
    <t>Budynek administracyjny N-ctwa</t>
  </si>
  <si>
    <t>8018590365500086016396</t>
  </si>
  <si>
    <t>XA0722780094</t>
  </si>
  <si>
    <t xml:space="preserve">Mieszkanie Nadleśniczego </t>
  </si>
  <si>
    <t>8018590365500074943079</t>
  </si>
  <si>
    <t>Budynek kancelarii Dobra</t>
  </si>
  <si>
    <t>34-642</t>
  </si>
  <si>
    <t>Dobra</t>
  </si>
  <si>
    <t>243C</t>
  </si>
  <si>
    <t>8018590365500074942676</t>
  </si>
  <si>
    <t>XI1800909322</t>
  </si>
  <si>
    <t>Nadleśnictw Zagnańsk</t>
  </si>
  <si>
    <t>26-050</t>
  </si>
  <si>
    <t>Zagnańsk</t>
  </si>
  <si>
    <t xml:space="preserve">Przemysłowa </t>
  </si>
  <si>
    <t>10A</t>
  </si>
  <si>
    <t>Biuro Nadleśnictwa Zagnańsk</t>
  </si>
  <si>
    <t>8018590365500077892640</t>
  </si>
  <si>
    <t>01150577</t>
  </si>
  <si>
    <t>Nadleśnictwo Gościeradów</t>
  </si>
  <si>
    <t>23-275</t>
  </si>
  <si>
    <t>Gościeradów</t>
  </si>
  <si>
    <t>Gościeradów Folwark</t>
  </si>
  <si>
    <t>1D</t>
  </si>
  <si>
    <t>Szkółka Lesna Marynopole</t>
  </si>
  <si>
    <t>23-230</t>
  </si>
  <si>
    <t>Marynopole</t>
  </si>
  <si>
    <t>8018590365500079245178</t>
  </si>
  <si>
    <t>XI1300430877</t>
  </si>
  <si>
    <t>Kancelaria Lesnictwa Dąbrowa</t>
  </si>
  <si>
    <t>1e</t>
  </si>
  <si>
    <t>8018590365500071236129</t>
  </si>
  <si>
    <t>23-277</t>
  </si>
  <si>
    <t>23-276</t>
  </si>
  <si>
    <t>00609210</t>
  </si>
  <si>
    <t>23-278</t>
  </si>
  <si>
    <t>Kancelaria leśnictwa Kotówka</t>
  </si>
  <si>
    <t>Księżomierz</t>
  </si>
  <si>
    <t>Księżomierz Dzierzkowska</t>
  </si>
  <si>
    <t>8018590365500078558262</t>
  </si>
  <si>
    <t>XI2202476261</t>
  </si>
  <si>
    <t>23-279</t>
  </si>
  <si>
    <t>Kancelariw lesnictw Antoniów Nowiny</t>
  </si>
  <si>
    <t>37-455</t>
  </si>
  <si>
    <t>Radomyśl nad Sanem</t>
  </si>
  <si>
    <t xml:space="preserve">Mickiewicza </t>
  </si>
  <si>
    <t>59 A</t>
  </si>
  <si>
    <t>8018590365500074045032</t>
  </si>
  <si>
    <t>Budynek mieszkalny - nadleśniczówka</t>
  </si>
  <si>
    <t>8018590365500074513142</t>
  </si>
  <si>
    <t xml:space="preserve">Nadleśnictwo Tuszyma </t>
  </si>
  <si>
    <t xml:space="preserve">Tuszyma </t>
  </si>
  <si>
    <t>Budynek podwójnej kancelarii Leśnictw Piątkowiec i Goleszów</t>
  </si>
  <si>
    <t>Podleszany</t>
  </si>
  <si>
    <t>dz. nr 1920/5</t>
  </si>
  <si>
    <t>8018590365500089636577</t>
  </si>
  <si>
    <t>Nadleśnictwo Bircza</t>
  </si>
  <si>
    <t>37-740</t>
  </si>
  <si>
    <t>Bircza</t>
  </si>
  <si>
    <t>Stara Bircza</t>
  </si>
  <si>
    <t>99</t>
  </si>
  <si>
    <t>7950010169</t>
  </si>
  <si>
    <t>Kancelaria Leśnictwa Kuźmina</t>
  </si>
  <si>
    <t>Kuźmina</t>
  </si>
  <si>
    <t>8018590365500089375384</t>
  </si>
  <si>
    <t>02325617</t>
  </si>
  <si>
    <t>Ośrodek Edukacji Ekologicznej</t>
  </si>
  <si>
    <t>35H</t>
  </si>
  <si>
    <t>8018590365500019358951</t>
  </si>
  <si>
    <t xml:space="preserve"> </t>
  </si>
  <si>
    <t>RDLP Białystok</t>
  </si>
  <si>
    <t>Biuro Nadleśnictwa Grotniki</t>
  </si>
  <si>
    <t>UNIMOT Energia i Gaz Spółka z.o.o</t>
  </si>
  <si>
    <t>RDLP Warszawa</t>
  </si>
  <si>
    <t>Nadleśnictwo Wyszków</t>
  </si>
  <si>
    <t>07-200</t>
  </si>
  <si>
    <t>Leszczydół-Nowiny</t>
  </si>
  <si>
    <t>Leśników</t>
  </si>
  <si>
    <t>7620005225</t>
  </si>
  <si>
    <t>8018590365500019289958</t>
  </si>
  <si>
    <t>Nadleśnictwo Myszyniec</t>
  </si>
  <si>
    <t>07-430</t>
  </si>
  <si>
    <t>Myszyniec</t>
  </si>
  <si>
    <t>Zawodzie</t>
  </si>
  <si>
    <t>7580006393</t>
  </si>
  <si>
    <t>Kancelaria Leśnictw Kadzidło-Podgórze-Dylewo</t>
  </si>
  <si>
    <t>07-420</t>
  </si>
  <si>
    <t>Kadzidło</t>
  </si>
  <si>
    <t>Stara Łączka</t>
  </si>
  <si>
    <t>Siarcza Łąka</t>
  </si>
  <si>
    <t>8018590365500041787613</t>
  </si>
  <si>
    <t>XM2204366412</t>
  </si>
  <si>
    <t xml:space="preserve">RDLP </t>
  </si>
  <si>
    <t>Zaplecze techniczne</t>
  </si>
  <si>
    <t>8018590365500041911506</t>
  </si>
  <si>
    <t>XM2103657503</t>
  </si>
  <si>
    <t>LSK Kostrzyca</t>
  </si>
  <si>
    <t xml:space="preserve">Podgórzyn </t>
  </si>
  <si>
    <t xml:space="preserve"> -----</t>
  </si>
  <si>
    <t>300A</t>
  </si>
  <si>
    <t>8018590365500041075604</t>
  </si>
  <si>
    <t>58-308</t>
  </si>
  <si>
    <t>Głuszycka</t>
  </si>
  <si>
    <t>8018590365500036500852</t>
  </si>
  <si>
    <t>Nadleśnictwo Milicz</t>
  </si>
  <si>
    <t>56-300</t>
  </si>
  <si>
    <t>Milicz</t>
  </si>
  <si>
    <t>Trzebnicka</t>
  </si>
  <si>
    <t>Fortum Marketing and Sales Polska SA</t>
  </si>
  <si>
    <t>Siedziba</t>
  </si>
  <si>
    <t>8018590365500033856792</t>
  </si>
  <si>
    <t>XA1727493583</t>
  </si>
  <si>
    <t>Osiedle</t>
  </si>
  <si>
    <t>8018590365500033990502</t>
  </si>
  <si>
    <t>XI1700674263</t>
  </si>
  <si>
    <t>RDLP Katowice</t>
  </si>
  <si>
    <t>Siedziba Nadleśnictwa Brzeg</t>
  </si>
  <si>
    <t>Nadleśnictwo Prudnik</t>
  </si>
  <si>
    <t>48-200</t>
  </si>
  <si>
    <t>Prudnik</t>
  </si>
  <si>
    <t>Dąbrowskiego</t>
  </si>
  <si>
    <t>8018590365500006046311</t>
  </si>
  <si>
    <t>TAURON sprzedaż  sp. z o.o.</t>
  </si>
  <si>
    <t>Nadleśnictwo Kłodawa</t>
  </si>
  <si>
    <t>66-415</t>
  </si>
  <si>
    <t>Kłodawa</t>
  </si>
  <si>
    <t>5990005914</t>
  </si>
  <si>
    <t>EWE Energia sp. z o.o.</t>
  </si>
  <si>
    <t>EWE</t>
  </si>
  <si>
    <t>000011746</t>
  </si>
  <si>
    <t>00203974</t>
  </si>
  <si>
    <t>Izba Edukacyjna "Korskakówka"</t>
  </si>
  <si>
    <t>000030355</t>
  </si>
  <si>
    <t>00007488</t>
  </si>
  <si>
    <t>Nadleśnictwo Sulęcin</t>
  </si>
  <si>
    <t>69-200</t>
  </si>
  <si>
    <t>Sulęcin</t>
  </si>
  <si>
    <t>5960006091</t>
  </si>
  <si>
    <t>Siedziba Nadleśnictwa Sulęcin</t>
  </si>
  <si>
    <t>000164284</t>
  </si>
  <si>
    <t>01430780</t>
  </si>
  <si>
    <t>000002979</t>
  </si>
  <si>
    <t xml:space="preserve">Nadleśnictwo Cybinka </t>
  </si>
  <si>
    <t>69-108</t>
  </si>
  <si>
    <t>Cybinka</t>
  </si>
  <si>
    <t>EWE ENERGIA SP.zo.o.</t>
  </si>
  <si>
    <t>Dąbrowskiego 43</t>
  </si>
  <si>
    <t xml:space="preserve">69-108 </t>
  </si>
  <si>
    <t xml:space="preserve">Cybinka </t>
  </si>
  <si>
    <t>000004262</t>
  </si>
  <si>
    <t>Nadleśnictwo Torzym</t>
  </si>
  <si>
    <t>66-235</t>
  </si>
  <si>
    <t>Torzym</t>
  </si>
  <si>
    <t>Wodna</t>
  </si>
  <si>
    <t>9270003332</t>
  </si>
  <si>
    <t>000013285</t>
  </si>
  <si>
    <t>FIOR03442301861</t>
  </si>
  <si>
    <t>000012276</t>
  </si>
  <si>
    <t>00876319</t>
  </si>
  <si>
    <t>G-1</t>
  </si>
  <si>
    <t>G1</t>
  </si>
  <si>
    <t>Część EWE</t>
  </si>
  <si>
    <t>150</t>
  </si>
  <si>
    <t>Nadleśnictwo Bydgoszcz</t>
  </si>
  <si>
    <t>86-005</t>
  </si>
  <si>
    <t>Białe Błota</t>
  </si>
  <si>
    <t>5540315514</t>
  </si>
  <si>
    <t>brak</t>
  </si>
  <si>
    <t>planowany od października</t>
  </si>
  <si>
    <t>Nadleśnictwo Namysłów</t>
  </si>
  <si>
    <t>46-100</t>
  </si>
  <si>
    <t>Namysłów</t>
  </si>
  <si>
    <t>Marii Skłodowskiej-Curie</t>
  </si>
  <si>
    <t>14A</t>
  </si>
  <si>
    <t>Budynek biurowy-siedziba nadleśnictwa</t>
  </si>
  <si>
    <t>8018590365500013424799</t>
  </si>
  <si>
    <t>00683659</t>
  </si>
  <si>
    <t>PSG Zabrze wysokometanowy</t>
  </si>
  <si>
    <t>PSG Tarnów wysokometanowy</t>
  </si>
  <si>
    <t>PSG Warszawa wysokometanowy</t>
  </si>
  <si>
    <t>Grupa taryfowa PSG gaz wysokometanowy</t>
  </si>
  <si>
    <t>Cena abonamentu dla obiektu chronionego i chronionego częściowo</t>
  </si>
  <si>
    <t>W-6.1</t>
  </si>
  <si>
    <t>8018590365500085174530</t>
  </si>
  <si>
    <t>05-090</t>
  </si>
  <si>
    <t>Sękocin Stary</t>
  </si>
  <si>
    <t xml:space="preserve">Leśników </t>
  </si>
  <si>
    <t>Osiedle biurowo-mieszkaniowe Eko Sękocin</t>
  </si>
  <si>
    <t>8018590365500019272745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</si>
</sst>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0"/>
    <numFmt numFmtId="165" formatCode="#,##0_ ;\-#,##0\ "/>
    <numFmt numFmtId="166" formatCode="_-* #,##0_-;\-* #,##0_-;_-* &quot;-&quot;??_-;_-@_-"/>
    <numFmt numFmtId="167" formatCode="0.00000000000000"/>
    <numFmt numFmtId="168" formatCode="0.000"/>
    <numFmt numFmtId="169" formatCode="_-* #,##0.00\ [$zł-415]_-;\-* #,##0.00\ [$zł-415]_-;_-* &quot;-&quot;??\ [$zł-415]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3" fillId="0" borderId="0" xfId="0" applyNumberFormat="1" applyFont="1"/>
    <xf numFmtId="0" fontId="3" fillId="0" borderId="1" xfId="0" applyFont="1" applyBorder="1"/>
    <xf numFmtId="4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9" borderId="1" xfId="0" applyFont="1" applyFill="1" applyBorder="1"/>
    <xf numFmtId="0" fontId="6" fillId="10" borderId="1" xfId="0" applyFont="1" applyFill="1" applyBorder="1"/>
    <xf numFmtId="44" fontId="3" fillId="0" borderId="1" xfId="1" applyFont="1" applyFill="1" applyBorder="1"/>
    <xf numFmtId="44" fontId="5" fillId="10" borderId="1" xfId="1" applyFont="1" applyFill="1" applyBorder="1" applyAlignment="1">
      <alignment horizontal="center"/>
    </xf>
    <xf numFmtId="0" fontId="5" fillId="0" borderId="1" xfId="0" applyFont="1" applyBorder="1"/>
    <xf numFmtId="0" fontId="3" fillId="9" borderId="1" xfId="0" applyFont="1" applyFill="1" applyBorder="1" applyAlignment="1">
      <alignment horizontal="center"/>
    </xf>
    <xf numFmtId="44" fontId="5" fillId="9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8" borderId="1" xfId="0" applyFont="1" applyFill="1" applyBorder="1"/>
    <xf numFmtId="0" fontId="5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wrapText="1"/>
    </xf>
    <xf numFmtId="44" fontId="7" fillId="0" borderId="1" xfId="1" applyFont="1" applyFill="1" applyBorder="1"/>
    <xf numFmtId="0" fontId="3" fillId="4" borderId="0" xfId="0" applyFont="1" applyFill="1"/>
    <xf numFmtId="44" fontId="3" fillId="2" borderId="1" xfId="1" applyFont="1" applyFill="1" applyBorder="1"/>
    <xf numFmtId="44" fontId="3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left" vertical="center"/>
    </xf>
    <xf numFmtId="1" fontId="3" fillId="0" borderId="0" xfId="0" applyNumberFormat="1" applyFont="1"/>
    <xf numFmtId="164" fontId="9" fillId="3" borderId="1" xfId="0" applyNumberFormat="1" applyFont="1" applyFill="1" applyBorder="1"/>
    <xf numFmtId="164" fontId="9" fillId="4" borderId="1" xfId="0" applyNumberFormat="1" applyFont="1" applyFill="1" applyBorder="1"/>
    <xf numFmtId="44" fontId="10" fillId="2" borderId="1" xfId="1" applyFont="1" applyFill="1" applyBorder="1"/>
    <xf numFmtId="44" fontId="10" fillId="6" borderId="1" xfId="1" applyFont="1" applyFill="1" applyBorder="1"/>
    <xf numFmtId="0" fontId="3" fillId="5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3" fillId="0" borderId="1" xfId="0" applyNumberFormat="1" applyFont="1" applyBorder="1"/>
    <xf numFmtId="165" fontId="3" fillId="0" borderId="0" xfId="0" applyNumberFormat="1" applyFont="1"/>
    <xf numFmtId="1" fontId="3" fillId="0" borderId="1" xfId="0" applyNumberFormat="1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0" fontId="8" fillId="0" borderId="1" xfId="0" applyFont="1" applyBorder="1"/>
    <xf numFmtId="164" fontId="3" fillId="0" borderId="1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44" fontId="7" fillId="0" borderId="1" xfId="0" applyNumberFormat="1" applyFont="1" applyBorder="1"/>
    <xf numFmtId="0" fontId="3" fillId="0" borderId="3" xfId="0" applyFont="1" applyBorder="1"/>
    <xf numFmtId="0" fontId="3" fillId="10" borderId="1" xfId="0" applyFont="1" applyFill="1" applyBorder="1"/>
    <xf numFmtId="0" fontId="3" fillId="10" borderId="0" xfId="0" applyFont="1" applyFill="1"/>
    <xf numFmtId="0" fontId="3" fillId="8" borderId="0" xfId="0" applyFont="1" applyFill="1"/>
    <xf numFmtId="0" fontId="3" fillId="11" borderId="0" xfId="0" applyFont="1" applyFill="1"/>
    <xf numFmtId="0" fontId="5" fillId="5" borderId="1" xfId="0" applyFont="1" applyFill="1" applyBorder="1" applyAlignment="1">
      <alignment horizontal="center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0" fontId="3" fillId="5" borderId="1" xfId="0" applyFont="1" applyFill="1" applyBorder="1"/>
    <xf numFmtId="0" fontId="7" fillId="6" borderId="1" xfId="0" applyFont="1" applyFill="1" applyBorder="1"/>
    <xf numFmtId="44" fontId="7" fillId="6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11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43" fontId="7" fillId="0" borderId="1" xfId="2" applyFont="1" applyFill="1" applyBorder="1"/>
    <xf numFmtId="0" fontId="10" fillId="0" borderId="1" xfId="0" applyFont="1" applyBorder="1"/>
    <xf numFmtId="0" fontId="3" fillId="6" borderId="1" xfId="0" applyFont="1" applyFill="1" applyBorder="1"/>
    <xf numFmtId="44" fontId="3" fillId="6" borderId="1" xfId="0" applyNumberFormat="1" applyFont="1" applyFill="1" applyBorder="1"/>
    <xf numFmtId="44" fontId="10" fillId="0" borderId="0" xfId="1" applyFont="1" applyFill="1" applyBorder="1"/>
    <xf numFmtId="44" fontId="3" fillId="0" borderId="0" xfId="1" applyFont="1" applyFill="1" applyBorder="1"/>
    <xf numFmtId="168" fontId="3" fillId="0" borderId="0" xfId="0" applyNumberFormat="1" applyFont="1"/>
    <xf numFmtId="1" fontId="5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/>
    <xf numFmtId="49" fontId="3" fillId="0" borderId="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49" fontId="3" fillId="0" borderId="0" xfId="0" applyNumberFormat="1" applyFont="1"/>
    <xf numFmtId="43" fontId="3" fillId="0" borderId="0" xfId="0" applyNumberFormat="1" applyFont="1"/>
    <xf numFmtId="166" fontId="3" fillId="0" borderId="1" xfId="0" applyNumberFormat="1" applyFont="1" applyBorder="1"/>
    <xf numFmtId="166" fontId="3" fillId="0" borderId="0" xfId="0" applyNumberFormat="1" applyFont="1"/>
    <xf numFmtId="166" fontId="3" fillId="0" borderId="2" xfId="0" applyNumberFormat="1" applyFont="1" applyBorder="1"/>
    <xf numFmtId="166" fontId="7" fillId="0" borderId="1" xfId="2" applyNumberFormat="1" applyFont="1" applyFill="1" applyBorder="1"/>
    <xf numFmtId="166" fontId="7" fillId="0" borderId="1" xfId="0" applyNumberFormat="1" applyFont="1" applyBorder="1"/>
    <xf numFmtId="164" fontId="7" fillId="0" borderId="1" xfId="0" applyNumberFormat="1" applyFont="1" applyBorder="1"/>
    <xf numFmtId="169" fontId="3" fillId="0" borderId="1" xfId="0" applyNumberFormat="1" applyFont="1" applyBorder="1"/>
    <xf numFmtId="44" fontId="3" fillId="0" borderId="1" xfId="1" applyFont="1" applyBorder="1"/>
    <xf numFmtId="1" fontId="0" fillId="0" borderId="0" xfId="0" applyNumberFormat="1"/>
    <xf numFmtId="0" fontId="1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49" fontId="3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3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1" xfId="0" applyNumberFormat="1" applyFont="1" applyBorder="1"/>
    <xf numFmtId="165" fontId="7" fillId="0" borderId="0" xfId="0" applyNumberFormat="1" applyFont="1"/>
    <xf numFmtId="1" fontId="7" fillId="0" borderId="0" xfId="0" applyNumberFormat="1" applyFont="1"/>
    <xf numFmtId="0" fontId="7" fillId="0" borderId="3" xfId="0" applyFont="1" applyBorder="1"/>
    <xf numFmtId="44" fontId="5" fillId="0" borderId="0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4" fontId="7" fillId="12" borderId="1" xfId="0" applyNumberFormat="1" applyFont="1" applyFill="1" applyBorder="1"/>
    <xf numFmtId="0" fontId="7" fillId="0" borderId="1" xfId="4" applyFont="1" applyBorder="1"/>
    <xf numFmtId="49" fontId="7" fillId="0" borderId="1" xfId="4" applyNumberFormat="1" applyFont="1" applyBorder="1"/>
    <xf numFmtId="0" fontId="3" fillId="0" borderId="1" xfId="4" applyFont="1" applyBorder="1"/>
    <xf numFmtId="49" fontId="7" fillId="0" borderId="1" xfId="4" applyNumberFormat="1" applyFont="1" applyBorder="1" applyAlignment="1">
      <alignment horizontal="left"/>
    </xf>
    <xf numFmtId="0" fontId="7" fillId="0" borderId="1" xfId="4" applyFont="1" applyBorder="1" applyAlignment="1">
      <alignment horizontal="left" vertical="center"/>
    </xf>
    <xf numFmtId="43" fontId="7" fillId="0" borderId="1" xfId="5" applyFont="1" applyFill="1" applyBorder="1"/>
    <xf numFmtId="167" fontId="3" fillId="0" borderId="1" xfId="0" quotePrefix="1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quotePrefix="1" applyFont="1" applyBorder="1"/>
    <xf numFmtId="0" fontId="7" fillId="0" borderId="1" xfId="0" applyFont="1" applyBorder="1" applyAlignment="1">
      <alignment wrapText="1"/>
    </xf>
    <xf numFmtId="0" fontId="7" fillId="0" borderId="7" xfId="0" applyFont="1" applyBorder="1"/>
    <xf numFmtId="49" fontId="7" fillId="0" borderId="7" xfId="0" applyNumberFormat="1" applyFont="1" applyBorder="1" applyAlignment="1">
      <alignment horizontal="left"/>
    </xf>
    <xf numFmtId="166" fontId="7" fillId="0" borderId="7" xfId="2" applyNumberFormat="1" applyFont="1" applyFill="1" applyBorder="1"/>
    <xf numFmtId="0" fontId="7" fillId="0" borderId="1" xfId="3" applyFont="1" applyBorder="1"/>
    <xf numFmtId="0" fontId="7" fillId="0" borderId="1" xfId="3" applyFont="1" applyBorder="1" applyAlignment="1">
      <alignment horizontal="left"/>
    </xf>
    <xf numFmtId="49" fontId="7" fillId="0" borderId="1" xfId="3" applyNumberFormat="1" applyFont="1" applyBorder="1"/>
    <xf numFmtId="166" fontId="7" fillId="0" borderId="1" xfId="2" applyNumberFormat="1" applyFont="1" applyFill="1" applyBorder="1" applyAlignment="1">
      <alignment horizontal="right"/>
    </xf>
    <xf numFmtId="43" fontId="7" fillId="0" borderId="1" xfId="2" applyFont="1" applyFill="1" applyBorder="1" applyAlignment="1">
      <alignment horizontal="left" vertical="center"/>
    </xf>
    <xf numFmtId="43" fontId="3" fillId="0" borderId="1" xfId="2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vertical="center"/>
    </xf>
    <xf numFmtId="43" fontId="7" fillId="0" borderId="1" xfId="2" quotePrefix="1" applyFont="1" applyFill="1" applyBorder="1" applyAlignment="1">
      <alignment horizontal="left" vertical="center"/>
    </xf>
    <xf numFmtId="166" fontId="7" fillId="0" borderId="1" xfId="2" applyNumberFormat="1" applyFont="1" applyFill="1" applyBorder="1" applyAlignment="1">
      <alignment horizontal="right" vertical="center"/>
    </xf>
    <xf numFmtId="1" fontId="16" fillId="0" borderId="6" xfId="0" applyNumberFormat="1" applyFont="1" applyBorder="1"/>
    <xf numFmtId="1" fontId="7" fillId="0" borderId="1" xfId="0" applyNumberFormat="1" applyFont="1" applyBorder="1" applyAlignment="1">
      <alignment wrapText="1"/>
    </xf>
    <xf numFmtId="1" fontId="7" fillId="0" borderId="6" xfId="0" applyNumberFormat="1" applyFont="1" applyBorder="1" applyAlignment="1">
      <alignment horizontal="left"/>
    </xf>
    <xf numFmtId="1" fontId="7" fillId="0" borderId="1" xfId="0" quotePrefix="1" applyNumberFormat="1" applyFont="1" applyBorder="1"/>
    <xf numFmtId="1" fontId="7" fillId="0" borderId="1" xfId="2" applyNumberFormat="1" applyFont="1" applyFill="1" applyBorder="1"/>
    <xf numFmtId="1" fontId="7" fillId="0" borderId="2" xfId="0" applyNumberFormat="1" applyFont="1" applyBorder="1"/>
    <xf numFmtId="1" fontId="7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7" fillId="3" borderId="1" xfId="0" applyFont="1" applyFill="1" applyBorder="1"/>
    <xf numFmtId="49" fontId="3" fillId="3" borderId="1" xfId="0" applyNumberFormat="1" applyFont="1" applyFill="1" applyBorder="1"/>
    <xf numFmtId="49" fontId="3" fillId="3" borderId="1" xfId="0" quotePrefix="1" applyNumberFormat="1" applyFont="1" applyFill="1" applyBorder="1"/>
    <xf numFmtId="0" fontId="3" fillId="3" borderId="1" xfId="0" quotePrefix="1" applyFont="1" applyFill="1" applyBorder="1" applyAlignment="1">
      <alignment horizontal="left"/>
    </xf>
    <xf numFmtId="0" fontId="0" fillId="3" borderId="1" xfId="0" applyFill="1" applyBorder="1"/>
    <xf numFmtId="43" fontId="3" fillId="3" borderId="1" xfId="0" applyNumberFormat="1" applyFont="1" applyFill="1" applyBorder="1"/>
    <xf numFmtId="1" fontId="3" fillId="3" borderId="1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164" fontId="3" fillId="3" borderId="1" xfId="0" applyNumberFormat="1" applyFont="1" applyFill="1" applyBorder="1"/>
    <xf numFmtId="44" fontId="7" fillId="3" borderId="1" xfId="1" applyFont="1" applyFill="1" applyBorder="1"/>
    <xf numFmtId="44" fontId="3" fillId="3" borderId="1" xfId="1" applyFont="1" applyFill="1" applyBorder="1"/>
    <xf numFmtId="44" fontId="3" fillId="3" borderId="1" xfId="0" applyNumberFormat="1" applyFont="1" applyFill="1" applyBorder="1"/>
    <xf numFmtId="10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166" fontId="3" fillId="0" borderId="0" xfId="0" applyNumberFormat="1" applyFont="1" applyFill="1"/>
    <xf numFmtId="1" fontId="3" fillId="0" borderId="0" xfId="0" applyNumberFormat="1" applyFont="1" applyFill="1"/>
    <xf numFmtId="44" fontId="3" fillId="0" borderId="0" xfId="0" applyNumberFormat="1" applyFont="1" applyFill="1"/>
    <xf numFmtId="0" fontId="3" fillId="0" borderId="7" xfId="0" applyFont="1" applyBorder="1"/>
    <xf numFmtId="49" fontId="7" fillId="0" borderId="7" xfId="0" applyNumberFormat="1" applyFont="1" applyBorder="1"/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10" fontId="3" fillId="0" borderId="0" xfId="0" applyNumberFormat="1" applyFont="1" applyFill="1" applyBorder="1"/>
    <xf numFmtId="2" fontId="3" fillId="0" borderId="1" xfId="0" applyNumberFormat="1" applyFont="1" applyBorder="1"/>
    <xf numFmtId="166" fontId="3" fillId="0" borderId="7" xfId="0" applyNumberFormat="1" applyFont="1" applyBorder="1"/>
    <xf numFmtId="1" fontId="3" fillId="0" borderId="7" xfId="0" applyNumberFormat="1" applyFont="1" applyBorder="1"/>
    <xf numFmtId="2" fontId="3" fillId="0" borderId="7" xfId="0" applyNumberFormat="1" applyFont="1" applyBorder="1"/>
    <xf numFmtId="1" fontId="5" fillId="0" borderId="7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3" fillId="0" borderId="7" xfId="0" applyNumberFormat="1" applyFont="1" applyBorder="1"/>
    <xf numFmtId="44" fontId="7" fillId="0" borderId="7" xfId="1" applyFont="1" applyFill="1" applyBorder="1"/>
    <xf numFmtId="44" fontId="3" fillId="0" borderId="7" xfId="1" applyFont="1" applyFill="1" applyBorder="1"/>
    <xf numFmtId="44" fontId="3" fillId="0" borderId="7" xfId="1" applyFont="1" applyBorder="1"/>
    <xf numFmtId="44" fontId="3" fillId="0" borderId="7" xfId="0" applyNumberFormat="1" applyFont="1" applyBorder="1"/>
    <xf numFmtId="0" fontId="3" fillId="3" borderId="1" xfId="0" applyNumberFormat="1" applyFont="1" applyFill="1" applyBorder="1"/>
    <xf numFmtId="2" fontId="3" fillId="3" borderId="1" xfId="0" applyNumberFormat="1" applyFont="1" applyFill="1" applyBorder="1"/>
    <xf numFmtId="44" fontId="5" fillId="0" borderId="0" xfId="1" applyFont="1"/>
    <xf numFmtId="44" fontId="3" fillId="0" borderId="0" xfId="1" applyFont="1" applyFill="1"/>
    <xf numFmtId="166" fontId="7" fillId="3" borderId="1" xfId="2" applyNumberFormat="1" applyFont="1" applyFill="1" applyBorder="1"/>
    <xf numFmtId="166" fontId="3" fillId="3" borderId="1" xfId="0" applyNumberFormat="1" applyFont="1" applyFill="1" applyBorder="1"/>
    <xf numFmtId="0" fontId="3" fillId="0" borderId="7" xfId="0" applyFont="1" applyFill="1" applyBorder="1"/>
    <xf numFmtId="1" fontId="5" fillId="3" borderId="1" xfId="0" applyNumberFormat="1" applyFont="1" applyFill="1" applyBorder="1"/>
    <xf numFmtId="44" fontId="7" fillId="3" borderId="1" xfId="0" applyNumberFormat="1" applyFont="1" applyFill="1" applyBorder="1"/>
    <xf numFmtId="0" fontId="8" fillId="3" borderId="1" xfId="0" applyFont="1" applyFill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6">
    <cellStyle name="Dziesiętny" xfId="2" builtinId="3"/>
    <cellStyle name="Dziesiętny 3" xfId="5"/>
    <cellStyle name="Normalny" xfId="0" builtinId="0"/>
    <cellStyle name="Normalny 2" xfId="3"/>
    <cellStyle name="Normalny 3" xfId="4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WSG_011_Lasy_Panstwowe_Raport_20220712_5" connectionId="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WSG_011_Lasy_Panstwowe_Raport_20220712_4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WSG_011_Lasy_Panstwowe_Raport_20220712_4" connectionId="1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WSG_011_Lasy_Panstwowe_Raport_20220712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_4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_4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2_4" connectionId="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_4" connectionId="1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7"/>
  <sheetViews>
    <sheetView tabSelected="1" zoomScale="90" zoomScaleNormal="90" workbookViewId="0">
      <selection activeCell="L35" sqref="L35"/>
    </sheetView>
  </sheetViews>
  <sheetFormatPr defaultColWidth="9" defaultRowHeight="13"/>
  <cols>
    <col min="1" max="1" width="5.58203125" style="1" customWidth="1"/>
    <col min="2" max="2" width="43.75" style="1" customWidth="1"/>
    <col min="3" max="10" width="12.08203125" style="1" customWidth="1"/>
    <col min="11" max="11" width="11.5" style="1" bestFit="1" customWidth="1"/>
    <col min="12" max="16384" width="9" style="1"/>
  </cols>
  <sheetData>
    <row r="1" spans="2:17">
      <c r="B1" s="1" t="s">
        <v>2294</v>
      </c>
    </row>
    <row r="2" spans="2:17">
      <c r="B2" s="1" t="s">
        <v>2295</v>
      </c>
    </row>
    <row r="3" spans="2:17">
      <c r="B3" s="1" t="s">
        <v>2349</v>
      </c>
    </row>
    <row r="5" spans="2:17">
      <c r="B5" s="9" t="s">
        <v>2642</v>
      </c>
      <c r="C5" s="11" t="s">
        <v>17</v>
      </c>
      <c r="D5" s="11" t="s">
        <v>109</v>
      </c>
      <c r="E5" s="11" t="s">
        <v>12</v>
      </c>
      <c r="F5" s="11" t="s">
        <v>907</v>
      </c>
      <c r="G5" s="11" t="s">
        <v>27</v>
      </c>
      <c r="H5" s="11" t="s">
        <v>15</v>
      </c>
      <c r="I5" s="11" t="s">
        <v>2644</v>
      </c>
      <c r="J5" s="11" t="s">
        <v>2278</v>
      </c>
      <c r="K5" s="118"/>
    </row>
    <row r="6" spans="2:17">
      <c r="B6" s="12" t="s">
        <v>2292</v>
      </c>
      <c r="C6" s="41"/>
      <c r="D6" s="41"/>
      <c r="E6" s="41"/>
      <c r="F6" s="41"/>
      <c r="G6" s="41"/>
      <c r="H6" s="41"/>
      <c r="I6" s="33"/>
      <c r="J6" s="33"/>
      <c r="K6" s="87"/>
      <c r="L6" s="87"/>
      <c r="M6" s="87"/>
      <c r="N6" s="87"/>
      <c r="O6" s="87"/>
      <c r="P6" s="87"/>
      <c r="Q6" s="88"/>
    </row>
    <row r="7" spans="2:17">
      <c r="B7" s="4" t="s">
        <v>2643</v>
      </c>
      <c r="C7" s="41"/>
      <c r="D7" s="41"/>
      <c r="E7" s="41"/>
      <c r="F7" s="41"/>
      <c r="G7" s="41"/>
      <c r="H7" s="41"/>
      <c r="I7" s="33"/>
      <c r="J7" s="33"/>
      <c r="K7" s="87"/>
      <c r="L7" s="87"/>
      <c r="M7" s="87"/>
      <c r="N7" s="87"/>
      <c r="O7" s="87"/>
      <c r="P7" s="87"/>
      <c r="Q7" s="88"/>
    </row>
    <row r="8" spans="2:17">
      <c r="B8" s="8" t="s">
        <v>2293</v>
      </c>
      <c r="C8" s="13" t="s">
        <v>2105</v>
      </c>
      <c r="D8" s="13" t="s">
        <v>1359</v>
      </c>
      <c r="E8" s="13" t="s">
        <v>1320</v>
      </c>
      <c r="F8" s="13" t="s">
        <v>1341</v>
      </c>
      <c r="G8" s="13" t="s">
        <v>1913</v>
      </c>
      <c r="H8" s="13" t="s">
        <v>2179</v>
      </c>
      <c r="I8" s="13" t="s">
        <v>2064</v>
      </c>
      <c r="J8" s="14" t="s">
        <v>1037</v>
      </c>
    </row>
    <row r="9" spans="2:17">
      <c r="B9" s="12" t="s">
        <v>2292</v>
      </c>
      <c r="C9" s="42"/>
      <c r="D9" s="42"/>
      <c r="E9" s="42"/>
      <c r="F9" s="42"/>
      <c r="G9" s="42"/>
      <c r="H9" s="42"/>
      <c r="I9" s="42"/>
      <c r="J9" s="42"/>
    </row>
    <row r="10" spans="2:17">
      <c r="B10" s="4" t="s">
        <v>2643</v>
      </c>
      <c r="C10" s="42"/>
      <c r="D10" s="42"/>
      <c r="E10" s="42"/>
      <c r="F10" s="42"/>
      <c r="G10" s="42"/>
      <c r="H10" s="42"/>
      <c r="I10" s="42"/>
      <c r="J10" s="42"/>
    </row>
    <row r="11" spans="2:17">
      <c r="C11" s="87"/>
      <c r="D11" s="87"/>
      <c r="E11" s="87"/>
      <c r="F11" s="87"/>
      <c r="G11" s="87"/>
      <c r="H11" s="87"/>
      <c r="I11" s="87"/>
      <c r="J11" s="87"/>
    </row>
    <row r="12" spans="2:17">
      <c r="C12" s="87"/>
      <c r="D12" s="87"/>
      <c r="E12" s="87"/>
      <c r="F12" s="87"/>
      <c r="G12" s="87"/>
      <c r="H12" s="87"/>
      <c r="I12" s="87"/>
      <c r="J12" s="87"/>
    </row>
    <row r="13" spans="2:17">
      <c r="B13" s="119" t="s">
        <v>2590</v>
      </c>
      <c r="C13" s="11" t="s">
        <v>2622</v>
      </c>
      <c r="D13" s="87"/>
      <c r="E13" s="87"/>
      <c r="F13" s="87"/>
      <c r="G13" s="87"/>
      <c r="H13" s="87"/>
      <c r="I13" s="87"/>
      <c r="J13" s="87"/>
    </row>
    <row r="14" spans="2:17">
      <c r="B14" s="12" t="s">
        <v>2292</v>
      </c>
      <c r="C14" s="41"/>
      <c r="D14" s="87"/>
      <c r="E14" s="87"/>
      <c r="F14" s="87"/>
      <c r="G14" s="87"/>
      <c r="H14" s="87"/>
      <c r="I14" s="87"/>
      <c r="J14" s="87"/>
    </row>
    <row r="15" spans="2:17">
      <c r="B15" s="4" t="s">
        <v>2643</v>
      </c>
      <c r="C15" s="41"/>
      <c r="D15" s="87"/>
      <c r="E15" s="87"/>
      <c r="F15" s="87"/>
      <c r="G15" s="87"/>
      <c r="H15" s="87"/>
      <c r="I15" s="87"/>
      <c r="J15" s="87"/>
    </row>
    <row r="16" spans="2:17">
      <c r="C16" s="87"/>
      <c r="D16" s="87"/>
      <c r="E16" s="87"/>
      <c r="F16" s="87"/>
      <c r="G16" s="87"/>
      <c r="H16" s="87"/>
      <c r="I16" s="87"/>
      <c r="J16" s="87"/>
    </row>
    <row r="18" spans="1:12">
      <c r="B18" s="6" t="s">
        <v>2309</v>
      </c>
      <c r="C18" s="4" t="s">
        <v>2301</v>
      </c>
      <c r="D18" s="4" t="s">
        <v>2302</v>
      </c>
      <c r="E18" s="4" t="s">
        <v>2303</v>
      </c>
      <c r="F18" s="4" t="s">
        <v>2304</v>
      </c>
      <c r="G18" s="4" t="s">
        <v>2305</v>
      </c>
      <c r="H18" s="4" t="s">
        <v>2306</v>
      </c>
      <c r="I18" s="4" t="s">
        <v>2307</v>
      </c>
      <c r="J18" s="4" t="s">
        <v>2308</v>
      </c>
      <c r="K18" s="4" t="s">
        <v>2623</v>
      </c>
    </row>
    <row r="19" spans="1:12" ht="26">
      <c r="B19" s="15" t="s">
        <v>2298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2" ht="24" customHeight="1">
      <c r="B20" s="16" t="s">
        <v>2396</v>
      </c>
      <c r="C20" s="40"/>
      <c r="D20" s="40"/>
      <c r="E20" s="40"/>
      <c r="F20" s="40"/>
      <c r="G20" s="40"/>
      <c r="H20" s="40"/>
      <c r="I20" s="40"/>
      <c r="J20" s="40"/>
      <c r="K20" s="40"/>
    </row>
    <row r="22" spans="1:12">
      <c r="A22" s="208" t="s">
        <v>2350</v>
      </c>
      <c r="B22" s="209"/>
      <c r="C22" s="209"/>
      <c r="D22" s="209"/>
      <c r="E22" s="209"/>
      <c r="F22" s="209"/>
    </row>
    <row r="23" spans="1:12">
      <c r="A23" s="4" t="s">
        <v>2351</v>
      </c>
      <c r="B23" s="4" t="s">
        <v>2352</v>
      </c>
      <c r="C23" s="4" t="s">
        <v>2353</v>
      </c>
      <c r="D23" s="2" t="s">
        <v>2274</v>
      </c>
      <c r="E23" s="44" t="s">
        <v>2354</v>
      </c>
      <c r="F23" s="45" t="s">
        <v>2355</v>
      </c>
      <c r="H23" s="46"/>
      <c r="I23" s="47"/>
      <c r="J23" s="48"/>
    </row>
    <row r="24" spans="1:12">
      <c r="A24" s="6">
        <v>1</v>
      </c>
      <c r="B24" s="7" t="s">
        <v>2356</v>
      </c>
      <c r="C24" s="4" t="s">
        <v>2357</v>
      </c>
      <c r="D24" s="5">
        <f>'PSG GD'!BL51</f>
        <v>242189.51489211997</v>
      </c>
      <c r="E24" s="5">
        <f>D24*0.23</f>
        <v>55703.588425187598</v>
      </c>
      <c r="F24" s="5">
        <f>E24+D24</f>
        <v>297893.10331730754</v>
      </c>
      <c r="G24" s="3"/>
      <c r="H24" s="3"/>
      <c r="I24" s="3"/>
      <c r="J24" s="3"/>
      <c r="K24" s="3"/>
      <c r="L24" s="3"/>
    </row>
    <row r="25" spans="1:12">
      <c r="A25" s="6">
        <v>2</v>
      </c>
      <c r="B25" s="7" t="s">
        <v>2358</v>
      </c>
      <c r="C25" s="4" t="s">
        <v>2359</v>
      </c>
      <c r="D25" s="5">
        <f>'PSG PO'!BL81</f>
        <v>357864.75156000018</v>
      </c>
      <c r="E25" s="5">
        <f t="shared" ref="E25:E32" si="0">D25*0.23</f>
        <v>82308.892858800042</v>
      </c>
      <c r="F25" s="5">
        <f t="shared" ref="F25:F32" si="1">E25+D25</f>
        <v>440173.64441880025</v>
      </c>
      <c r="G25" s="3"/>
      <c r="H25" s="3"/>
      <c r="I25" s="3"/>
      <c r="J25" s="3"/>
      <c r="K25" s="3"/>
      <c r="L25" s="3"/>
    </row>
    <row r="26" spans="1:12">
      <c r="A26" s="6">
        <v>3</v>
      </c>
      <c r="B26" s="7" t="s">
        <v>2360</v>
      </c>
      <c r="C26" s="4" t="s">
        <v>2361</v>
      </c>
      <c r="D26" s="5">
        <f>'PSG PO (2)'!BH17</f>
        <v>53620.618599999994</v>
      </c>
      <c r="E26" s="5">
        <f t="shared" si="0"/>
        <v>12332.742278</v>
      </c>
      <c r="F26" s="5">
        <f t="shared" si="1"/>
        <v>65953.360877999992</v>
      </c>
      <c r="G26" s="3"/>
      <c r="H26" s="3"/>
      <c r="I26" s="3"/>
      <c r="J26" s="3"/>
      <c r="K26" s="3"/>
      <c r="L26" s="3"/>
    </row>
    <row r="27" spans="1:12">
      <c r="A27" s="6">
        <v>4</v>
      </c>
      <c r="B27" s="7" t="s">
        <v>2640</v>
      </c>
      <c r="C27" s="4" t="s">
        <v>2363</v>
      </c>
      <c r="D27" s="5">
        <f>'PSG TA'!BL139</f>
        <v>328709.47288884496</v>
      </c>
      <c r="E27" s="5">
        <f t="shared" si="0"/>
        <v>75603.178764434342</v>
      </c>
      <c r="F27" s="5">
        <f t="shared" si="1"/>
        <v>404312.65165327932</v>
      </c>
      <c r="G27" s="3"/>
      <c r="H27" s="3"/>
      <c r="I27" s="3"/>
      <c r="J27" s="3"/>
      <c r="K27" s="3"/>
      <c r="L27" s="3"/>
    </row>
    <row r="28" spans="1:12">
      <c r="A28" s="6">
        <v>5</v>
      </c>
      <c r="B28" s="7" t="s">
        <v>2641</v>
      </c>
      <c r="C28" s="4" t="s">
        <v>2365</v>
      </c>
      <c r="D28" s="5">
        <f>'PSG WA'!BL38</f>
        <v>179154.33250795401</v>
      </c>
      <c r="E28" s="5">
        <f t="shared" si="0"/>
        <v>41205.496476829423</v>
      </c>
      <c r="F28" s="5">
        <f t="shared" si="1"/>
        <v>220359.82898478344</v>
      </c>
      <c r="G28" s="3"/>
      <c r="H28" s="3"/>
      <c r="I28" s="3"/>
      <c r="J28" s="3"/>
      <c r="K28" s="3"/>
      <c r="L28" s="3"/>
    </row>
    <row r="29" spans="1:12" s="111" customFormat="1">
      <c r="A29" s="110">
        <v>6</v>
      </c>
      <c r="B29" s="106" t="s">
        <v>2366</v>
      </c>
      <c r="C29" s="56" t="s">
        <v>2367</v>
      </c>
      <c r="D29" s="63">
        <f>'PSG WR'!BL35</f>
        <v>229339.34935999996</v>
      </c>
      <c r="E29" s="63">
        <f t="shared" si="0"/>
        <v>52748.050352799997</v>
      </c>
      <c r="F29" s="63">
        <f t="shared" si="1"/>
        <v>282087.39971279993</v>
      </c>
      <c r="G29" s="112"/>
      <c r="H29" s="3"/>
      <c r="I29" s="112"/>
      <c r="J29" s="112"/>
      <c r="K29" s="112"/>
      <c r="L29" s="112"/>
    </row>
    <row r="30" spans="1:12" s="111" customFormat="1">
      <c r="A30" s="110">
        <v>7</v>
      </c>
      <c r="B30" s="106" t="s">
        <v>2368</v>
      </c>
      <c r="C30" s="56" t="s">
        <v>2369</v>
      </c>
      <c r="D30" s="63">
        <f>'PSG WR (2)'!BH28</f>
        <v>94286.562780000007</v>
      </c>
      <c r="E30" s="63">
        <f t="shared" si="0"/>
        <v>21685.909439400002</v>
      </c>
      <c r="F30" s="63">
        <f t="shared" si="1"/>
        <v>115972.47221940001</v>
      </c>
      <c r="G30" s="112"/>
      <c r="H30" s="3"/>
      <c r="I30" s="112"/>
      <c r="J30" s="112"/>
      <c r="K30" s="112"/>
      <c r="L30" s="112"/>
    </row>
    <row r="31" spans="1:12" s="111" customFormat="1">
      <c r="A31" s="110">
        <v>8</v>
      </c>
      <c r="B31" s="106" t="s">
        <v>2639</v>
      </c>
      <c r="C31" s="56" t="s">
        <v>2371</v>
      </c>
      <c r="D31" s="63">
        <f>'PSG ZA '!BL30</f>
        <v>145732.21523</v>
      </c>
      <c r="E31" s="63">
        <f t="shared" si="0"/>
        <v>33518.409502900002</v>
      </c>
      <c r="F31" s="63">
        <f t="shared" si="1"/>
        <v>179250.6247329</v>
      </c>
      <c r="G31" s="112"/>
      <c r="H31" s="3"/>
      <c r="I31" s="112"/>
      <c r="J31" s="112"/>
      <c r="K31" s="112"/>
      <c r="L31" s="112"/>
    </row>
    <row r="32" spans="1:12" s="111" customFormat="1">
      <c r="A32" s="110">
        <v>9</v>
      </c>
      <c r="B32" s="106" t="s">
        <v>2590</v>
      </c>
      <c r="C32" s="56" t="s">
        <v>2590</v>
      </c>
      <c r="D32" s="63">
        <f>EWE!BL10</f>
        <v>22252.3812</v>
      </c>
      <c r="E32" s="63">
        <f t="shared" si="0"/>
        <v>5118.0476760000001</v>
      </c>
      <c r="F32" s="63">
        <f t="shared" si="1"/>
        <v>27370.428875999998</v>
      </c>
      <c r="G32" s="112"/>
      <c r="H32" s="3"/>
      <c r="I32" s="112"/>
      <c r="J32" s="112"/>
      <c r="K32" s="112"/>
      <c r="L32" s="112"/>
    </row>
    <row r="33" spans="1:10" s="111" customFormat="1">
      <c r="A33" s="207" t="s">
        <v>2377</v>
      </c>
      <c r="B33" s="207"/>
      <c r="C33" s="207"/>
      <c r="D33" s="63">
        <f>SUM(D24:D32)</f>
        <v>1653149.1990189189</v>
      </c>
      <c r="E33" s="63">
        <f>SUM(E24:E32)</f>
        <v>380224.31577435142</v>
      </c>
      <c r="F33" s="63">
        <f>SUM(F24:F32)</f>
        <v>2033373.5147932707</v>
      </c>
      <c r="G33" s="112"/>
      <c r="H33" s="112"/>
      <c r="I33" s="112"/>
      <c r="J33" s="112"/>
    </row>
    <row r="34" spans="1:10" s="111" customFormat="1"/>
    <row r="35" spans="1:10" s="111" customFormat="1"/>
    <row r="36" spans="1:10" s="111" customFormat="1">
      <c r="A36" s="210" t="s">
        <v>2351</v>
      </c>
      <c r="B36" s="210" t="s">
        <v>2372</v>
      </c>
      <c r="C36" s="210" t="s">
        <v>2353</v>
      </c>
      <c r="D36" s="210" t="s">
        <v>2373</v>
      </c>
      <c r="E36" s="210" t="s">
        <v>2374</v>
      </c>
      <c r="F36" s="207" t="s">
        <v>2375</v>
      </c>
      <c r="G36" s="113"/>
    </row>
    <row r="37" spans="1:10" s="111" customFormat="1">
      <c r="A37" s="210"/>
      <c r="B37" s="210"/>
      <c r="C37" s="210"/>
      <c r="D37" s="210"/>
      <c r="E37" s="210"/>
      <c r="F37" s="207"/>
      <c r="G37" s="113"/>
    </row>
    <row r="38" spans="1:10" s="111" customFormat="1">
      <c r="A38" s="110">
        <v>1</v>
      </c>
      <c r="B38" s="106" t="s">
        <v>2356</v>
      </c>
      <c r="C38" s="56" t="s">
        <v>2357</v>
      </c>
      <c r="D38" s="114">
        <f>'PSG GD'!AQ51</f>
        <v>3610522</v>
      </c>
      <c r="E38" s="114">
        <f>'PSG GD'!AR51</f>
        <v>85120</v>
      </c>
      <c r="F38" s="114">
        <f>SUM(D38:E38)</f>
        <v>3695642</v>
      </c>
      <c r="G38" s="115"/>
      <c r="H38" s="115"/>
      <c r="I38" s="115"/>
    </row>
    <row r="39" spans="1:10" s="111" customFormat="1">
      <c r="A39" s="110">
        <v>2</v>
      </c>
      <c r="B39" s="106" t="s">
        <v>2358</v>
      </c>
      <c r="C39" s="56" t="s">
        <v>2359</v>
      </c>
      <c r="D39" s="114">
        <f>'PSG PO'!AQ81</f>
        <v>4697420</v>
      </c>
      <c r="E39" s="114">
        <f>'PSG PO'!AR81</f>
        <v>1770166</v>
      </c>
      <c r="F39" s="114">
        <f>SUM(D39:E39)</f>
        <v>6467586</v>
      </c>
      <c r="G39" s="115"/>
      <c r="H39" s="115"/>
      <c r="I39" s="115"/>
    </row>
    <row r="40" spans="1:10" s="111" customFormat="1">
      <c r="A40" s="110">
        <v>3</v>
      </c>
      <c r="B40" s="106" t="s">
        <v>2360</v>
      </c>
      <c r="C40" s="56" t="s">
        <v>2361</v>
      </c>
      <c r="D40" s="114">
        <f>'PSG PO (2)'!AQ17</f>
        <v>1081597</v>
      </c>
      <c r="E40" s="114">
        <f>'PSG PO (2)'!AR17</f>
        <v>0</v>
      </c>
      <c r="F40" s="114">
        <f t="shared" ref="F40:F46" si="2">SUM(D40:E40)</f>
        <v>1081597</v>
      </c>
      <c r="G40" s="115"/>
      <c r="H40" s="115"/>
      <c r="I40" s="115"/>
    </row>
    <row r="41" spans="1:10" s="111" customFormat="1">
      <c r="A41" s="110">
        <v>4</v>
      </c>
      <c r="B41" s="106" t="s">
        <v>2362</v>
      </c>
      <c r="C41" s="56" t="s">
        <v>2363</v>
      </c>
      <c r="D41" s="114">
        <f>'PSG TA'!AQ139</f>
        <v>5646035</v>
      </c>
      <c r="E41" s="114">
        <f>'PSG TA'!AR139</f>
        <v>123730</v>
      </c>
      <c r="F41" s="114">
        <f t="shared" si="2"/>
        <v>5769765</v>
      </c>
      <c r="G41" s="115"/>
      <c r="H41" s="115"/>
      <c r="I41" s="115"/>
    </row>
    <row r="42" spans="1:10" s="111" customFormat="1">
      <c r="A42" s="110">
        <v>5</v>
      </c>
      <c r="B42" s="106" t="s">
        <v>2364</v>
      </c>
      <c r="C42" s="56" t="s">
        <v>2365</v>
      </c>
      <c r="D42" s="114">
        <f>'PSG WA'!AQ38</f>
        <v>2873463</v>
      </c>
      <c r="E42" s="114">
        <f>'PSG WA'!AR38</f>
        <v>99779</v>
      </c>
      <c r="F42" s="114">
        <f t="shared" si="2"/>
        <v>2973242</v>
      </c>
      <c r="G42" s="115"/>
      <c r="H42" s="115"/>
      <c r="I42" s="115"/>
    </row>
    <row r="43" spans="1:10" s="111" customFormat="1">
      <c r="A43" s="110">
        <v>6</v>
      </c>
      <c r="B43" s="106" t="s">
        <v>2366</v>
      </c>
      <c r="C43" s="56" t="s">
        <v>2367</v>
      </c>
      <c r="D43" s="114">
        <f>'PSG WR'!AQ35</f>
        <v>3349127</v>
      </c>
      <c r="E43" s="114">
        <f>'PSG WR'!AR35</f>
        <v>0</v>
      </c>
      <c r="F43" s="114">
        <f t="shared" si="2"/>
        <v>3349127</v>
      </c>
      <c r="G43" s="115"/>
      <c r="H43" s="115"/>
      <c r="I43" s="115"/>
    </row>
    <row r="44" spans="1:10" s="111" customFormat="1">
      <c r="A44" s="110">
        <v>7</v>
      </c>
      <c r="B44" s="106" t="s">
        <v>2368</v>
      </c>
      <c r="C44" s="56" t="s">
        <v>2369</v>
      </c>
      <c r="D44" s="114">
        <f>'PSG WR (2)'!AQ28</f>
        <v>2130635</v>
      </c>
      <c r="E44" s="114">
        <f>'PSG WR (2)'!AR28</f>
        <v>1919</v>
      </c>
      <c r="F44" s="114">
        <f t="shared" si="2"/>
        <v>2132554</v>
      </c>
      <c r="G44" s="115"/>
      <c r="H44" s="115"/>
      <c r="I44" s="115"/>
    </row>
    <row r="45" spans="1:10">
      <c r="A45" s="6">
        <v>8</v>
      </c>
      <c r="B45" s="7" t="s">
        <v>2370</v>
      </c>
      <c r="C45" s="4" t="s">
        <v>2371</v>
      </c>
      <c r="D45" s="49">
        <f>'PSG ZA '!AQ30</f>
        <v>1962474</v>
      </c>
      <c r="E45" s="49">
        <f>'PSG ZA '!AR30</f>
        <v>0</v>
      </c>
      <c r="F45" s="49">
        <f t="shared" si="2"/>
        <v>1962474</v>
      </c>
      <c r="G45" s="50"/>
      <c r="H45" s="50"/>
      <c r="I45" s="115"/>
    </row>
    <row r="46" spans="1:10">
      <c r="A46" s="6">
        <v>9</v>
      </c>
      <c r="B46" s="7" t="s">
        <v>2590</v>
      </c>
      <c r="C46" s="4" t="s">
        <v>2590</v>
      </c>
      <c r="D46" s="49">
        <f>EWE!AQ10</f>
        <v>317704</v>
      </c>
      <c r="E46" s="49">
        <f>EWE!AR10</f>
        <v>0</v>
      </c>
      <c r="F46" s="49">
        <f t="shared" si="2"/>
        <v>317704</v>
      </c>
      <c r="G46" s="50"/>
      <c r="H46" s="50"/>
      <c r="I46" s="115"/>
    </row>
    <row r="47" spans="1:10">
      <c r="A47" s="206" t="s">
        <v>2376</v>
      </c>
      <c r="B47" s="206"/>
      <c r="C47" s="206"/>
      <c r="D47" s="206"/>
      <c r="E47" s="206"/>
      <c r="F47" s="49">
        <f>SUM(F38:F46)</f>
        <v>27749691</v>
      </c>
      <c r="H47" s="50"/>
      <c r="I47" s="50"/>
    </row>
  </sheetData>
  <mergeCells count="9">
    <mergeCell ref="A47:E47"/>
    <mergeCell ref="A33:C33"/>
    <mergeCell ref="A22:F22"/>
    <mergeCell ref="A36:A37"/>
    <mergeCell ref="B36:B37"/>
    <mergeCell ref="C36:C37"/>
    <mergeCell ref="D36:D37"/>
    <mergeCell ref="E36:E37"/>
    <mergeCell ref="F36:F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O12"/>
  <sheetViews>
    <sheetView topLeftCell="S1" zoomScale="70" zoomScaleNormal="70" workbookViewId="0">
      <selection activeCell="K8" sqref="K8"/>
    </sheetView>
  </sheetViews>
  <sheetFormatPr defaultColWidth="9" defaultRowHeight="13"/>
  <cols>
    <col min="1" max="1" width="4.58203125" style="1" customWidth="1"/>
    <col min="2" max="2" width="12.58203125" style="1" bestFit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3" width="13.58203125" style="1" customWidth="1"/>
    <col min="14" max="14" width="6.5" style="1" customWidth="1"/>
    <col min="15" max="17" width="13.58203125" style="1" customWidth="1"/>
    <col min="18" max="18" width="7.5" style="1" customWidth="1"/>
    <col min="19" max="19" width="7.75" style="1" customWidth="1"/>
    <col min="20" max="35" width="11.08203125" style="1" customWidth="1"/>
    <col min="36" max="36" width="8.75" style="1" customWidth="1"/>
    <col min="37" max="37" width="10.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49" width="11.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1" customWidth="1"/>
    <col min="58" max="58" width="11.58203125" style="1" customWidth="1"/>
    <col min="59" max="59" width="12" style="1" customWidth="1"/>
    <col min="60" max="60" width="14.08203125" style="1" customWidth="1"/>
    <col min="61" max="61" width="9" style="1"/>
    <col min="62" max="62" width="11" style="1" customWidth="1"/>
    <col min="63" max="63" width="9" style="1"/>
    <col min="64" max="64" width="14.25" style="1" customWidth="1"/>
    <col min="65" max="65" width="12.75" style="1" customWidth="1"/>
    <col min="66" max="66" width="11.25" style="1" customWidth="1"/>
    <col min="67" max="16384" width="9" style="1"/>
  </cols>
  <sheetData>
    <row r="1" spans="1:93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93" s="17" customFormat="1" ht="122.65" customHeight="1">
      <c r="A2" s="12" t="s">
        <v>2239</v>
      </c>
      <c r="B2" s="12" t="s">
        <v>2554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2291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29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  <c r="BM2" s="45" t="s">
        <v>2427</v>
      </c>
      <c r="BN2" s="45" t="s">
        <v>2355</v>
      </c>
    </row>
    <row r="3" spans="1:93" s="32" customFormat="1">
      <c r="A3" s="4">
        <v>1</v>
      </c>
      <c r="B3" s="56" t="s">
        <v>2429</v>
      </c>
      <c r="C3" s="4" t="s">
        <v>2585</v>
      </c>
      <c r="D3" s="4" t="s">
        <v>2586</v>
      </c>
      <c r="E3" s="4"/>
      <c r="F3" s="4" t="s">
        <v>2587</v>
      </c>
      <c r="G3" s="4" t="s">
        <v>1513</v>
      </c>
      <c r="H3" s="4" t="s">
        <v>131</v>
      </c>
      <c r="I3" s="4"/>
      <c r="J3" s="4" t="s">
        <v>2588</v>
      </c>
      <c r="K3" s="4" t="s">
        <v>2589</v>
      </c>
      <c r="L3" s="4" t="s">
        <v>2590</v>
      </c>
      <c r="M3" s="4" t="s">
        <v>1232</v>
      </c>
      <c r="N3" s="4" t="s">
        <v>2586</v>
      </c>
      <c r="O3" s="4"/>
      <c r="P3" s="4" t="s">
        <v>2587</v>
      </c>
      <c r="Q3" s="4" t="s">
        <v>1513</v>
      </c>
      <c r="R3" s="4" t="s">
        <v>131</v>
      </c>
      <c r="S3" s="4"/>
      <c r="T3" s="4" t="s">
        <v>2591</v>
      </c>
      <c r="U3" s="7" t="s">
        <v>2592</v>
      </c>
      <c r="V3" s="99">
        <v>5080</v>
      </c>
      <c r="W3" s="99">
        <v>5080</v>
      </c>
      <c r="X3" s="99">
        <v>5080</v>
      </c>
      <c r="Y3" s="99">
        <v>5080</v>
      </c>
      <c r="Z3" s="99">
        <v>5080</v>
      </c>
      <c r="AA3" s="99">
        <v>5080</v>
      </c>
      <c r="AB3" s="99">
        <v>5080</v>
      </c>
      <c r="AC3" s="99">
        <v>5080</v>
      </c>
      <c r="AD3" s="99">
        <v>5080</v>
      </c>
      <c r="AE3" s="99">
        <v>5080</v>
      </c>
      <c r="AF3" s="99">
        <v>5080</v>
      </c>
      <c r="AG3" s="99">
        <v>5080</v>
      </c>
      <c r="AH3" s="98">
        <f>SUM(V3:AG3)</f>
        <v>60960</v>
      </c>
      <c r="AI3" s="109">
        <f>AH3</f>
        <v>60960</v>
      </c>
      <c r="AJ3" s="4" t="s">
        <v>2621</v>
      </c>
      <c r="AK3" s="56"/>
      <c r="AL3" s="56"/>
      <c r="AM3" s="64">
        <v>8784</v>
      </c>
      <c r="AN3" s="4">
        <v>12</v>
      </c>
      <c r="AO3" s="4">
        <v>100</v>
      </c>
      <c r="AP3" s="4">
        <v>0</v>
      </c>
      <c r="AQ3" s="12">
        <f>INT(AO3*AI3/100)</f>
        <v>60960</v>
      </c>
      <c r="AR3" s="12">
        <f>INT(AP3*AI3/100)</f>
        <v>0</v>
      </c>
      <c r="AS3" s="53">
        <f>'dane do formularza ofertowego'!K19</f>
        <v>0</v>
      </c>
      <c r="AT3" s="53">
        <f>'dane do formularza ofertowego'!K20</f>
        <v>0</v>
      </c>
      <c r="AU3" s="31">
        <f t="shared" ref="AU3:AV9" si="0">AQ3*AS3</f>
        <v>0</v>
      </c>
      <c r="AV3" s="31">
        <f t="shared" si="0"/>
        <v>0</v>
      </c>
      <c r="AW3" s="31">
        <f t="shared" ref="AW3:AW9" si="1">SUM(AU3:AV3)</f>
        <v>0</v>
      </c>
      <c r="AX3" s="86">
        <f>'dane do formularza ofertowego'!C14</f>
        <v>0</v>
      </c>
      <c r="AY3" s="10">
        <f t="shared" ref="AY3:AY9" si="2">AX3*AN3*AO3/100</f>
        <v>0</v>
      </c>
      <c r="AZ3" s="86">
        <f>'dane do formularza ofertowego'!C15</f>
        <v>0</v>
      </c>
      <c r="BA3" s="10">
        <f t="shared" ref="BA3:BA9" si="3">AZ3*AN3*AP3/100</f>
        <v>0</v>
      </c>
      <c r="BB3" s="4">
        <v>3.8999999999999998E-3</v>
      </c>
      <c r="BC3" s="10">
        <f>BB3*AI3</f>
        <v>237.744</v>
      </c>
      <c r="BD3" s="85">
        <v>22.66</v>
      </c>
      <c r="BE3" s="10">
        <f>BD3*AN3*AO3/100</f>
        <v>271.92</v>
      </c>
      <c r="BF3" s="85">
        <v>22.66</v>
      </c>
      <c r="BG3" s="10">
        <f>BF3*AN3*AP3/100</f>
        <v>0</v>
      </c>
      <c r="BH3" s="85">
        <v>6.0150000000000002E-2</v>
      </c>
      <c r="BI3" s="4">
        <f>BH3*AI3*AO3/100</f>
        <v>3666.7440000000001</v>
      </c>
      <c r="BJ3" s="85">
        <v>6.0150000000000002E-2</v>
      </c>
      <c r="BK3" s="4">
        <f>BJ3*AI3*AP3/100</f>
        <v>0</v>
      </c>
      <c r="BL3" s="5">
        <f>BK3+BI3+BG3+BE3+BC3+BA3+AY3+AW3</f>
        <v>4176.4080000000004</v>
      </c>
      <c r="BM3" s="4">
        <f>BL3*0.23</f>
        <v>960.57384000000013</v>
      </c>
      <c r="BN3" s="5">
        <f>BM3+BL3</f>
        <v>5136.9818400000004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32" customFormat="1">
      <c r="A4" s="4">
        <f t="shared" ref="A4:A9" si="4">A3+1</f>
        <v>2</v>
      </c>
      <c r="B4" s="56" t="s">
        <v>2429</v>
      </c>
      <c r="C4" s="4" t="s">
        <v>2585</v>
      </c>
      <c r="D4" s="4" t="s">
        <v>2586</v>
      </c>
      <c r="E4" s="4"/>
      <c r="F4" s="4" t="s">
        <v>2587</v>
      </c>
      <c r="G4" s="4" t="s">
        <v>1513</v>
      </c>
      <c r="H4" s="4" t="s">
        <v>131</v>
      </c>
      <c r="I4" s="4"/>
      <c r="J4" s="4" t="s">
        <v>2588</v>
      </c>
      <c r="K4" s="4" t="s">
        <v>2589</v>
      </c>
      <c r="L4" s="4" t="s">
        <v>2590</v>
      </c>
      <c r="M4" s="4" t="s">
        <v>2593</v>
      </c>
      <c r="N4" s="4" t="s">
        <v>2586</v>
      </c>
      <c r="O4" s="4"/>
      <c r="P4" s="4" t="s">
        <v>2587</v>
      </c>
      <c r="Q4" s="4" t="s">
        <v>1513</v>
      </c>
      <c r="R4" s="4" t="s">
        <v>131</v>
      </c>
      <c r="S4" s="4"/>
      <c r="T4" s="4" t="s">
        <v>2594</v>
      </c>
      <c r="U4" s="7" t="s">
        <v>2595</v>
      </c>
      <c r="V4" s="99">
        <v>5083</v>
      </c>
      <c r="W4" s="99">
        <v>5083</v>
      </c>
      <c r="X4" s="99">
        <v>5083</v>
      </c>
      <c r="Y4" s="99">
        <v>5083</v>
      </c>
      <c r="Z4" s="99">
        <v>5083</v>
      </c>
      <c r="AA4" s="99">
        <v>5083</v>
      </c>
      <c r="AB4" s="99">
        <v>5083</v>
      </c>
      <c r="AC4" s="99">
        <v>5083</v>
      </c>
      <c r="AD4" s="99">
        <v>5083</v>
      </c>
      <c r="AE4" s="99">
        <v>5083</v>
      </c>
      <c r="AF4" s="99">
        <v>5083</v>
      </c>
      <c r="AG4" s="99">
        <v>5083</v>
      </c>
      <c r="AH4" s="98">
        <f t="shared" ref="AH4:AH9" si="5">SUM(V4:AG4)</f>
        <v>60996</v>
      </c>
      <c r="AI4" s="109">
        <f t="shared" ref="AI4:AI9" si="6">AH4</f>
        <v>60996</v>
      </c>
      <c r="AJ4" s="4" t="str">
        <f t="shared" ref="AJ4:AJ9" si="7">AJ$3</f>
        <v>G-1</v>
      </c>
      <c r="AK4" s="56"/>
      <c r="AL4" s="56"/>
      <c r="AM4" s="64">
        <v>8784</v>
      </c>
      <c r="AN4" s="4">
        <v>12</v>
      </c>
      <c r="AO4" s="4">
        <v>100</v>
      </c>
      <c r="AP4" s="4">
        <v>0</v>
      </c>
      <c r="AQ4" s="12">
        <f t="shared" ref="AQ4:AQ9" si="8">INT(AO4*AI4/100)</f>
        <v>60996</v>
      </c>
      <c r="AR4" s="12">
        <f t="shared" ref="AR4:AR9" si="9">AP4*AI4/100</f>
        <v>0</v>
      </c>
      <c r="AS4" s="53">
        <f>AS3</f>
        <v>0</v>
      </c>
      <c r="AT4" s="53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75">
        <f t="shared" ref="AX4:AX9" si="10">AX$3</f>
        <v>0</v>
      </c>
      <c r="AY4" s="10">
        <f t="shared" si="2"/>
        <v>0</v>
      </c>
      <c r="AZ4" s="75">
        <f t="shared" ref="AZ4:AZ9" si="11">AZ$3</f>
        <v>0</v>
      </c>
      <c r="BA4" s="10">
        <f t="shared" si="3"/>
        <v>0</v>
      </c>
      <c r="BB4" s="4">
        <v>3.8999999999999998E-3</v>
      </c>
      <c r="BC4" s="10">
        <f t="shared" ref="BC4:BC11" si="12">BB4*AI4</f>
        <v>237.8844</v>
      </c>
      <c r="BD4" s="75">
        <f t="shared" ref="BD4:BD9" si="13">BD$3</f>
        <v>22.66</v>
      </c>
      <c r="BE4" s="10">
        <f t="shared" ref="BE4:BE9" si="14">BD4*AN4*AO4/100</f>
        <v>271.92</v>
      </c>
      <c r="BF4" s="75">
        <f t="shared" ref="BF4:BF9" si="15">BF$3</f>
        <v>22.66</v>
      </c>
      <c r="BG4" s="10">
        <f t="shared" ref="BG4:BG9" si="16">BF4*AN4*AP4/100</f>
        <v>0</v>
      </c>
      <c r="BH4" s="75">
        <f t="shared" ref="BH4:BH9" si="17">BH$3</f>
        <v>6.0150000000000002E-2</v>
      </c>
      <c r="BI4" s="4">
        <f t="shared" ref="BI4:BI9" si="18">BH4*AI4*AO4/100</f>
        <v>3668.9094</v>
      </c>
      <c r="BJ4" s="75">
        <f t="shared" ref="BJ4:BJ9" si="19">BJ$3</f>
        <v>6.0150000000000002E-2</v>
      </c>
      <c r="BK4" s="4">
        <f t="shared" ref="BK4:BK9" si="20">BJ4*AI4*AP4/100</f>
        <v>0</v>
      </c>
      <c r="BL4" s="5">
        <f t="shared" ref="BL4:BL9" si="21">BK4+BI4+BG4+BE4+BC4+BA4+AY4+AW4</f>
        <v>4178.7138000000004</v>
      </c>
      <c r="BM4" s="4">
        <f t="shared" ref="BM4:BM10" si="22">BL4*0.23</f>
        <v>961.10417400000017</v>
      </c>
      <c r="BN4" s="5">
        <f t="shared" ref="BN4:BN10" si="23">BM4+BL4</f>
        <v>5139.8179740000005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32" customFormat="1">
      <c r="A5" s="4">
        <f t="shared" si="4"/>
        <v>3</v>
      </c>
      <c r="B5" s="56" t="s">
        <v>2429</v>
      </c>
      <c r="C5" s="4" t="s">
        <v>2596</v>
      </c>
      <c r="D5" s="4" t="s">
        <v>2597</v>
      </c>
      <c r="E5" s="4"/>
      <c r="F5" s="4" t="s">
        <v>2598</v>
      </c>
      <c r="G5" s="4" t="s">
        <v>471</v>
      </c>
      <c r="H5" s="4" t="s">
        <v>195</v>
      </c>
      <c r="I5" s="4"/>
      <c r="J5" s="4" t="s">
        <v>2599</v>
      </c>
      <c r="K5" s="4" t="s">
        <v>2589</v>
      </c>
      <c r="L5" s="4" t="s">
        <v>2590</v>
      </c>
      <c r="M5" s="4" t="s">
        <v>2600</v>
      </c>
      <c r="N5" s="4" t="s">
        <v>2597</v>
      </c>
      <c r="O5" s="4" t="s">
        <v>2598</v>
      </c>
      <c r="P5" s="4" t="s">
        <v>2598</v>
      </c>
      <c r="Q5" s="4" t="s">
        <v>471</v>
      </c>
      <c r="R5" s="4" t="s">
        <v>195</v>
      </c>
      <c r="S5" s="4"/>
      <c r="T5" s="4" t="s">
        <v>2601</v>
      </c>
      <c r="U5" s="7" t="s">
        <v>2602</v>
      </c>
      <c r="V5" s="99">
        <v>7010</v>
      </c>
      <c r="W5" s="99">
        <v>7642.6738869011388</v>
      </c>
      <c r="X5" s="99">
        <v>6490</v>
      </c>
      <c r="Y5" s="99">
        <v>5377</v>
      </c>
      <c r="Z5" s="99">
        <v>3370</v>
      </c>
      <c r="AA5" s="99">
        <v>814</v>
      </c>
      <c r="AB5" s="99">
        <v>0</v>
      </c>
      <c r="AC5" s="99">
        <v>0</v>
      </c>
      <c r="AD5" s="99">
        <v>0</v>
      </c>
      <c r="AE5" s="99">
        <v>1395</v>
      </c>
      <c r="AF5" s="99">
        <v>2871</v>
      </c>
      <c r="AG5" s="99">
        <v>10518</v>
      </c>
      <c r="AH5" s="98">
        <v>45488</v>
      </c>
      <c r="AI5" s="109">
        <f t="shared" si="6"/>
        <v>45488</v>
      </c>
      <c r="AJ5" s="4" t="str">
        <f t="shared" si="7"/>
        <v>G-1</v>
      </c>
      <c r="AK5" s="56"/>
      <c r="AL5" s="56"/>
      <c r="AM5" s="64">
        <v>8784</v>
      </c>
      <c r="AN5" s="4">
        <v>12</v>
      </c>
      <c r="AO5" s="4">
        <v>100</v>
      </c>
      <c r="AP5" s="4">
        <v>0</v>
      </c>
      <c r="AQ5" s="12">
        <f t="shared" si="8"/>
        <v>45488</v>
      </c>
      <c r="AR5" s="12">
        <f t="shared" si="9"/>
        <v>0</v>
      </c>
      <c r="AS5" s="53">
        <f t="shared" ref="AS5:AT9" si="24">AS4</f>
        <v>0</v>
      </c>
      <c r="AT5" s="53">
        <f t="shared" si="24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75">
        <f t="shared" si="10"/>
        <v>0</v>
      </c>
      <c r="AY5" s="10">
        <f t="shared" si="2"/>
        <v>0</v>
      </c>
      <c r="AZ5" s="75">
        <f t="shared" si="11"/>
        <v>0</v>
      </c>
      <c r="BA5" s="10">
        <f t="shared" si="3"/>
        <v>0</v>
      </c>
      <c r="BB5" s="4">
        <v>3.8999999999999998E-3</v>
      </c>
      <c r="BC5" s="10">
        <f t="shared" si="12"/>
        <v>177.4032</v>
      </c>
      <c r="BD5" s="75">
        <f t="shared" si="13"/>
        <v>22.66</v>
      </c>
      <c r="BE5" s="10">
        <f t="shared" si="14"/>
        <v>271.92</v>
      </c>
      <c r="BF5" s="75">
        <f t="shared" si="15"/>
        <v>22.66</v>
      </c>
      <c r="BG5" s="10">
        <f t="shared" si="16"/>
        <v>0</v>
      </c>
      <c r="BH5" s="75">
        <f t="shared" si="17"/>
        <v>6.0150000000000002E-2</v>
      </c>
      <c r="BI5" s="4">
        <f t="shared" si="18"/>
        <v>2736.1032</v>
      </c>
      <c r="BJ5" s="75">
        <f t="shared" si="19"/>
        <v>6.0150000000000002E-2</v>
      </c>
      <c r="BK5" s="4">
        <f t="shared" si="20"/>
        <v>0</v>
      </c>
      <c r="BL5" s="5">
        <f t="shared" si="21"/>
        <v>3185.4264000000003</v>
      </c>
      <c r="BM5" s="4">
        <f t="shared" si="22"/>
        <v>732.64807200000007</v>
      </c>
      <c r="BN5" s="5">
        <f t="shared" si="23"/>
        <v>3918.0744720000002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32" customFormat="1">
      <c r="A6" s="4">
        <f t="shared" si="4"/>
        <v>4</v>
      </c>
      <c r="B6" s="56" t="s">
        <v>2429</v>
      </c>
      <c r="C6" s="4" t="s">
        <v>2596</v>
      </c>
      <c r="D6" s="4" t="s">
        <v>2597</v>
      </c>
      <c r="E6" s="4"/>
      <c r="F6" s="4" t="s">
        <v>2598</v>
      </c>
      <c r="G6" s="4" t="s">
        <v>471</v>
      </c>
      <c r="H6" s="4" t="s">
        <v>195</v>
      </c>
      <c r="I6" s="4"/>
      <c r="J6" s="4" t="s">
        <v>2599</v>
      </c>
      <c r="K6" s="4" t="s">
        <v>2589</v>
      </c>
      <c r="L6" s="4" t="s">
        <v>2590</v>
      </c>
      <c r="M6" s="4"/>
      <c r="N6" s="4" t="s">
        <v>2597</v>
      </c>
      <c r="O6" s="4" t="s">
        <v>2598</v>
      </c>
      <c r="P6" s="4" t="s">
        <v>2598</v>
      </c>
      <c r="Q6" s="4" t="s">
        <v>402</v>
      </c>
      <c r="R6" s="4">
        <v>20</v>
      </c>
      <c r="S6" s="4"/>
      <c r="T6" s="107" t="s">
        <v>2603</v>
      </c>
      <c r="U6" s="7"/>
      <c r="V6" s="99">
        <v>9641</v>
      </c>
      <c r="W6" s="99">
        <v>10510</v>
      </c>
      <c r="X6" s="99">
        <v>8926</v>
      </c>
      <c r="Y6" s="99">
        <v>7395</v>
      </c>
      <c r="Z6" s="99">
        <v>4635</v>
      </c>
      <c r="AA6" s="99">
        <v>1119</v>
      </c>
      <c r="AB6" s="99">
        <v>0</v>
      </c>
      <c r="AC6" s="99">
        <v>0</v>
      </c>
      <c r="AD6" s="99">
        <v>0</v>
      </c>
      <c r="AE6" s="99">
        <v>1918</v>
      </c>
      <c r="AF6" s="99">
        <v>3948</v>
      </c>
      <c r="AG6" s="99">
        <v>14465</v>
      </c>
      <c r="AH6" s="98">
        <f t="shared" si="5"/>
        <v>62557</v>
      </c>
      <c r="AI6" s="109">
        <f t="shared" si="6"/>
        <v>62557</v>
      </c>
      <c r="AJ6" s="4" t="str">
        <f t="shared" si="7"/>
        <v>G-1</v>
      </c>
      <c r="AK6" s="56"/>
      <c r="AL6" s="56"/>
      <c r="AM6" s="64">
        <v>8784</v>
      </c>
      <c r="AN6" s="4">
        <v>12</v>
      </c>
      <c r="AO6" s="4">
        <v>100</v>
      </c>
      <c r="AP6" s="4">
        <v>0</v>
      </c>
      <c r="AQ6" s="12">
        <f t="shared" si="8"/>
        <v>62557</v>
      </c>
      <c r="AR6" s="12">
        <f t="shared" si="9"/>
        <v>0</v>
      </c>
      <c r="AS6" s="53">
        <f t="shared" si="24"/>
        <v>0</v>
      </c>
      <c r="AT6" s="53">
        <f t="shared" si="24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75">
        <f t="shared" si="10"/>
        <v>0</v>
      </c>
      <c r="AY6" s="10">
        <f t="shared" si="2"/>
        <v>0</v>
      </c>
      <c r="AZ6" s="75">
        <f t="shared" si="11"/>
        <v>0</v>
      </c>
      <c r="BA6" s="10">
        <f t="shared" si="3"/>
        <v>0</v>
      </c>
      <c r="BB6" s="4">
        <v>3.8999999999999998E-3</v>
      </c>
      <c r="BC6" s="10">
        <f t="shared" si="12"/>
        <v>243.97229999999999</v>
      </c>
      <c r="BD6" s="75">
        <f t="shared" si="13"/>
        <v>22.66</v>
      </c>
      <c r="BE6" s="10">
        <f t="shared" si="14"/>
        <v>271.92</v>
      </c>
      <c r="BF6" s="75">
        <f t="shared" si="15"/>
        <v>22.66</v>
      </c>
      <c r="BG6" s="10">
        <f t="shared" si="16"/>
        <v>0</v>
      </c>
      <c r="BH6" s="75">
        <f t="shared" si="17"/>
        <v>6.0150000000000002E-2</v>
      </c>
      <c r="BI6" s="4">
        <f t="shared" si="18"/>
        <v>3762.8035499999996</v>
      </c>
      <c r="BJ6" s="75">
        <f t="shared" si="19"/>
        <v>6.0150000000000002E-2</v>
      </c>
      <c r="BK6" s="4">
        <f t="shared" si="20"/>
        <v>0</v>
      </c>
      <c r="BL6" s="5">
        <f t="shared" si="21"/>
        <v>4278.6958500000001</v>
      </c>
      <c r="BM6" s="4">
        <f t="shared" si="22"/>
        <v>984.10004550000008</v>
      </c>
      <c r="BN6" s="5">
        <f t="shared" si="23"/>
        <v>5262.7958955000004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32" customFormat="1">
      <c r="A7" s="4">
        <f t="shared" si="4"/>
        <v>5</v>
      </c>
      <c r="B7" s="56" t="s">
        <v>2399</v>
      </c>
      <c r="C7" s="56" t="s">
        <v>2604</v>
      </c>
      <c r="D7" s="56" t="s">
        <v>2605</v>
      </c>
      <c r="E7" s="56"/>
      <c r="F7" s="56" t="s">
        <v>2606</v>
      </c>
      <c r="G7" s="56" t="s">
        <v>2582</v>
      </c>
      <c r="H7" s="106">
        <v>43</v>
      </c>
      <c r="I7" s="56"/>
      <c r="J7" s="106">
        <v>9260004732</v>
      </c>
      <c r="K7" s="56" t="s">
        <v>2607</v>
      </c>
      <c r="L7" s="56" t="s">
        <v>2590</v>
      </c>
      <c r="M7" s="56" t="s">
        <v>2608</v>
      </c>
      <c r="N7" s="56" t="s">
        <v>2609</v>
      </c>
      <c r="O7" s="56" t="s">
        <v>2610</v>
      </c>
      <c r="P7" s="56" t="s">
        <v>2606</v>
      </c>
      <c r="Q7" s="56" t="s">
        <v>2582</v>
      </c>
      <c r="R7" s="106">
        <v>43</v>
      </c>
      <c r="S7" s="56"/>
      <c r="T7" s="108" t="s">
        <v>2611</v>
      </c>
      <c r="U7" s="106">
        <v>16398841</v>
      </c>
      <c r="V7" s="99">
        <v>6866</v>
      </c>
      <c r="W7" s="99">
        <v>6866</v>
      </c>
      <c r="X7" s="99">
        <v>6866</v>
      </c>
      <c r="Y7" s="99">
        <v>6866</v>
      </c>
      <c r="Z7" s="99">
        <v>6866</v>
      </c>
      <c r="AA7" s="99">
        <v>6866</v>
      </c>
      <c r="AB7" s="99">
        <v>6866</v>
      </c>
      <c r="AC7" s="99">
        <v>6866</v>
      </c>
      <c r="AD7" s="99">
        <v>6866</v>
      </c>
      <c r="AE7" s="99">
        <v>6866</v>
      </c>
      <c r="AF7" s="99">
        <v>6866</v>
      </c>
      <c r="AG7" s="99">
        <v>6866</v>
      </c>
      <c r="AH7" s="98">
        <f t="shared" si="5"/>
        <v>82392</v>
      </c>
      <c r="AI7" s="109">
        <f t="shared" si="6"/>
        <v>82392</v>
      </c>
      <c r="AJ7" s="4" t="str">
        <f t="shared" si="7"/>
        <v>G-1</v>
      </c>
      <c r="AK7" s="56"/>
      <c r="AL7" s="56"/>
      <c r="AM7" s="64">
        <v>8784</v>
      </c>
      <c r="AN7" s="4">
        <v>12</v>
      </c>
      <c r="AO7" s="4">
        <v>100</v>
      </c>
      <c r="AP7" s="4">
        <v>0</v>
      </c>
      <c r="AQ7" s="12">
        <f t="shared" si="8"/>
        <v>82392</v>
      </c>
      <c r="AR7" s="12">
        <f t="shared" si="9"/>
        <v>0</v>
      </c>
      <c r="AS7" s="53">
        <f t="shared" si="24"/>
        <v>0</v>
      </c>
      <c r="AT7" s="53">
        <f t="shared" si="24"/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75">
        <f t="shared" si="10"/>
        <v>0</v>
      </c>
      <c r="AY7" s="10">
        <f t="shared" si="2"/>
        <v>0</v>
      </c>
      <c r="AZ7" s="75">
        <f t="shared" si="11"/>
        <v>0</v>
      </c>
      <c r="BA7" s="10">
        <f t="shared" si="3"/>
        <v>0</v>
      </c>
      <c r="BB7" s="4">
        <v>3.8999999999999998E-3</v>
      </c>
      <c r="BC7" s="10">
        <f t="shared" si="12"/>
        <v>321.3288</v>
      </c>
      <c r="BD7" s="75">
        <f t="shared" si="13"/>
        <v>22.66</v>
      </c>
      <c r="BE7" s="10">
        <f t="shared" si="14"/>
        <v>271.92</v>
      </c>
      <c r="BF7" s="75">
        <f t="shared" si="15"/>
        <v>22.66</v>
      </c>
      <c r="BG7" s="10">
        <f t="shared" si="16"/>
        <v>0</v>
      </c>
      <c r="BH7" s="75">
        <f t="shared" si="17"/>
        <v>6.0150000000000002E-2</v>
      </c>
      <c r="BI7" s="4">
        <f t="shared" si="18"/>
        <v>4955.8788000000004</v>
      </c>
      <c r="BJ7" s="75">
        <f t="shared" si="19"/>
        <v>6.0150000000000002E-2</v>
      </c>
      <c r="BK7" s="4">
        <f t="shared" si="20"/>
        <v>0</v>
      </c>
      <c r="BL7" s="5">
        <f t="shared" si="21"/>
        <v>5549.1276000000007</v>
      </c>
      <c r="BM7" s="4">
        <f t="shared" si="22"/>
        <v>1276.2993480000002</v>
      </c>
      <c r="BN7" s="5">
        <f t="shared" si="23"/>
        <v>6825.4269480000012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32" customFormat="1">
      <c r="A8" s="4">
        <f t="shared" si="4"/>
        <v>6</v>
      </c>
      <c r="B8" s="56" t="s">
        <v>2399</v>
      </c>
      <c r="C8" s="56" t="s">
        <v>2612</v>
      </c>
      <c r="D8" s="70" t="s">
        <v>2613</v>
      </c>
      <c r="E8" s="56" t="s">
        <v>2614</v>
      </c>
      <c r="F8" s="56" t="s">
        <v>2614</v>
      </c>
      <c r="G8" s="56" t="s">
        <v>2615</v>
      </c>
      <c r="H8" s="70" t="s">
        <v>39</v>
      </c>
      <c r="I8" s="56"/>
      <c r="J8" s="70" t="s">
        <v>2616</v>
      </c>
      <c r="K8" s="56" t="s">
        <v>2607</v>
      </c>
      <c r="L8" s="56" t="s">
        <v>2590</v>
      </c>
      <c r="M8" s="56" t="s">
        <v>2614</v>
      </c>
      <c r="N8" s="70" t="s">
        <v>2613</v>
      </c>
      <c r="O8" s="56" t="s">
        <v>2614</v>
      </c>
      <c r="P8" s="56" t="s">
        <v>2614</v>
      </c>
      <c r="Q8" s="56" t="s">
        <v>2615</v>
      </c>
      <c r="R8" s="70" t="s">
        <v>39</v>
      </c>
      <c r="S8" s="56"/>
      <c r="T8" s="70" t="s">
        <v>2617</v>
      </c>
      <c r="U8" s="108" t="s">
        <v>2618</v>
      </c>
      <c r="V8" s="99">
        <v>366</v>
      </c>
      <c r="W8" s="99">
        <v>366</v>
      </c>
      <c r="X8" s="99">
        <v>366</v>
      </c>
      <c r="Y8" s="99">
        <v>366</v>
      </c>
      <c r="Z8" s="99">
        <v>366</v>
      </c>
      <c r="AA8" s="99">
        <v>366</v>
      </c>
      <c r="AB8" s="99">
        <v>366</v>
      </c>
      <c r="AC8" s="99">
        <v>366</v>
      </c>
      <c r="AD8" s="99">
        <v>366</v>
      </c>
      <c r="AE8" s="99">
        <v>366</v>
      </c>
      <c r="AF8" s="99">
        <v>366</v>
      </c>
      <c r="AG8" s="99">
        <v>366</v>
      </c>
      <c r="AH8" s="98">
        <f t="shared" si="5"/>
        <v>4392</v>
      </c>
      <c r="AI8" s="109">
        <f t="shared" si="6"/>
        <v>4392</v>
      </c>
      <c r="AJ8" s="4" t="str">
        <f t="shared" si="7"/>
        <v>G-1</v>
      </c>
      <c r="AK8" s="56"/>
      <c r="AL8" s="56"/>
      <c r="AM8" s="64">
        <v>8784</v>
      </c>
      <c r="AN8" s="4">
        <v>12</v>
      </c>
      <c r="AO8" s="4">
        <v>100</v>
      </c>
      <c r="AP8" s="4">
        <v>0</v>
      </c>
      <c r="AQ8" s="12">
        <f t="shared" si="8"/>
        <v>4392</v>
      </c>
      <c r="AR8" s="12">
        <f t="shared" si="9"/>
        <v>0</v>
      </c>
      <c r="AS8" s="53">
        <f t="shared" si="24"/>
        <v>0</v>
      </c>
      <c r="AT8" s="53">
        <f t="shared" si="24"/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75">
        <f t="shared" si="10"/>
        <v>0</v>
      </c>
      <c r="AY8" s="10">
        <f t="shared" si="2"/>
        <v>0</v>
      </c>
      <c r="AZ8" s="75">
        <f t="shared" si="11"/>
        <v>0</v>
      </c>
      <c r="BA8" s="10">
        <f t="shared" si="3"/>
        <v>0</v>
      </c>
      <c r="BB8" s="4">
        <v>3.8999999999999998E-3</v>
      </c>
      <c r="BC8" s="10">
        <f t="shared" si="12"/>
        <v>17.128799999999998</v>
      </c>
      <c r="BD8" s="75">
        <f t="shared" si="13"/>
        <v>22.66</v>
      </c>
      <c r="BE8" s="10">
        <f t="shared" si="14"/>
        <v>271.92</v>
      </c>
      <c r="BF8" s="75">
        <f t="shared" si="15"/>
        <v>22.66</v>
      </c>
      <c r="BG8" s="10">
        <f t="shared" si="16"/>
        <v>0</v>
      </c>
      <c r="BH8" s="75">
        <f t="shared" si="17"/>
        <v>6.0150000000000002E-2</v>
      </c>
      <c r="BI8" s="4">
        <f t="shared" si="18"/>
        <v>264.17880000000002</v>
      </c>
      <c r="BJ8" s="75">
        <f t="shared" si="19"/>
        <v>6.0150000000000002E-2</v>
      </c>
      <c r="BK8" s="4">
        <f t="shared" si="20"/>
        <v>0</v>
      </c>
      <c r="BL8" s="5">
        <f t="shared" si="21"/>
        <v>553.22759999999994</v>
      </c>
      <c r="BM8" s="4">
        <f t="shared" si="22"/>
        <v>127.24234799999999</v>
      </c>
      <c r="BN8" s="5">
        <f t="shared" si="23"/>
        <v>680.46994799999993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32" customFormat="1">
      <c r="A9" s="4">
        <f t="shared" si="4"/>
        <v>7</v>
      </c>
      <c r="B9" s="56" t="s">
        <v>2399</v>
      </c>
      <c r="C9" s="56" t="s">
        <v>2612</v>
      </c>
      <c r="D9" s="70" t="s">
        <v>2613</v>
      </c>
      <c r="E9" s="56" t="s">
        <v>2614</v>
      </c>
      <c r="F9" s="56" t="s">
        <v>2614</v>
      </c>
      <c r="G9" s="56" t="s">
        <v>2615</v>
      </c>
      <c r="H9" s="70" t="s">
        <v>39</v>
      </c>
      <c r="I9" s="56"/>
      <c r="J9" s="70" t="s">
        <v>2616</v>
      </c>
      <c r="K9" s="56" t="s">
        <v>2607</v>
      </c>
      <c r="L9" s="56" t="s">
        <v>2590</v>
      </c>
      <c r="M9" s="56" t="s">
        <v>2614</v>
      </c>
      <c r="N9" s="70" t="s">
        <v>2613</v>
      </c>
      <c r="O9" s="56" t="s">
        <v>2614</v>
      </c>
      <c r="P9" s="56" t="s">
        <v>2614</v>
      </c>
      <c r="Q9" s="56" t="s">
        <v>2615</v>
      </c>
      <c r="R9" s="70" t="s">
        <v>166</v>
      </c>
      <c r="S9" s="56">
        <v>4</v>
      </c>
      <c r="T9" s="70" t="s">
        <v>2619</v>
      </c>
      <c r="U9" s="108" t="s">
        <v>2620</v>
      </c>
      <c r="V9" s="99">
        <v>76</v>
      </c>
      <c r="W9" s="99">
        <v>76</v>
      </c>
      <c r="X9" s="99">
        <v>76</v>
      </c>
      <c r="Y9" s="99">
        <v>76</v>
      </c>
      <c r="Z9" s="99">
        <v>76</v>
      </c>
      <c r="AA9" s="99">
        <v>77</v>
      </c>
      <c r="AB9" s="99">
        <v>77</v>
      </c>
      <c r="AC9" s="99">
        <v>77</v>
      </c>
      <c r="AD9" s="99">
        <v>77</v>
      </c>
      <c r="AE9" s="99">
        <v>77</v>
      </c>
      <c r="AF9" s="99">
        <v>77</v>
      </c>
      <c r="AG9" s="99">
        <v>77</v>
      </c>
      <c r="AH9" s="98">
        <f t="shared" si="5"/>
        <v>919</v>
      </c>
      <c r="AI9" s="109">
        <f t="shared" si="6"/>
        <v>919</v>
      </c>
      <c r="AJ9" s="4" t="str">
        <f t="shared" si="7"/>
        <v>G-1</v>
      </c>
      <c r="AK9" s="56"/>
      <c r="AL9" s="56"/>
      <c r="AM9" s="64">
        <v>8784</v>
      </c>
      <c r="AN9" s="4">
        <v>12</v>
      </c>
      <c r="AO9" s="4">
        <v>100</v>
      </c>
      <c r="AP9" s="4">
        <v>0</v>
      </c>
      <c r="AQ9" s="12">
        <f t="shared" si="8"/>
        <v>919</v>
      </c>
      <c r="AR9" s="12">
        <f t="shared" si="9"/>
        <v>0</v>
      </c>
      <c r="AS9" s="53">
        <f t="shared" si="24"/>
        <v>0</v>
      </c>
      <c r="AT9" s="53">
        <f t="shared" si="24"/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75">
        <f t="shared" si="10"/>
        <v>0</v>
      </c>
      <c r="AY9" s="10">
        <f t="shared" si="2"/>
        <v>0</v>
      </c>
      <c r="AZ9" s="75">
        <f t="shared" si="11"/>
        <v>0</v>
      </c>
      <c r="BA9" s="10">
        <f t="shared" si="3"/>
        <v>0</v>
      </c>
      <c r="BB9" s="4">
        <v>3.8999999999999998E-3</v>
      </c>
      <c r="BC9" s="10">
        <f t="shared" si="12"/>
        <v>3.5840999999999998</v>
      </c>
      <c r="BD9" s="75">
        <f t="shared" si="13"/>
        <v>22.66</v>
      </c>
      <c r="BE9" s="10">
        <f t="shared" si="14"/>
        <v>271.92</v>
      </c>
      <c r="BF9" s="75">
        <f t="shared" si="15"/>
        <v>22.66</v>
      </c>
      <c r="BG9" s="10">
        <f t="shared" si="16"/>
        <v>0</v>
      </c>
      <c r="BH9" s="75">
        <f t="shared" si="17"/>
        <v>6.0150000000000002E-2</v>
      </c>
      <c r="BI9" s="4">
        <f t="shared" si="18"/>
        <v>55.277850000000001</v>
      </c>
      <c r="BJ9" s="75">
        <f t="shared" si="19"/>
        <v>6.0150000000000002E-2</v>
      </c>
      <c r="BK9" s="4">
        <f t="shared" si="20"/>
        <v>0</v>
      </c>
      <c r="BL9" s="5">
        <f t="shared" si="21"/>
        <v>330.78194999999999</v>
      </c>
      <c r="BM9" s="4">
        <f t="shared" si="22"/>
        <v>76.079848499999997</v>
      </c>
      <c r="BN9" s="5">
        <f t="shared" si="23"/>
        <v>406.86179849999996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>
      <c r="AH10" s="97">
        <f>SUM(AH3:AH9)</f>
        <v>317704</v>
      </c>
      <c r="AI10" s="1">
        <f>SUM(AI3:AI9)</f>
        <v>317704</v>
      </c>
      <c r="AQ10" s="38">
        <f>SUM(AQ3:AQ9)</f>
        <v>317704</v>
      </c>
      <c r="AR10" s="38">
        <f>SUM(AR3:AR9)</f>
        <v>0</v>
      </c>
      <c r="BC10" s="1">
        <f t="shared" si="12"/>
        <v>0</v>
      </c>
      <c r="BL10" s="3">
        <f>SUM(BL3:BL9)</f>
        <v>22252.3812</v>
      </c>
      <c r="BM10" s="1">
        <f t="shared" si="22"/>
        <v>5118.0476760000001</v>
      </c>
      <c r="BN10" s="1">
        <f t="shared" si="23"/>
        <v>27370.428875999998</v>
      </c>
    </row>
    <row r="11" spans="1:93">
      <c r="AI11" s="1">
        <f>AI10/1000</f>
        <v>317.70400000000001</v>
      </c>
      <c r="AQ11" s="38">
        <f>SUM(AQ10:AR10)</f>
        <v>317704</v>
      </c>
      <c r="BC11" s="1">
        <f t="shared" si="12"/>
        <v>0</v>
      </c>
    </row>
    <row r="12" spans="1:93">
      <c r="AQ12" s="38">
        <f>AI10-AQ11</f>
        <v>0</v>
      </c>
    </row>
  </sheetData>
  <autoFilter ref="A2:CO2"/>
  <mergeCells count="5">
    <mergeCell ref="B1:J1"/>
    <mergeCell ref="K1:L1"/>
    <mergeCell ref="M1:U1"/>
    <mergeCell ref="AB1:AG1"/>
    <mergeCell ref="AH1:B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I53"/>
  <sheetViews>
    <sheetView topLeftCell="S1" zoomScale="70" zoomScaleNormal="70" workbookViewId="0">
      <selection activeCell="P55" sqref="P55"/>
    </sheetView>
  </sheetViews>
  <sheetFormatPr defaultColWidth="9" defaultRowHeight="13"/>
  <cols>
    <col min="1" max="1" width="8.08203125" style="1" customWidth="1"/>
    <col min="2" max="2" width="14.25" style="1" customWidth="1"/>
    <col min="3" max="3" width="37.58203125" style="1" customWidth="1"/>
    <col min="4" max="4" width="10.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27.08203125" style="1" customWidth="1"/>
    <col min="14" max="14" width="14.08203125" style="1" customWidth="1"/>
    <col min="15" max="15" width="20.08203125" style="1" customWidth="1"/>
    <col min="16" max="16" width="24.58203125" style="1" customWidth="1"/>
    <col min="17" max="17" width="30.5" style="1" customWidth="1"/>
    <col min="18" max="18" width="9.58203125" style="1" customWidth="1"/>
    <col min="19" max="19" width="10.58203125" style="1" customWidth="1"/>
    <col min="20" max="20" width="24.75" style="1" customWidth="1"/>
    <col min="21" max="21" width="17.08203125" style="1" customWidth="1"/>
    <col min="22" max="27" width="9.5" style="1" customWidth="1"/>
    <col min="28" max="31" width="9.58203125" style="1" customWidth="1"/>
    <col min="32" max="32" width="12.58203125" style="1" customWidth="1"/>
    <col min="33" max="33" width="9.58203125" style="1" customWidth="1"/>
    <col min="34" max="34" width="13.5" style="1" customWidth="1"/>
    <col min="35" max="35" width="12.58203125" style="1" customWidth="1"/>
    <col min="36" max="36" width="7.7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2.582031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49" width="12.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34" customWidth="1"/>
    <col min="58" max="58" width="11.58203125" style="1" customWidth="1"/>
    <col min="59" max="59" width="12" style="34" customWidth="1"/>
    <col min="60" max="60" width="13.5" style="1" customWidth="1"/>
    <col min="61" max="61" width="9.58203125" style="1" customWidth="1"/>
    <col min="62" max="62" width="10.25" style="1" customWidth="1"/>
    <col min="63" max="63" width="10.08203125" style="1" customWidth="1"/>
    <col min="64" max="64" width="11.25" style="1" customWidth="1"/>
    <col min="65" max="16384" width="9" style="1"/>
  </cols>
  <sheetData>
    <row r="1" spans="1:64" s="17" customFormat="1">
      <c r="A1" s="12"/>
      <c r="B1" s="217" t="s">
        <v>2236</v>
      </c>
      <c r="C1" s="218"/>
      <c r="D1" s="218"/>
      <c r="E1" s="218"/>
      <c r="F1" s="218"/>
      <c r="G1" s="218"/>
      <c r="H1" s="218"/>
      <c r="I1" s="218"/>
      <c r="J1" s="219"/>
      <c r="K1" s="217" t="s">
        <v>2237</v>
      </c>
      <c r="L1" s="218"/>
      <c r="M1" s="211" t="s">
        <v>2238</v>
      </c>
      <c r="N1" s="212"/>
      <c r="O1" s="212"/>
      <c r="P1" s="212"/>
      <c r="Q1" s="212"/>
      <c r="R1" s="212"/>
      <c r="S1" s="212"/>
      <c r="T1" s="212"/>
      <c r="U1" s="213"/>
      <c r="V1" s="74"/>
      <c r="W1" s="74"/>
      <c r="X1" s="74"/>
      <c r="Y1" s="74"/>
      <c r="Z1" s="74"/>
      <c r="AA1" s="74"/>
      <c r="AB1" s="211" t="s">
        <v>2310</v>
      </c>
      <c r="AC1" s="212"/>
      <c r="AD1" s="212"/>
      <c r="AE1" s="212"/>
      <c r="AF1" s="212"/>
      <c r="AG1" s="213"/>
      <c r="AH1" s="214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6"/>
    </row>
    <row r="2" spans="1:64" s="17" customFormat="1" ht="99.75" customHeight="1">
      <c r="A2" s="12" t="s">
        <v>2239</v>
      </c>
      <c r="B2" s="12" t="s">
        <v>2397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2291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30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</row>
    <row r="3" spans="1:64">
      <c r="A3" s="4">
        <v>1</v>
      </c>
      <c r="B3" s="56" t="s">
        <v>2406</v>
      </c>
      <c r="C3" s="56" t="s">
        <v>45</v>
      </c>
      <c r="D3" s="70" t="s">
        <v>46</v>
      </c>
      <c r="E3" s="56"/>
      <c r="F3" s="56" t="s">
        <v>47</v>
      </c>
      <c r="G3" s="56" t="s">
        <v>48</v>
      </c>
      <c r="H3" s="70" t="s">
        <v>49</v>
      </c>
      <c r="I3" s="56"/>
      <c r="J3" s="70" t="s">
        <v>50</v>
      </c>
      <c r="K3" s="56" t="s">
        <v>2387</v>
      </c>
      <c r="L3" s="56" t="s">
        <v>11</v>
      </c>
      <c r="M3" s="56" t="s">
        <v>51</v>
      </c>
      <c r="N3" s="70" t="s">
        <v>46</v>
      </c>
      <c r="O3" s="56" t="s">
        <v>47</v>
      </c>
      <c r="P3" s="56" t="s">
        <v>47</v>
      </c>
      <c r="Q3" s="56" t="s">
        <v>52</v>
      </c>
      <c r="R3" s="70" t="s">
        <v>53</v>
      </c>
      <c r="S3" s="56"/>
      <c r="T3" s="70" t="s">
        <v>54</v>
      </c>
      <c r="U3" s="70" t="s">
        <v>55</v>
      </c>
      <c r="V3" s="83">
        <v>10697</v>
      </c>
      <c r="W3" s="83">
        <v>5667</v>
      </c>
      <c r="X3" s="83">
        <v>4463</v>
      </c>
      <c r="Y3" s="83">
        <v>2713</v>
      </c>
      <c r="Z3" s="83">
        <v>4220</v>
      </c>
      <c r="AA3" s="83">
        <v>319</v>
      </c>
      <c r="AB3" s="83">
        <v>823</v>
      </c>
      <c r="AC3" s="83">
        <v>1319</v>
      </c>
      <c r="AD3" s="83">
        <v>891</v>
      </c>
      <c r="AE3" s="83">
        <v>2922</v>
      </c>
      <c r="AF3" s="83">
        <v>3985</v>
      </c>
      <c r="AG3" s="83">
        <v>5477</v>
      </c>
      <c r="AH3" s="91">
        <f>SUM(V3:AG3)</f>
        <v>43496</v>
      </c>
      <c r="AI3" s="51">
        <f>AH3</f>
        <v>43496</v>
      </c>
      <c r="AJ3" s="76" t="s">
        <v>12</v>
      </c>
      <c r="AK3" s="4" t="s">
        <v>56</v>
      </c>
      <c r="AL3" s="56"/>
      <c r="AM3" s="4">
        <v>8784</v>
      </c>
      <c r="AN3" s="4">
        <v>12</v>
      </c>
      <c r="AO3" s="4">
        <v>100</v>
      </c>
      <c r="AP3" s="4">
        <v>0</v>
      </c>
      <c r="AQ3" s="12">
        <f>INT(AO3*AI3/100)</f>
        <v>43496</v>
      </c>
      <c r="AR3" s="12">
        <f>INT(AP3*AI3/100)</f>
        <v>0</v>
      </c>
      <c r="AS3" s="53">
        <f>'dane do formularza ofertowego'!C19</f>
        <v>0</v>
      </c>
      <c r="AT3" s="53">
        <f>'dane do formularza ofertowego'!C20</f>
        <v>0</v>
      </c>
      <c r="AU3" s="31">
        <f>AQ3*AS3</f>
        <v>0</v>
      </c>
      <c r="AV3" s="31">
        <f>AR3*AT3</f>
        <v>0</v>
      </c>
      <c r="AW3" s="31">
        <f>SUM(AU3:AV3)</f>
        <v>0</v>
      </c>
      <c r="AX3" s="77">
        <f>'dane do formularza ofertowego'!E6</f>
        <v>0</v>
      </c>
      <c r="AY3" s="10">
        <f t="shared" ref="AY3:AY49" si="0">AX3*AN3*AO3/100</f>
        <v>0</v>
      </c>
      <c r="AZ3" s="77">
        <f>'dane do formularza ofertowego'!E7</f>
        <v>0</v>
      </c>
      <c r="BA3" s="10">
        <f t="shared" ref="BA3:BA49" si="1">AZ3*AN3*AP3/100</f>
        <v>0</v>
      </c>
      <c r="BB3" s="4"/>
      <c r="BC3" s="10">
        <f t="shared" ref="BC3:BC34" si="2">BB3*AI3</f>
        <v>0</v>
      </c>
      <c r="BD3" s="76">
        <v>42.23</v>
      </c>
      <c r="BE3" s="10">
        <f>BD3*AN3*AO3/100</f>
        <v>506.76</v>
      </c>
      <c r="BF3" s="76">
        <v>34.799999999999997</v>
      </c>
      <c r="BG3" s="10">
        <f>BF3*AN3*AP3/100</f>
        <v>0</v>
      </c>
      <c r="BH3" s="76">
        <v>4.419E-2</v>
      </c>
      <c r="BI3" s="103">
        <f>BH3*AI3*AO3/100</f>
        <v>1922.08824</v>
      </c>
      <c r="BJ3" s="76">
        <v>3.6420000000000001E-2</v>
      </c>
      <c r="BK3" s="102">
        <f>BJ3*AI3*AP3/100</f>
        <v>0</v>
      </c>
      <c r="BL3" s="5">
        <f>BK3+BI3+BG3+BE3+BC3+BA3+AY3+AW3</f>
        <v>2428.8482400000003</v>
      </c>
    </row>
    <row r="4" spans="1:64">
      <c r="A4" s="4">
        <v>2</v>
      </c>
      <c r="B4" s="56" t="s">
        <v>2406</v>
      </c>
      <c r="C4" s="56" t="s">
        <v>45</v>
      </c>
      <c r="D4" s="70" t="s">
        <v>46</v>
      </c>
      <c r="E4" s="56"/>
      <c r="F4" s="56" t="s">
        <v>47</v>
      </c>
      <c r="G4" s="56" t="s">
        <v>48</v>
      </c>
      <c r="H4" s="70" t="s">
        <v>49</v>
      </c>
      <c r="I4" s="56"/>
      <c r="J4" s="70" t="s">
        <v>50</v>
      </c>
      <c r="K4" s="56" t="s">
        <v>2387</v>
      </c>
      <c r="L4" s="56" t="s">
        <v>11</v>
      </c>
      <c r="M4" s="56" t="s">
        <v>24</v>
      </c>
      <c r="N4" s="70" t="s">
        <v>46</v>
      </c>
      <c r="O4" s="56" t="s">
        <v>47</v>
      </c>
      <c r="P4" s="56" t="s">
        <v>47</v>
      </c>
      <c r="Q4" s="56" t="s">
        <v>48</v>
      </c>
      <c r="R4" s="70" t="s">
        <v>49</v>
      </c>
      <c r="S4" s="56"/>
      <c r="T4" s="70" t="s">
        <v>57</v>
      </c>
      <c r="U4" s="70" t="s">
        <v>58</v>
      </c>
      <c r="V4" s="83">
        <v>15839</v>
      </c>
      <c r="W4" s="83">
        <v>12998</v>
      </c>
      <c r="X4" s="83">
        <v>11965</v>
      </c>
      <c r="Y4" s="83">
        <v>9535</v>
      </c>
      <c r="Z4" s="83">
        <v>4357</v>
      </c>
      <c r="AA4" s="83">
        <v>1583</v>
      </c>
      <c r="AB4" s="83">
        <v>1516</v>
      </c>
      <c r="AC4" s="83">
        <v>1445</v>
      </c>
      <c r="AD4" s="83">
        <v>4034</v>
      </c>
      <c r="AE4" s="83">
        <v>7562</v>
      </c>
      <c r="AF4" s="83">
        <v>11518</v>
      </c>
      <c r="AG4" s="83">
        <v>15963</v>
      </c>
      <c r="AH4" s="91">
        <f t="shared" ref="AH4:AH49" si="3">SUM(V4:AG4)</f>
        <v>98315</v>
      </c>
      <c r="AI4" s="51">
        <f t="shared" ref="AI4:AI50" si="4">AH4</f>
        <v>98315</v>
      </c>
      <c r="AJ4" s="76" t="s">
        <v>27</v>
      </c>
      <c r="AK4" s="4" t="s">
        <v>56</v>
      </c>
      <c r="AL4" s="56"/>
      <c r="AM4" s="4">
        <v>8784</v>
      </c>
      <c r="AN4" s="4">
        <v>12</v>
      </c>
      <c r="AO4" s="4">
        <v>100</v>
      </c>
      <c r="AP4" s="4">
        <v>0</v>
      </c>
      <c r="AQ4" s="12">
        <f>INT(AO4*AI4/100)</f>
        <v>98315</v>
      </c>
      <c r="AR4" s="12">
        <f t="shared" ref="AR4:AR49" si="5">INT(AP4*AI4/100)</f>
        <v>0</v>
      </c>
      <c r="AS4" s="53">
        <f>AS3</f>
        <v>0</v>
      </c>
      <c r="AT4" s="53">
        <f>AT3</f>
        <v>0</v>
      </c>
      <c r="AU4" s="31">
        <f t="shared" ref="AU4:AU49" si="6">AQ4*AS4</f>
        <v>0</v>
      </c>
      <c r="AV4" s="31">
        <f t="shared" ref="AV4:AV49" si="7">AR4*AT4</f>
        <v>0</v>
      </c>
      <c r="AW4" s="31">
        <f t="shared" ref="AW4:AW49" si="8">SUM(AU4:AV4)</f>
        <v>0</v>
      </c>
      <c r="AX4" s="77">
        <f>'dane do formularza ofertowego'!G6</f>
        <v>0</v>
      </c>
      <c r="AY4" s="10">
        <f t="shared" si="0"/>
        <v>0</v>
      </c>
      <c r="AZ4" s="77">
        <f>'dane do formularza ofertowego'!G7</f>
        <v>0</v>
      </c>
      <c r="BA4" s="10">
        <f t="shared" si="1"/>
        <v>0</v>
      </c>
      <c r="BB4" s="4"/>
      <c r="BC4" s="10">
        <f t="shared" si="2"/>
        <v>0</v>
      </c>
      <c r="BD4" s="76">
        <v>227.58</v>
      </c>
      <c r="BE4" s="10">
        <f t="shared" ref="BE4:BE34" si="9">BD4*AN4*AO4/100</f>
        <v>2730.96</v>
      </c>
      <c r="BF4" s="76">
        <v>187.54</v>
      </c>
      <c r="BG4" s="10">
        <f t="shared" ref="BG4:BG49" si="10">BF4*AN4*AP4/100</f>
        <v>0</v>
      </c>
      <c r="BH4" s="76">
        <v>4.1950000000000001E-2</v>
      </c>
      <c r="BI4" s="103">
        <f t="shared" ref="BI4:BI49" si="11">BH4*AI4*AO4/100</f>
        <v>4124.3142500000004</v>
      </c>
      <c r="BJ4" s="76">
        <v>3.4569999999999997E-2</v>
      </c>
      <c r="BK4" s="102">
        <f t="shared" ref="BK4:BK49" si="12">BJ4*AI4*AP4/100</f>
        <v>0</v>
      </c>
      <c r="BL4" s="5">
        <f t="shared" ref="BL4:BL49" si="13">BK4+BI4+BG4+BE4+BC4+BA4+AY4+AW4</f>
        <v>6855.2742500000004</v>
      </c>
    </row>
    <row r="5" spans="1:64">
      <c r="A5" s="4">
        <v>3</v>
      </c>
      <c r="B5" s="56" t="s">
        <v>2406</v>
      </c>
      <c r="C5" s="56" t="s">
        <v>45</v>
      </c>
      <c r="D5" s="70" t="s">
        <v>46</v>
      </c>
      <c r="E5" s="56"/>
      <c r="F5" s="56" t="s">
        <v>47</v>
      </c>
      <c r="G5" s="56" t="s">
        <v>48</v>
      </c>
      <c r="H5" s="70" t="s">
        <v>49</v>
      </c>
      <c r="I5" s="56"/>
      <c r="J5" s="70" t="s">
        <v>50</v>
      </c>
      <c r="K5" s="56" t="s">
        <v>2387</v>
      </c>
      <c r="L5" s="56" t="s">
        <v>11</v>
      </c>
      <c r="M5" s="56" t="s">
        <v>2317</v>
      </c>
      <c r="N5" s="70" t="s">
        <v>46</v>
      </c>
      <c r="O5" s="56" t="s">
        <v>47</v>
      </c>
      <c r="P5" s="56" t="s">
        <v>47</v>
      </c>
      <c r="Q5" s="56" t="s">
        <v>52</v>
      </c>
      <c r="R5" s="70" t="s">
        <v>53</v>
      </c>
      <c r="S5" s="56"/>
      <c r="T5" s="70" t="s">
        <v>2318</v>
      </c>
      <c r="U5" s="70" t="s">
        <v>2319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>
        <v>5839</v>
      </c>
      <c r="AG5" s="83"/>
      <c r="AH5" s="91">
        <f t="shared" si="3"/>
        <v>5839</v>
      </c>
      <c r="AI5" s="51">
        <f t="shared" si="4"/>
        <v>5839</v>
      </c>
      <c r="AJ5" s="56" t="str">
        <f>AJ$3</f>
        <v>W-3.6</v>
      </c>
      <c r="AK5" s="4" t="s">
        <v>56</v>
      </c>
      <c r="AL5" s="56"/>
      <c r="AM5" s="4">
        <v>8784</v>
      </c>
      <c r="AN5" s="4">
        <v>12</v>
      </c>
      <c r="AO5" s="4">
        <v>100</v>
      </c>
      <c r="AP5" s="4">
        <v>0</v>
      </c>
      <c r="AQ5" s="12">
        <f t="shared" ref="AQ5:AQ49" si="14">INT(AO5*AI5/100)</f>
        <v>5839</v>
      </c>
      <c r="AR5" s="12">
        <f t="shared" si="5"/>
        <v>0</v>
      </c>
      <c r="AS5" s="53">
        <f t="shared" ref="AS5:AS50" si="15">AS4</f>
        <v>0</v>
      </c>
      <c r="AT5" s="53">
        <f>AT3</f>
        <v>0</v>
      </c>
      <c r="AU5" s="31">
        <f t="shared" si="6"/>
        <v>0</v>
      </c>
      <c r="AV5" s="31">
        <f t="shared" si="7"/>
        <v>0</v>
      </c>
      <c r="AW5" s="31">
        <f t="shared" si="8"/>
        <v>0</v>
      </c>
      <c r="AX5" s="56">
        <f>AX$3</f>
        <v>0</v>
      </c>
      <c r="AY5" s="10">
        <f t="shared" si="0"/>
        <v>0</v>
      </c>
      <c r="AZ5" s="56">
        <f>AZ$3</f>
        <v>0</v>
      </c>
      <c r="BA5" s="10">
        <f t="shared" si="1"/>
        <v>0</v>
      </c>
      <c r="BB5" s="4"/>
      <c r="BC5" s="10">
        <f t="shared" si="2"/>
        <v>0</v>
      </c>
      <c r="BD5" s="56">
        <f>BD$3</f>
        <v>42.23</v>
      </c>
      <c r="BE5" s="10">
        <f t="shared" si="9"/>
        <v>506.76</v>
      </c>
      <c r="BF5" s="56">
        <f>BF$3</f>
        <v>34.799999999999997</v>
      </c>
      <c r="BG5" s="10">
        <f t="shared" si="10"/>
        <v>0</v>
      </c>
      <c r="BH5" s="56">
        <f>BH$3</f>
        <v>4.419E-2</v>
      </c>
      <c r="BI5" s="10">
        <f t="shared" si="11"/>
        <v>258.02541000000002</v>
      </c>
      <c r="BJ5" s="56">
        <f>BJ$3</f>
        <v>3.6420000000000001E-2</v>
      </c>
      <c r="BK5" s="102">
        <f t="shared" si="12"/>
        <v>0</v>
      </c>
      <c r="BL5" s="5">
        <f t="shared" si="13"/>
        <v>764.78540999999996</v>
      </c>
    </row>
    <row r="6" spans="1:64">
      <c r="A6" s="4">
        <v>4</v>
      </c>
      <c r="B6" s="56" t="s">
        <v>2406</v>
      </c>
      <c r="C6" s="56" t="s">
        <v>45</v>
      </c>
      <c r="D6" s="70" t="s">
        <v>46</v>
      </c>
      <c r="E6" s="56"/>
      <c r="F6" s="56" t="s">
        <v>47</v>
      </c>
      <c r="G6" s="56" t="s">
        <v>48</v>
      </c>
      <c r="H6" s="70" t="s">
        <v>49</v>
      </c>
      <c r="I6" s="56"/>
      <c r="J6" s="70" t="s">
        <v>50</v>
      </c>
      <c r="K6" s="56" t="s">
        <v>2387</v>
      </c>
      <c r="L6" s="56" t="s">
        <v>11</v>
      </c>
      <c r="M6" s="56"/>
      <c r="N6" s="70" t="s">
        <v>46</v>
      </c>
      <c r="O6" s="56" t="s">
        <v>47</v>
      </c>
      <c r="P6" s="56" t="s">
        <v>47</v>
      </c>
      <c r="Q6" s="56" t="s">
        <v>48</v>
      </c>
      <c r="R6" s="70" t="s">
        <v>49</v>
      </c>
      <c r="S6" s="56"/>
      <c r="T6" s="70" t="s">
        <v>2402</v>
      </c>
      <c r="U6" s="70"/>
      <c r="V6" s="83">
        <v>11457</v>
      </c>
      <c r="W6" s="83"/>
      <c r="X6" s="83">
        <v>9806</v>
      </c>
      <c r="Y6" s="83"/>
      <c r="Z6" s="83">
        <v>4598</v>
      </c>
      <c r="AA6" s="83"/>
      <c r="AB6" s="83">
        <v>1048</v>
      </c>
      <c r="AC6" s="83"/>
      <c r="AD6" s="83">
        <v>1339</v>
      </c>
      <c r="AE6" s="83"/>
      <c r="AF6" s="83">
        <v>5790</v>
      </c>
      <c r="AG6" s="83">
        <v>5831</v>
      </c>
      <c r="AH6" s="91">
        <f t="shared" si="3"/>
        <v>39869</v>
      </c>
      <c r="AI6" s="51">
        <f t="shared" si="4"/>
        <v>39869</v>
      </c>
      <c r="AJ6" s="56" t="str">
        <f>AJ$3</f>
        <v>W-3.6</v>
      </c>
      <c r="AK6" s="4" t="s">
        <v>56</v>
      </c>
      <c r="AL6" s="56"/>
      <c r="AM6" s="4">
        <v>8784</v>
      </c>
      <c r="AN6" s="4">
        <v>12</v>
      </c>
      <c r="AO6" s="4">
        <v>100</v>
      </c>
      <c r="AP6" s="4">
        <v>0</v>
      </c>
      <c r="AQ6" s="12">
        <f t="shared" si="14"/>
        <v>39869</v>
      </c>
      <c r="AR6" s="12">
        <f t="shared" si="5"/>
        <v>0</v>
      </c>
      <c r="AS6" s="53">
        <f t="shared" si="15"/>
        <v>0</v>
      </c>
      <c r="AT6" s="53">
        <f>AT4</f>
        <v>0</v>
      </c>
      <c r="AU6" s="31">
        <f t="shared" si="6"/>
        <v>0</v>
      </c>
      <c r="AV6" s="31">
        <f t="shared" si="7"/>
        <v>0</v>
      </c>
      <c r="AW6" s="31">
        <f t="shared" si="8"/>
        <v>0</v>
      </c>
      <c r="AX6" s="56">
        <f t="shared" ref="AX6:AZ7" si="16">AX$3</f>
        <v>0</v>
      </c>
      <c r="AY6" s="10">
        <f t="shared" si="0"/>
        <v>0</v>
      </c>
      <c r="AZ6" s="56">
        <f t="shared" si="16"/>
        <v>0</v>
      </c>
      <c r="BA6" s="10">
        <f t="shared" si="1"/>
        <v>0</v>
      </c>
      <c r="BB6" s="54"/>
      <c r="BC6" s="10">
        <f t="shared" si="2"/>
        <v>0</v>
      </c>
      <c r="BD6" s="56">
        <f>BD$3</f>
        <v>42.23</v>
      </c>
      <c r="BE6" s="10">
        <f t="shared" si="9"/>
        <v>506.76</v>
      </c>
      <c r="BF6" s="56">
        <f t="shared" ref="BF6:BJ7" si="17">BF$3</f>
        <v>34.799999999999997</v>
      </c>
      <c r="BG6" s="10">
        <f t="shared" si="10"/>
        <v>0</v>
      </c>
      <c r="BH6" s="56">
        <f t="shared" si="17"/>
        <v>4.419E-2</v>
      </c>
      <c r="BI6" s="10">
        <f t="shared" si="11"/>
        <v>1761.8111100000001</v>
      </c>
      <c r="BJ6" s="56">
        <f t="shared" si="17"/>
        <v>3.6420000000000001E-2</v>
      </c>
      <c r="BK6" s="102">
        <f t="shared" si="12"/>
        <v>0</v>
      </c>
      <c r="BL6" s="5">
        <f t="shared" si="13"/>
        <v>2268.5711099999999</v>
      </c>
    </row>
    <row r="7" spans="1:64">
      <c r="A7" s="4">
        <v>5</v>
      </c>
      <c r="B7" s="56" t="s">
        <v>2406</v>
      </c>
      <c r="C7" s="56" t="s">
        <v>45</v>
      </c>
      <c r="D7" s="70" t="s">
        <v>46</v>
      </c>
      <c r="E7" s="56"/>
      <c r="F7" s="56" t="s">
        <v>47</v>
      </c>
      <c r="G7" s="56" t="s">
        <v>48</v>
      </c>
      <c r="H7" s="70" t="s">
        <v>49</v>
      </c>
      <c r="I7" s="56"/>
      <c r="J7" s="70" t="s">
        <v>50</v>
      </c>
      <c r="K7" s="56" t="s">
        <v>2387</v>
      </c>
      <c r="L7" s="56" t="s">
        <v>11</v>
      </c>
      <c r="M7" s="56"/>
      <c r="N7" s="70" t="s">
        <v>46</v>
      </c>
      <c r="O7" s="56" t="s">
        <v>2407</v>
      </c>
      <c r="P7" s="56" t="s">
        <v>2407</v>
      </c>
      <c r="Q7" s="56" t="s">
        <v>2408</v>
      </c>
      <c r="R7" s="70" t="s">
        <v>750</v>
      </c>
      <c r="S7" s="56"/>
      <c r="T7" s="70" t="s">
        <v>2403</v>
      </c>
      <c r="U7" s="70"/>
      <c r="V7" s="83"/>
      <c r="W7" s="83"/>
      <c r="X7" s="83"/>
      <c r="Y7" s="83"/>
      <c r="Z7" s="83"/>
      <c r="AA7" s="83"/>
      <c r="AB7" s="83">
        <v>16542</v>
      </c>
      <c r="AC7" s="83"/>
      <c r="AD7" s="83">
        <v>503</v>
      </c>
      <c r="AE7" s="83"/>
      <c r="AF7" s="83">
        <v>1712</v>
      </c>
      <c r="AG7" s="83"/>
      <c r="AH7" s="91">
        <f t="shared" si="3"/>
        <v>18757</v>
      </c>
      <c r="AI7" s="51">
        <f t="shared" si="4"/>
        <v>18757</v>
      </c>
      <c r="AJ7" s="56" t="str">
        <f>AJ$3</f>
        <v>W-3.6</v>
      </c>
      <c r="AK7" s="4" t="s">
        <v>56</v>
      </c>
      <c r="AL7" s="56"/>
      <c r="AM7" s="4">
        <v>8784</v>
      </c>
      <c r="AN7" s="4">
        <v>12</v>
      </c>
      <c r="AO7" s="4">
        <v>100</v>
      </c>
      <c r="AP7" s="4">
        <v>0</v>
      </c>
      <c r="AQ7" s="12">
        <f t="shared" si="14"/>
        <v>18757</v>
      </c>
      <c r="AR7" s="12">
        <f t="shared" si="5"/>
        <v>0</v>
      </c>
      <c r="AS7" s="53">
        <f t="shared" si="15"/>
        <v>0</v>
      </c>
      <c r="AT7" s="53">
        <f t="shared" ref="AT7:AT19" si="18">AT6</f>
        <v>0</v>
      </c>
      <c r="AU7" s="31">
        <f t="shared" si="6"/>
        <v>0</v>
      </c>
      <c r="AV7" s="31">
        <f t="shared" si="7"/>
        <v>0</v>
      </c>
      <c r="AW7" s="31">
        <f t="shared" si="8"/>
        <v>0</v>
      </c>
      <c r="AX7" s="56">
        <f t="shared" si="16"/>
        <v>0</v>
      </c>
      <c r="AY7" s="10">
        <f t="shared" si="0"/>
        <v>0</v>
      </c>
      <c r="AZ7" s="56">
        <f t="shared" si="16"/>
        <v>0</v>
      </c>
      <c r="BA7" s="10">
        <f t="shared" si="1"/>
        <v>0</v>
      </c>
      <c r="BB7" s="4"/>
      <c r="BC7" s="10">
        <f t="shared" si="2"/>
        <v>0</v>
      </c>
      <c r="BD7" s="56">
        <f>BD$3</f>
        <v>42.23</v>
      </c>
      <c r="BE7" s="10">
        <f t="shared" si="9"/>
        <v>506.76</v>
      </c>
      <c r="BF7" s="56">
        <f t="shared" si="17"/>
        <v>34.799999999999997</v>
      </c>
      <c r="BG7" s="10">
        <f t="shared" si="10"/>
        <v>0</v>
      </c>
      <c r="BH7" s="56">
        <f t="shared" si="17"/>
        <v>4.419E-2</v>
      </c>
      <c r="BI7" s="10">
        <f t="shared" si="11"/>
        <v>828.87183000000005</v>
      </c>
      <c r="BJ7" s="56">
        <f t="shared" si="17"/>
        <v>3.6420000000000001E-2</v>
      </c>
      <c r="BK7" s="102">
        <f t="shared" si="12"/>
        <v>0</v>
      </c>
      <c r="BL7" s="5">
        <f t="shared" si="13"/>
        <v>1335.63183</v>
      </c>
    </row>
    <row r="8" spans="1:64">
      <c r="A8" s="4">
        <v>6</v>
      </c>
      <c r="B8" s="56" t="s">
        <v>2406</v>
      </c>
      <c r="C8" s="56" t="s">
        <v>60</v>
      </c>
      <c r="D8" s="70" t="s">
        <v>61</v>
      </c>
      <c r="E8" s="56"/>
      <c r="F8" s="56" t="s">
        <v>62</v>
      </c>
      <c r="G8" s="56" t="s">
        <v>63</v>
      </c>
      <c r="H8" s="70" t="s">
        <v>64</v>
      </c>
      <c r="I8" s="56"/>
      <c r="J8" s="70" t="s">
        <v>65</v>
      </c>
      <c r="K8" s="56" t="s">
        <v>2387</v>
      </c>
      <c r="L8" s="56" t="s">
        <v>11</v>
      </c>
      <c r="M8" s="56"/>
      <c r="N8" s="70" t="s">
        <v>61</v>
      </c>
      <c r="O8" s="56" t="s">
        <v>62</v>
      </c>
      <c r="P8" s="56" t="s">
        <v>62</v>
      </c>
      <c r="Q8" s="56" t="s">
        <v>63</v>
      </c>
      <c r="R8" s="70" t="s">
        <v>64</v>
      </c>
      <c r="S8" s="56"/>
      <c r="T8" s="70" t="s">
        <v>66</v>
      </c>
      <c r="U8" s="70" t="s">
        <v>67</v>
      </c>
      <c r="V8" s="83">
        <v>45</v>
      </c>
      <c r="W8" s="83">
        <v>11</v>
      </c>
      <c r="X8" s="83">
        <v>11</v>
      </c>
      <c r="Y8" s="83">
        <v>11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23</v>
      </c>
      <c r="AH8" s="91">
        <f t="shared" si="3"/>
        <v>101</v>
      </c>
      <c r="AI8" s="51">
        <f t="shared" si="4"/>
        <v>101</v>
      </c>
      <c r="AJ8" s="76" t="s">
        <v>17</v>
      </c>
      <c r="AK8" s="4" t="s">
        <v>56</v>
      </c>
      <c r="AL8" s="56"/>
      <c r="AM8" s="4">
        <v>8784</v>
      </c>
      <c r="AN8" s="4">
        <v>12</v>
      </c>
      <c r="AO8" s="4">
        <v>100</v>
      </c>
      <c r="AP8" s="4">
        <v>0</v>
      </c>
      <c r="AQ8" s="12">
        <f t="shared" si="14"/>
        <v>101</v>
      </c>
      <c r="AR8" s="12">
        <f t="shared" si="5"/>
        <v>0</v>
      </c>
      <c r="AS8" s="53">
        <f>AS7</f>
        <v>0</v>
      </c>
      <c r="AT8" s="53">
        <f t="shared" si="18"/>
        <v>0</v>
      </c>
      <c r="AU8" s="31">
        <f>AQ8*AS8</f>
        <v>0</v>
      </c>
      <c r="AV8" s="31">
        <f t="shared" si="7"/>
        <v>0</v>
      </c>
      <c r="AW8" s="31">
        <f t="shared" si="8"/>
        <v>0</v>
      </c>
      <c r="AX8" s="77">
        <f>'dane do formularza ofertowego'!C6</f>
        <v>0</v>
      </c>
      <c r="AY8" s="10">
        <f t="shared" si="0"/>
        <v>0</v>
      </c>
      <c r="AZ8" s="77">
        <f>'dane do formularza ofertowego'!C7</f>
        <v>0</v>
      </c>
      <c r="BA8" s="10">
        <f t="shared" si="1"/>
        <v>0</v>
      </c>
      <c r="BB8" s="4"/>
      <c r="BC8" s="10">
        <f t="shared" si="2"/>
        <v>0</v>
      </c>
      <c r="BD8" s="76">
        <v>4.67</v>
      </c>
      <c r="BE8" s="10">
        <f t="shared" si="9"/>
        <v>56.04</v>
      </c>
      <c r="BF8" s="76">
        <v>3.85</v>
      </c>
      <c r="BG8" s="10">
        <f t="shared" si="10"/>
        <v>0</v>
      </c>
      <c r="BH8" s="76">
        <v>6.5939999999999999E-2</v>
      </c>
      <c r="BI8" s="103">
        <f t="shared" si="11"/>
        <v>6.6599400000000006</v>
      </c>
      <c r="BJ8" s="76">
        <v>5.4339999999999999E-2</v>
      </c>
      <c r="BK8" s="102">
        <f t="shared" si="12"/>
        <v>0</v>
      </c>
      <c r="BL8" s="5">
        <f t="shared" si="13"/>
        <v>62.699939999999998</v>
      </c>
    </row>
    <row r="9" spans="1:64">
      <c r="A9" s="4">
        <v>7</v>
      </c>
      <c r="B9" s="56" t="s">
        <v>2406</v>
      </c>
      <c r="C9" s="56" t="s">
        <v>60</v>
      </c>
      <c r="D9" s="70" t="s">
        <v>61</v>
      </c>
      <c r="E9" s="56"/>
      <c r="F9" s="56" t="s">
        <v>62</v>
      </c>
      <c r="G9" s="56" t="s">
        <v>63</v>
      </c>
      <c r="H9" s="70" t="s">
        <v>64</v>
      </c>
      <c r="I9" s="56"/>
      <c r="J9" s="70" t="s">
        <v>65</v>
      </c>
      <c r="K9" s="56" t="s">
        <v>2387</v>
      </c>
      <c r="L9" s="56" t="s">
        <v>11</v>
      </c>
      <c r="M9" s="56"/>
      <c r="N9" s="70" t="s">
        <v>61</v>
      </c>
      <c r="O9" s="56" t="s">
        <v>62</v>
      </c>
      <c r="P9" s="56" t="s">
        <v>62</v>
      </c>
      <c r="Q9" s="56" t="s">
        <v>63</v>
      </c>
      <c r="R9" s="70" t="s">
        <v>64</v>
      </c>
      <c r="S9" s="56"/>
      <c r="T9" s="70" t="s">
        <v>68</v>
      </c>
      <c r="U9" s="70" t="s">
        <v>69</v>
      </c>
      <c r="V9" s="83">
        <v>25590</v>
      </c>
      <c r="W9" s="83">
        <v>21516</v>
      </c>
      <c r="X9" s="83">
        <v>19166</v>
      </c>
      <c r="Y9" s="83">
        <v>13802</v>
      </c>
      <c r="Z9" s="83">
        <v>7098</v>
      </c>
      <c r="AA9" s="83">
        <v>3464</v>
      </c>
      <c r="AB9" s="83">
        <v>2862</v>
      </c>
      <c r="AC9" s="83">
        <v>2374</v>
      </c>
      <c r="AD9" s="83">
        <v>5222</v>
      </c>
      <c r="AE9" s="83">
        <v>8021</v>
      </c>
      <c r="AF9" s="83">
        <v>16194</v>
      </c>
      <c r="AG9" s="83">
        <v>23922</v>
      </c>
      <c r="AH9" s="91">
        <f t="shared" si="3"/>
        <v>149231</v>
      </c>
      <c r="AI9" s="51">
        <f t="shared" si="4"/>
        <v>149231</v>
      </c>
      <c r="AJ9" s="56" t="str">
        <f>AJ$4</f>
        <v>W-4</v>
      </c>
      <c r="AK9" s="4" t="s">
        <v>56</v>
      </c>
      <c r="AL9" s="56"/>
      <c r="AM9" s="4">
        <v>8784</v>
      </c>
      <c r="AN9" s="4">
        <v>12</v>
      </c>
      <c r="AO9" s="4">
        <v>85.4</v>
      </c>
      <c r="AP9" s="4">
        <v>14.6</v>
      </c>
      <c r="AQ9" s="12">
        <f t="shared" si="14"/>
        <v>127443</v>
      </c>
      <c r="AR9" s="12">
        <v>21788</v>
      </c>
      <c r="AS9" s="53">
        <f t="shared" si="15"/>
        <v>0</v>
      </c>
      <c r="AT9" s="53">
        <f t="shared" si="18"/>
        <v>0</v>
      </c>
      <c r="AU9" s="31">
        <f t="shared" si="6"/>
        <v>0</v>
      </c>
      <c r="AV9" s="31">
        <f t="shared" si="7"/>
        <v>0</v>
      </c>
      <c r="AW9" s="31">
        <f t="shared" si="8"/>
        <v>0</v>
      </c>
      <c r="AX9" s="56">
        <f>AX$4</f>
        <v>0</v>
      </c>
      <c r="AY9" s="10">
        <f t="shared" si="0"/>
        <v>0</v>
      </c>
      <c r="AZ9" s="56">
        <f>AZ$4</f>
        <v>0</v>
      </c>
      <c r="BA9" s="10">
        <f t="shared" si="1"/>
        <v>0</v>
      </c>
      <c r="BB9" s="4"/>
      <c r="BC9" s="10">
        <f t="shared" si="2"/>
        <v>0</v>
      </c>
      <c r="BD9" s="56">
        <f>BD$4</f>
        <v>227.58</v>
      </c>
      <c r="BE9" s="10">
        <f t="shared" si="9"/>
        <v>2332.2398400000002</v>
      </c>
      <c r="BF9" s="56">
        <f>BF$4</f>
        <v>187.54</v>
      </c>
      <c r="BG9" s="10">
        <f t="shared" si="10"/>
        <v>328.57008000000002</v>
      </c>
      <c r="BH9" s="56">
        <f>BH$4</f>
        <v>4.1950000000000001E-2</v>
      </c>
      <c r="BI9" s="10">
        <f t="shared" si="11"/>
        <v>5346.2453443000004</v>
      </c>
      <c r="BJ9" s="56">
        <f>BJ$4</f>
        <v>3.4569999999999997E-2</v>
      </c>
      <c r="BK9" s="102">
        <f>BJ9*AI9*AP9/100</f>
        <v>753.20168781999996</v>
      </c>
      <c r="BL9" s="5">
        <f>BK9+BI9+BG9+BE9+BC9+BA9+AY9+AW9</f>
        <v>8760.2569521200021</v>
      </c>
    </row>
    <row r="10" spans="1:64">
      <c r="A10" s="4">
        <v>8</v>
      </c>
      <c r="B10" s="56" t="s">
        <v>2406</v>
      </c>
      <c r="C10" s="56" t="s">
        <v>70</v>
      </c>
      <c r="D10" s="70" t="s">
        <v>71</v>
      </c>
      <c r="E10" s="56"/>
      <c r="F10" s="56" t="s">
        <v>72</v>
      </c>
      <c r="G10" s="56" t="s">
        <v>73</v>
      </c>
      <c r="H10" s="70" t="s">
        <v>4</v>
      </c>
      <c r="I10" s="56"/>
      <c r="J10" s="70" t="s">
        <v>74</v>
      </c>
      <c r="K10" s="56" t="s">
        <v>2387</v>
      </c>
      <c r="L10" s="56" t="s">
        <v>11</v>
      </c>
      <c r="M10" s="56" t="s">
        <v>75</v>
      </c>
      <c r="N10" s="70" t="s">
        <v>71</v>
      </c>
      <c r="O10" s="56" t="s">
        <v>72</v>
      </c>
      <c r="P10" s="56" t="s">
        <v>72</v>
      </c>
      <c r="Q10" s="56" t="s">
        <v>73</v>
      </c>
      <c r="R10" s="70" t="s">
        <v>4</v>
      </c>
      <c r="S10" s="56"/>
      <c r="T10" s="70" t="s">
        <v>76</v>
      </c>
      <c r="U10" s="70" t="s">
        <v>77</v>
      </c>
      <c r="V10" s="83">
        <v>31414</v>
      </c>
      <c r="W10" s="83">
        <v>26806</v>
      </c>
      <c r="X10" s="83">
        <v>25281</v>
      </c>
      <c r="Y10" s="83">
        <v>20088</v>
      </c>
      <c r="Z10" s="83">
        <v>10568</v>
      </c>
      <c r="AA10" s="83">
        <v>1789</v>
      </c>
      <c r="AB10" s="83">
        <v>1402</v>
      </c>
      <c r="AC10" s="83">
        <v>1089</v>
      </c>
      <c r="AD10" s="83">
        <v>5919</v>
      </c>
      <c r="AE10" s="83">
        <v>14209</v>
      </c>
      <c r="AF10" s="83">
        <v>22437</v>
      </c>
      <c r="AG10" s="83">
        <v>29948</v>
      </c>
      <c r="AH10" s="91">
        <f t="shared" si="3"/>
        <v>190950</v>
      </c>
      <c r="AI10" s="51">
        <f t="shared" si="4"/>
        <v>190950</v>
      </c>
      <c r="AJ10" s="56" t="str">
        <f>AJ$4</f>
        <v>W-4</v>
      </c>
      <c r="AK10" s="4" t="s">
        <v>56</v>
      </c>
      <c r="AL10" s="56"/>
      <c r="AM10" s="4">
        <v>8784</v>
      </c>
      <c r="AN10" s="4">
        <v>12</v>
      </c>
      <c r="AO10" s="4">
        <v>80</v>
      </c>
      <c r="AP10" s="4">
        <v>20</v>
      </c>
      <c r="AQ10" s="12">
        <f t="shared" si="14"/>
        <v>152760</v>
      </c>
      <c r="AR10" s="12">
        <f t="shared" si="5"/>
        <v>38190</v>
      </c>
      <c r="AS10" s="53">
        <f t="shared" si="15"/>
        <v>0</v>
      </c>
      <c r="AT10" s="53">
        <f t="shared" si="18"/>
        <v>0</v>
      </c>
      <c r="AU10" s="31">
        <f t="shared" si="6"/>
        <v>0</v>
      </c>
      <c r="AV10" s="31">
        <f t="shared" si="7"/>
        <v>0</v>
      </c>
      <c r="AW10" s="31">
        <f t="shared" si="8"/>
        <v>0</v>
      </c>
      <c r="AX10" s="56">
        <f t="shared" ref="AX10:AZ11" si="19">AX$4</f>
        <v>0</v>
      </c>
      <c r="AY10" s="10">
        <f t="shared" si="0"/>
        <v>0</v>
      </c>
      <c r="AZ10" s="56">
        <f t="shared" si="19"/>
        <v>0</v>
      </c>
      <c r="BA10" s="10">
        <f t="shared" si="1"/>
        <v>0</v>
      </c>
      <c r="BB10" s="4">
        <v>3.8999999999999998E-3</v>
      </c>
      <c r="BC10" s="10">
        <f t="shared" si="2"/>
        <v>744.70499999999993</v>
      </c>
      <c r="BD10" s="56">
        <f>BD$4</f>
        <v>227.58</v>
      </c>
      <c r="BE10" s="10">
        <f t="shared" si="9"/>
        <v>2184.768</v>
      </c>
      <c r="BF10" s="56">
        <f t="shared" ref="BF10:BJ11" si="20">BF$4</f>
        <v>187.54</v>
      </c>
      <c r="BG10" s="10">
        <f t="shared" si="10"/>
        <v>450.096</v>
      </c>
      <c r="BH10" s="56">
        <f t="shared" si="20"/>
        <v>4.1950000000000001E-2</v>
      </c>
      <c r="BI10" s="10">
        <f t="shared" si="11"/>
        <v>6408.2819999999992</v>
      </c>
      <c r="BJ10" s="56">
        <f t="shared" si="20"/>
        <v>3.4569999999999997E-2</v>
      </c>
      <c r="BK10" s="102">
        <f t="shared" si="12"/>
        <v>1320.2282999999998</v>
      </c>
      <c r="BL10" s="5">
        <f t="shared" si="13"/>
        <v>11108.079299999999</v>
      </c>
    </row>
    <row r="11" spans="1:64">
      <c r="A11" s="4">
        <v>9</v>
      </c>
      <c r="B11" s="56" t="s">
        <v>2406</v>
      </c>
      <c r="C11" s="56" t="s">
        <v>78</v>
      </c>
      <c r="D11" s="70" t="s">
        <v>79</v>
      </c>
      <c r="E11" s="56"/>
      <c r="F11" s="56" t="s">
        <v>80</v>
      </c>
      <c r="G11" s="56" t="s">
        <v>81</v>
      </c>
      <c r="H11" s="70" t="s">
        <v>82</v>
      </c>
      <c r="I11" s="56"/>
      <c r="J11" s="70" t="s">
        <v>83</v>
      </c>
      <c r="K11" s="56" t="s">
        <v>2387</v>
      </c>
      <c r="L11" s="56" t="s">
        <v>11</v>
      </c>
      <c r="M11" s="56" t="s">
        <v>84</v>
      </c>
      <c r="N11" s="70" t="s">
        <v>79</v>
      </c>
      <c r="O11" s="56" t="s">
        <v>80</v>
      </c>
      <c r="P11" s="56" t="s">
        <v>80</v>
      </c>
      <c r="Q11" s="56" t="s">
        <v>81</v>
      </c>
      <c r="R11" s="70" t="s">
        <v>85</v>
      </c>
      <c r="S11" s="56"/>
      <c r="T11" s="70" t="s">
        <v>86</v>
      </c>
      <c r="U11" s="70" t="s">
        <v>87</v>
      </c>
      <c r="V11" s="83">
        <v>13011</v>
      </c>
      <c r="W11" s="83">
        <v>10015</v>
      </c>
      <c r="X11" s="83">
        <v>29678</v>
      </c>
      <c r="Y11" s="83">
        <v>9209</v>
      </c>
      <c r="Z11" s="83">
        <v>5480</v>
      </c>
      <c r="AA11" s="83">
        <v>1709</v>
      </c>
      <c r="AB11" s="83">
        <v>1300</v>
      </c>
      <c r="AC11" s="83">
        <v>0</v>
      </c>
      <c r="AD11" s="83">
        <v>4148</v>
      </c>
      <c r="AE11" s="83">
        <v>6439</v>
      </c>
      <c r="AF11" s="83">
        <v>12646</v>
      </c>
      <c r="AG11" s="83">
        <v>18822</v>
      </c>
      <c r="AH11" s="91">
        <f t="shared" si="3"/>
        <v>112457</v>
      </c>
      <c r="AI11" s="51">
        <f t="shared" si="4"/>
        <v>112457</v>
      </c>
      <c r="AJ11" s="56" t="str">
        <f>AJ$4</f>
        <v>W-4</v>
      </c>
      <c r="AK11" s="4" t="s">
        <v>56</v>
      </c>
      <c r="AL11" s="56"/>
      <c r="AM11" s="4">
        <v>8784</v>
      </c>
      <c r="AN11" s="4">
        <v>12</v>
      </c>
      <c r="AO11" s="4">
        <v>100</v>
      </c>
      <c r="AP11" s="4">
        <v>0</v>
      </c>
      <c r="AQ11" s="12">
        <f t="shared" si="14"/>
        <v>112457</v>
      </c>
      <c r="AR11" s="12">
        <f t="shared" si="5"/>
        <v>0</v>
      </c>
      <c r="AS11" s="53">
        <f t="shared" si="15"/>
        <v>0</v>
      </c>
      <c r="AT11" s="53">
        <f t="shared" si="18"/>
        <v>0</v>
      </c>
      <c r="AU11" s="31">
        <f t="shared" si="6"/>
        <v>0</v>
      </c>
      <c r="AV11" s="31">
        <f t="shared" si="7"/>
        <v>0</v>
      </c>
      <c r="AW11" s="31">
        <f t="shared" si="8"/>
        <v>0</v>
      </c>
      <c r="AX11" s="56">
        <f t="shared" si="19"/>
        <v>0</v>
      </c>
      <c r="AY11" s="10">
        <f t="shared" si="0"/>
        <v>0</v>
      </c>
      <c r="AZ11" s="56">
        <f t="shared" si="19"/>
        <v>0</v>
      </c>
      <c r="BA11" s="10">
        <f t="shared" si="1"/>
        <v>0</v>
      </c>
      <c r="BB11" s="4"/>
      <c r="BC11" s="10">
        <f t="shared" si="2"/>
        <v>0</v>
      </c>
      <c r="BD11" s="56">
        <f>BD$4</f>
        <v>227.58</v>
      </c>
      <c r="BE11" s="10">
        <f t="shared" si="9"/>
        <v>2730.96</v>
      </c>
      <c r="BF11" s="56">
        <f t="shared" si="20"/>
        <v>187.54</v>
      </c>
      <c r="BG11" s="10">
        <f t="shared" si="10"/>
        <v>0</v>
      </c>
      <c r="BH11" s="56">
        <f t="shared" si="20"/>
        <v>4.1950000000000001E-2</v>
      </c>
      <c r="BI11" s="10">
        <f t="shared" si="11"/>
        <v>4717.5711499999998</v>
      </c>
      <c r="BJ11" s="56">
        <f t="shared" si="20"/>
        <v>3.4569999999999997E-2</v>
      </c>
      <c r="BK11" s="102">
        <f t="shared" si="12"/>
        <v>0</v>
      </c>
      <c r="BL11" s="5">
        <f t="shared" si="13"/>
        <v>7448.5311499999998</v>
      </c>
    </row>
    <row r="12" spans="1:64">
      <c r="A12" s="4">
        <v>10</v>
      </c>
      <c r="B12" s="56" t="s">
        <v>2406</v>
      </c>
      <c r="C12" s="56" t="s">
        <v>78</v>
      </c>
      <c r="D12" s="70" t="s">
        <v>79</v>
      </c>
      <c r="E12" s="56"/>
      <c r="F12" s="56" t="s">
        <v>80</v>
      </c>
      <c r="G12" s="56" t="s">
        <v>81</v>
      </c>
      <c r="H12" s="70" t="s">
        <v>82</v>
      </c>
      <c r="I12" s="56"/>
      <c r="J12" s="70" t="s">
        <v>83</v>
      </c>
      <c r="K12" s="56" t="s">
        <v>2387</v>
      </c>
      <c r="L12" s="56" t="s">
        <v>11</v>
      </c>
      <c r="M12" s="56" t="s">
        <v>88</v>
      </c>
      <c r="N12" s="70" t="s">
        <v>79</v>
      </c>
      <c r="O12" s="56" t="s">
        <v>80</v>
      </c>
      <c r="P12" s="56" t="s">
        <v>80</v>
      </c>
      <c r="Q12" s="56" t="s">
        <v>81</v>
      </c>
      <c r="R12" s="70" t="s">
        <v>89</v>
      </c>
      <c r="S12" s="56"/>
      <c r="T12" s="70" t="s">
        <v>90</v>
      </c>
      <c r="U12" s="70" t="s">
        <v>91</v>
      </c>
      <c r="V12" s="83">
        <v>4665</v>
      </c>
      <c r="W12" s="83"/>
      <c r="X12" s="83">
        <v>4375</v>
      </c>
      <c r="Y12" s="83"/>
      <c r="Z12" s="83">
        <v>2322</v>
      </c>
      <c r="AA12" s="83"/>
      <c r="AB12" s="83">
        <v>421</v>
      </c>
      <c r="AC12" s="83"/>
      <c r="AD12" s="83">
        <v>125</v>
      </c>
      <c r="AE12" s="83"/>
      <c r="AF12" s="83"/>
      <c r="AG12" s="83">
        <v>2133</v>
      </c>
      <c r="AH12" s="91">
        <f t="shared" si="3"/>
        <v>14041</v>
      </c>
      <c r="AI12" s="51">
        <f t="shared" si="4"/>
        <v>14041</v>
      </c>
      <c r="AJ12" s="56" t="str">
        <f>AJ$3</f>
        <v>W-3.6</v>
      </c>
      <c r="AK12" s="4" t="s">
        <v>56</v>
      </c>
      <c r="AL12" s="56"/>
      <c r="AM12" s="4">
        <v>8784</v>
      </c>
      <c r="AN12" s="4">
        <v>12</v>
      </c>
      <c r="AO12" s="4">
        <v>100</v>
      </c>
      <c r="AP12" s="4">
        <v>0</v>
      </c>
      <c r="AQ12" s="12">
        <f t="shared" si="14"/>
        <v>14041</v>
      </c>
      <c r="AR12" s="12">
        <f t="shared" si="5"/>
        <v>0</v>
      </c>
      <c r="AS12" s="53">
        <f t="shared" si="15"/>
        <v>0</v>
      </c>
      <c r="AT12" s="53">
        <f t="shared" si="18"/>
        <v>0</v>
      </c>
      <c r="AU12" s="31">
        <f t="shared" si="6"/>
        <v>0</v>
      </c>
      <c r="AV12" s="31">
        <f t="shared" si="7"/>
        <v>0</v>
      </c>
      <c r="AW12" s="31">
        <f t="shared" si="8"/>
        <v>0</v>
      </c>
      <c r="AX12" s="56">
        <f>AX$3</f>
        <v>0</v>
      </c>
      <c r="AY12" s="10">
        <f t="shared" si="0"/>
        <v>0</v>
      </c>
      <c r="AZ12" s="56">
        <f>AZ$3</f>
        <v>0</v>
      </c>
      <c r="BA12" s="10">
        <f t="shared" si="1"/>
        <v>0</v>
      </c>
      <c r="BB12" s="4"/>
      <c r="BC12" s="10">
        <f t="shared" si="2"/>
        <v>0</v>
      </c>
      <c r="BD12" s="56">
        <f>BD$3</f>
        <v>42.23</v>
      </c>
      <c r="BE12" s="10">
        <f t="shared" si="9"/>
        <v>506.76</v>
      </c>
      <c r="BF12" s="56">
        <f>BF$3</f>
        <v>34.799999999999997</v>
      </c>
      <c r="BG12" s="10">
        <f t="shared" si="10"/>
        <v>0</v>
      </c>
      <c r="BH12" s="56">
        <f>BH$3</f>
        <v>4.419E-2</v>
      </c>
      <c r="BI12" s="10">
        <f t="shared" si="11"/>
        <v>620.47179000000006</v>
      </c>
      <c r="BJ12" s="56">
        <f>BJ$3</f>
        <v>3.6420000000000001E-2</v>
      </c>
      <c r="BK12" s="102">
        <f t="shared" si="12"/>
        <v>0</v>
      </c>
      <c r="BL12" s="5">
        <f t="shared" si="13"/>
        <v>1127.23179</v>
      </c>
    </row>
    <row r="13" spans="1:64">
      <c r="A13" s="4">
        <v>11</v>
      </c>
      <c r="B13" s="56" t="s">
        <v>2409</v>
      </c>
      <c r="C13" s="56" t="s">
        <v>1046</v>
      </c>
      <c r="D13" s="70" t="s">
        <v>1047</v>
      </c>
      <c r="E13" s="56"/>
      <c r="F13" s="56" t="s">
        <v>1048</v>
      </c>
      <c r="G13" s="56"/>
      <c r="H13" s="70" t="s">
        <v>1049</v>
      </c>
      <c r="I13" s="56"/>
      <c r="J13" s="70" t="s">
        <v>1050</v>
      </c>
      <c r="K13" s="56" t="s">
        <v>2387</v>
      </c>
      <c r="L13" s="56" t="s">
        <v>11</v>
      </c>
      <c r="M13" s="56" t="s">
        <v>14</v>
      </c>
      <c r="N13" s="70" t="s">
        <v>1047</v>
      </c>
      <c r="O13" s="56" t="s">
        <v>1051</v>
      </c>
      <c r="P13" s="56" t="s">
        <v>1048</v>
      </c>
      <c r="Q13" s="56"/>
      <c r="R13" s="70" t="s">
        <v>1049</v>
      </c>
      <c r="S13" s="56"/>
      <c r="T13" s="70" t="s">
        <v>1052</v>
      </c>
      <c r="U13" s="70" t="s">
        <v>1053</v>
      </c>
      <c r="V13" s="83">
        <v>14108</v>
      </c>
      <c r="W13" s="83">
        <v>11924</v>
      </c>
      <c r="X13" s="83">
        <v>10713</v>
      </c>
      <c r="Y13" s="83">
        <v>7583</v>
      </c>
      <c r="Z13" s="83">
        <v>3770</v>
      </c>
      <c r="AA13" s="83">
        <v>1483</v>
      </c>
      <c r="AB13" s="83">
        <v>1183</v>
      </c>
      <c r="AC13" s="83">
        <v>1147</v>
      </c>
      <c r="AD13" s="83">
        <v>2882</v>
      </c>
      <c r="AE13" s="83"/>
      <c r="AF13" s="83"/>
      <c r="AG13" s="83">
        <v>29610</v>
      </c>
      <c r="AH13" s="91">
        <f t="shared" si="3"/>
        <v>84403</v>
      </c>
      <c r="AI13" s="51">
        <f t="shared" si="4"/>
        <v>84403</v>
      </c>
      <c r="AJ13" s="56" t="str">
        <f>AJ$4</f>
        <v>W-4</v>
      </c>
      <c r="AK13" s="4" t="s">
        <v>56</v>
      </c>
      <c r="AL13" s="56"/>
      <c r="AM13" s="4">
        <v>8784</v>
      </c>
      <c r="AN13" s="4">
        <v>12</v>
      </c>
      <c r="AO13" s="4">
        <v>100</v>
      </c>
      <c r="AP13" s="4">
        <v>0</v>
      </c>
      <c r="AQ13" s="12">
        <f t="shared" si="14"/>
        <v>84403</v>
      </c>
      <c r="AR13" s="12">
        <f t="shared" si="5"/>
        <v>0</v>
      </c>
      <c r="AS13" s="53">
        <f t="shared" si="15"/>
        <v>0</v>
      </c>
      <c r="AT13" s="53">
        <f t="shared" si="18"/>
        <v>0</v>
      </c>
      <c r="AU13" s="31">
        <f t="shared" si="6"/>
        <v>0</v>
      </c>
      <c r="AV13" s="31">
        <f t="shared" si="7"/>
        <v>0</v>
      </c>
      <c r="AW13" s="31">
        <f t="shared" si="8"/>
        <v>0</v>
      </c>
      <c r="AX13" s="56">
        <f>AX$4</f>
        <v>0</v>
      </c>
      <c r="AY13" s="10">
        <f t="shared" si="0"/>
        <v>0</v>
      </c>
      <c r="AZ13" s="56">
        <f>AZ$4</f>
        <v>0</v>
      </c>
      <c r="BA13" s="10">
        <f t="shared" si="1"/>
        <v>0</v>
      </c>
      <c r="BB13" s="4"/>
      <c r="BC13" s="10">
        <f t="shared" si="2"/>
        <v>0</v>
      </c>
      <c r="BD13" s="56">
        <f>BD$4</f>
        <v>227.58</v>
      </c>
      <c r="BE13" s="10">
        <f t="shared" si="9"/>
        <v>2730.96</v>
      </c>
      <c r="BF13" s="56">
        <f>BF$4</f>
        <v>187.54</v>
      </c>
      <c r="BG13" s="10">
        <f t="shared" si="10"/>
        <v>0</v>
      </c>
      <c r="BH13" s="56">
        <f>BH$4</f>
        <v>4.1950000000000001E-2</v>
      </c>
      <c r="BI13" s="10">
        <f t="shared" si="11"/>
        <v>3540.7058500000003</v>
      </c>
      <c r="BJ13" s="56">
        <f>BJ$4</f>
        <v>3.4569999999999997E-2</v>
      </c>
      <c r="BK13" s="102">
        <f t="shared" si="12"/>
        <v>0</v>
      </c>
      <c r="BL13" s="5">
        <f t="shared" si="13"/>
        <v>6271.6658500000003</v>
      </c>
    </row>
    <row r="14" spans="1:64">
      <c r="A14" s="4">
        <v>12</v>
      </c>
      <c r="B14" s="56" t="s">
        <v>2409</v>
      </c>
      <c r="C14" s="56" t="s">
        <v>1054</v>
      </c>
      <c r="D14" s="70" t="s">
        <v>1055</v>
      </c>
      <c r="E14" s="56"/>
      <c r="F14" s="56" t="s">
        <v>1056</v>
      </c>
      <c r="G14" s="56" t="s">
        <v>1057</v>
      </c>
      <c r="H14" s="70" t="s">
        <v>1058</v>
      </c>
      <c r="I14" s="56"/>
      <c r="J14" s="70" t="s">
        <v>1059</v>
      </c>
      <c r="K14" s="56" t="s">
        <v>2387</v>
      </c>
      <c r="L14" s="56" t="s">
        <v>11</v>
      </c>
      <c r="M14" s="56" t="s">
        <v>1060</v>
      </c>
      <c r="N14" s="70" t="s">
        <v>1055</v>
      </c>
      <c r="O14" s="56" t="s">
        <v>1056</v>
      </c>
      <c r="P14" s="56" t="s">
        <v>1056</v>
      </c>
      <c r="Q14" s="56" t="s">
        <v>1057</v>
      </c>
      <c r="R14" s="70" t="s">
        <v>643</v>
      </c>
      <c r="S14" s="70" t="s">
        <v>655</v>
      </c>
      <c r="T14" s="70" t="s">
        <v>1061</v>
      </c>
      <c r="U14" s="70" t="s">
        <v>1062</v>
      </c>
      <c r="V14" s="83">
        <v>5417</v>
      </c>
      <c r="W14" s="83"/>
      <c r="X14" s="83">
        <v>4286</v>
      </c>
      <c r="Y14" s="83"/>
      <c r="Z14" s="83">
        <v>6175</v>
      </c>
      <c r="AA14" s="83"/>
      <c r="AB14" s="83">
        <v>5193</v>
      </c>
      <c r="AC14" s="83"/>
      <c r="AD14" s="83">
        <v>4638</v>
      </c>
      <c r="AE14" s="83"/>
      <c r="AF14" s="83">
        <v>5091</v>
      </c>
      <c r="AG14" s="83">
        <v>5871</v>
      </c>
      <c r="AH14" s="91">
        <f t="shared" si="3"/>
        <v>36671</v>
      </c>
      <c r="AI14" s="51">
        <f t="shared" si="4"/>
        <v>36671</v>
      </c>
      <c r="AJ14" s="56" t="str">
        <f>AJ$3</f>
        <v>W-3.6</v>
      </c>
      <c r="AK14" s="4" t="s">
        <v>56</v>
      </c>
      <c r="AL14" s="56"/>
      <c r="AM14" s="4">
        <v>8784</v>
      </c>
      <c r="AN14" s="4">
        <v>12</v>
      </c>
      <c r="AO14" s="4">
        <v>100</v>
      </c>
      <c r="AP14" s="4">
        <v>0</v>
      </c>
      <c r="AQ14" s="12">
        <f t="shared" si="14"/>
        <v>36671</v>
      </c>
      <c r="AR14" s="12">
        <f t="shared" si="5"/>
        <v>0</v>
      </c>
      <c r="AS14" s="53">
        <f t="shared" si="15"/>
        <v>0</v>
      </c>
      <c r="AT14" s="53">
        <f t="shared" si="18"/>
        <v>0</v>
      </c>
      <c r="AU14" s="31">
        <f t="shared" si="6"/>
        <v>0</v>
      </c>
      <c r="AV14" s="31">
        <f t="shared" si="7"/>
        <v>0</v>
      </c>
      <c r="AW14" s="31">
        <f t="shared" si="8"/>
        <v>0</v>
      </c>
      <c r="AX14" s="56">
        <f>AX$3</f>
        <v>0</v>
      </c>
      <c r="AY14" s="10">
        <f t="shared" si="0"/>
        <v>0</v>
      </c>
      <c r="AZ14" s="56">
        <f>AZ$3</f>
        <v>0</v>
      </c>
      <c r="BA14" s="10">
        <f t="shared" si="1"/>
        <v>0</v>
      </c>
      <c r="BB14" s="4"/>
      <c r="BC14" s="10">
        <f t="shared" si="2"/>
        <v>0</v>
      </c>
      <c r="BD14" s="56">
        <f>BD$3</f>
        <v>42.23</v>
      </c>
      <c r="BE14" s="10">
        <f t="shared" si="9"/>
        <v>506.76</v>
      </c>
      <c r="BF14" s="56">
        <f>BF$3</f>
        <v>34.799999999999997</v>
      </c>
      <c r="BG14" s="10">
        <f t="shared" si="10"/>
        <v>0</v>
      </c>
      <c r="BH14" s="56">
        <f>BH$3</f>
        <v>4.419E-2</v>
      </c>
      <c r="BI14" s="10">
        <f t="shared" si="11"/>
        <v>1620.4914900000001</v>
      </c>
      <c r="BJ14" s="56">
        <f>BJ$3</f>
        <v>3.6420000000000001E-2</v>
      </c>
      <c r="BK14" s="102">
        <f t="shared" si="12"/>
        <v>0</v>
      </c>
      <c r="BL14" s="5">
        <f t="shared" si="13"/>
        <v>2127.2514900000001</v>
      </c>
    </row>
    <row r="15" spans="1:64">
      <c r="A15" s="4">
        <v>13</v>
      </c>
      <c r="B15" s="56" t="s">
        <v>2409</v>
      </c>
      <c r="C15" s="56" t="s">
        <v>1054</v>
      </c>
      <c r="D15" s="70" t="s">
        <v>1055</v>
      </c>
      <c r="E15" s="56"/>
      <c r="F15" s="56" t="s">
        <v>1056</v>
      </c>
      <c r="G15" s="56" t="s">
        <v>1057</v>
      </c>
      <c r="H15" s="70" t="s">
        <v>1058</v>
      </c>
      <c r="I15" s="56"/>
      <c r="J15" s="70" t="s">
        <v>1059</v>
      </c>
      <c r="K15" s="56" t="s">
        <v>2387</v>
      </c>
      <c r="L15" s="56" t="s">
        <v>11</v>
      </c>
      <c r="M15" s="56" t="s">
        <v>1063</v>
      </c>
      <c r="N15" s="70" t="s">
        <v>1064</v>
      </c>
      <c r="O15" s="56" t="s">
        <v>1056</v>
      </c>
      <c r="P15" s="56" t="s">
        <v>1056</v>
      </c>
      <c r="Q15" s="56" t="s">
        <v>1065</v>
      </c>
      <c r="R15" s="70" t="s">
        <v>750</v>
      </c>
      <c r="S15" s="70" t="s">
        <v>114</v>
      </c>
      <c r="T15" s="70" t="s">
        <v>2382</v>
      </c>
      <c r="U15" s="70" t="s">
        <v>1066</v>
      </c>
      <c r="V15" s="83"/>
      <c r="W15" s="83"/>
      <c r="X15" s="83"/>
      <c r="Y15" s="83"/>
      <c r="Z15" s="83"/>
      <c r="AA15" s="83"/>
      <c r="AB15" s="83"/>
      <c r="AC15" s="83"/>
      <c r="AD15" s="83"/>
      <c r="AE15" s="83">
        <v>22</v>
      </c>
      <c r="AF15" s="83"/>
      <c r="AG15" s="83">
        <v>0</v>
      </c>
      <c r="AH15" s="91">
        <f t="shared" si="3"/>
        <v>22</v>
      </c>
      <c r="AI15" s="51">
        <f t="shared" si="4"/>
        <v>22</v>
      </c>
      <c r="AJ15" s="56" t="str">
        <f>AJ$8</f>
        <v>W-1.1</v>
      </c>
      <c r="AK15" s="4" t="s">
        <v>56</v>
      </c>
      <c r="AL15" s="56"/>
      <c r="AM15" s="4">
        <v>8784</v>
      </c>
      <c r="AN15" s="4">
        <v>12</v>
      </c>
      <c r="AO15" s="4">
        <v>100</v>
      </c>
      <c r="AP15" s="4">
        <v>0</v>
      </c>
      <c r="AQ15" s="12">
        <f t="shared" si="14"/>
        <v>22</v>
      </c>
      <c r="AR15" s="12">
        <f t="shared" si="5"/>
        <v>0</v>
      </c>
      <c r="AS15" s="53">
        <f t="shared" si="15"/>
        <v>0</v>
      </c>
      <c r="AT15" s="53">
        <f t="shared" si="18"/>
        <v>0</v>
      </c>
      <c r="AU15" s="31">
        <f t="shared" si="6"/>
        <v>0</v>
      </c>
      <c r="AV15" s="31">
        <f t="shared" si="7"/>
        <v>0</v>
      </c>
      <c r="AW15" s="31">
        <f t="shared" si="8"/>
        <v>0</v>
      </c>
      <c r="AX15" s="56">
        <f>AX$8</f>
        <v>0</v>
      </c>
      <c r="AY15" s="10">
        <f t="shared" si="0"/>
        <v>0</v>
      </c>
      <c r="AZ15" s="56">
        <f>AZ$8</f>
        <v>0</v>
      </c>
      <c r="BA15" s="10">
        <f t="shared" si="1"/>
        <v>0</v>
      </c>
      <c r="BB15" s="4"/>
      <c r="BC15" s="10">
        <f t="shared" si="2"/>
        <v>0</v>
      </c>
      <c r="BD15" s="56">
        <f>BD$8</f>
        <v>4.67</v>
      </c>
      <c r="BE15" s="10">
        <f t="shared" si="9"/>
        <v>56.04</v>
      </c>
      <c r="BF15" s="56">
        <f>BF$8</f>
        <v>3.85</v>
      </c>
      <c r="BG15" s="10">
        <f t="shared" si="10"/>
        <v>0</v>
      </c>
      <c r="BH15" s="56">
        <f>BH$8</f>
        <v>6.5939999999999999E-2</v>
      </c>
      <c r="BI15" s="10">
        <f t="shared" si="11"/>
        <v>1.4506799999999997</v>
      </c>
      <c r="BJ15" s="56">
        <f>BJ$8</f>
        <v>5.4339999999999999E-2</v>
      </c>
      <c r="BK15" s="102">
        <f t="shared" si="12"/>
        <v>0</v>
      </c>
      <c r="BL15" s="5">
        <f t="shared" si="13"/>
        <v>57.490679999999998</v>
      </c>
    </row>
    <row r="16" spans="1:64">
      <c r="A16" s="4">
        <v>14</v>
      </c>
      <c r="B16" s="56" t="s">
        <v>2409</v>
      </c>
      <c r="C16" s="56" t="s">
        <v>1054</v>
      </c>
      <c r="D16" s="70" t="s">
        <v>1055</v>
      </c>
      <c r="E16" s="56"/>
      <c r="F16" s="56" t="s">
        <v>1056</v>
      </c>
      <c r="G16" s="56" t="s">
        <v>1057</v>
      </c>
      <c r="H16" s="70" t="s">
        <v>1058</v>
      </c>
      <c r="I16" s="56"/>
      <c r="J16" s="70" t="s">
        <v>1059</v>
      </c>
      <c r="K16" s="56" t="s">
        <v>2387</v>
      </c>
      <c r="L16" s="56" t="s">
        <v>11</v>
      </c>
      <c r="M16" s="56" t="s">
        <v>1067</v>
      </c>
      <c r="N16" s="70" t="s">
        <v>1068</v>
      </c>
      <c r="O16" s="56" t="s">
        <v>1056</v>
      </c>
      <c r="P16" s="56" t="s">
        <v>1056</v>
      </c>
      <c r="Q16" s="56" t="s">
        <v>1069</v>
      </c>
      <c r="R16" s="70" t="s">
        <v>1070</v>
      </c>
      <c r="S16" s="70" t="s">
        <v>32</v>
      </c>
      <c r="T16" s="70" t="s">
        <v>1071</v>
      </c>
      <c r="U16" s="70" t="s">
        <v>1072</v>
      </c>
      <c r="V16" s="83"/>
      <c r="W16" s="83"/>
      <c r="X16" s="83">
        <v>427</v>
      </c>
      <c r="Y16" s="83"/>
      <c r="Z16" s="83"/>
      <c r="AA16" s="83"/>
      <c r="AB16" s="83"/>
      <c r="AC16" s="83"/>
      <c r="AD16" s="83"/>
      <c r="AE16" s="83">
        <v>705</v>
      </c>
      <c r="AF16" s="83"/>
      <c r="AG16" s="83">
        <v>0</v>
      </c>
      <c r="AH16" s="91">
        <f t="shared" si="3"/>
        <v>1132</v>
      </c>
      <c r="AI16" s="51">
        <f t="shared" si="4"/>
        <v>1132</v>
      </c>
      <c r="AJ16" s="56" t="str">
        <f>AJ$8</f>
        <v>W-1.1</v>
      </c>
      <c r="AK16" s="4" t="s">
        <v>56</v>
      </c>
      <c r="AL16" s="56"/>
      <c r="AM16" s="4">
        <v>8784</v>
      </c>
      <c r="AN16" s="4">
        <v>12</v>
      </c>
      <c r="AO16" s="4">
        <v>100</v>
      </c>
      <c r="AP16" s="4">
        <v>0</v>
      </c>
      <c r="AQ16" s="12">
        <f t="shared" si="14"/>
        <v>1132</v>
      </c>
      <c r="AR16" s="12">
        <f t="shared" si="5"/>
        <v>0</v>
      </c>
      <c r="AS16" s="53">
        <f t="shared" si="15"/>
        <v>0</v>
      </c>
      <c r="AT16" s="53">
        <f t="shared" si="18"/>
        <v>0</v>
      </c>
      <c r="AU16" s="31">
        <f t="shared" si="6"/>
        <v>0</v>
      </c>
      <c r="AV16" s="31">
        <f t="shared" si="7"/>
        <v>0</v>
      </c>
      <c r="AW16" s="31">
        <f t="shared" si="8"/>
        <v>0</v>
      </c>
      <c r="AX16" s="56">
        <f>AX$8</f>
        <v>0</v>
      </c>
      <c r="AY16" s="10">
        <f t="shared" si="0"/>
        <v>0</v>
      </c>
      <c r="AZ16" s="56">
        <f>AZ$8</f>
        <v>0</v>
      </c>
      <c r="BA16" s="10">
        <f t="shared" si="1"/>
        <v>0</v>
      </c>
      <c r="BB16" s="4"/>
      <c r="BC16" s="10">
        <f t="shared" si="2"/>
        <v>0</v>
      </c>
      <c r="BD16" s="56">
        <f>BD$8</f>
        <v>4.67</v>
      </c>
      <c r="BE16" s="10">
        <f t="shared" si="9"/>
        <v>56.04</v>
      </c>
      <c r="BF16" s="56">
        <f>BF$8</f>
        <v>3.85</v>
      </c>
      <c r="BG16" s="10">
        <f t="shared" si="10"/>
        <v>0</v>
      </c>
      <c r="BH16" s="56">
        <f>BH$8</f>
        <v>6.5939999999999999E-2</v>
      </c>
      <c r="BI16" s="10">
        <f t="shared" si="11"/>
        <v>74.644080000000002</v>
      </c>
      <c r="BJ16" s="56">
        <f>BJ$8</f>
        <v>5.4339999999999999E-2</v>
      </c>
      <c r="BK16" s="102">
        <f t="shared" si="12"/>
        <v>0</v>
      </c>
      <c r="BL16" s="5">
        <f t="shared" si="13"/>
        <v>130.68407999999999</v>
      </c>
    </row>
    <row r="17" spans="1:64">
      <c r="A17" s="4">
        <v>15</v>
      </c>
      <c r="B17" s="56" t="s">
        <v>2409</v>
      </c>
      <c r="C17" s="56" t="s">
        <v>1082</v>
      </c>
      <c r="D17" s="70" t="s">
        <v>1083</v>
      </c>
      <c r="E17" s="56"/>
      <c r="F17" s="56" t="s">
        <v>1084</v>
      </c>
      <c r="G17" s="56" t="s">
        <v>1085</v>
      </c>
      <c r="H17" s="70" t="s">
        <v>1086</v>
      </c>
      <c r="I17" s="56"/>
      <c r="J17" s="70" t="s">
        <v>1087</v>
      </c>
      <c r="K17" s="56" t="s">
        <v>2387</v>
      </c>
      <c r="L17" s="56" t="s">
        <v>11</v>
      </c>
      <c r="M17" s="56" t="s">
        <v>1088</v>
      </c>
      <c r="N17" s="70" t="s">
        <v>1083</v>
      </c>
      <c r="O17" s="56"/>
      <c r="P17" s="56" t="s">
        <v>1084</v>
      </c>
      <c r="Q17" s="56" t="s">
        <v>1085</v>
      </c>
      <c r="R17" s="70" t="s">
        <v>1086</v>
      </c>
      <c r="S17" s="56"/>
      <c r="T17" s="70" t="s">
        <v>1089</v>
      </c>
      <c r="U17" s="70" t="s">
        <v>1090</v>
      </c>
      <c r="V17" s="83"/>
      <c r="W17" s="83">
        <v>23847</v>
      </c>
      <c r="X17" s="83"/>
      <c r="Y17" s="83">
        <v>18434</v>
      </c>
      <c r="Z17" s="83"/>
      <c r="AA17" s="83">
        <v>8146</v>
      </c>
      <c r="AB17" s="83"/>
      <c r="AC17" s="83">
        <v>2193</v>
      </c>
      <c r="AD17" s="83">
        <v>2379</v>
      </c>
      <c r="AE17" s="83">
        <v>4723</v>
      </c>
      <c r="AF17" s="83">
        <v>8538</v>
      </c>
      <c r="AG17" s="83">
        <v>12239</v>
      </c>
      <c r="AH17" s="91">
        <f t="shared" si="3"/>
        <v>80499</v>
      </c>
      <c r="AI17" s="51">
        <f t="shared" si="4"/>
        <v>80499</v>
      </c>
      <c r="AJ17" s="56" t="str">
        <f>AJ$3</f>
        <v>W-3.6</v>
      </c>
      <c r="AK17" s="4" t="s">
        <v>56</v>
      </c>
      <c r="AL17" s="56"/>
      <c r="AM17" s="4">
        <v>8784</v>
      </c>
      <c r="AN17" s="4">
        <v>12</v>
      </c>
      <c r="AO17" s="4">
        <v>100</v>
      </c>
      <c r="AP17" s="4">
        <v>0</v>
      </c>
      <c r="AQ17" s="12">
        <f t="shared" si="14"/>
        <v>80499</v>
      </c>
      <c r="AR17" s="12">
        <f t="shared" si="5"/>
        <v>0</v>
      </c>
      <c r="AS17" s="53">
        <f t="shared" si="15"/>
        <v>0</v>
      </c>
      <c r="AT17" s="53">
        <f t="shared" si="18"/>
        <v>0</v>
      </c>
      <c r="AU17" s="31">
        <f t="shared" si="6"/>
        <v>0</v>
      </c>
      <c r="AV17" s="31">
        <f t="shared" si="7"/>
        <v>0</v>
      </c>
      <c r="AW17" s="31">
        <f t="shared" si="8"/>
        <v>0</v>
      </c>
      <c r="AX17" s="56">
        <f>AX$3</f>
        <v>0</v>
      </c>
      <c r="AY17" s="10">
        <f t="shared" si="0"/>
        <v>0</v>
      </c>
      <c r="AZ17" s="56">
        <f>AZ$3</f>
        <v>0</v>
      </c>
      <c r="BA17" s="10">
        <f t="shared" si="1"/>
        <v>0</v>
      </c>
      <c r="BB17" s="4"/>
      <c r="BC17" s="10">
        <f t="shared" si="2"/>
        <v>0</v>
      </c>
      <c r="BD17" s="56">
        <f>BD$3</f>
        <v>42.23</v>
      </c>
      <c r="BE17" s="10">
        <f t="shared" si="9"/>
        <v>506.76</v>
      </c>
      <c r="BF17" s="56">
        <f>BF$3</f>
        <v>34.799999999999997</v>
      </c>
      <c r="BG17" s="10">
        <f t="shared" si="10"/>
        <v>0</v>
      </c>
      <c r="BH17" s="56">
        <f>BH$3</f>
        <v>4.419E-2</v>
      </c>
      <c r="BI17" s="10">
        <f t="shared" si="11"/>
        <v>3557.25081</v>
      </c>
      <c r="BJ17" s="56">
        <f>BJ$3</f>
        <v>3.6420000000000001E-2</v>
      </c>
      <c r="BK17" s="102">
        <f t="shared" si="12"/>
        <v>0</v>
      </c>
      <c r="BL17" s="5">
        <f t="shared" si="13"/>
        <v>4064.0108099999998</v>
      </c>
    </row>
    <row r="18" spans="1:64">
      <c r="A18" s="4">
        <v>16</v>
      </c>
      <c r="B18" s="56" t="s">
        <v>2409</v>
      </c>
      <c r="C18" s="56" t="s">
        <v>1082</v>
      </c>
      <c r="D18" s="70" t="s">
        <v>1083</v>
      </c>
      <c r="E18" s="56"/>
      <c r="F18" s="56" t="s">
        <v>1084</v>
      </c>
      <c r="G18" s="56" t="s">
        <v>1085</v>
      </c>
      <c r="H18" s="70" t="s">
        <v>1086</v>
      </c>
      <c r="I18" s="56"/>
      <c r="J18" s="70" t="s">
        <v>1087</v>
      </c>
      <c r="K18" s="56" t="s">
        <v>2387</v>
      </c>
      <c r="L18" s="56" t="s">
        <v>11</v>
      </c>
      <c r="M18" s="56" t="s">
        <v>1091</v>
      </c>
      <c r="N18" s="70" t="s">
        <v>1047</v>
      </c>
      <c r="O18" s="56" t="s">
        <v>1092</v>
      </c>
      <c r="P18" s="56" t="s">
        <v>1093</v>
      </c>
      <c r="Q18" s="56"/>
      <c r="R18" s="70" t="s">
        <v>1094</v>
      </c>
      <c r="S18" s="56"/>
      <c r="T18" s="70" t="s">
        <v>1095</v>
      </c>
      <c r="U18" s="70" t="s">
        <v>1096</v>
      </c>
      <c r="V18" s="83">
        <v>3395</v>
      </c>
      <c r="W18" s="83">
        <v>2708</v>
      </c>
      <c r="X18" s="83">
        <v>1811</v>
      </c>
      <c r="Y18" s="83">
        <v>1349</v>
      </c>
      <c r="Z18" s="83">
        <v>811</v>
      </c>
      <c r="AA18" s="83">
        <v>340</v>
      </c>
      <c r="AB18" s="83">
        <v>103</v>
      </c>
      <c r="AC18" s="83">
        <v>34</v>
      </c>
      <c r="AD18" s="83">
        <v>435</v>
      </c>
      <c r="AE18" s="83">
        <v>1478</v>
      </c>
      <c r="AF18" s="83">
        <v>1613</v>
      </c>
      <c r="AG18" s="83">
        <v>2087</v>
      </c>
      <c r="AH18" s="91">
        <f t="shared" si="3"/>
        <v>16164</v>
      </c>
      <c r="AI18" s="51">
        <f t="shared" si="4"/>
        <v>16164</v>
      </c>
      <c r="AJ18" s="76" t="s">
        <v>109</v>
      </c>
      <c r="AK18" s="4" t="s">
        <v>56</v>
      </c>
      <c r="AL18" s="56"/>
      <c r="AM18" s="4">
        <v>8784</v>
      </c>
      <c r="AN18" s="4">
        <v>12</v>
      </c>
      <c r="AO18" s="4">
        <v>100</v>
      </c>
      <c r="AP18" s="4">
        <v>0</v>
      </c>
      <c r="AQ18" s="12">
        <f t="shared" si="14"/>
        <v>16164</v>
      </c>
      <c r="AR18" s="12">
        <f t="shared" si="5"/>
        <v>0</v>
      </c>
      <c r="AS18" s="53">
        <f t="shared" si="15"/>
        <v>0</v>
      </c>
      <c r="AT18" s="53">
        <f t="shared" si="18"/>
        <v>0</v>
      </c>
      <c r="AU18" s="31">
        <f t="shared" si="6"/>
        <v>0</v>
      </c>
      <c r="AV18" s="31">
        <f t="shared" si="7"/>
        <v>0</v>
      </c>
      <c r="AW18" s="31">
        <f t="shared" si="8"/>
        <v>0</v>
      </c>
      <c r="AX18" s="77">
        <f>'dane do formularza ofertowego'!D6</f>
        <v>0</v>
      </c>
      <c r="AY18" s="10">
        <f t="shared" si="0"/>
        <v>0</v>
      </c>
      <c r="AZ18" s="77">
        <f>'dane do formularza ofertowego'!D7</f>
        <v>0</v>
      </c>
      <c r="BA18" s="10">
        <f t="shared" si="1"/>
        <v>0</v>
      </c>
      <c r="BB18" s="4"/>
      <c r="BC18" s="10">
        <f t="shared" si="2"/>
        <v>0</v>
      </c>
      <c r="BD18" s="76">
        <v>12.47</v>
      </c>
      <c r="BE18" s="10">
        <f t="shared" si="9"/>
        <v>149.64000000000001</v>
      </c>
      <c r="BF18" s="76">
        <v>10.28</v>
      </c>
      <c r="BG18" s="10">
        <f t="shared" si="10"/>
        <v>0</v>
      </c>
      <c r="BH18" s="76">
        <v>5.1270000000000003E-2</v>
      </c>
      <c r="BI18" s="103">
        <f t="shared" si="11"/>
        <v>828.72828000000004</v>
      </c>
      <c r="BJ18" s="76">
        <v>4.2250000000000003E-2</v>
      </c>
      <c r="BK18" s="102">
        <f t="shared" si="12"/>
        <v>0</v>
      </c>
      <c r="BL18" s="5">
        <f t="shared" si="13"/>
        <v>978.36828000000003</v>
      </c>
    </row>
    <row r="19" spans="1:64">
      <c r="A19" s="4">
        <v>17</v>
      </c>
      <c r="B19" s="56" t="s">
        <v>2409</v>
      </c>
      <c r="C19" s="56" t="s">
        <v>1097</v>
      </c>
      <c r="D19" s="70" t="s">
        <v>1098</v>
      </c>
      <c r="E19" s="56"/>
      <c r="F19" s="56" t="s">
        <v>1099</v>
      </c>
      <c r="G19" s="56"/>
      <c r="H19" s="70" t="s">
        <v>102</v>
      </c>
      <c r="I19" s="56"/>
      <c r="J19" s="70" t="s">
        <v>1100</v>
      </c>
      <c r="K19" s="56" t="s">
        <v>2387</v>
      </c>
      <c r="L19" s="56" t="s">
        <v>11</v>
      </c>
      <c r="M19" s="56" t="s">
        <v>1102</v>
      </c>
      <c r="N19" s="70" t="s">
        <v>1098</v>
      </c>
      <c r="O19" s="56" t="s">
        <v>1101</v>
      </c>
      <c r="P19" s="56" t="s">
        <v>1099</v>
      </c>
      <c r="Q19" s="56"/>
      <c r="R19" s="70" t="s">
        <v>102</v>
      </c>
      <c r="S19" s="56"/>
      <c r="T19" s="70" t="s">
        <v>1103</v>
      </c>
      <c r="U19" s="70" t="s">
        <v>1104</v>
      </c>
      <c r="V19" s="83">
        <v>13268</v>
      </c>
      <c r="W19" s="83">
        <v>11011</v>
      </c>
      <c r="X19" s="83">
        <v>10938</v>
      </c>
      <c r="Y19" s="83">
        <v>7796</v>
      </c>
      <c r="Z19" s="83">
        <v>4221</v>
      </c>
      <c r="AA19" s="83">
        <v>1756</v>
      </c>
      <c r="AB19" s="83">
        <v>1820</v>
      </c>
      <c r="AC19" s="83">
        <v>1376</v>
      </c>
      <c r="AD19" s="83">
        <v>2848</v>
      </c>
      <c r="AE19" s="83"/>
      <c r="AF19" s="83">
        <v>12229</v>
      </c>
      <c r="AG19" s="83">
        <v>14085</v>
      </c>
      <c r="AH19" s="91">
        <f t="shared" si="3"/>
        <v>81348</v>
      </c>
      <c r="AI19" s="51">
        <f t="shared" si="4"/>
        <v>81348</v>
      </c>
      <c r="AJ19" s="56" t="str">
        <f>AJ$3</f>
        <v>W-3.6</v>
      </c>
      <c r="AK19" s="4" t="s">
        <v>56</v>
      </c>
      <c r="AL19" s="56"/>
      <c r="AM19" s="4">
        <v>8784</v>
      </c>
      <c r="AN19" s="4">
        <v>12</v>
      </c>
      <c r="AO19" s="4">
        <v>100</v>
      </c>
      <c r="AP19" s="4">
        <v>0</v>
      </c>
      <c r="AQ19" s="12">
        <f t="shared" si="14"/>
        <v>81348</v>
      </c>
      <c r="AR19" s="12">
        <f t="shared" si="5"/>
        <v>0</v>
      </c>
      <c r="AS19" s="53">
        <f t="shared" si="15"/>
        <v>0</v>
      </c>
      <c r="AT19" s="53">
        <f t="shared" si="18"/>
        <v>0</v>
      </c>
      <c r="AU19" s="31">
        <f t="shared" si="6"/>
        <v>0</v>
      </c>
      <c r="AV19" s="31">
        <f t="shared" si="7"/>
        <v>0</v>
      </c>
      <c r="AW19" s="31">
        <f t="shared" si="8"/>
        <v>0</v>
      </c>
      <c r="AX19" s="56">
        <f>AX$3</f>
        <v>0</v>
      </c>
      <c r="AY19" s="10">
        <f t="shared" si="0"/>
        <v>0</v>
      </c>
      <c r="AZ19" s="56">
        <f>AZ$3</f>
        <v>0</v>
      </c>
      <c r="BA19" s="10">
        <f t="shared" si="1"/>
        <v>0</v>
      </c>
      <c r="BB19" s="4"/>
      <c r="BC19" s="10">
        <f t="shared" si="2"/>
        <v>0</v>
      </c>
      <c r="BD19" s="56">
        <f>BD$3</f>
        <v>42.23</v>
      </c>
      <c r="BE19" s="10">
        <f t="shared" si="9"/>
        <v>506.76</v>
      </c>
      <c r="BF19" s="56">
        <f>BF$3</f>
        <v>34.799999999999997</v>
      </c>
      <c r="BG19" s="10">
        <f t="shared" si="10"/>
        <v>0</v>
      </c>
      <c r="BH19" s="56">
        <f>BH$3</f>
        <v>4.419E-2</v>
      </c>
      <c r="BI19" s="10">
        <f t="shared" si="11"/>
        <v>3594.7681200000002</v>
      </c>
      <c r="BJ19" s="56">
        <f>BJ$3</f>
        <v>3.6420000000000001E-2</v>
      </c>
      <c r="BK19" s="102">
        <f t="shared" si="12"/>
        <v>0</v>
      </c>
      <c r="BL19" s="5">
        <f t="shared" si="13"/>
        <v>4101.5281199999999</v>
      </c>
    </row>
    <row r="20" spans="1:64">
      <c r="A20" s="4">
        <v>18</v>
      </c>
      <c r="B20" s="56" t="s">
        <v>2409</v>
      </c>
      <c r="C20" s="56" t="s">
        <v>1097</v>
      </c>
      <c r="D20" s="70" t="s">
        <v>1098</v>
      </c>
      <c r="E20" s="56"/>
      <c r="F20" s="56" t="s">
        <v>1099</v>
      </c>
      <c r="G20" s="56"/>
      <c r="H20" s="70" t="s">
        <v>102</v>
      </c>
      <c r="I20" s="56"/>
      <c r="J20" s="70" t="s">
        <v>1100</v>
      </c>
      <c r="K20" s="56" t="s">
        <v>2387</v>
      </c>
      <c r="L20" s="56" t="s">
        <v>11</v>
      </c>
      <c r="M20" s="56" t="s">
        <v>1105</v>
      </c>
      <c r="N20" s="70" t="s">
        <v>1098</v>
      </c>
      <c r="O20" s="56" t="s">
        <v>1101</v>
      </c>
      <c r="P20" s="56" t="s">
        <v>1099</v>
      </c>
      <c r="Q20" s="56"/>
      <c r="R20" s="70" t="s">
        <v>102</v>
      </c>
      <c r="S20" s="56"/>
      <c r="T20" s="70" t="s">
        <v>1106</v>
      </c>
      <c r="U20" s="70" t="s">
        <v>1107</v>
      </c>
      <c r="V20" s="83"/>
      <c r="W20" s="83"/>
      <c r="X20" s="83"/>
      <c r="Y20" s="83"/>
      <c r="Z20" s="83"/>
      <c r="AA20" s="83"/>
      <c r="AB20" s="83"/>
      <c r="AC20" s="83"/>
      <c r="AD20" s="83">
        <v>9910</v>
      </c>
      <c r="AE20" s="83"/>
      <c r="AF20" s="83"/>
      <c r="AG20" s="83">
        <v>2865</v>
      </c>
      <c r="AH20" s="91">
        <f t="shared" si="3"/>
        <v>12775</v>
      </c>
      <c r="AI20" s="51">
        <f t="shared" si="4"/>
        <v>12775</v>
      </c>
      <c r="AJ20" s="56" t="str">
        <f>AJ$18</f>
        <v>W-2.1</v>
      </c>
      <c r="AK20" s="4" t="s">
        <v>56</v>
      </c>
      <c r="AL20" s="56"/>
      <c r="AM20" s="4">
        <v>8784</v>
      </c>
      <c r="AN20" s="4">
        <v>12</v>
      </c>
      <c r="AO20" s="4">
        <v>100</v>
      </c>
      <c r="AP20" s="4">
        <v>0</v>
      </c>
      <c r="AQ20" s="12">
        <f t="shared" si="14"/>
        <v>12775</v>
      </c>
      <c r="AR20" s="12">
        <f t="shared" si="5"/>
        <v>0</v>
      </c>
      <c r="AS20" s="53">
        <f t="shared" si="15"/>
        <v>0</v>
      </c>
      <c r="AT20" s="53">
        <f t="shared" ref="AT20:AT29" si="21">AT19</f>
        <v>0</v>
      </c>
      <c r="AU20" s="31">
        <f t="shared" si="6"/>
        <v>0</v>
      </c>
      <c r="AV20" s="31">
        <f t="shared" si="7"/>
        <v>0</v>
      </c>
      <c r="AW20" s="31">
        <f t="shared" si="8"/>
        <v>0</v>
      </c>
      <c r="AX20" s="56">
        <f>AX$18</f>
        <v>0</v>
      </c>
      <c r="AY20" s="10">
        <f t="shared" si="0"/>
        <v>0</v>
      </c>
      <c r="AZ20" s="56">
        <f>AZ$18</f>
        <v>0</v>
      </c>
      <c r="BA20" s="10">
        <f t="shared" si="1"/>
        <v>0</v>
      </c>
      <c r="BB20" s="4"/>
      <c r="BC20" s="10">
        <f t="shared" si="2"/>
        <v>0</v>
      </c>
      <c r="BD20" s="56">
        <f>BD$18</f>
        <v>12.47</v>
      </c>
      <c r="BE20" s="10">
        <f t="shared" si="9"/>
        <v>149.64000000000001</v>
      </c>
      <c r="BF20" s="56">
        <f>BF$18</f>
        <v>10.28</v>
      </c>
      <c r="BG20" s="10">
        <f t="shared" si="10"/>
        <v>0</v>
      </c>
      <c r="BH20" s="56">
        <f>BH$18</f>
        <v>5.1270000000000003E-2</v>
      </c>
      <c r="BI20" s="10">
        <f t="shared" si="11"/>
        <v>654.97424999999998</v>
      </c>
      <c r="BJ20" s="56">
        <f>BJ$18</f>
        <v>4.2250000000000003E-2</v>
      </c>
      <c r="BK20" s="102">
        <f t="shared" si="12"/>
        <v>0</v>
      </c>
      <c r="BL20" s="5">
        <f t="shared" si="13"/>
        <v>804.61424999999997</v>
      </c>
    </row>
    <row r="21" spans="1:64">
      <c r="A21" s="4">
        <v>19</v>
      </c>
      <c r="B21" s="56" t="s">
        <v>2409</v>
      </c>
      <c r="C21" s="56" t="s">
        <v>1108</v>
      </c>
      <c r="D21" s="70" t="s">
        <v>1109</v>
      </c>
      <c r="E21" s="56"/>
      <c r="F21" s="56" t="s">
        <v>1110</v>
      </c>
      <c r="G21" s="56" t="s">
        <v>803</v>
      </c>
      <c r="H21" s="70" t="s">
        <v>1111</v>
      </c>
      <c r="I21" s="56"/>
      <c r="J21" s="70" t="s">
        <v>1112</v>
      </c>
      <c r="K21" s="56" t="s">
        <v>2387</v>
      </c>
      <c r="L21" s="56" t="s">
        <v>11</v>
      </c>
      <c r="M21" s="56" t="s">
        <v>1113</v>
      </c>
      <c r="N21" s="70" t="s">
        <v>1109</v>
      </c>
      <c r="O21" s="56" t="s">
        <v>1110</v>
      </c>
      <c r="P21" s="56" t="s">
        <v>1110</v>
      </c>
      <c r="Q21" s="56" t="s">
        <v>803</v>
      </c>
      <c r="R21" s="70" t="s">
        <v>1111</v>
      </c>
      <c r="S21" s="70" t="s">
        <v>519</v>
      </c>
      <c r="T21" s="70" t="s">
        <v>1114</v>
      </c>
      <c r="U21" s="70" t="s">
        <v>1115</v>
      </c>
      <c r="V21" s="83"/>
      <c r="W21" s="83"/>
      <c r="X21" s="83"/>
      <c r="Y21" s="83"/>
      <c r="Z21" s="83">
        <v>247</v>
      </c>
      <c r="AA21" s="83"/>
      <c r="AB21" s="83"/>
      <c r="AC21" s="83"/>
      <c r="AD21" s="83"/>
      <c r="AE21" s="83"/>
      <c r="AF21" s="83"/>
      <c r="AG21" s="83">
        <v>137</v>
      </c>
      <c r="AH21" s="91">
        <f t="shared" si="3"/>
        <v>384</v>
      </c>
      <c r="AI21" s="51">
        <f t="shared" si="4"/>
        <v>384</v>
      </c>
      <c r="AJ21" s="56" t="str">
        <f>AJ$8</f>
        <v>W-1.1</v>
      </c>
      <c r="AK21" s="4" t="s">
        <v>56</v>
      </c>
      <c r="AL21" s="56"/>
      <c r="AM21" s="4">
        <v>8784</v>
      </c>
      <c r="AN21" s="4">
        <v>12</v>
      </c>
      <c r="AO21" s="4">
        <v>100</v>
      </c>
      <c r="AP21" s="4">
        <v>0</v>
      </c>
      <c r="AQ21" s="12">
        <f t="shared" si="14"/>
        <v>384</v>
      </c>
      <c r="AR21" s="12">
        <f t="shared" si="5"/>
        <v>0</v>
      </c>
      <c r="AS21" s="53">
        <f t="shared" si="15"/>
        <v>0</v>
      </c>
      <c r="AT21" s="53">
        <f t="shared" si="21"/>
        <v>0</v>
      </c>
      <c r="AU21" s="31">
        <f t="shared" si="6"/>
        <v>0</v>
      </c>
      <c r="AV21" s="31">
        <f t="shared" si="7"/>
        <v>0</v>
      </c>
      <c r="AW21" s="31">
        <f t="shared" si="8"/>
        <v>0</v>
      </c>
      <c r="AX21" s="56">
        <f t="shared" ref="AX21:AZ22" si="22">AX$8</f>
        <v>0</v>
      </c>
      <c r="AY21" s="10">
        <f t="shared" si="0"/>
        <v>0</v>
      </c>
      <c r="AZ21" s="56">
        <f t="shared" si="22"/>
        <v>0</v>
      </c>
      <c r="BA21" s="10">
        <f t="shared" si="1"/>
        <v>0</v>
      </c>
      <c r="BB21" s="4"/>
      <c r="BC21" s="10">
        <f t="shared" si="2"/>
        <v>0</v>
      </c>
      <c r="BD21" s="56">
        <f>BD$8</f>
        <v>4.67</v>
      </c>
      <c r="BE21" s="10">
        <f t="shared" si="9"/>
        <v>56.04</v>
      </c>
      <c r="BF21" s="56">
        <f t="shared" ref="BF21:BJ22" si="23">BF$8</f>
        <v>3.85</v>
      </c>
      <c r="BG21" s="10">
        <f t="shared" si="10"/>
        <v>0</v>
      </c>
      <c r="BH21" s="56">
        <f t="shared" si="23"/>
        <v>6.5939999999999999E-2</v>
      </c>
      <c r="BI21" s="10">
        <f t="shared" si="11"/>
        <v>25.320959999999999</v>
      </c>
      <c r="BJ21" s="56">
        <f t="shared" si="23"/>
        <v>5.4339999999999999E-2</v>
      </c>
      <c r="BK21" s="102">
        <f t="shared" si="12"/>
        <v>0</v>
      </c>
      <c r="BL21" s="5">
        <f t="shared" si="13"/>
        <v>81.360960000000006</v>
      </c>
    </row>
    <row r="22" spans="1:64">
      <c r="A22" s="4">
        <v>20</v>
      </c>
      <c r="B22" s="56" t="s">
        <v>2409</v>
      </c>
      <c r="C22" s="56" t="s">
        <v>1108</v>
      </c>
      <c r="D22" s="70" t="s">
        <v>1109</v>
      </c>
      <c r="E22" s="56"/>
      <c r="F22" s="56" t="s">
        <v>1110</v>
      </c>
      <c r="G22" s="56" t="s">
        <v>803</v>
      </c>
      <c r="H22" s="70" t="s">
        <v>1111</v>
      </c>
      <c r="I22" s="56"/>
      <c r="J22" s="70" t="s">
        <v>1112</v>
      </c>
      <c r="K22" s="56" t="s">
        <v>2387</v>
      </c>
      <c r="L22" s="56" t="s">
        <v>11</v>
      </c>
      <c r="M22" s="56" t="s">
        <v>1116</v>
      </c>
      <c r="N22" s="70" t="s">
        <v>1109</v>
      </c>
      <c r="O22" s="56" t="s">
        <v>1110</v>
      </c>
      <c r="P22" s="56" t="s">
        <v>1110</v>
      </c>
      <c r="Q22" s="56" t="s">
        <v>803</v>
      </c>
      <c r="R22" s="70" t="s">
        <v>1111</v>
      </c>
      <c r="S22" s="70" t="s">
        <v>209</v>
      </c>
      <c r="T22" s="70" t="s">
        <v>1117</v>
      </c>
      <c r="U22" s="70" t="s">
        <v>1118</v>
      </c>
      <c r="V22" s="83"/>
      <c r="W22" s="83"/>
      <c r="X22" s="83"/>
      <c r="Y22" s="83"/>
      <c r="Z22" s="83">
        <v>45</v>
      </c>
      <c r="AA22" s="83"/>
      <c r="AB22" s="83"/>
      <c r="AC22" s="83"/>
      <c r="AD22" s="83"/>
      <c r="AE22" s="83"/>
      <c r="AF22" s="83"/>
      <c r="AG22" s="83">
        <v>0</v>
      </c>
      <c r="AH22" s="91">
        <f t="shared" si="3"/>
        <v>45</v>
      </c>
      <c r="AI22" s="51">
        <f t="shared" si="4"/>
        <v>45</v>
      </c>
      <c r="AJ22" s="56" t="str">
        <f>AJ$8</f>
        <v>W-1.1</v>
      </c>
      <c r="AK22" s="4" t="s">
        <v>56</v>
      </c>
      <c r="AL22" s="56"/>
      <c r="AM22" s="4">
        <v>8784</v>
      </c>
      <c r="AN22" s="4">
        <v>12</v>
      </c>
      <c r="AO22" s="4">
        <v>100</v>
      </c>
      <c r="AP22" s="4">
        <v>0</v>
      </c>
      <c r="AQ22" s="12">
        <f t="shared" si="14"/>
        <v>45</v>
      </c>
      <c r="AR22" s="12">
        <f t="shared" si="5"/>
        <v>0</v>
      </c>
      <c r="AS22" s="53">
        <f t="shared" si="15"/>
        <v>0</v>
      </c>
      <c r="AT22" s="53">
        <f t="shared" si="21"/>
        <v>0</v>
      </c>
      <c r="AU22" s="31">
        <f t="shared" si="6"/>
        <v>0</v>
      </c>
      <c r="AV22" s="31">
        <f t="shared" si="7"/>
        <v>0</v>
      </c>
      <c r="AW22" s="31">
        <f t="shared" si="8"/>
        <v>0</v>
      </c>
      <c r="AX22" s="56">
        <f t="shared" si="22"/>
        <v>0</v>
      </c>
      <c r="AY22" s="10">
        <f t="shared" si="0"/>
        <v>0</v>
      </c>
      <c r="AZ22" s="56">
        <f t="shared" si="22"/>
        <v>0</v>
      </c>
      <c r="BA22" s="10">
        <f t="shared" si="1"/>
        <v>0</v>
      </c>
      <c r="BB22" s="4"/>
      <c r="BC22" s="10">
        <f t="shared" si="2"/>
        <v>0</v>
      </c>
      <c r="BD22" s="56">
        <f>BD$8</f>
        <v>4.67</v>
      </c>
      <c r="BE22" s="10">
        <f t="shared" si="9"/>
        <v>56.04</v>
      </c>
      <c r="BF22" s="56">
        <f t="shared" si="23"/>
        <v>3.85</v>
      </c>
      <c r="BG22" s="10">
        <f t="shared" si="10"/>
        <v>0</v>
      </c>
      <c r="BH22" s="56">
        <f t="shared" si="23"/>
        <v>6.5939999999999999E-2</v>
      </c>
      <c r="BI22" s="10">
        <f t="shared" si="11"/>
        <v>2.9672999999999998</v>
      </c>
      <c r="BJ22" s="56">
        <f t="shared" si="23"/>
        <v>5.4339999999999999E-2</v>
      </c>
      <c r="BK22" s="102">
        <f t="shared" si="12"/>
        <v>0</v>
      </c>
      <c r="BL22" s="5">
        <f t="shared" si="13"/>
        <v>59.007300000000001</v>
      </c>
    </row>
    <row r="23" spans="1:64">
      <c r="A23" s="4">
        <v>21</v>
      </c>
      <c r="B23" s="56" t="s">
        <v>2409</v>
      </c>
      <c r="C23" s="56" t="s">
        <v>1119</v>
      </c>
      <c r="D23" s="70" t="s">
        <v>1120</v>
      </c>
      <c r="E23" s="56"/>
      <c r="F23" s="56" t="s">
        <v>1121</v>
      </c>
      <c r="G23" s="56" t="s">
        <v>1122</v>
      </c>
      <c r="H23" s="70" t="s">
        <v>1123</v>
      </c>
      <c r="I23" s="56"/>
      <c r="J23" s="70" t="s">
        <v>1124</v>
      </c>
      <c r="K23" s="56" t="s">
        <v>2387</v>
      </c>
      <c r="L23" s="56" t="s">
        <v>11</v>
      </c>
      <c r="M23" s="56" t="s">
        <v>14</v>
      </c>
      <c r="N23" s="70" t="s">
        <v>1120</v>
      </c>
      <c r="O23" s="56" t="s">
        <v>1121</v>
      </c>
      <c r="P23" s="56" t="s">
        <v>1121</v>
      </c>
      <c r="Q23" s="56" t="s">
        <v>1122</v>
      </c>
      <c r="R23" s="70" t="s">
        <v>1123</v>
      </c>
      <c r="S23" s="56"/>
      <c r="T23" s="70" t="s">
        <v>1125</v>
      </c>
      <c r="U23" s="70" t="s">
        <v>1126</v>
      </c>
      <c r="V23" s="83"/>
      <c r="W23" s="83">
        <v>22813</v>
      </c>
      <c r="X23" s="83"/>
      <c r="Y23" s="83">
        <v>18119</v>
      </c>
      <c r="Z23" s="83"/>
      <c r="AA23" s="83">
        <v>6388</v>
      </c>
      <c r="AB23" s="83"/>
      <c r="AC23" s="83">
        <v>1553</v>
      </c>
      <c r="AD23" s="83"/>
      <c r="AE23" s="83">
        <v>4672</v>
      </c>
      <c r="AF23" s="83"/>
      <c r="AG23" s="83">
        <v>24501</v>
      </c>
      <c r="AH23" s="91">
        <f t="shared" si="3"/>
        <v>78046</v>
      </c>
      <c r="AI23" s="51">
        <f t="shared" si="4"/>
        <v>78046</v>
      </c>
      <c r="AJ23" s="56" t="str">
        <f>AJ$3</f>
        <v>W-3.6</v>
      </c>
      <c r="AK23" s="4" t="s">
        <v>56</v>
      </c>
      <c r="AL23" s="56"/>
      <c r="AM23" s="4">
        <v>8784</v>
      </c>
      <c r="AN23" s="4">
        <v>12</v>
      </c>
      <c r="AO23" s="4">
        <v>100</v>
      </c>
      <c r="AP23" s="4">
        <v>0</v>
      </c>
      <c r="AQ23" s="12">
        <f t="shared" si="14"/>
        <v>78046</v>
      </c>
      <c r="AR23" s="12">
        <f t="shared" si="5"/>
        <v>0</v>
      </c>
      <c r="AS23" s="53">
        <f t="shared" si="15"/>
        <v>0</v>
      </c>
      <c r="AT23" s="53">
        <f t="shared" si="21"/>
        <v>0</v>
      </c>
      <c r="AU23" s="31">
        <f t="shared" si="6"/>
        <v>0</v>
      </c>
      <c r="AV23" s="31">
        <f t="shared" si="7"/>
        <v>0</v>
      </c>
      <c r="AW23" s="31">
        <f t="shared" si="8"/>
        <v>0</v>
      </c>
      <c r="AX23" s="56">
        <f>AX$3</f>
        <v>0</v>
      </c>
      <c r="AY23" s="10">
        <f t="shared" si="0"/>
        <v>0</v>
      </c>
      <c r="AZ23" s="56">
        <f>AZ$3</f>
        <v>0</v>
      </c>
      <c r="BA23" s="10">
        <f t="shared" si="1"/>
        <v>0</v>
      </c>
      <c r="BB23" s="4">
        <v>3.8999999999999998E-3</v>
      </c>
      <c r="BC23" s="10">
        <f t="shared" si="2"/>
        <v>304.37939999999998</v>
      </c>
      <c r="BD23" s="56">
        <f>BD$3</f>
        <v>42.23</v>
      </c>
      <c r="BE23" s="10">
        <f t="shared" si="9"/>
        <v>506.76</v>
      </c>
      <c r="BF23" s="56">
        <f>BF$3</f>
        <v>34.799999999999997</v>
      </c>
      <c r="BG23" s="10">
        <f t="shared" si="10"/>
        <v>0</v>
      </c>
      <c r="BH23" s="56">
        <f>BH$3</f>
        <v>4.419E-2</v>
      </c>
      <c r="BI23" s="10">
        <f t="shared" si="11"/>
        <v>3448.8527399999998</v>
      </c>
      <c r="BJ23" s="56">
        <f>BJ$3</f>
        <v>3.6420000000000001E-2</v>
      </c>
      <c r="BK23" s="102">
        <f t="shared" si="12"/>
        <v>0</v>
      </c>
      <c r="BL23" s="5">
        <f t="shared" si="13"/>
        <v>4259.9921399999994</v>
      </c>
    </row>
    <row r="24" spans="1:64">
      <c r="A24" s="4">
        <v>22</v>
      </c>
      <c r="B24" s="56" t="s">
        <v>2409</v>
      </c>
      <c r="C24" s="56" t="s">
        <v>1127</v>
      </c>
      <c r="D24" s="70" t="s">
        <v>1128</v>
      </c>
      <c r="E24" s="56"/>
      <c r="F24" s="56" t="s">
        <v>1129</v>
      </c>
      <c r="G24" s="56" t="s">
        <v>1130</v>
      </c>
      <c r="H24" s="70" t="s">
        <v>852</v>
      </c>
      <c r="I24" s="56"/>
      <c r="J24" s="70" t="s">
        <v>1131</v>
      </c>
      <c r="K24" s="56" t="s">
        <v>2387</v>
      </c>
      <c r="L24" s="56" t="s">
        <v>11</v>
      </c>
      <c r="M24" s="56" t="s">
        <v>954</v>
      </c>
      <c r="N24" s="70" t="s">
        <v>1128</v>
      </c>
      <c r="O24" s="56"/>
      <c r="P24" s="56" t="s">
        <v>1129</v>
      </c>
      <c r="Q24" s="56" t="s">
        <v>1130</v>
      </c>
      <c r="R24" s="70" t="s">
        <v>852</v>
      </c>
      <c r="S24" s="56"/>
      <c r="T24" s="70" t="s">
        <v>1132</v>
      </c>
      <c r="U24" s="70" t="s">
        <v>1133</v>
      </c>
      <c r="V24" s="83">
        <v>16428</v>
      </c>
      <c r="W24" s="83">
        <v>14527</v>
      </c>
      <c r="X24" s="83">
        <v>14217</v>
      </c>
      <c r="Y24" s="83">
        <v>10485</v>
      </c>
      <c r="Z24" s="83">
        <v>1987</v>
      </c>
      <c r="AA24" s="83">
        <v>0</v>
      </c>
      <c r="AB24" s="83">
        <v>0</v>
      </c>
      <c r="AC24" s="83"/>
      <c r="AD24" s="83">
        <v>6883</v>
      </c>
      <c r="AE24" s="83">
        <v>5090</v>
      </c>
      <c r="AF24" s="83">
        <v>10843</v>
      </c>
      <c r="AG24" s="83">
        <v>15308</v>
      </c>
      <c r="AH24" s="91">
        <f t="shared" si="3"/>
        <v>95768</v>
      </c>
      <c r="AI24" s="51">
        <f t="shared" si="4"/>
        <v>95768</v>
      </c>
      <c r="AJ24" s="56" t="str">
        <f>AJ$4</f>
        <v>W-4</v>
      </c>
      <c r="AK24" s="4" t="s">
        <v>56</v>
      </c>
      <c r="AL24" s="56"/>
      <c r="AM24" s="4">
        <v>8784</v>
      </c>
      <c r="AN24" s="4">
        <v>12</v>
      </c>
      <c r="AO24" s="4">
        <v>100</v>
      </c>
      <c r="AP24" s="4">
        <v>0</v>
      </c>
      <c r="AQ24" s="12">
        <f t="shared" si="14"/>
        <v>95768</v>
      </c>
      <c r="AR24" s="12">
        <f t="shared" si="5"/>
        <v>0</v>
      </c>
      <c r="AS24" s="53">
        <f t="shared" si="15"/>
        <v>0</v>
      </c>
      <c r="AT24" s="53">
        <f t="shared" si="21"/>
        <v>0</v>
      </c>
      <c r="AU24" s="31">
        <f t="shared" si="6"/>
        <v>0</v>
      </c>
      <c r="AV24" s="31">
        <f t="shared" si="7"/>
        <v>0</v>
      </c>
      <c r="AW24" s="31">
        <f t="shared" si="8"/>
        <v>0</v>
      </c>
      <c r="AX24" s="56">
        <f>AX$4</f>
        <v>0</v>
      </c>
      <c r="AY24" s="10">
        <f t="shared" si="0"/>
        <v>0</v>
      </c>
      <c r="AZ24" s="56">
        <f>AZ$4</f>
        <v>0</v>
      </c>
      <c r="BA24" s="10">
        <f t="shared" si="1"/>
        <v>0</v>
      </c>
      <c r="BB24" s="4"/>
      <c r="BC24" s="10">
        <f t="shared" si="2"/>
        <v>0</v>
      </c>
      <c r="BD24" s="56">
        <f>BD$4</f>
        <v>227.58</v>
      </c>
      <c r="BE24" s="10">
        <f t="shared" si="9"/>
        <v>2730.96</v>
      </c>
      <c r="BF24" s="56">
        <f>BF$4</f>
        <v>187.54</v>
      </c>
      <c r="BG24" s="10">
        <f t="shared" si="10"/>
        <v>0</v>
      </c>
      <c r="BH24" s="56">
        <f>BH$4</f>
        <v>4.1950000000000001E-2</v>
      </c>
      <c r="BI24" s="10">
        <f t="shared" si="11"/>
        <v>4017.4675999999999</v>
      </c>
      <c r="BJ24" s="56">
        <f>BJ$4</f>
        <v>3.4569999999999997E-2</v>
      </c>
      <c r="BK24" s="102">
        <f t="shared" si="12"/>
        <v>0</v>
      </c>
      <c r="BL24" s="5">
        <f t="shared" si="13"/>
        <v>6748.4276</v>
      </c>
    </row>
    <row r="25" spans="1:64">
      <c r="A25" s="4">
        <v>23</v>
      </c>
      <c r="B25" s="56" t="s">
        <v>2409</v>
      </c>
      <c r="C25" s="56" t="s">
        <v>1127</v>
      </c>
      <c r="D25" s="70" t="s">
        <v>1128</v>
      </c>
      <c r="E25" s="56"/>
      <c r="F25" s="56" t="s">
        <v>1129</v>
      </c>
      <c r="G25" s="56" t="s">
        <v>1130</v>
      </c>
      <c r="H25" s="70" t="s">
        <v>852</v>
      </c>
      <c r="I25" s="56"/>
      <c r="J25" s="70" t="s">
        <v>1131</v>
      </c>
      <c r="K25" s="56" t="s">
        <v>2387</v>
      </c>
      <c r="L25" s="56" t="s">
        <v>11</v>
      </c>
      <c r="M25" s="56" t="s">
        <v>1134</v>
      </c>
      <c r="N25" s="70" t="s">
        <v>1128</v>
      </c>
      <c r="O25" s="56"/>
      <c r="P25" s="56" t="s">
        <v>1129</v>
      </c>
      <c r="Q25" s="56" t="s">
        <v>1130</v>
      </c>
      <c r="R25" s="70" t="s">
        <v>852</v>
      </c>
      <c r="S25" s="70" t="s">
        <v>39</v>
      </c>
      <c r="T25" s="70" t="s">
        <v>1135</v>
      </c>
      <c r="U25" s="70" t="s">
        <v>1136</v>
      </c>
      <c r="V25" s="83"/>
      <c r="W25" s="83">
        <v>21982</v>
      </c>
      <c r="X25" s="83"/>
      <c r="Y25" s="83">
        <v>22694</v>
      </c>
      <c r="Z25" s="83"/>
      <c r="AA25" s="83">
        <v>6581</v>
      </c>
      <c r="AB25" s="83"/>
      <c r="AC25" s="83">
        <v>2170</v>
      </c>
      <c r="AD25" s="83"/>
      <c r="AE25" s="83">
        <v>8599</v>
      </c>
      <c r="AF25" s="83"/>
      <c r="AG25" s="83">
        <v>19612</v>
      </c>
      <c r="AH25" s="91">
        <f t="shared" si="3"/>
        <v>81638</v>
      </c>
      <c r="AI25" s="51">
        <f t="shared" si="4"/>
        <v>81638</v>
      </c>
      <c r="AJ25" s="56" t="str">
        <f>AJ$3</f>
        <v>W-3.6</v>
      </c>
      <c r="AK25" s="4" t="s">
        <v>56</v>
      </c>
      <c r="AL25" s="56"/>
      <c r="AM25" s="4">
        <v>8784</v>
      </c>
      <c r="AN25" s="4">
        <v>12</v>
      </c>
      <c r="AO25" s="4">
        <v>100</v>
      </c>
      <c r="AP25" s="4">
        <v>0</v>
      </c>
      <c r="AQ25" s="12">
        <f t="shared" si="14"/>
        <v>81638</v>
      </c>
      <c r="AR25" s="12">
        <f t="shared" si="5"/>
        <v>0</v>
      </c>
      <c r="AS25" s="53">
        <f t="shared" si="15"/>
        <v>0</v>
      </c>
      <c r="AT25" s="53">
        <f t="shared" si="21"/>
        <v>0</v>
      </c>
      <c r="AU25" s="31">
        <f t="shared" si="6"/>
        <v>0</v>
      </c>
      <c r="AV25" s="31">
        <f t="shared" si="7"/>
        <v>0</v>
      </c>
      <c r="AW25" s="31">
        <f t="shared" si="8"/>
        <v>0</v>
      </c>
      <c r="AX25" s="56">
        <f>AX$3</f>
        <v>0</v>
      </c>
      <c r="AY25" s="10">
        <f t="shared" si="0"/>
        <v>0</v>
      </c>
      <c r="AZ25" s="56">
        <f>AZ$3</f>
        <v>0</v>
      </c>
      <c r="BA25" s="10">
        <f t="shared" si="1"/>
        <v>0</v>
      </c>
      <c r="BB25" s="4"/>
      <c r="BC25" s="10">
        <f t="shared" si="2"/>
        <v>0</v>
      </c>
      <c r="BD25" s="56">
        <f>BD$3</f>
        <v>42.23</v>
      </c>
      <c r="BE25" s="10">
        <f t="shared" si="9"/>
        <v>506.76</v>
      </c>
      <c r="BF25" s="56">
        <f>BF$3</f>
        <v>34.799999999999997</v>
      </c>
      <c r="BG25" s="10">
        <f t="shared" si="10"/>
        <v>0</v>
      </c>
      <c r="BH25" s="56">
        <f>BH$3</f>
        <v>4.419E-2</v>
      </c>
      <c r="BI25" s="10">
        <f t="shared" si="11"/>
        <v>3607.58322</v>
      </c>
      <c r="BJ25" s="56">
        <f>BJ$3</f>
        <v>3.6420000000000001E-2</v>
      </c>
      <c r="BK25" s="102">
        <f t="shared" si="12"/>
        <v>0</v>
      </c>
      <c r="BL25" s="5">
        <f t="shared" si="13"/>
        <v>4114.3432199999997</v>
      </c>
    </row>
    <row r="26" spans="1:64">
      <c r="A26" s="4">
        <v>24</v>
      </c>
      <c r="B26" s="56" t="s">
        <v>2409</v>
      </c>
      <c r="C26" s="56" t="s">
        <v>1151</v>
      </c>
      <c r="D26" s="70" t="s">
        <v>1152</v>
      </c>
      <c r="E26" s="56"/>
      <c r="F26" s="56" t="s">
        <v>1153</v>
      </c>
      <c r="G26" s="56" t="s">
        <v>173</v>
      </c>
      <c r="H26" s="70" t="s">
        <v>39</v>
      </c>
      <c r="I26" s="56"/>
      <c r="J26" s="70" t="s">
        <v>1154</v>
      </c>
      <c r="K26" s="56" t="s">
        <v>2387</v>
      </c>
      <c r="L26" s="56" t="s">
        <v>11</v>
      </c>
      <c r="M26" s="56"/>
      <c r="N26" s="70" t="s">
        <v>1152</v>
      </c>
      <c r="O26" s="56"/>
      <c r="P26" s="56" t="s">
        <v>1153</v>
      </c>
      <c r="Q26" s="56" t="s">
        <v>173</v>
      </c>
      <c r="R26" s="70" t="s">
        <v>39</v>
      </c>
      <c r="S26" s="70" t="s">
        <v>1155</v>
      </c>
      <c r="T26" s="70" t="s">
        <v>1156</v>
      </c>
      <c r="U26" s="56"/>
      <c r="V26" s="83">
        <v>23307</v>
      </c>
      <c r="W26" s="83">
        <v>15295</v>
      </c>
      <c r="X26" s="83">
        <v>3706</v>
      </c>
      <c r="Y26" s="83"/>
      <c r="Z26" s="83">
        <v>14233</v>
      </c>
      <c r="AA26" s="83"/>
      <c r="AB26" s="83">
        <v>1939</v>
      </c>
      <c r="AC26" s="83"/>
      <c r="AD26" s="83">
        <v>149</v>
      </c>
      <c r="AE26" s="83"/>
      <c r="AF26" s="83">
        <v>6068</v>
      </c>
      <c r="AG26" s="83">
        <v>15562</v>
      </c>
      <c r="AH26" s="91">
        <f t="shared" si="3"/>
        <v>80259</v>
      </c>
      <c r="AI26" s="51">
        <f t="shared" si="4"/>
        <v>80259</v>
      </c>
      <c r="AJ26" s="56" t="str">
        <f>AJ$3</f>
        <v>W-3.6</v>
      </c>
      <c r="AK26" s="4" t="s">
        <v>56</v>
      </c>
      <c r="AL26" s="56"/>
      <c r="AM26" s="4">
        <v>8784</v>
      </c>
      <c r="AN26" s="4">
        <v>12</v>
      </c>
      <c r="AO26" s="4">
        <v>100</v>
      </c>
      <c r="AP26" s="4">
        <v>0</v>
      </c>
      <c r="AQ26" s="12">
        <f t="shared" si="14"/>
        <v>80259</v>
      </c>
      <c r="AR26" s="12">
        <f t="shared" si="5"/>
        <v>0</v>
      </c>
      <c r="AS26" s="53">
        <f t="shared" si="15"/>
        <v>0</v>
      </c>
      <c r="AT26" s="53">
        <f t="shared" si="21"/>
        <v>0</v>
      </c>
      <c r="AU26" s="31">
        <f t="shared" si="6"/>
        <v>0</v>
      </c>
      <c r="AV26" s="31">
        <f t="shared" si="7"/>
        <v>0</v>
      </c>
      <c r="AW26" s="31">
        <f t="shared" si="8"/>
        <v>0</v>
      </c>
      <c r="AX26" s="56">
        <f>AX$3</f>
        <v>0</v>
      </c>
      <c r="AY26" s="10">
        <f t="shared" si="0"/>
        <v>0</v>
      </c>
      <c r="AZ26" s="56">
        <f>AZ$3</f>
        <v>0</v>
      </c>
      <c r="BA26" s="10">
        <f t="shared" si="1"/>
        <v>0</v>
      </c>
      <c r="BB26" s="4"/>
      <c r="BC26" s="10">
        <f t="shared" si="2"/>
        <v>0</v>
      </c>
      <c r="BD26" s="56">
        <f>BD$3</f>
        <v>42.23</v>
      </c>
      <c r="BE26" s="10">
        <f t="shared" si="9"/>
        <v>506.76</v>
      </c>
      <c r="BF26" s="56">
        <f>BF$3</f>
        <v>34.799999999999997</v>
      </c>
      <c r="BG26" s="10">
        <f t="shared" si="10"/>
        <v>0</v>
      </c>
      <c r="BH26" s="56">
        <f>BH$3</f>
        <v>4.419E-2</v>
      </c>
      <c r="BI26" s="10">
        <f t="shared" si="11"/>
        <v>3546.6452100000001</v>
      </c>
      <c r="BJ26" s="56">
        <f>BJ$3</f>
        <v>3.6420000000000001E-2</v>
      </c>
      <c r="BK26" s="102">
        <f t="shared" si="12"/>
        <v>0</v>
      </c>
      <c r="BL26" s="5">
        <f t="shared" si="13"/>
        <v>4053.4052099999999</v>
      </c>
    </row>
    <row r="27" spans="1:64">
      <c r="A27" s="4">
        <v>25</v>
      </c>
      <c r="B27" s="56" t="s">
        <v>2409</v>
      </c>
      <c r="C27" s="56" t="s">
        <v>1151</v>
      </c>
      <c r="D27" s="70" t="s">
        <v>1152</v>
      </c>
      <c r="E27" s="56"/>
      <c r="F27" s="56" t="s">
        <v>1153</v>
      </c>
      <c r="G27" s="56" t="s">
        <v>173</v>
      </c>
      <c r="H27" s="70" t="s">
        <v>39</v>
      </c>
      <c r="I27" s="56"/>
      <c r="J27" s="70" t="s">
        <v>1154</v>
      </c>
      <c r="K27" s="56" t="s">
        <v>2387</v>
      </c>
      <c r="L27" s="56" t="s">
        <v>11</v>
      </c>
      <c r="M27" s="56"/>
      <c r="N27" s="70" t="s">
        <v>1152</v>
      </c>
      <c r="O27" s="56"/>
      <c r="P27" s="56" t="s">
        <v>1153</v>
      </c>
      <c r="Q27" s="56" t="s">
        <v>1157</v>
      </c>
      <c r="R27" s="70" t="s">
        <v>39</v>
      </c>
      <c r="S27" s="56"/>
      <c r="T27" s="70" t="s">
        <v>1158</v>
      </c>
      <c r="U27" s="56"/>
      <c r="V27" s="83">
        <v>18147</v>
      </c>
      <c r="W27" s="83"/>
      <c r="X27" s="83">
        <v>7031</v>
      </c>
      <c r="Y27" s="83"/>
      <c r="Z27" s="83">
        <v>1611</v>
      </c>
      <c r="AA27" s="83"/>
      <c r="AB27" s="83">
        <v>1391</v>
      </c>
      <c r="AC27" s="83"/>
      <c r="AD27" s="83">
        <v>344</v>
      </c>
      <c r="AE27" s="83"/>
      <c r="AF27" s="83">
        <v>999</v>
      </c>
      <c r="AG27" s="83">
        <v>1453</v>
      </c>
      <c r="AH27" s="91">
        <f t="shared" si="3"/>
        <v>30976</v>
      </c>
      <c r="AI27" s="51">
        <f t="shared" si="4"/>
        <v>30976</v>
      </c>
      <c r="AJ27" s="56" t="str">
        <f>AJ$3</f>
        <v>W-3.6</v>
      </c>
      <c r="AK27" s="4" t="s">
        <v>56</v>
      </c>
      <c r="AL27" s="56"/>
      <c r="AM27" s="4">
        <v>8784</v>
      </c>
      <c r="AN27" s="4">
        <v>12</v>
      </c>
      <c r="AO27" s="4">
        <v>100</v>
      </c>
      <c r="AP27" s="4">
        <v>0</v>
      </c>
      <c r="AQ27" s="12">
        <f t="shared" si="14"/>
        <v>30976</v>
      </c>
      <c r="AR27" s="12">
        <f t="shared" si="5"/>
        <v>0</v>
      </c>
      <c r="AS27" s="53">
        <f t="shared" si="15"/>
        <v>0</v>
      </c>
      <c r="AT27" s="53">
        <f t="shared" si="21"/>
        <v>0</v>
      </c>
      <c r="AU27" s="31">
        <f t="shared" si="6"/>
        <v>0</v>
      </c>
      <c r="AV27" s="31">
        <f t="shared" si="7"/>
        <v>0</v>
      </c>
      <c r="AW27" s="31">
        <f t="shared" si="8"/>
        <v>0</v>
      </c>
      <c r="AX27" s="56">
        <f>AX$3</f>
        <v>0</v>
      </c>
      <c r="AY27" s="10">
        <f t="shared" si="0"/>
        <v>0</v>
      </c>
      <c r="AZ27" s="56">
        <f>AZ$3</f>
        <v>0</v>
      </c>
      <c r="BA27" s="10">
        <f t="shared" si="1"/>
        <v>0</v>
      </c>
      <c r="BB27" s="4"/>
      <c r="BC27" s="10">
        <f t="shared" si="2"/>
        <v>0</v>
      </c>
      <c r="BD27" s="56">
        <f>BD$3</f>
        <v>42.23</v>
      </c>
      <c r="BE27" s="10">
        <f t="shared" si="9"/>
        <v>506.76</v>
      </c>
      <c r="BF27" s="56">
        <f>BF$3</f>
        <v>34.799999999999997</v>
      </c>
      <c r="BG27" s="10">
        <f t="shared" si="10"/>
        <v>0</v>
      </c>
      <c r="BH27" s="56">
        <f>BH$3</f>
        <v>4.419E-2</v>
      </c>
      <c r="BI27" s="10">
        <f t="shared" si="11"/>
        <v>1368.82944</v>
      </c>
      <c r="BJ27" s="56">
        <f>BJ$3</f>
        <v>3.6420000000000001E-2</v>
      </c>
      <c r="BK27" s="102">
        <f t="shared" si="12"/>
        <v>0</v>
      </c>
      <c r="BL27" s="5">
        <f t="shared" si="13"/>
        <v>1875.58944</v>
      </c>
    </row>
    <row r="28" spans="1:64">
      <c r="A28" s="4">
        <v>26</v>
      </c>
      <c r="B28" s="56" t="s">
        <v>2409</v>
      </c>
      <c r="C28" s="56" t="s">
        <v>1159</v>
      </c>
      <c r="D28" s="70" t="s">
        <v>1160</v>
      </c>
      <c r="E28" s="56"/>
      <c r="F28" s="56" t="s">
        <v>1161</v>
      </c>
      <c r="G28" s="56" t="s">
        <v>1162</v>
      </c>
      <c r="H28" s="70" t="s">
        <v>1163</v>
      </c>
      <c r="I28" s="56"/>
      <c r="J28" s="70" t="s">
        <v>1164</v>
      </c>
      <c r="K28" s="56" t="s">
        <v>2387</v>
      </c>
      <c r="L28" s="56" t="s">
        <v>11</v>
      </c>
      <c r="M28" s="56" t="s">
        <v>14</v>
      </c>
      <c r="N28" s="70" t="s">
        <v>1160</v>
      </c>
      <c r="O28" s="56" t="s">
        <v>1161</v>
      </c>
      <c r="P28" s="56" t="s">
        <v>1161</v>
      </c>
      <c r="Q28" s="56" t="s">
        <v>1162</v>
      </c>
      <c r="R28" s="70" t="s">
        <v>1163</v>
      </c>
      <c r="S28" s="56"/>
      <c r="T28" s="70" t="s">
        <v>1165</v>
      </c>
      <c r="U28" s="70" t="s">
        <v>1166</v>
      </c>
      <c r="V28" s="83">
        <v>18199</v>
      </c>
      <c r="W28" s="83">
        <v>12577</v>
      </c>
      <c r="X28" s="83">
        <v>0</v>
      </c>
      <c r="Y28" s="83">
        <v>0</v>
      </c>
      <c r="Z28" s="83">
        <v>68</v>
      </c>
      <c r="AA28" s="83">
        <v>11</v>
      </c>
      <c r="AB28" s="83">
        <v>0</v>
      </c>
      <c r="AC28" s="83">
        <v>0</v>
      </c>
      <c r="AD28" s="83">
        <v>33129</v>
      </c>
      <c r="AE28" s="83">
        <v>1146</v>
      </c>
      <c r="AF28" s="83">
        <v>21054</v>
      </c>
      <c r="AG28" s="83">
        <v>19267</v>
      </c>
      <c r="AH28" s="91">
        <f t="shared" si="3"/>
        <v>105451</v>
      </c>
      <c r="AI28" s="51">
        <f t="shared" si="4"/>
        <v>105451</v>
      </c>
      <c r="AJ28" s="56" t="str">
        <f>AJ$4</f>
        <v>W-4</v>
      </c>
      <c r="AK28" s="4" t="s">
        <v>56</v>
      </c>
      <c r="AL28" s="56"/>
      <c r="AM28" s="4">
        <v>8784</v>
      </c>
      <c r="AN28" s="4">
        <v>12</v>
      </c>
      <c r="AO28" s="4">
        <v>100</v>
      </c>
      <c r="AP28" s="4">
        <v>0</v>
      </c>
      <c r="AQ28" s="12">
        <f t="shared" si="14"/>
        <v>105451</v>
      </c>
      <c r="AR28" s="12">
        <f t="shared" si="5"/>
        <v>0</v>
      </c>
      <c r="AS28" s="53">
        <f t="shared" si="15"/>
        <v>0</v>
      </c>
      <c r="AT28" s="53">
        <f t="shared" si="21"/>
        <v>0</v>
      </c>
      <c r="AU28" s="31">
        <f t="shared" si="6"/>
        <v>0</v>
      </c>
      <c r="AV28" s="31">
        <f t="shared" si="7"/>
        <v>0</v>
      </c>
      <c r="AW28" s="31">
        <f t="shared" si="8"/>
        <v>0</v>
      </c>
      <c r="AX28" s="56">
        <f t="shared" ref="AX28:AZ30" si="24">AX$4</f>
        <v>0</v>
      </c>
      <c r="AY28" s="10">
        <f t="shared" si="0"/>
        <v>0</v>
      </c>
      <c r="AZ28" s="56">
        <f t="shared" si="24"/>
        <v>0</v>
      </c>
      <c r="BA28" s="10">
        <f t="shared" si="1"/>
        <v>0</v>
      </c>
      <c r="BB28" s="4">
        <v>3.8999999999999998E-3</v>
      </c>
      <c r="BC28" s="10">
        <f t="shared" si="2"/>
        <v>411.25889999999998</v>
      </c>
      <c r="BD28" s="56">
        <f>BD$4</f>
        <v>227.58</v>
      </c>
      <c r="BE28" s="10">
        <f t="shared" si="9"/>
        <v>2730.96</v>
      </c>
      <c r="BF28" s="56">
        <f t="shared" ref="BF28:BJ30" si="25">BF$4</f>
        <v>187.54</v>
      </c>
      <c r="BG28" s="10">
        <f t="shared" si="10"/>
        <v>0</v>
      </c>
      <c r="BH28" s="56">
        <f t="shared" si="25"/>
        <v>4.1950000000000001E-2</v>
      </c>
      <c r="BI28" s="10">
        <f t="shared" si="11"/>
        <v>4423.6694500000003</v>
      </c>
      <c r="BJ28" s="56">
        <f t="shared" si="25"/>
        <v>3.4569999999999997E-2</v>
      </c>
      <c r="BK28" s="102">
        <f t="shared" si="12"/>
        <v>0</v>
      </c>
      <c r="BL28" s="5">
        <f t="shared" si="13"/>
        <v>7565.8883500000002</v>
      </c>
    </row>
    <row r="29" spans="1:64">
      <c r="A29" s="4">
        <v>27</v>
      </c>
      <c r="B29" s="56" t="s">
        <v>2409</v>
      </c>
      <c r="C29" s="56" t="s">
        <v>1167</v>
      </c>
      <c r="D29" s="70" t="s">
        <v>1098</v>
      </c>
      <c r="E29" s="56"/>
      <c r="F29" s="56" t="s">
        <v>1101</v>
      </c>
      <c r="G29" s="56" t="s">
        <v>1168</v>
      </c>
      <c r="H29" s="70" t="s">
        <v>519</v>
      </c>
      <c r="I29" s="56"/>
      <c r="J29" s="70" t="s">
        <v>1169</v>
      </c>
      <c r="K29" s="56" t="s">
        <v>2387</v>
      </c>
      <c r="L29" s="56" t="s">
        <v>11</v>
      </c>
      <c r="M29" s="56" t="s">
        <v>24</v>
      </c>
      <c r="N29" s="70" t="s">
        <v>1098</v>
      </c>
      <c r="O29" s="56" t="s">
        <v>1101</v>
      </c>
      <c r="P29" s="56" t="s">
        <v>1101</v>
      </c>
      <c r="Q29" s="56" t="s">
        <v>1168</v>
      </c>
      <c r="R29" s="70" t="s">
        <v>519</v>
      </c>
      <c r="S29" s="56"/>
      <c r="T29" s="70" t="s">
        <v>1170</v>
      </c>
      <c r="U29" s="70" t="s">
        <v>1171</v>
      </c>
      <c r="V29" s="83">
        <v>19745</v>
      </c>
      <c r="W29" s="83">
        <v>16330</v>
      </c>
      <c r="X29" s="83">
        <v>14902</v>
      </c>
      <c r="Y29" s="83">
        <v>10890</v>
      </c>
      <c r="Z29" s="83">
        <v>2754</v>
      </c>
      <c r="AA29" s="83">
        <v>753</v>
      </c>
      <c r="AB29" s="83">
        <v>694</v>
      </c>
      <c r="AC29" s="83">
        <v>700</v>
      </c>
      <c r="AD29" s="83">
        <v>3580</v>
      </c>
      <c r="AE29" s="83">
        <v>6912</v>
      </c>
      <c r="AF29" s="83">
        <v>14426</v>
      </c>
      <c r="AG29" s="83">
        <v>20995</v>
      </c>
      <c r="AH29" s="91">
        <f t="shared" si="3"/>
        <v>112681</v>
      </c>
      <c r="AI29" s="51">
        <f t="shared" si="4"/>
        <v>112681</v>
      </c>
      <c r="AJ29" s="56" t="str">
        <f>AJ$4</f>
        <v>W-4</v>
      </c>
      <c r="AK29" s="4" t="s">
        <v>56</v>
      </c>
      <c r="AL29" s="56"/>
      <c r="AM29" s="4">
        <v>8784</v>
      </c>
      <c r="AN29" s="4">
        <v>12</v>
      </c>
      <c r="AO29" s="4">
        <v>100</v>
      </c>
      <c r="AP29" s="4">
        <v>0</v>
      </c>
      <c r="AQ29" s="12">
        <f t="shared" si="14"/>
        <v>112681</v>
      </c>
      <c r="AR29" s="12">
        <f t="shared" si="5"/>
        <v>0</v>
      </c>
      <c r="AS29" s="53">
        <f t="shared" si="15"/>
        <v>0</v>
      </c>
      <c r="AT29" s="53">
        <f t="shared" si="21"/>
        <v>0</v>
      </c>
      <c r="AU29" s="31">
        <f t="shared" si="6"/>
        <v>0</v>
      </c>
      <c r="AV29" s="31">
        <f t="shared" si="7"/>
        <v>0</v>
      </c>
      <c r="AW29" s="31">
        <f t="shared" si="8"/>
        <v>0</v>
      </c>
      <c r="AX29" s="56">
        <f t="shared" si="24"/>
        <v>0</v>
      </c>
      <c r="AY29" s="10">
        <f t="shared" si="0"/>
        <v>0</v>
      </c>
      <c r="AZ29" s="56">
        <f t="shared" si="24"/>
        <v>0</v>
      </c>
      <c r="BA29" s="10">
        <f t="shared" si="1"/>
        <v>0</v>
      </c>
      <c r="BB29" s="4"/>
      <c r="BC29" s="10">
        <f t="shared" si="2"/>
        <v>0</v>
      </c>
      <c r="BD29" s="56">
        <f>BD$4</f>
        <v>227.58</v>
      </c>
      <c r="BE29" s="10">
        <f t="shared" si="9"/>
        <v>2730.96</v>
      </c>
      <c r="BF29" s="56">
        <f t="shared" si="25"/>
        <v>187.54</v>
      </c>
      <c r="BG29" s="10">
        <f t="shared" si="10"/>
        <v>0</v>
      </c>
      <c r="BH29" s="56">
        <f t="shared" si="25"/>
        <v>4.1950000000000001E-2</v>
      </c>
      <c r="BI29" s="10">
        <f t="shared" si="11"/>
        <v>4726.9679500000002</v>
      </c>
      <c r="BJ29" s="56">
        <f t="shared" si="25"/>
        <v>3.4569999999999997E-2</v>
      </c>
      <c r="BK29" s="102">
        <f t="shared" si="12"/>
        <v>0</v>
      </c>
      <c r="BL29" s="5">
        <f t="shared" si="13"/>
        <v>7457.9279500000002</v>
      </c>
    </row>
    <row r="30" spans="1:64">
      <c r="A30" s="4">
        <v>28</v>
      </c>
      <c r="B30" s="56" t="s">
        <v>2409</v>
      </c>
      <c r="C30" s="56" t="s">
        <v>1172</v>
      </c>
      <c r="D30" s="70" t="s">
        <v>1173</v>
      </c>
      <c r="E30" s="56"/>
      <c r="F30" s="56" t="s">
        <v>1056</v>
      </c>
      <c r="G30" s="56" t="s">
        <v>1174</v>
      </c>
      <c r="H30" s="70" t="s">
        <v>1175</v>
      </c>
      <c r="I30" s="56"/>
      <c r="J30" s="70" t="s">
        <v>1176</v>
      </c>
      <c r="K30" s="56" t="s">
        <v>2387</v>
      </c>
      <c r="L30" s="56" t="s">
        <v>11</v>
      </c>
      <c r="M30" s="56" t="s">
        <v>1178</v>
      </c>
      <c r="N30" s="70" t="s">
        <v>1173</v>
      </c>
      <c r="O30" s="56" t="s">
        <v>1056</v>
      </c>
      <c r="P30" s="56" t="s">
        <v>1056</v>
      </c>
      <c r="Q30" s="56" t="s">
        <v>1177</v>
      </c>
      <c r="R30" s="70" t="s">
        <v>1175</v>
      </c>
      <c r="S30" s="56"/>
      <c r="T30" s="70" t="s">
        <v>1179</v>
      </c>
      <c r="U30" s="70" t="s">
        <v>1180</v>
      </c>
      <c r="V30" s="83">
        <v>15251</v>
      </c>
      <c r="W30" s="83">
        <v>12510</v>
      </c>
      <c r="X30" s="83">
        <v>11432</v>
      </c>
      <c r="Y30" s="83">
        <v>8404</v>
      </c>
      <c r="Z30" s="83">
        <v>2562</v>
      </c>
      <c r="AA30" s="83">
        <v>399</v>
      </c>
      <c r="AB30" s="83">
        <v>0</v>
      </c>
      <c r="AC30" s="83"/>
      <c r="AD30" s="83">
        <v>1866</v>
      </c>
      <c r="AE30" s="83"/>
      <c r="AF30" s="83">
        <v>16321</v>
      </c>
      <c r="AG30" s="83">
        <v>16796</v>
      </c>
      <c r="AH30" s="91">
        <f t="shared" si="3"/>
        <v>85541</v>
      </c>
      <c r="AI30" s="51">
        <f t="shared" si="4"/>
        <v>85541</v>
      </c>
      <c r="AJ30" s="56" t="str">
        <f>AJ$4</f>
        <v>W-4</v>
      </c>
      <c r="AK30" s="4" t="s">
        <v>56</v>
      </c>
      <c r="AL30" s="56"/>
      <c r="AM30" s="4">
        <v>8784</v>
      </c>
      <c r="AN30" s="4">
        <v>12</v>
      </c>
      <c r="AO30" s="4">
        <v>100</v>
      </c>
      <c r="AP30" s="4">
        <v>0</v>
      </c>
      <c r="AQ30" s="12">
        <f t="shared" si="14"/>
        <v>85541</v>
      </c>
      <c r="AR30" s="12">
        <f t="shared" si="5"/>
        <v>0</v>
      </c>
      <c r="AS30" s="53">
        <f t="shared" si="15"/>
        <v>0</v>
      </c>
      <c r="AT30" s="53">
        <f>AT29</f>
        <v>0</v>
      </c>
      <c r="AU30" s="31">
        <f t="shared" si="6"/>
        <v>0</v>
      </c>
      <c r="AV30" s="31">
        <f t="shared" si="7"/>
        <v>0</v>
      </c>
      <c r="AW30" s="31">
        <f t="shared" si="8"/>
        <v>0</v>
      </c>
      <c r="AX30" s="56">
        <f t="shared" si="24"/>
        <v>0</v>
      </c>
      <c r="AY30" s="10">
        <f t="shared" si="0"/>
        <v>0</v>
      </c>
      <c r="AZ30" s="56">
        <f t="shared" si="24"/>
        <v>0</v>
      </c>
      <c r="BA30" s="10">
        <f t="shared" si="1"/>
        <v>0</v>
      </c>
      <c r="BB30" s="4">
        <v>3.8999999999999998E-3</v>
      </c>
      <c r="BC30" s="10">
        <f t="shared" si="2"/>
        <v>333.60989999999998</v>
      </c>
      <c r="BD30" s="56">
        <f>BD$4</f>
        <v>227.58</v>
      </c>
      <c r="BE30" s="10">
        <f t="shared" si="9"/>
        <v>2730.96</v>
      </c>
      <c r="BF30" s="56">
        <f t="shared" si="25"/>
        <v>187.54</v>
      </c>
      <c r="BG30" s="10">
        <f t="shared" si="10"/>
        <v>0</v>
      </c>
      <c r="BH30" s="56">
        <f t="shared" si="25"/>
        <v>4.1950000000000001E-2</v>
      </c>
      <c r="BI30" s="10">
        <f t="shared" si="11"/>
        <v>3588.4449500000001</v>
      </c>
      <c r="BJ30" s="56">
        <f t="shared" si="25"/>
        <v>3.4569999999999997E-2</v>
      </c>
      <c r="BK30" s="102">
        <f t="shared" si="12"/>
        <v>0</v>
      </c>
      <c r="BL30" s="5">
        <f t="shared" si="13"/>
        <v>6653.0148500000005</v>
      </c>
    </row>
    <row r="31" spans="1:64">
      <c r="A31" s="4">
        <v>29</v>
      </c>
      <c r="B31" s="56" t="s">
        <v>2409</v>
      </c>
      <c r="C31" s="56" t="s">
        <v>1172</v>
      </c>
      <c r="D31" s="70" t="s">
        <v>1173</v>
      </c>
      <c r="E31" s="56"/>
      <c r="F31" s="56" t="s">
        <v>1056</v>
      </c>
      <c r="G31" s="56" t="s">
        <v>1174</v>
      </c>
      <c r="H31" s="70" t="s">
        <v>1175</v>
      </c>
      <c r="I31" s="56"/>
      <c r="J31" s="70" t="s">
        <v>1176</v>
      </c>
      <c r="K31" s="56" t="s">
        <v>2387</v>
      </c>
      <c r="L31" s="56" t="s">
        <v>11</v>
      </c>
      <c r="M31" s="56" t="s">
        <v>1181</v>
      </c>
      <c r="N31" s="70" t="s">
        <v>1173</v>
      </c>
      <c r="O31" s="56" t="s">
        <v>1056</v>
      </c>
      <c r="P31" s="56" t="s">
        <v>1056</v>
      </c>
      <c r="Q31" s="56" t="s">
        <v>1177</v>
      </c>
      <c r="R31" s="70" t="s">
        <v>1175</v>
      </c>
      <c r="S31" s="56"/>
      <c r="T31" s="70" t="s">
        <v>1182</v>
      </c>
      <c r="U31" s="70" t="s">
        <v>1183</v>
      </c>
      <c r="V31" s="83">
        <v>20830</v>
      </c>
      <c r="W31" s="83"/>
      <c r="X31" s="83">
        <v>16133</v>
      </c>
      <c r="Y31" s="83"/>
      <c r="Z31" s="83">
        <v>8046</v>
      </c>
      <c r="AA31" s="83"/>
      <c r="AB31" s="83">
        <v>512</v>
      </c>
      <c r="AC31" s="83"/>
      <c r="AD31" s="83">
        <v>0</v>
      </c>
      <c r="AE31" s="83"/>
      <c r="AF31" s="83">
        <v>6735</v>
      </c>
      <c r="AG31" s="83">
        <v>9228</v>
      </c>
      <c r="AH31" s="91">
        <f t="shared" si="3"/>
        <v>61484</v>
      </c>
      <c r="AI31" s="51">
        <f t="shared" si="4"/>
        <v>61484</v>
      </c>
      <c r="AJ31" s="56" t="str">
        <f>AJ$3</f>
        <v>W-3.6</v>
      </c>
      <c r="AK31" s="4" t="s">
        <v>56</v>
      </c>
      <c r="AL31" s="56"/>
      <c r="AM31" s="4">
        <v>8784</v>
      </c>
      <c r="AN31" s="4">
        <v>12</v>
      </c>
      <c r="AO31" s="4">
        <v>100</v>
      </c>
      <c r="AP31" s="4">
        <v>0</v>
      </c>
      <c r="AQ31" s="12">
        <f t="shared" si="14"/>
        <v>61484</v>
      </c>
      <c r="AR31" s="12">
        <f t="shared" si="5"/>
        <v>0</v>
      </c>
      <c r="AS31" s="53">
        <f t="shared" si="15"/>
        <v>0</v>
      </c>
      <c r="AT31" s="53">
        <f>AT30</f>
        <v>0</v>
      </c>
      <c r="AU31" s="31">
        <f t="shared" si="6"/>
        <v>0</v>
      </c>
      <c r="AV31" s="31">
        <f t="shared" si="7"/>
        <v>0</v>
      </c>
      <c r="AW31" s="31">
        <f t="shared" si="8"/>
        <v>0</v>
      </c>
      <c r="AX31" s="56">
        <f t="shared" ref="AX31:AZ32" si="26">AX$3</f>
        <v>0</v>
      </c>
      <c r="AY31" s="10">
        <f t="shared" si="0"/>
        <v>0</v>
      </c>
      <c r="AZ31" s="56">
        <f t="shared" si="26"/>
        <v>0</v>
      </c>
      <c r="BA31" s="10">
        <f t="shared" si="1"/>
        <v>0</v>
      </c>
      <c r="BB31" s="4">
        <v>3.8999999999999998E-3</v>
      </c>
      <c r="BC31" s="10">
        <f t="shared" si="2"/>
        <v>239.7876</v>
      </c>
      <c r="BD31" s="56">
        <f>BD$3</f>
        <v>42.23</v>
      </c>
      <c r="BE31" s="10">
        <f t="shared" si="9"/>
        <v>506.76</v>
      </c>
      <c r="BF31" s="56">
        <f t="shared" ref="BF31:BJ32" si="27">BF$3</f>
        <v>34.799999999999997</v>
      </c>
      <c r="BG31" s="10">
        <f t="shared" si="10"/>
        <v>0</v>
      </c>
      <c r="BH31" s="56">
        <f t="shared" si="27"/>
        <v>4.419E-2</v>
      </c>
      <c r="BI31" s="10">
        <f t="shared" si="11"/>
        <v>2716.9779600000002</v>
      </c>
      <c r="BJ31" s="56">
        <f t="shared" si="27"/>
        <v>3.6420000000000001E-2</v>
      </c>
      <c r="BK31" s="102">
        <f t="shared" si="12"/>
        <v>0</v>
      </c>
      <c r="BL31" s="5">
        <f t="shared" si="13"/>
        <v>3463.5255600000005</v>
      </c>
    </row>
    <row r="32" spans="1:64">
      <c r="A32" s="4">
        <v>30</v>
      </c>
      <c r="B32" s="56" t="s">
        <v>2409</v>
      </c>
      <c r="C32" s="56" t="s">
        <v>1172</v>
      </c>
      <c r="D32" s="70" t="s">
        <v>1173</v>
      </c>
      <c r="E32" s="56"/>
      <c r="F32" s="56" t="s">
        <v>1056</v>
      </c>
      <c r="G32" s="56" t="s">
        <v>1174</v>
      </c>
      <c r="H32" s="70" t="s">
        <v>1175</v>
      </c>
      <c r="I32" s="56"/>
      <c r="J32" s="70" t="s">
        <v>1176</v>
      </c>
      <c r="K32" s="56" t="s">
        <v>2387</v>
      </c>
      <c r="L32" s="56" t="s">
        <v>11</v>
      </c>
      <c r="M32" s="56" t="s">
        <v>1184</v>
      </c>
      <c r="N32" s="70" t="s">
        <v>1173</v>
      </c>
      <c r="O32" s="56" t="s">
        <v>1056</v>
      </c>
      <c r="P32" s="56" t="s">
        <v>1056</v>
      </c>
      <c r="Q32" s="56" t="s">
        <v>1174</v>
      </c>
      <c r="R32" s="70" t="s">
        <v>1175</v>
      </c>
      <c r="S32" s="56"/>
      <c r="T32" s="70" t="s">
        <v>1185</v>
      </c>
      <c r="U32" s="70" t="s">
        <v>1186</v>
      </c>
      <c r="V32" s="83">
        <v>23847</v>
      </c>
      <c r="W32" s="83"/>
      <c r="X32" s="83">
        <v>20178</v>
      </c>
      <c r="Y32" s="83"/>
      <c r="Z32" s="83">
        <v>11663</v>
      </c>
      <c r="AA32" s="83"/>
      <c r="AB32" s="83">
        <v>421</v>
      </c>
      <c r="AC32" s="83"/>
      <c r="AD32" s="83">
        <v>332</v>
      </c>
      <c r="AE32" s="83"/>
      <c r="AF32" s="83">
        <v>10206</v>
      </c>
      <c r="AG32" s="83">
        <v>12608</v>
      </c>
      <c r="AH32" s="91">
        <f t="shared" si="3"/>
        <v>79255</v>
      </c>
      <c r="AI32" s="51">
        <f t="shared" si="4"/>
        <v>79255</v>
      </c>
      <c r="AJ32" s="56" t="str">
        <f>AJ$3</f>
        <v>W-3.6</v>
      </c>
      <c r="AK32" s="4" t="s">
        <v>56</v>
      </c>
      <c r="AL32" s="56"/>
      <c r="AM32" s="4">
        <v>8784</v>
      </c>
      <c r="AN32" s="4">
        <v>12</v>
      </c>
      <c r="AO32" s="4">
        <v>100</v>
      </c>
      <c r="AP32" s="4">
        <v>0</v>
      </c>
      <c r="AQ32" s="12">
        <f t="shared" si="14"/>
        <v>79255</v>
      </c>
      <c r="AR32" s="12">
        <f t="shared" si="5"/>
        <v>0</v>
      </c>
      <c r="AS32" s="53">
        <f t="shared" si="15"/>
        <v>0</v>
      </c>
      <c r="AT32" s="53">
        <f>AT30</f>
        <v>0</v>
      </c>
      <c r="AU32" s="31">
        <f t="shared" si="6"/>
        <v>0</v>
      </c>
      <c r="AV32" s="31">
        <f t="shared" si="7"/>
        <v>0</v>
      </c>
      <c r="AW32" s="31">
        <f t="shared" si="8"/>
        <v>0</v>
      </c>
      <c r="AX32" s="56">
        <f t="shared" si="26"/>
        <v>0</v>
      </c>
      <c r="AY32" s="10">
        <f t="shared" si="0"/>
        <v>0</v>
      </c>
      <c r="AZ32" s="56">
        <f t="shared" si="26"/>
        <v>0</v>
      </c>
      <c r="BA32" s="10">
        <f t="shared" si="1"/>
        <v>0</v>
      </c>
      <c r="BB32" s="4">
        <v>3.8999999999999998E-3</v>
      </c>
      <c r="BC32" s="10">
        <f t="shared" si="2"/>
        <v>309.09449999999998</v>
      </c>
      <c r="BD32" s="56">
        <f>BD$3</f>
        <v>42.23</v>
      </c>
      <c r="BE32" s="10">
        <f t="shared" si="9"/>
        <v>506.76</v>
      </c>
      <c r="BF32" s="56">
        <f t="shared" si="27"/>
        <v>34.799999999999997</v>
      </c>
      <c r="BG32" s="10">
        <f t="shared" si="10"/>
        <v>0</v>
      </c>
      <c r="BH32" s="56">
        <f t="shared" si="27"/>
        <v>4.419E-2</v>
      </c>
      <c r="BI32" s="10">
        <f t="shared" si="11"/>
        <v>3502.2784499999998</v>
      </c>
      <c r="BJ32" s="56">
        <f t="shared" si="27"/>
        <v>3.6420000000000001E-2</v>
      </c>
      <c r="BK32" s="102">
        <f t="shared" si="12"/>
        <v>0</v>
      </c>
      <c r="BL32" s="5">
        <f t="shared" si="13"/>
        <v>4318.1329500000002</v>
      </c>
    </row>
    <row r="33" spans="1:87">
      <c r="A33" s="4">
        <v>31</v>
      </c>
      <c r="B33" s="56" t="s">
        <v>2395</v>
      </c>
      <c r="C33" s="56" t="s">
        <v>1677</v>
      </c>
      <c r="D33" s="70" t="s">
        <v>1678</v>
      </c>
      <c r="E33" s="56"/>
      <c r="F33" s="56" t="s">
        <v>1679</v>
      </c>
      <c r="G33" s="56" t="s">
        <v>1680</v>
      </c>
      <c r="H33" s="70" t="s">
        <v>16</v>
      </c>
      <c r="I33" s="56"/>
      <c r="J33" s="70" t="s">
        <v>1681</v>
      </c>
      <c r="K33" s="56" t="s">
        <v>2387</v>
      </c>
      <c r="L33" s="56" t="s">
        <v>11</v>
      </c>
      <c r="M33" s="56" t="s">
        <v>1677</v>
      </c>
      <c r="N33" s="70" t="s">
        <v>1678</v>
      </c>
      <c r="O33" s="56"/>
      <c r="P33" s="56" t="s">
        <v>1679</v>
      </c>
      <c r="Q33" s="56" t="s">
        <v>1680</v>
      </c>
      <c r="R33" s="70" t="s">
        <v>16</v>
      </c>
      <c r="S33" s="56"/>
      <c r="T33" s="70" t="s">
        <v>1682</v>
      </c>
      <c r="U33" s="70" t="s">
        <v>1683</v>
      </c>
      <c r="V33" s="83">
        <v>17844</v>
      </c>
      <c r="W33" s="83">
        <v>14776</v>
      </c>
      <c r="X33" s="83">
        <v>12862</v>
      </c>
      <c r="Y33" s="83">
        <v>9756</v>
      </c>
      <c r="Z33" s="83">
        <v>3806</v>
      </c>
      <c r="AA33" s="83">
        <v>786</v>
      </c>
      <c r="AB33" s="83">
        <v>274</v>
      </c>
      <c r="AC33" s="83">
        <v>11</v>
      </c>
      <c r="AD33" s="83">
        <v>2399</v>
      </c>
      <c r="AE33" s="83">
        <v>4205</v>
      </c>
      <c r="AF33" s="83">
        <v>8891</v>
      </c>
      <c r="AG33" s="83">
        <v>14350</v>
      </c>
      <c r="AH33" s="91">
        <f t="shared" si="3"/>
        <v>89960</v>
      </c>
      <c r="AI33" s="51">
        <f t="shared" si="4"/>
        <v>89960</v>
      </c>
      <c r="AJ33" s="56" t="str">
        <f>AJ$4</f>
        <v>W-4</v>
      </c>
      <c r="AK33" s="4" t="s">
        <v>56</v>
      </c>
      <c r="AL33" s="56"/>
      <c r="AM33" s="4">
        <v>8784</v>
      </c>
      <c r="AN33" s="4">
        <v>12</v>
      </c>
      <c r="AO33" s="4">
        <v>100</v>
      </c>
      <c r="AP33" s="4">
        <v>0</v>
      </c>
      <c r="AQ33" s="12">
        <f t="shared" si="14"/>
        <v>89960</v>
      </c>
      <c r="AR33" s="12">
        <f t="shared" si="5"/>
        <v>0</v>
      </c>
      <c r="AS33" s="53">
        <f t="shared" si="15"/>
        <v>0</v>
      </c>
      <c r="AT33" s="53">
        <f t="shared" ref="AT33:AT48" si="28">AT31</f>
        <v>0</v>
      </c>
      <c r="AU33" s="31">
        <f t="shared" si="6"/>
        <v>0</v>
      </c>
      <c r="AV33" s="31">
        <f t="shared" si="7"/>
        <v>0</v>
      </c>
      <c r="AW33" s="31">
        <f t="shared" si="8"/>
        <v>0</v>
      </c>
      <c r="AX33" s="56">
        <f>AX$4</f>
        <v>0</v>
      </c>
      <c r="AY33" s="10">
        <f t="shared" si="0"/>
        <v>0</v>
      </c>
      <c r="AZ33" s="56">
        <f>AZ$4</f>
        <v>0</v>
      </c>
      <c r="BA33" s="10">
        <f t="shared" si="1"/>
        <v>0</v>
      </c>
      <c r="BB33" s="4"/>
      <c r="BC33" s="10">
        <f t="shared" si="2"/>
        <v>0</v>
      </c>
      <c r="BD33" s="56">
        <f>BD$4</f>
        <v>227.58</v>
      </c>
      <c r="BE33" s="10">
        <f t="shared" si="9"/>
        <v>2730.96</v>
      </c>
      <c r="BF33" s="56">
        <f>BF$4</f>
        <v>187.54</v>
      </c>
      <c r="BG33" s="10">
        <f t="shared" si="10"/>
        <v>0</v>
      </c>
      <c r="BH33" s="56">
        <f>BH$4</f>
        <v>4.1950000000000001E-2</v>
      </c>
      <c r="BI33" s="10">
        <f t="shared" si="11"/>
        <v>3773.8220000000001</v>
      </c>
      <c r="BJ33" s="56">
        <f>BJ$4</f>
        <v>3.4569999999999997E-2</v>
      </c>
      <c r="BK33" s="102">
        <f t="shared" si="12"/>
        <v>0</v>
      </c>
      <c r="BL33" s="5">
        <f t="shared" si="13"/>
        <v>6504.7820000000002</v>
      </c>
    </row>
    <row r="34" spans="1:87">
      <c r="A34" s="4">
        <v>32</v>
      </c>
      <c r="B34" s="56" t="s">
        <v>2395</v>
      </c>
      <c r="C34" s="56" t="s">
        <v>1720</v>
      </c>
      <c r="D34" s="70" t="s">
        <v>1721</v>
      </c>
      <c r="E34" s="56"/>
      <c r="F34" s="56" t="s">
        <v>1722</v>
      </c>
      <c r="G34" s="56" t="s">
        <v>1723</v>
      </c>
      <c r="H34" s="70" t="s">
        <v>59</v>
      </c>
      <c r="I34" s="56"/>
      <c r="J34" s="70" t="s">
        <v>1724</v>
      </c>
      <c r="K34" s="56" t="s">
        <v>2387</v>
      </c>
      <c r="L34" s="56" t="s">
        <v>11</v>
      </c>
      <c r="M34" s="56" t="s">
        <v>289</v>
      </c>
      <c r="N34" s="70" t="s">
        <v>1721</v>
      </c>
      <c r="O34" s="56"/>
      <c r="P34" s="56" t="s">
        <v>1722</v>
      </c>
      <c r="Q34" s="56" t="s">
        <v>1723</v>
      </c>
      <c r="R34" s="70" t="s">
        <v>59</v>
      </c>
      <c r="S34" s="56"/>
      <c r="T34" s="70" t="s">
        <v>1725</v>
      </c>
      <c r="U34" s="70" t="s">
        <v>1726</v>
      </c>
      <c r="V34" s="83">
        <v>15244</v>
      </c>
      <c r="W34" s="83">
        <v>14684</v>
      </c>
      <c r="X34" s="83">
        <v>11724</v>
      </c>
      <c r="Y34" s="83">
        <v>10152</v>
      </c>
      <c r="Z34" s="83">
        <v>5125</v>
      </c>
      <c r="AA34" s="83">
        <v>1925</v>
      </c>
      <c r="AB34" s="83">
        <v>433</v>
      </c>
      <c r="AC34" s="83">
        <v>814</v>
      </c>
      <c r="AD34" s="83">
        <v>2777</v>
      </c>
      <c r="AE34" s="83">
        <v>6406</v>
      </c>
      <c r="AF34" s="83">
        <v>10320</v>
      </c>
      <c r="AG34" s="83">
        <v>18652</v>
      </c>
      <c r="AH34" s="91">
        <f t="shared" si="3"/>
        <v>98256</v>
      </c>
      <c r="AI34" s="51">
        <f t="shared" si="4"/>
        <v>98256</v>
      </c>
      <c r="AJ34" s="56" t="str">
        <f>AJ$3</f>
        <v>W-3.6</v>
      </c>
      <c r="AK34" s="4" t="s">
        <v>56</v>
      </c>
      <c r="AL34" s="56"/>
      <c r="AM34" s="4">
        <v>8784</v>
      </c>
      <c r="AN34" s="4">
        <v>12</v>
      </c>
      <c r="AO34" s="4">
        <v>100</v>
      </c>
      <c r="AP34" s="4">
        <v>0</v>
      </c>
      <c r="AQ34" s="12">
        <f t="shared" si="14"/>
        <v>98256</v>
      </c>
      <c r="AR34" s="12">
        <f t="shared" si="5"/>
        <v>0</v>
      </c>
      <c r="AS34" s="53">
        <f t="shared" si="15"/>
        <v>0</v>
      </c>
      <c r="AT34" s="53">
        <f t="shared" si="28"/>
        <v>0</v>
      </c>
      <c r="AU34" s="31">
        <f t="shared" si="6"/>
        <v>0</v>
      </c>
      <c r="AV34" s="31">
        <f t="shared" si="7"/>
        <v>0</v>
      </c>
      <c r="AW34" s="31">
        <f t="shared" si="8"/>
        <v>0</v>
      </c>
      <c r="AX34" s="56">
        <f>AX$3</f>
        <v>0</v>
      </c>
      <c r="AY34" s="10">
        <f t="shared" si="0"/>
        <v>0</v>
      </c>
      <c r="AZ34" s="56">
        <f>AZ$3</f>
        <v>0</v>
      </c>
      <c r="BA34" s="10">
        <f t="shared" si="1"/>
        <v>0</v>
      </c>
      <c r="BB34" s="4">
        <v>3.8999999999999998E-3</v>
      </c>
      <c r="BC34" s="10">
        <f t="shared" si="2"/>
        <v>383.19839999999999</v>
      </c>
      <c r="BD34" s="56">
        <f>BD$3</f>
        <v>42.23</v>
      </c>
      <c r="BE34" s="10">
        <f t="shared" si="9"/>
        <v>506.76</v>
      </c>
      <c r="BF34" s="56">
        <f>BF$3</f>
        <v>34.799999999999997</v>
      </c>
      <c r="BG34" s="10">
        <f t="shared" si="10"/>
        <v>0</v>
      </c>
      <c r="BH34" s="56">
        <f>BH$3</f>
        <v>4.419E-2</v>
      </c>
      <c r="BI34" s="10">
        <f t="shared" si="11"/>
        <v>4341.93264</v>
      </c>
      <c r="BJ34" s="56">
        <f>BJ$3</f>
        <v>3.6420000000000001E-2</v>
      </c>
      <c r="BK34" s="102">
        <f t="shared" si="12"/>
        <v>0</v>
      </c>
      <c r="BL34" s="5">
        <f t="shared" si="13"/>
        <v>5231.8910400000004</v>
      </c>
    </row>
    <row r="35" spans="1:87">
      <c r="A35" s="4">
        <v>33</v>
      </c>
      <c r="B35" s="56" t="s">
        <v>2395</v>
      </c>
      <c r="C35" s="56" t="s">
        <v>1728</v>
      </c>
      <c r="D35" s="70" t="s">
        <v>1729</v>
      </c>
      <c r="E35" s="56"/>
      <c r="F35" s="56" t="s">
        <v>1730</v>
      </c>
      <c r="G35" s="56" t="s">
        <v>1731</v>
      </c>
      <c r="H35" s="70" t="s">
        <v>481</v>
      </c>
      <c r="I35" s="56"/>
      <c r="J35" s="70" t="s">
        <v>1732</v>
      </c>
      <c r="K35" s="56" t="s">
        <v>2387</v>
      </c>
      <c r="L35" s="56" t="s">
        <v>11</v>
      </c>
      <c r="M35" s="56" t="s">
        <v>1733</v>
      </c>
      <c r="N35" s="70" t="s">
        <v>1729</v>
      </c>
      <c r="O35" s="56" t="s">
        <v>1730</v>
      </c>
      <c r="P35" s="56" t="s">
        <v>1734</v>
      </c>
      <c r="Q35" s="56"/>
      <c r="R35" s="70" t="s">
        <v>1735</v>
      </c>
      <c r="S35" s="56"/>
      <c r="T35" s="70" t="s">
        <v>1736</v>
      </c>
      <c r="U35" s="56"/>
      <c r="V35" s="83">
        <v>69323</v>
      </c>
      <c r="W35" s="83">
        <v>79385</v>
      </c>
      <c r="X35" s="83">
        <v>86751</v>
      </c>
      <c r="Y35" s="83">
        <v>72196</v>
      </c>
      <c r="Z35" s="83">
        <v>46065</v>
      </c>
      <c r="AA35" s="83">
        <v>16779</v>
      </c>
      <c r="AB35" s="83">
        <v>22936</v>
      </c>
      <c r="AC35" s="83">
        <v>20948</v>
      </c>
      <c r="AD35" s="83">
        <v>37749</v>
      </c>
      <c r="AE35" s="83">
        <v>51828</v>
      </c>
      <c r="AF35" s="83">
        <v>63885</v>
      </c>
      <c r="AG35" s="83">
        <v>87206</v>
      </c>
      <c r="AH35" s="91">
        <f t="shared" si="3"/>
        <v>655051</v>
      </c>
      <c r="AI35" s="51">
        <f t="shared" si="4"/>
        <v>655051</v>
      </c>
      <c r="AJ35" s="76" t="s">
        <v>15</v>
      </c>
      <c r="AK35" s="4" t="s">
        <v>56</v>
      </c>
      <c r="AL35" s="56">
        <v>500</v>
      </c>
      <c r="AM35" s="4">
        <v>8784</v>
      </c>
      <c r="AN35" s="4">
        <v>12</v>
      </c>
      <c r="AO35" s="4">
        <v>100</v>
      </c>
      <c r="AP35" s="4">
        <v>0</v>
      </c>
      <c r="AQ35" s="12">
        <f t="shared" si="14"/>
        <v>655051</v>
      </c>
      <c r="AR35" s="12">
        <f t="shared" si="5"/>
        <v>0</v>
      </c>
      <c r="AS35" s="53">
        <f t="shared" si="15"/>
        <v>0</v>
      </c>
      <c r="AT35" s="53">
        <f t="shared" si="28"/>
        <v>0</v>
      </c>
      <c r="AU35" s="31">
        <f t="shared" si="6"/>
        <v>0</v>
      </c>
      <c r="AV35" s="31">
        <f t="shared" si="7"/>
        <v>0</v>
      </c>
      <c r="AW35" s="31">
        <f t="shared" si="8"/>
        <v>0</v>
      </c>
      <c r="AX35" s="77">
        <f>'dane do formularza ofertowego'!H6</f>
        <v>0</v>
      </c>
      <c r="AY35" s="10">
        <f t="shared" si="0"/>
        <v>0</v>
      </c>
      <c r="AZ35" s="77">
        <f>'dane do formularza ofertowego'!H7</f>
        <v>0</v>
      </c>
      <c r="BA35" s="10">
        <f t="shared" si="1"/>
        <v>0</v>
      </c>
      <c r="BB35" s="4"/>
      <c r="BC35" s="10">
        <f t="shared" ref="BC35:BC52" si="29">BB35*AI35</f>
        <v>0</v>
      </c>
      <c r="BD35" s="76">
        <v>6.8599999999999998E-3</v>
      </c>
      <c r="BE35" s="10">
        <f>BD35*AL35*AM35*AO35/100</f>
        <v>30129.119999999999</v>
      </c>
      <c r="BF35" s="76">
        <v>5.6499999999999996E-3</v>
      </c>
      <c r="BG35" s="10">
        <f>BF35*AL35*AM35*AP35/100</f>
        <v>0</v>
      </c>
      <c r="BH35" s="76">
        <v>2.9319999999999999E-2</v>
      </c>
      <c r="BI35" s="103">
        <f t="shared" si="11"/>
        <v>19206.09532</v>
      </c>
      <c r="BJ35" s="76">
        <v>2.4160000000000001E-2</v>
      </c>
      <c r="BK35" s="102">
        <f t="shared" si="12"/>
        <v>0</v>
      </c>
      <c r="BL35" s="5">
        <f t="shared" si="13"/>
        <v>49335.215320000003</v>
      </c>
    </row>
    <row r="36" spans="1:87">
      <c r="A36" s="4">
        <v>34</v>
      </c>
      <c r="B36" s="56" t="s">
        <v>2410</v>
      </c>
      <c r="C36" s="56" t="s">
        <v>1745</v>
      </c>
      <c r="D36" s="70" t="s">
        <v>1746</v>
      </c>
      <c r="E36" s="56"/>
      <c r="F36" s="56" t="s">
        <v>1747</v>
      </c>
      <c r="G36" s="56" t="s">
        <v>1748</v>
      </c>
      <c r="H36" s="70" t="s">
        <v>459</v>
      </c>
      <c r="I36" s="56"/>
      <c r="J36" s="70" t="s">
        <v>1749</v>
      </c>
      <c r="K36" s="56" t="s">
        <v>2387</v>
      </c>
      <c r="L36" s="56" t="s">
        <v>11</v>
      </c>
      <c r="M36" s="56" t="s">
        <v>1088</v>
      </c>
      <c r="N36" s="70" t="s">
        <v>1746</v>
      </c>
      <c r="O36" s="56" t="s">
        <v>1747</v>
      </c>
      <c r="P36" s="56" t="s">
        <v>1747</v>
      </c>
      <c r="Q36" s="56" t="s">
        <v>1748</v>
      </c>
      <c r="R36" s="70" t="s">
        <v>459</v>
      </c>
      <c r="S36" s="56"/>
      <c r="T36" s="70" t="s">
        <v>1750</v>
      </c>
      <c r="U36" s="70" t="s">
        <v>1751</v>
      </c>
      <c r="V36" s="83">
        <v>20186</v>
      </c>
      <c r="W36" s="83">
        <v>15803</v>
      </c>
      <c r="X36" s="83">
        <v>17116</v>
      </c>
      <c r="Y36" s="83">
        <v>12940</v>
      </c>
      <c r="Z36" s="83">
        <v>5021</v>
      </c>
      <c r="AA36" s="83">
        <v>2074</v>
      </c>
      <c r="AB36" s="83">
        <v>0</v>
      </c>
      <c r="AC36" s="83">
        <v>0</v>
      </c>
      <c r="AD36" s="83">
        <v>4502</v>
      </c>
      <c r="AE36" s="83">
        <v>7643</v>
      </c>
      <c r="AF36" s="83">
        <v>14351</v>
      </c>
      <c r="AG36" s="83">
        <v>18639</v>
      </c>
      <c r="AH36" s="91">
        <f t="shared" si="3"/>
        <v>118275</v>
      </c>
      <c r="AI36" s="51">
        <f t="shared" si="4"/>
        <v>118275</v>
      </c>
      <c r="AJ36" s="56" t="str">
        <f>AJ$4</f>
        <v>W-4</v>
      </c>
      <c r="AK36" s="4" t="s">
        <v>56</v>
      </c>
      <c r="AL36" s="56"/>
      <c r="AM36" s="4">
        <v>8784</v>
      </c>
      <c r="AN36" s="4">
        <v>12</v>
      </c>
      <c r="AO36" s="4">
        <v>100</v>
      </c>
      <c r="AP36" s="4">
        <v>0</v>
      </c>
      <c r="AQ36" s="12">
        <f t="shared" si="14"/>
        <v>118275</v>
      </c>
      <c r="AR36" s="12">
        <f t="shared" si="5"/>
        <v>0</v>
      </c>
      <c r="AS36" s="53">
        <f t="shared" si="15"/>
        <v>0</v>
      </c>
      <c r="AT36" s="53">
        <f t="shared" si="28"/>
        <v>0</v>
      </c>
      <c r="AU36" s="31">
        <f t="shared" si="6"/>
        <v>0</v>
      </c>
      <c r="AV36" s="31">
        <f t="shared" si="7"/>
        <v>0</v>
      </c>
      <c r="AW36" s="31">
        <f t="shared" si="8"/>
        <v>0</v>
      </c>
      <c r="AX36" s="56">
        <f t="shared" ref="AX36:AZ37" si="30">AX$4</f>
        <v>0</v>
      </c>
      <c r="AY36" s="10">
        <f t="shared" si="0"/>
        <v>0</v>
      </c>
      <c r="AZ36" s="56">
        <f t="shared" si="30"/>
        <v>0</v>
      </c>
      <c r="BA36" s="10">
        <f t="shared" si="1"/>
        <v>0</v>
      </c>
      <c r="BB36" s="4"/>
      <c r="BC36" s="10">
        <f t="shared" si="29"/>
        <v>0</v>
      </c>
      <c r="BD36" s="56">
        <f>BD$4</f>
        <v>227.58</v>
      </c>
      <c r="BE36" s="10">
        <f t="shared" ref="BE36:BE49" si="31">BD36*AN36*AO36/100</f>
        <v>2730.96</v>
      </c>
      <c r="BF36" s="56">
        <f t="shared" ref="BF36:BJ37" si="32">BF$4</f>
        <v>187.54</v>
      </c>
      <c r="BG36" s="10">
        <f t="shared" si="10"/>
        <v>0</v>
      </c>
      <c r="BH36" s="56">
        <f t="shared" si="32"/>
        <v>4.1950000000000001E-2</v>
      </c>
      <c r="BI36" s="10">
        <f t="shared" si="11"/>
        <v>4961.6362500000005</v>
      </c>
      <c r="BJ36" s="56">
        <f t="shared" si="32"/>
        <v>3.4569999999999997E-2</v>
      </c>
      <c r="BK36" s="102">
        <f t="shared" si="12"/>
        <v>0</v>
      </c>
      <c r="BL36" s="5">
        <f t="shared" si="13"/>
        <v>7692.5962500000005</v>
      </c>
    </row>
    <row r="37" spans="1:87">
      <c r="A37" s="4">
        <v>35</v>
      </c>
      <c r="B37" s="56" t="s">
        <v>2410</v>
      </c>
      <c r="C37" s="56" t="s">
        <v>1752</v>
      </c>
      <c r="D37" s="70" t="s">
        <v>1753</v>
      </c>
      <c r="E37" s="56"/>
      <c r="F37" s="56" t="s">
        <v>1754</v>
      </c>
      <c r="G37" s="56" t="s">
        <v>1594</v>
      </c>
      <c r="H37" s="70" t="s">
        <v>272</v>
      </c>
      <c r="I37" s="56"/>
      <c r="J37" s="70" t="s">
        <v>1755</v>
      </c>
      <c r="K37" s="56" t="s">
        <v>2387</v>
      </c>
      <c r="L37" s="56" t="s">
        <v>11</v>
      </c>
      <c r="M37" s="56" t="s">
        <v>1756</v>
      </c>
      <c r="N37" s="70" t="s">
        <v>1753</v>
      </c>
      <c r="O37" s="56"/>
      <c r="P37" s="56" t="s">
        <v>1754</v>
      </c>
      <c r="Q37" s="56" t="s">
        <v>1594</v>
      </c>
      <c r="R37" s="70" t="s">
        <v>272</v>
      </c>
      <c r="S37" s="56"/>
      <c r="T37" s="70" t="s">
        <v>1757</v>
      </c>
      <c r="U37" s="70" t="s">
        <v>1758</v>
      </c>
      <c r="V37" s="83">
        <v>24072</v>
      </c>
      <c r="W37" s="83">
        <v>18406</v>
      </c>
      <c r="X37" s="83">
        <v>15190</v>
      </c>
      <c r="Y37" s="83">
        <v>11516</v>
      </c>
      <c r="Z37" s="83">
        <v>1497</v>
      </c>
      <c r="AA37" s="83">
        <v>0</v>
      </c>
      <c r="AB37" s="83">
        <v>0</v>
      </c>
      <c r="AC37" s="83">
        <v>0</v>
      </c>
      <c r="AD37" s="83">
        <v>2837</v>
      </c>
      <c r="AE37" s="83">
        <v>7246</v>
      </c>
      <c r="AF37" s="83">
        <v>13956</v>
      </c>
      <c r="AG37" s="83">
        <v>15058</v>
      </c>
      <c r="AH37" s="91">
        <f t="shared" si="3"/>
        <v>109778</v>
      </c>
      <c r="AI37" s="51">
        <f t="shared" si="4"/>
        <v>109778</v>
      </c>
      <c r="AJ37" s="56" t="str">
        <f>AJ$4</f>
        <v>W-4</v>
      </c>
      <c r="AK37" s="4" t="s">
        <v>56</v>
      </c>
      <c r="AL37" s="56"/>
      <c r="AM37" s="4">
        <v>8784</v>
      </c>
      <c r="AN37" s="4">
        <v>12</v>
      </c>
      <c r="AO37" s="4">
        <v>100</v>
      </c>
      <c r="AP37" s="4">
        <v>0</v>
      </c>
      <c r="AQ37" s="12">
        <f t="shared" si="14"/>
        <v>109778</v>
      </c>
      <c r="AR37" s="12">
        <f t="shared" si="5"/>
        <v>0</v>
      </c>
      <c r="AS37" s="53">
        <f t="shared" si="15"/>
        <v>0</v>
      </c>
      <c r="AT37" s="53">
        <f t="shared" si="28"/>
        <v>0</v>
      </c>
      <c r="AU37" s="31">
        <f t="shared" si="6"/>
        <v>0</v>
      </c>
      <c r="AV37" s="31">
        <f t="shared" si="7"/>
        <v>0</v>
      </c>
      <c r="AW37" s="31">
        <f t="shared" si="8"/>
        <v>0</v>
      </c>
      <c r="AX37" s="56">
        <f t="shared" si="30"/>
        <v>0</v>
      </c>
      <c r="AY37" s="10">
        <f t="shared" si="0"/>
        <v>0</v>
      </c>
      <c r="AZ37" s="56">
        <f t="shared" si="30"/>
        <v>0</v>
      </c>
      <c r="BA37" s="10">
        <f t="shared" si="1"/>
        <v>0</v>
      </c>
      <c r="BB37" s="4"/>
      <c r="BC37" s="10">
        <f t="shared" si="29"/>
        <v>0</v>
      </c>
      <c r="BD37" s="56">
        <f>BD$4</f>
        <v>227.58</v>
      </c>
      <c r="BE37" s="10">
        <f t="shared" si="31"/>
        <v>2730.96</v>
      </c>
      <c r="BF37" s="56">
        <f t="shared" si="32"/>
        <v>187.54</v>
      </c>
      <c r="BG37" s="10">
        <f t="shared" si="10"/>
        <v>0</v>
      </c>
      <c r="BH37" s="56">
        <f t="shared" si="32"/>
        <v>4.1950000000000001E-2</v>
      </c>
      <c r="BI37" s="10">
        <f t="shared" si="11"/>
        <v>4605.1871000000001</v>
      </c>
      <c r="BJ37" s="56">
        <f t="shared" si="32"/>
        <v>3.4569999999999997E-2</v>
      </c>
      <c r="BK37" s="102">
        <f t="shared" si="12"/>
        <v>0</v>
      </c>
      <c r="BL37" s="5">
        <f t="shared" si="13"/>
        <v>7336.1471000000001</v>
      </c>
    </row>
    <row r="38" spans="1:87">
      <c r="A38" s="4">
        <v>36</v>
      </c>
      <c r="B38" s="56" t="s">
        <v>2410</v>
      </c>
      <c r="C38" s="56" t="s">
        <v>1752</v>
      </c>
      <c r="D38" s="70" t="s">
        <v>1753</v>
      </c>
      <c r="E38" s="56"/>
      <c r="F38" s="56" t="s">
        <v>1754</v>
      </c>
      <c r="G38" s="56" t="s">
        <v>1594</v>
      </c>
      <c r="H38" s="70" t="s">
        <v>272</v>
      </c>
      <c r="I38" s="56"/>
      <c r="J38" s="70" t="s">
        <v>1755</v>
      </c>
      <c r="K38" s="56" t="s">
        <v>2387</v>
      </c>
      <c r="L38" s="56" t="s">
        <v>11</v>
      </c>
      <c r="M38" s="56" t="s">
        <v>1759</v>
      </c>
      <c r="N38" s="70" t="s">
        <v>1753</v>
      </c>
      <c r="O38" s="56"/>
      <c r="P38" s="56" t="s">
        <v>1754</v>
      </c>
      <c r="Q38" s="56" t="s">
        <v>1594</v>
      </c>
      <c r="R38" s="70" t="s">
        <v>1760</v>
      </c>
      <c r="S38" s="56"/>
      <c r="T38" s="70" t="s">
        <v>1761</v>
      </c>
      <c r="U38" s="70" t="s">
        <v>1762</v>
      </c>
      <c r="V38" s="83"/>
      <c r="W38" s="83">
        <v>6913</v>
      </c>
      <c r="X38" s="83"/>
      <c r="Y38" s="83"/>
      <c r="Z38" s="83"/>
      <c r="AA38" s="83"/>
      <c r="AB38" s="83">
        <v>13404</v>
      </c>
      <c r="AC38" s="83"/>
      <c r="AD38" s="83"/>
      <c r="AE38" s="83"/>
      <c r="AF38" s="83"/>
      <c r="AG38" s="83">
        <v>2498</v>
      </c>
      <c r="AH38" s="91">
        <f t="shared" si="3"/>
        <v>22815</v>
      </c>
      <c r="AI38" s="51">
        <f t="shared" si="4"/>
        <v>22815</v>
      </c>
      <c r="AJ38" s="56" t="str">
        <f>AJ$3</f>
        <v>W-3.6</v>
      </c>
      <c r="AK38" s="4" t="s">
        <v>56</v>
      </c>
      <c r="AL38" s="56"/>
      <c r="AM38" s="4">
        <v>8784</v>
      </c>
      <c r="AN38" s="4">
        <v>12</v>
      </c>
      <c r="AO38" s="4">
        <v>100</v>
      </c>
      <c r="AP38" s="4">
        <v>0</v>
      </c>
      <c r="AQ38" s="12">
        <f t="shared" si="14"/>
        <v>22815</v>
      </c>
      <c r="AR38" s="12">
        <f t="shared" si="5"/>
        <v>0</v>
      </c>
      <c r="AS38" s="53">
        <f t="shared" si="15"/>
        <v>0</v>
      </c>
      <c r="AT38" s="53">
        <f t="shared" si="28"/>
        <v>0</v>
      </c>
      <c r="AU38" s="31">
        <f t="shared" si="6"/>
        <v>0</v>
      </c>
      <c r="AV38" s="31">
        <f t="shared" si="7"/>
        <v>0</v>
      </c>
      <c r="AW38" s="31">
        <f t="shared" si="8"/>
        <v>0</v>
      </c>
      <c r="AX38" s="56">
        <f>AX$3</f>
        <v>0</v>
      </c>
      <c r="AY38" s="10">
        <f t="shared" si="0"/>
        <v>0</v>
      </c>
      <c r="AZ38" s="56">
        <f>AZ$3</f>
        <v>0</v>
      </c>
      <c r="BA38" s="10">
        <f t="shared" si="1"/>
        <v>0</v>
      </c>
      <c r="BB38" s="4"/>
      <c r="BC38" s="10">
        <f t="shared" si="29"/>
        <v>0</v>
      </c>
      <c r="BD38" s="56">
        <f>BD$3</f>
        <v>42.23</v>
      </c>
      <c r="BE38" s="10">
        <f t="shared" si="31"/>
        <v>506.76</v>
      </c>
      <c r="BF38" s="56">
        <f>BF$3</f>
        <v>34.799999999999997</v>
      </c>
      <c r="BG38" s="10">
        <f t="shared" si="10"/>
        <v>0</v>
      </c>
      <c r="BH38" s="56">
        <f>BH$3</f>
        <v>4.419E-2</v>
      </c>
      <c r="BI38" s="10">
        <f t="shared" si="11"/>
        <v>1008.19485</v>
      </c>
      <c r="BJ38" s="56">
        <f>BJ$3</f>
        <v>3.6420000000000001E-2</v>
      </c>
      <c r="BK38" s="102">
        <f t="shared" si="12"/>
        <v>0</v>
      </c>
      <c r="BL38" s="5">
        <f t="shared" si="13"/>
        <v>1514.9548500000001</v>
      </c>
    </row>
    <row r="39" spans="1:87">
      <c r="A39" s="4">
        <v>37</v>
      </c>
      <c r="B39" s="56" t="s">
        <v>2410</v>
      </c>
      <c r="C39" s="56" t="s">
        <v>1763</v>
      </c>
      <c r="D39" s="70" t="s">
        <v>1764</v>
      </c>
      <c r="E39" s="56"/>
      <c r="F39" s="56" t="s">
        <v>1765</v>
      </c>
      <c r="G39" s="56" t="s">
        <v>173</v>
      </c>
      <c r="H39" s="70" t="s">
        <v>1766</v>
      </c>
      <c r="I39" s="56"/>
      <c r="J39" s="70" t="s">
        <v>1767</v>
      </c>
      <c r="K39" s="56" t="s">
        <v>2387</v>
      </c>
      <c r="L39" s="56" t="s">
        <v>11</v>
      </c>
      <c r="M39" s="56" t="s">
        <v>1768</v>
      </c>
      <c r="N39" s="70" t="s">
        <v>1764</v>
      </c>
      <c r="O39" s="56"/>
      <c r="P39" s="56" t="s">
        <v>1765</v>
      </c>
      <c r="Q39" s="56" t="s">
        <v>173</v>
      </c>
      <c r="R39" s="70" t="s">
        <v>1766</v>
      </c>
      <c r="S39" s="70" t="s">
        <v>16</v>
      </c>
      <c r="T39" s="70" t="s">
        <v>1769</v>
      </c>
      <c r="U39" s="70" t="s">
        <v>1770</v>
      </c>
      <c r="V39" s="83">
        <v>2056</v>
      </c>
      <c r="W39" s="83">
        <v>1855</v>
      </c>
      <c r="X39" s="83">
        <v>236</v>
      </c>
      <c r="Y39" s="83">
        <v>983</v>
      </c>
      <c r="Z39" s="83">
        <v>918</v>
      </c>
      <c r="AA39" s="83">
        <v>0</v>
      </c>
      <c r="AB39" s="83">
        <v>513</v>
      </c>
      <c r="AC39" s="83">
        <v>0</v>
      </c>
      <c r="AD39" s="83">
        <v>458</v>
      </c>
      <c r="AE39" s="83">
        <v>766</v>
      </c>
      <c r="AF39" s="83">
        <v>975</v>
      </c>
      <c r="AG39" s="83">
        <v>321</v>
      </c>
      <c r="AH39" s="91">
        <f t="shared" si="3"/>
        <v>9081</v>
      </c>
      <c r="AI39" s="51">
        <f t="shared" si="4"/>
        <v>9081</v>
      </c>
      <c r="AJ39" s="56" t="str">
        <f>AJ$18</f>
        <v>W-2.1</v>
      </c>
      <c r="AK39" s="4" t="s">
        <v>56</v>
      </c>
      <c r="AL39" s="56"/>
      <c r="AM39" s="4">
        <v>8784</v>
      </c>
      <c r="AN39" s="4">
        <v>12</v>
      </c>
      <c r="AO39" s="4">
        <v>100</v>
      </c>
      <c r="AP39" s="4">
        <v>0</v>
      </c>
      <c r="AQ39" s="12">
        <f t="shared" si="14"/>
        <v>9081</v>
      </c>
      <c r="AR39" s="12">
        <f t="shared" si="5"/>
        <v>0</v>
      </c>
      <c r="AS39" s="53">
        <f t="shared" si="15"/>
        <v>0</v>
      </c>
      <c r="AT39" s="53">
        <f t="shared" si="28"/>
        <v>0</v>
      </c>
      <c r="AU39" s="31">
        <f t="shared" si="6"/>
        <v>0</v>
      </c>
      <c r="AV39" s="31">
        <f t="shared" si="7"/>
        <v>0</v>
      </c>
      <c r="AW39" s="31">
        <f t="shared" si="8"/>
        <v>0</v>
      </c>
      <c r="AX39" s="56">
        <f>AX$18</f>
        <v>0</v>
      </c>
      <c r="AY39" s="10">
        <f t="shared" si="0"/>
        <v>0</v>
      </c>
      <c r="AZ39" s="56">
        <f>AZ$18</f>
        <v>0</v>
      </c>
      <c r="BA39" s="10">
        <f t="shared" si="1"/>
        <v>0</v>
      </c>
      <c r="BB39" s="4"/>
      <c r="BC39" s="10">
        <f t="shared" si="29"/>
        <v>0</v>
      </c>
      <c r="BD39" s="56">
        <f>BD$18</f>
        <v>12.47</v>
      </c>
      <c r="BE39" s="10">
        <f t="shared" si="31"/>
        <v>149.64000000000001</v>
      </c>
      <c r="BF39" s="56">
        <f>BF$18</f>
        <v>10.28</v>
      </c>
      <c r="BG39" s="10">
        <f t="shared" si="10"/>
        <v>0</v>
      </c>
      <c r="BH39" s="56">
        <f>BH$18</f>
        <v>5.1270000000000003E-2</v>
      </c>
      <c r="BI39" s="10">
        <f t="shared" si="11"/>
        <v>465.58287000000001</v>
      </c>
      <c r="BJ39" s="56">
        <f>BJ$18</f>
        <v>4.2250000000000003E-2</v>
      </c>
      <c r="BK39" s="102">
        <f t="shared" si="12"/>
        <v>0</v>
      </c>
      <c r="BL39" s="5">
        <f t="shared" si="13"/>
        <v>615.22287000000006</v>
      </c>
    </row>
    <row r="40" spans="1:87">
      <c r="A40" s="4">
        <v>38</v>
      </c>
      <c r="B40" s="56" t="s">
        <v>2410</v>
      </c>
      <c r="C40" s="56" t="s">
        <v>1763</v>
      </c>
      <c r="D40" s="70" t="s">
        <v>1764</v>
      </c>
      <c r="E40" s="56"/>
      <c r="F40" s="56" t="s">
        <v>1765</v>
      </c>
      <c r="G40" s="56" t="s">
        <v>173</v>
      </c>
      <c r="H40" s="70" t="s">
        <v>1766</v>
      </c>
      <c r="I40" s="56"/>
      <c r="J40" s="70" t="s">
        <v>1767</v>
      </c>
      <c r="K40" s="56" t="s">
        <v>2387</v>
      </c>
      <c r="L40" s="56" t="s">
        <v>11</v>
      </c>
      <c r="M40" s="56" t="s">
        <v>1771</v>
      </c>
      <c r="N40" s="70" t="s">
        <v>1764</v>
      </c>
      <c r="O40" s="56" t="s">
        <v>1765</v>
      </c>
      <c r="P40" s="56" t="s">
        <v>1765</v>
      </c>
      <c r="Q40" s="56" t="s">
        <v>173</v>
      </c>
      <c r="R40" s="70" t="s">
        <v>1766</v>
      </c>
      <c r="S40" s="56"/>
      <c r="T40" s="70" t="s">
        <v>1772</v>
      </c>
      <c r="U40" s="70" t="s">
        <v>1773</v>
      </c>
      <c r="V40" s="83"/>
      <c r="W40" s="83"/>
      <c r="X40" s="83"/>
      <c r="Y40" s="83"/>
      <c r="Z40" s="83"/>
      <c r="AA40" s="83"/>
      <c r="AB40" s="83"/>
      <c r="AC40" s="83"/>
      <c r="AD40" s="83"/>
      <c r="AE40" s="83">
        <v>4018</v>
      </c>
      <c r="AF40" s="83"/>
      <c r="AG40" s="83">
        <v>20142</v>
      </c>
      <c r="AH40" s="91">
        <f t="shared" si="3"/>
        <v>24160</v>
      </c>
      <c r="AI40" s="51">
        <f t="shared" si="4"/>
        <v>24160</v>
      </c>
      <c r="AJ40" s="56" t="str">
        <f>AJ$3</f>
        <v>W-3.6</v>
      </c>
      <c r="AK40" s="4" t="s">
        <v>56</v>
      </c>
      <c r="AL40" s="56"/>
      <c r="AM40" s="4">
        <v>8784</v>
      </c>
      <c r="AN40" s="4">
        <v>12</v>
      </c>
      <c r="AO40" s="4">
        <v>100</v>
      </c>
      <c r="AP40" s="4">
        <v>0</v>
      </c>
      <c r="AQ40" s="12">
        <f t="shared" si="14"/>
        <v>24160</v>
      </c>
      <c r="AR40" s="12">
        <f t="shared" si="5"/>
        <v>0</v>
      </c>
      <c r="AS40" s="53">
        <f t="shared" si="15"/>
        <v>0</v>
      </c>
      <c r="AT40" s="53">
        <f t="shared" si="28"/>
        <v>0</v>
      </c>
      <c r="AU40" s="31">
        <f t="shared" si="6"/>
        <v>0</v>
      </c>
      <c r="AV40" s="31">
        <f t="shared" si="7"/>
        <v>0</v>
      </c>
      <c r="AW40" s="31">
        <f t="shared" si="8"/>
        <v>0</v>
      </c>
      <c r="AX40" s="56">
        <f>AX$3</f>
        <v>0</v>
      </c>
      <c r="AY40" s="10">
        <f t="shared" si="0"/>
        <v>0</v>
      </c>
      <c r="AZ40" s="56">
        <f>AZ$3</f>
        <v>0</v>
      </c>
      <c r="BA40" s="10">
        <f t="shared" si="1"/>
        <v>0</v>
      </c>
      <c r="BB40" s="4"/>
      <c r="BC40" s="10">
        <f t="shared" si="29"/>
        <v>0</v>
      </c>
      <c r="BD40" s="56">
        <f>BD$3</f>
        <v>42.23</v>
      </c>
      <c r="BE40" s="10">
        <f t="shared" si="31"/>
        <v>506.76</v>
      </c>
      <c r="BF40" s="56">
        <f>BF$3</f>
        <v>34.799999999999997</v>
      </c>
      <c r="BG40" s="10">
        <f t="shared" si="10"/>
        <v>0</v>
      </c>
      <c r="BH40" s="56">
        <f>BH$3</f>
        <v>4.419E-2</v>
      </c>
      <c r="BI40" s="10">
        <f t="shared" si="11"/>
        <v>1067.6304</v>
      </c>
      <c r="BJ40" s="56">
        <f>BJ$3</f>
        <v>3.6420000000000001E-2</v>
      </c>
      <c r="BK40" s="102">
        <f t="shared" si="12"/>
        <v>0</v>
      </c>
      <c r="BL40" s="5">
        <f t="shared" si="13"/>
        <v>1574.3904</v>
      </c>
    </row>
    <row r="41" spans="1:87" s="68" customFormat="1">
      <c r="A41" s="4">
        <v>39</v>
      </c>
      <c r="B41" s="56" t="s">
        <v>2410</v>
      </c>
      <c r="C41" s="56" t="s">
        <v>1763</v>
      </c>
      <c r="D41" s="70" t="s">
        <v>1764</v>
      </c>
      <c r="E41" s="56"/>
      <c r="F41" s="56" t="s">
        <v>1765</v>
      </c>
      <c r="G41" s="56" t="s">
        <v>173</v>
      </c>
      <c r="H41" s="70" t="s">
        <v>1766</v>
      </c>
      <c r="I41" s="56"/>
      <c r="J41" s="70" t="s">
        <v>1767</v>
      </c>
      <c r="K41" s="56" t="s">
        <v>2387</v>
      </c>
      <c r="L41" s="56" t="s">
        <v>11</v>
      </c>
      <c r="M41" s="56" t="s">
        <v>1774</v>
      </c>
      <c r="N41" s="70" t="s">
        <v>1764</v>
      </c>
      <c r="O41" s="56" t="s">
        <v>1765</v>
      </c>
      <c r="P41" s="56" t="s">
        <v>1765</v>
      </c>
      <c r="Q41" s="56" t="s">
        <v>173</v>
      </c>
      <c r="R41" s="70" t="s">
        <v>1766</v>
      </c>
      <c r="S41" s="56"/>
      <c r="T41" s="70" t="s">
        <v>1775</v>
      </c>
      <c r="U41" s="70" t="s">
        <v>1776</v>
      </c>
      <c r="V41" s="83"/>
      <c r="W41" s="83"/>
      <c r="X41" s="83"/>
      <c r="Y41" s="83"/>
      <c r="Z41" s="83"/>
      <c r="AA41" s="83"/>
      <c r="AB41" s="83"/>
      <c r="AC41" s="83"/>
      <c r="AD41" s="83">
        <v>14974</v>
      </c>
      <c r="AE41" s="83">
        <v>21435</v>
      </c>
      <c r="AF41" s="83">
        <v>32168</v>
      </c>
      <c r="AG41" s="83">
        <v>29126</v>
      </c>
      <c r="AH41" s="91">
        <f t="shared" si="3"/>
        <v>97703</v>
      </c>
      <c r="AI41" s="51">
        <f t="shared" si="4"/>
        <v>97703</v>
      </c>
      <c r="AJ41" s="56" t="str">
        <f>AJ35</f>
        <v>W-5.1</v>
      </c>
      <c r="AK41" s="4" t="s">
        <v>56</v>
      </c>
      <c r="AL41" s="56">
        <v>111</v>
      </c>
      <c r="AM41" s="4">
        <v>8784</v>
      </c>
      <c r="AN41" s="4">
        <v>12</v>
      </c>
      <c r="AO41" s="4">
        <v>100</v>
      </c>
      <c r="AP41" s="4">
        <v>0</v>
      </c>
      <c r="AQ41" s="12">
        <f t="shared" si="14"/>
        <v>97703</v>
      </c>
      <c r="AR41" s="12">
        <f t="shared" si="5"/>
        <v>0</v>
      </c>
      <c r="AS41" s="53">
        <f t="shared" si="15"/>
        <v>0</v>
      </c>
      <c r="AT41" s="53">
        <f t="shared" si="28"/>
        <v>0</v>
      </c>
      <c r="AU41" s="31">
        <f t="shared" si="6"/>
        <v>0</v>
      </c>
      <c r="AV41" s="31">
        <f t="shared" si="7"/>
        <v>0</v>
      </c>
      <c r="AW41" s="31">
        <f t="shared" si="8"/>
        <v>0</v>
      </c>
      <c r="AX41" s="56">
        <f>AX35</f>
        <v>0</v>
      </c>
      <c r="AY41" s="10">
        <f t="shared" si="0"/>
        <v>0</v>
      </c>
      <c r="AZ41" s="56">
        <f>AZ35</f>
        <v>0</v>
      </c>
      <c r="BA41" s="10">
        <f t="shared" si="1"/>
        <v>0</v>
      </c>
      <c r="BB41" s="4"/>
      <c r="BC41" s="10">
        <f t="shared" si="29"/>
        <v>0</v>
      </c>
      <c r="BD41" s="56">
        <f>BD35</f>
        <v>6.8599999999999998E-3</v>
      </c>
      <c r="BE41" s="10">
        <f>BD41*AL41*AM41*AO41/100</f>
        <v>6688.66464</v>
      </c>
      <c r="BF41" s="56">
        <f>BF35</f>
        <v>5.6499999999999996E-3</v>
      </c>
      <c r="BG41" s="10">
        <f t="shared" si="10"/>
        <v>0</v>
      </c>
      <c r="BH41" s="56">
        <f>BH35</f>
        <v>2.9319999999999999E-2</v>
      </c>
      <c r="BI41" s="10">
        <f t="shared" si="11"/>
        <v>2864.6519600000001</v>
      </c>
      <c r="BJ41" s="56">
        <f>BJ35</f>
        <v>2.4160000000000001E-2</v>
      </c>
      <c r="BK41" s="102">
        <f t="shared" si="12"/>
        <v>0</v>
      </c>
      <c r="BL41" s="5">
        <f t="shared" si="13"/>
        <v>9553.3166000000001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68" customFormat="1">
      <c r="A42" s="4">
        <v>40</v>
      </c>
      <c r="B42" s="56" t="s">
        <v>2410</v>
      </c>
      <c r="C42" s="56" t="s">
        <v>1777</v>
      </c>
      <c r="D42" s="70" t="s">
        <v>1778</v>
      </c>
      <c r="E42" s="56"/>
      <c r="F42" s="56" t="s">
        <v>1779</v>
      </c>
      <c r="G42" s="56"/>
      <c r="H42" s="70" t="s">
        <v>1780</v>
      </c>
      <c r="I42" s="56"/>
      <c r="J42" s="70" t="s">
        <v>1781</v>
      </c>
      <c r="K42" s="56" t="s">
        <v>2387</v>
      </c>
      <c r="L42" s="56" t="s">
        <v>11</v>
      </c>
      <c r="M42" s="56" t="s">
        <v>1783</v>
      </c>
      <c r="N42" s="70" t="s">
        <v>1778</v>
      </c>
      <c r="O42" s="56" t="s">
        <v>1782</v>
      </c>
      <c r="P42" s="56" t="s">
        <v>1779</v>
      </c>
      <c r="Q42" s="56"/>
      <c r="R42" s="70" t="s">
        <v>1780</v>
      </c>
      <c r="S42" s="56"/>
      <c r="T42" s="70" t="s">
        <v>1784</v>
      </c>
      <c r="U42" s="70" t="s">
        <v>1785</v>
      </c>
      <c r="V42" s="83">
        <v>23179</v>
      </c>
      <c r="W42" s="83">
        <v>18758</v>
      </c>
      <c r="X42" s="83">
        <v>13050</v>
      </c>
      <c r="Y42" s="83">
        <v>5781</v>
      </c>
      <c r="Z42" s="83">
        <v>5523</v>
      </c>
      <c r="AA42" s="83">
        <v>1947</v>
      </c>
      <c r="AB42" s="83">
        <v>1299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91">
        <f t="shared" si="3"/>
        <v>69537</v>
      </c>
      <c r="AI42" s="51">
        <f t="shared" si="4"/>
        <v>69537</v>
      </c>
      <c r="AJ42" s="56" t="str">
        <f>AJ$4</f>
        <v>W-4</v>
      </c>
      <c r="AK42" s="4" t="s">
        <v>56</v>
      </c>
      <c r="AL42" s="56"/>
      <c r="AM42" s="4">
        <v>8784</v>
      </c>
      <c r="AN42" s="4">
        <v>12</v>
      </c>
      <c r="AO42" s="4">
        <v>100</v>
      </c>
      <c r="AP42" s="4">
        <v>0</v>
      </c>
      <c r="AQ42" s="12">
        <f t="shared" si="14"/>
        <v>69537</v>
      </c>
      <c r="AR42" s="12">
        <f t="shared" si="5"/>
        <v>0</v>
      </c>
      <c r="AS42" s="53">
        <f t="shared" si="15"/>
        <v>0</v>
      </c>
      <c r="AT42" s="53">
        <f t="shared" si="28"/>
        <v>0</v>
      </c>
      <c r="AU42" s="31">
        <f t="shared" si="6"/>
        <v>0</v>
      </c>
      <c r="AV42" s="31">
        <f t="shared" si="7"/>
        <v>0</v>
      </c>
      <c r="AW42" s="31">
        <f t="shared" si="8"/>
        <v>0</v>
      </c>
      <c r="AX42" s="56">
        <f>AX$4</f>
        <v>0</v>
      </c>
      <c r="AY42" s="10">
        <f t="shared" si="0"/>
        <v>0</v>
      </c>
      <c r="AZ42" s="56">
        <f>AZ$4</f>
        <v>0</v>
      </c>
      <c r="BA42" s="10">
        <f t="shared" si="1"/>
        <v>0</v>
      </c>
      <c r="BB42" s="4"/>
      <c r="BC42" s="10">
        <f t="shared" si="29"/>
        <v>0</v>
      </c>
      <c r="BD42" s="56">
        <f>BD$4</f>
        <v>227.58</v>
      </c>
      <c r="BE42" s="10">
        <f t="shared" si="31"/>
        <v>2730.96</v>
      </c>
      <c r="BF42" s="56">
        <f>BF$4</f>
        <v>187.54</v>
      </c>
      <c r="BG42" s="10">
        <f t="shared" si="10"/>
        <v>0</v>
      </c>
      <c r="BH42" s="56">
        <f>BH$4</f>
        <v>4.1950000000000001E-2</v>
      </c>
      <c r="BI42" s="10">
        <f t="shared" si="11"/>
        <v>2917.0771500000001</v>
      </c>
      <c r="BJ42" s="56">
        <f>BJ$4</f>
        <v>3.4569999999999997E-2</v>
      </c>
      <c r="BK42" s="102">
        <f t="shared" si="12"/>
        <v>0</v>
      </c>
      <c r="BL42" s="5">
        <f t="shared" si="13"/>
        <v>5648.0371500000001</v>
      </c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>
      <c r="A43" s="4">
        <v>41</v>
      </c>
      <c r="B43" s="56" t="s">
        <v>2410</v>
      </c>
      <c r="C43" s="56" t="s">
        <v>1786</v>
      </c>
      <c r="D43" s="70" t="s">
        <v>1787</v>
      </c>
      <c r="E43" s="56"/>
      <c r="F43" s="56" t="s">
        <v>1788</v>
      </c>
      <c r="G43" s="56" t="s">
        <v>1789</v>
      </c>
      <c r="H43" s="70" t="s">
        <v>1790</v>
      </c>
      <c r="I43" s="56"/>
      <c r="J43" s="70" t="s">
        <v>1791</v>
      </c>
      <c r="K43" s="56" t="s">
        <v>2387</v>
      </c>
      <c r="L43" s="56" t="s">
        <v>11</v>
      </c>
      <c r="M43" s="56"/>
      <c r="N43" s="70" t="s">
        <v>1787</v>
      </c>
      <c r="O43" s="56"/>
      <c r="P43" s="56" t="s">
        <v>1788</v>
      </c>
      <c r="Q43" s="56" t="s">
        <v>1789</v>
      </c>
      <c r="R43" s="70" t="s">
        <v>1792</v>
      </c>
      <c r="S43" s="56"/>
      <c r="T43" s="70" t="s">
        <v>1793</v>
      </c>
      <c r="U43" s="70" t="s">
        <v>1794</v>
      </c>
      <c r="V43" s="83">
        <v>6973</v>
      </c>
      <c r="W43" s="83"/>
      <c r="X43" s="83">
        <v>5424</v>
      </c>
      <c r="Y43" s="83"/>
      <c r="Z43" s="83">
        <v>779</v>
      </c>
      <c r="AA43" s="83">
        <v>0</v>
      </c>
      <c r="AB43" s="83">
        <v>0</v>
      </c>
      <c r="AC43" s="83"/>
      <c r="AD43" s="83">
        <v>0</v>
      </c>
      <c r="AE43" s="83"/>
      <c r="AF43" s="83">
        <v>0</v>
      </c>
      <c r="AG43" s="83">
        <v>22</v>
      </c>
      <c r="AH43" s="91">
        <f t="shared" si="3"/>
        <v>13198</v>
      </c>
      <c r="AI43" s="51">
        <f t="shared" si="4"/>
        <v>13198</v>
      </c>
      <c r="AJ43" s="56" t="str">
        <f>AJ$3</f>
        <v>W-3.6</v>
      </c>
      <c r="AK43" s="4" t="s">
        <v>56</v>
      </c>
      <c r="AL43" s="56"/>
      <c r="AM43" s="4">
        <v>8784</v>
      </c>
      <c r="AN43" s="4">
        <v>12</v>
      </c>
      <c r="AO43" s="4">
        <v>0</v>
      </c>
      <c r="AP43" s="4">
        <v>100</v>
      </c>
      <c r="AQ43" s="12">
        <f t="shared" si="14"/>
        <v>0</v>
      </c>
      <c r="AR43" s="12">
        <f t="shared" si="5"/>
        <v>13198</v>
      </c>
      <c r="AS43" s="53">
        <f t="shared" si="15"/>
        <v>0</v>
      </c>
      <c r="AT43" s="53">
        <f t="shared" si="28"/>
        <v>0</v>
      </c>
      <c r="AU43" s="31">
        <f t="shared" si="6"/>
        <v>0</v>
      </c>
      <c r="AV43" s="31">
        <f t="shared" si="7"/>
        <v>0</v>
      </c>
      <c r="AW43" s="31">
        <f t="shared" si="8"/>
        <v>0</v>
      </c>
      <c r="AX43" s="56">
        <f t="shared" ref="AX43:AZ44" si="33">AX$3</f>
        <v>0</v>
      </c>
      <c r="AY43" s="10">
        <f t="shared" si="0"/>
        <v>0</v>
      </c>
      <c r="AZ43" s="56">
        <f t="shared" si="33"/>
        <v>0</v>
      </c>
      <c r="BA43" s="10">
        <f t="shared" si="1"/>
        <v>0</v>
      </c>
      <c r="BB43" s="4"/>
      <c r="BC43" s="10">
        <f t="shared" si="29"/>
        <v>0</v>
      </c>
      <c r="BD43" s="56">
        <f>BD$3</f>
        <v>42.23</v>
      </c>
      <c r="BE43" s="10">
        <f t="shared" si="31"/>
        <v>0</v>
      </c>
      <c r="BF43" s="56">
        <f t="shared" ref="BF43:BJ44" si="34">BF$3</f>
        <v>34.799999999999997</v>
      </c>
      <c r="BG43" s="10">
        <f t="shared" si="10"/>
        <v>417.6</v>
      </c>
      <c r="BH43" s="56">
        <f t="shared" si="34"/>
        <v>4.419E-2</v>
      </c>
      <c r="BI43" s="10">
        <f t="shared" si="11"/>
        <v>0</v>
      </c>
      <c r="BJ43" s="56">
        <f t="shared" si="34"/>
        <v>3.6420000000000001E-2</v>
      </c>
      <c r="BK43" s="102">
        <f t="shared" si="12"/>
        <v>480.67116000000004</v>
      </c>
      <c r="BL43" s="5">
        <f t="shared" si="13"/>
        <v>898.27116000000001</v>
      </c>
    </row>
    <row r="44" spans="1:87">
      <c r="A44" s="4">
        <v>42</v>
      </c>
      <c r="B44" s="56" t="s">
        <v>2410</v>
      </c>
      <c r="C44" s="56" t="s">
        <v>1786</v>
      </c>
      <c r="D44" s="70" t="s">
        <v>1787</v>
      </c>
      <c r="E44" s="56"/>
      <c r="F44" s="56" t="s">
        <v>1788</v>
      </c>
      <c r="G44" s="56" t="s">
        <v>1789</v>
      </c>
      <c r="H44" s="70" t="s">
        <v>1790</v>
      </c>
      <c r="I44" s="56"/>
      <c r="J44" s="70" t="s">
        <v>1791</v>
      </c>
      <c r="K44" s="56" t="s">
        <v>2387</v>
      </c>
      <c r="L44" s="56" t="s">
        <v>11</v>
      </c>
      <c r="M44" s="56"/>
      <c r="N44" s="70" t="s">
        <v>1787</v>
      </c>
      <c r="O44" s="56"/>
      <c r="P44" s="56" t="s">
        <v>1788</v>
      </c>
      <c r="Q44" s="56" t="s">
        <v>1789</v>
      </c>
      <c r="R44" s="70" t="s">
        <v>1792</v>
      </c>
      <c r="S44" s="70" t="s">
        <v>39</v>
      </c>
      <c r="T44" s="70" t="s">
        <v>1795</v>
      </c>
      <c r="U44" s="70" t="s">
        <v>1796</v>
      </c>
      <c r="V44" s="83">
        <v>5788</v>
      </c>
      <c r="W44" s="83"/>
      <c r="X44" s="83">
        <v>2404</v>
      </c>
      <c r="Y44" s="83"/>
      <c r="Z44" s="83">
        <v>46</v>
      </c>
      <c r="AA44" s="83"/>
      <c r="AB44" s="83">
        <v>68</v>
      </c>
      <c r="AC44" s="83"/>
      <c r="AD44" s="83">
        <v>125</v>
      </c>
      <c r="AE44" s="83"/>
      <c r="AF44" s="83">
        <v>723</v>
      </c>
      <c r="AG44" s="83">
        <v>2790</v>
      </c>
      <c r="AH44" s="91">
        <f t="shared" si="3"/>
        <v>11944</v>
      </c>
      <c r="AI44" s="51">
        <f t="shared" si="4"/>
        <v>11944</v>
      </c>
      <c r="AJ44" s="56" t="str">
        <f>AJ$3</f>
        <v>W-3.6</v>
      </c>
      <c r="AK44" s="4" t="s">
        <v>56</v>
      </c>
      <c r="AL44" s="56"/>
      <c r="AM44" s="4">
        <v>8784</v>
      </c>
      <c r="AN44" s="4">
        <v>12</v>
      </c>
      <c r="AO44" s="4">
        <v>0</v>
      </c>
      <c r="AP44" s="4">
        <v>100</v>
      </c>
      <c r="AQ44" s="12">
        <f t="shared" si="14"/>
        <v>0</v>
      </c>
      <c r="AR44" s="12">
        <f t="shared" si="5"/>
        <v>11944</v>
      </c>
      <c r="AS44" s="53">
        <f t="shared" si="15"/>
        <v>0</v>
      </c>
      <c r="AT44" s="53">
        <f t="shared" si="28"/>
        <v>0</v>
      </c>
      <c r="AU44" s="31">
        <f t="shared" si="6"/>
        <v>0</v>
      </c>
      <c r="AV44" s="31">
        <f t="shared" si="7"/>
        <v>0</v>
      </c>
      <c r="AW44" s="31">
        <f t="shared" si="8"/>
        <v>0</v>
      </c>
      <c r="AX44" s="56">
        <f t="shared" si="33"/>
        <v>0</v>
      </c>
      <c r="AY44" s="10">
        <f t="shared" si="0"/>
        <v>0</v>
      </c>
      <c r="AZ44" s="56">
        <f t="shared" si="33"/>
        <v>0</v>
      </c>
      <c r="BA44" s="10">
        <f t="shared" si="1"/>
        <v>0</v>
      </c>
      <c r="BB44" s="4"/>
      <c r="BC44" s="10">
        <f t="shared" si="29"/>
        <v>0</v>
      </c>
      <c r="BD44" s="56">
        <f>BD$3</f>
        <v>42.23</v>
      </c>
      <c r="BE44" s="10">
        <f t="shared" si="31"/>
        <v>0</v>
      </c>
      <c r="BF44" s="56">
        <f t="shared" si="34"/>
        <v>34.799999999999997</v>
      </c>
      <c r="BG44" s="10">
        <f t="shared" si="10"/>
        <v>417.6</v>
      </c>
      <c r="BH44" s="56">
        <f t="shared" si="34"/>
        <v>4.419E-2</v>
      </c>
      <c r="BI44" s="10">
        <f t="shared" si="11"/>
        <v>0</v>
      </c>
      <c r="BJ44" s="56">
        <f t="shared" si="34"/>
        <v>3.6420000000000001E-2</v>
      </c>
      <c r="BK44" s="102">
        <f t="shared" si="12"/>
        <v>435.00048000000004</v>
      </c>
      <c r="BL44" s="5">
        <f t="shared" si="13"/>
        <v>852.60048000000006</v>
      </c>
    </row>
    <row r="45" spans="1:87">
      <c r="A45" s="4">
        <v>43</v>
      </c>
      <c r="B45" s="56" t="s">
        <v>2410</v>
      </c>
      <c r="C45" s="56" t="s">
        <v>1797</v>
      </c>
      <c r="D45" s="70" t="s">
        <v>1798</v>
      </c>
      <c r="E45" s="56" t="s">
        <v>1799</v>
      </c>
      <c r="F45" s="56" t="s">
        <v>1800</v>
      </c>
      <c r="G45" s="56" t="s">
        <v>229</v>
      </c>
      <c r="H45" s="70" t="s">
        <v>1801</v>
      </c>
      <c r="I45" s="56"/>
      <c r="J45" s="70" t="s">
        <v>1802</v>
      </c>
      <c r="K45" s="56" t="s">
        <v>2387</v>
      </c>
      <c r="L45" s="56" t="s">
        <v>11</v>
      </c>
      <c r="M45" s="56" t="s">
        <v>1803</v>
      </c>
      <c r="N45" s="70" t="s">
        <v>1798</v>
      </c>
      <c r="O45" s="56" t="s">
        <v>1799</v>
      </c>
      <c r="P45" s="56" t="s">
        <v>1800</v>
      </c>
      <c r="Q45" s="56" t="s">
        <v>229</v>
      </c>
      <c r="R45" s="70" t="s">
        <v>1801</v>
      </c>
      <c r="S45" s="56"/>
      <c r="T45" s="70" t="s">
        <v>1804</v>
      </c>
      <c r="U45" s="70" t="s">
        <v>1805</v>
      </c>
      <c r="V45" s="83"/>
      <c r="W45" s="83">
        <v>7613</v>
      </c>
      <c r="X45" s="83"/>
      <c r="Y45" s="83">
        <v>3954</v>
      </c>
      <c r="Z45" s="83"/>
      <c r="AA45" s="83">
        <v>795</v>
      </c>
      <c r="AB45" s="83"/>
      <c r="AC45" s="83">
        <v>57</v>
      </c>
      <c r="AD45" s="83"/>
      <c r="AE45" s="83">
        <v>1121</v>
      </c>
      <c r="AF45" s="83"/>
      <c r="AG45" s="83">
        <v>4701</v>
      </c>
      <c r="AH45" s="91">
        <f t="shared" si="3"/>
        <v>18241</v>
      </c>
      <c r="AI45" s="51">
        <f t="shared" si="4"/>
        <v>18241</v>
      </c>
      <c r="AJ45" s="56" t="str">
        <f>AJ$3</f>
        <v>W-3.6</v>
      </c>
      <c r="AK45" s="4" t="s">
        <v>56</v>
      </c>
      <c r="AL45" s="56"/>
      <c r="AM45" s="4">
        <v>8784</v>
      </c>
      <c r="AN45" s="4">
        <v>12</v>
      </c>
      <c r="AO45" s="4">
        <v>100</v>
      </c>
      <c r="AP45" s="4">
        <v>0</v>
      </c>
      <c r="AQ45" s="12">
        <f t="shared" si="14"/>
        <v>18241</v>
      </c>
      <c r="AR45" s="12">
        <f t="shared" si="5"/>
        <v>0</v>
      </c>
      <c r="AS45" s="53">
        <f t="shared" si="15"/>
        <v>0</v>
      </c>
      <c r="AT45" s="53">
        <f t="shared" si="28"/>
        <v>0</v>
      </c>
      <c r="AU45" s="31">
        <f t="shared" si="6"/>
        <v>0</v>
      </c>
      <c r="AV45" s="31">
        <f t="shared" si="7"/>
        <v>0</v>
      </c>
      <c r="AW45" s="31">
        <f t="shared" si="8"/>
        <v>0</v>
      </c>
      <c r="AX45" s="56">
        <f>AX$3</f>
        <v>0</v>
      </c>
      <c r="AY45" s="10">
        <f t="shared" si="0"/>
        <v>0</v>
      </c>
      <c r="AZ45" s="56">
        <f>AZ$3</f>
        <v>0</v>
      </c>
      <c r="BA45" s="10">
        <f t="shared" si="1"/>
        <v>0</v>
      </c>
      <c r="BB45" s="4"/>
      <c r="BC45" s="10">
        <f t="shared" si="29"/>
        <v>0</v>
      </c>
      <c r="BD45" s="56">
        <f>BD$3</f>
        <v>42.23</v>
      </c>
      <c r="BE45" s="10">
        <f t="shared" si="31"/>
        <v>506.76</v>
      </c>
      <c r="BF45" s="56">
        <f>BF$3</f>
        <v>34.799999999999997</v>
      </c>
      <c r="BG45" s="10">
        <f t="shared" si="10"/>
        <v>0</v>
      </c>
      <c r="BH45" s="56">
        <f>BH$3</f>
        <v>4.419E-2</v>
      </c>
      <c r="BI45" s="10">
        <f t="shared" si="11"/>
        <v>806.06979000000001</v>
      </c>
      <c r="BJ45" s="56">
        <f>BJ$3</f>
        <v>3.6420000000000001E-2</v>
      </c>
      <c r="BK45" s="102">
        <f t="shared" si="12"/>
        <v>0</v>
      </c>
      <c r="BL45" s="5">
        <f t="shared" si="13"/>
        <v>1312.82979</v>
      </c>
    </row>
    <row r="46" spans="1:87">
      <c r="A46" s="4">
        <v>44</v>
      </c>
      <c r="B46" s="56" t="s">
        <v>2410</v>
      </c>
      <c r="C46" s="56" t="s">
        <v>1797</v>
      </c>
      <c r="D46" s="70" t="s">
        <v>1798</v>
      </c>
      <c r="E46" s="56" t="s">
        <v>1799</v>
      </c>
      <c r="F46" s="56" t="s">
        <v>1800</v>
      </c>
      <c r="G46" s="56" t="s">
        <v>229</v>
      </c>
      <c r="H46" s="70" t="s">
        <v>1801</v>
      </c>
      <c r="I46" s="56"/>
      <c r="J46" s="70" t="s">
        <v>1802</v>
      </c>
      <c r="K46" s="56" t="s">
        <v>2387</v>
      </c>
      <c r="L46" s="56" t="s">
        <v>11</v>
      </c>
      <c r="M46" s="56" t="s">
        <v>1806</v>
      </c>
      <c r="N46" s="70" t="s">
        <v>1798</v>
      </c>
      <c r="O46" s="56" t="s">
        <v>1799</v>
      </c>
      <c r="P46" s="56" t="s">
        <v>1800</v>
      </c>
      <c r="Q46" s="56" t="s">
        <v>229</v>
      </c>
      <c r="R46" s="70" t="s">
        <v>1801</v>
      </c>
      <c r="S46" s="56"/>
      <c r="T46" s="70" t="s">
        <v>1807</v>
      </c>
      <c r="U46" s="70" t="s">
        <v>1808</v>
      </c>
      <c r="V46" s="83">
        <v>16560</v>
      </c>
      <c r="W46" s="83">
        <v>13389</v>
      </c>
      <c r="X46" s="83">
        <v>12881</v>
      </c>
      <c r="Y46" s="83">
        <v>9431</v>
      </c>
      <c r="Z46" s="83">
        <v>3674</v>
      </c>
      <c r="AA46" s="83">
        <v>1161</v>
      </c>
      <c r="AB46" s="83">
        <v>649</v>
      </c>
      <c r="AC46" s="83">
        <v>69</v>
      </c>
      <c r="AD46" s="83">
        <v>6190</v>
      </c>
      <c r="AE46" s="83">
        <v>7956</v>
      </c>
      <c r="AF46" s="83">
        <v>10476</v>
      </c>
      <c r="AG46" s="83">
        <v>19951</v>
      </c>
      <c r="AH46" s="91">
        <f t="shared" si="3"/>
        <v>102387</v>
      </c>
      <c r="AI46" s="51">
        <f t="shared" si="4"/>
        <v>102387</v>
      </c>
      <c r="AJ46" s="56" t="str">
        <f>AJ$4</f>
        <v>W-4</v>
      </c>
      <c r="AK46" s="4" t="s">
        <v>56</v>
      </c>
      <c r="AL46" s="56"/>
      <c r="AM46" s="4">
        <v>8784</v>
      </c>
      <c r="AN46" s="4">
        <v>12</v>
      </c>
      <c r="AO46" s="4">
        <v>100</v>
      </c>
      <c r="AP46" s="4">
        <v>0</v>
      </c>
      <c r="AQ46" s="12">
        <f t="shared" si="14"/>
        <v>102387</v>
      </c>
      <c r="AR46" s="12">
        <f t="shared" si="5"/>
        <v>0</v>
      </c>
      <c r="AS46" s="53">
        <f t="shared" si="15"/>
        <v>0</v>
      </c>
      <c r="AT46" s="53">
        <f t="shared" si="28"/>
        <v>0</v>
      </c>
      <c r="AU46" s="31">
        <f t="shared" si="6"/>
        <v>0</v>
      </c>
      <c r="AV46" s="31">
        <f t="shared" si="7"/>
        <v>0</v>
      </c>
      <c r="AW46" s="31">
        <f t="shared" si="8"/>
        <v>0</v>
      </c>
      <c r="AX46" s="56">
        <f>AX$4</f>
        <v>0</v>
      </c>
      <c r="AY46" s="10">
        <f t="shared" si="0"/>
        <v>0</v>
      </c>
      <c r="AZ46" s="56">
        <f>AZ$4</f>
        <v>0</v>
      </c>
      <c r="BA46" s="10">
        <f t="shared" si="1"/>
        <v>0</v>
      </c>
      <c r="BB46" s="4"/>
      <c r="BC46" s="10">
        <f t="shared" si="29"/>
        <v>0</v>
      </c>
      <c r="BD46" s="56">
        <f>BD$4</f>
        <v>227.58</v>
      </c>
      <c r="BE46" s="10">
        <f t="shared" si="31"/>
        <v>2730.96</v>
      </c>
      <c r="BF46" s="56">
        <f>BF$4</f>
        <v>187.54</v>
      </c>
      <c r="BG46" s="10">
        <f t="shared" si="10"/>
        <v>0</v>
      </c>
      <c r="BH46" s="56">
        <f>BH$4</f>
        <v>4.1950000000000001E-2</v>
      </c>
      <c r="BI46" s="10">
        <f t="shared" si="11"/>
        <v>4295.13465</v>
      </c>
      <c r="BJ46" s="56">
        <f>BJ$4</f>
        <v>3.4569999999999997E-2</v>
      </c>
      <c r="BK46" s="102">
        <f t="shared" si="12"/>
        <v>0</v>
      </c>
      <c r="BL46" s="5">
        <f t="shared" si="13"/>
        <v>7026.09465</v>
      </c>
    </row>
    <row r="47" spans="1:87">
      <c r="A47" s="4">
        <v>45</v>
      </c>
      <c r="B47" s="56" t="s">
        <v>2395</v>
      </c>
      <c r="C47" s="56" t="s">
        <v>2191</v>
      </c>
      <c r="D47" s="70" t="s">
        <v>2192</v>
      </c>
      <c r="E47" s="56"/>
      <c r="F47" s="56" t="s">
        <v>2193</v>
      </c>
      <c r="G47" s="56" t="s">
        <v>2194</v>
      </c>
      <c r="H47" s="70" t="s">
        <v>272</v>
      </c>
      <c r="I47" s="56"/>
      <c r="J47" s="70" t="s">
        <v>2195</v>
      </c>
      <c r="K47" s="56" t="s">
        <v>2387</v>
      </c>
      <c r="L47" s="56" t="s">
        <v>11</v>
      </c>
      <c r="M47" s="56" t="s">
        <v>2197</v>
      </c>
      <c r="N47" s="70" t="s">
        <v>2192</v>
      </c>
      <c r="O47" s="56" t="s">
        <v>2196</v>
      </c>
      <c r="P47" s="56" t="s">
        <v>2196</v>
      </c>
      <c r="Q47" s="56" t="s">
        <v>2194</v>
      </c>
      <c r="R47" s="70" t="s">
        <v>272</v>
      </c>
      <c r="S47" s="56"/>
      <c r="T47" s="70" t="s">
        <v>2198</v>
      </c>
      <c r="U47" s="70" t="s">
        <v>2199</v>
      </c>
      <c r="V47" s="83">
        <v>8171</v>
      </c>
      <c r="W47" s="83">
        <v>3095</v>
      </c>
      <c r="X47" s="83">
        <v>1652</v>
      </c>
      <c r="Y47" s="83">
        <v>1181</v>
      </c>
      <c r="Z47" s="83">
        <v>574</v>
      </c>
      <c r="AA47" s="83">
        <v>69</v>
      </c>
      <c r="AB47" s="83">
        <v>0</v>
      </c>
      <c r="AC47" s="83">
        <v>115</v>
      </c>
      <c r="AD47" s="83">
        <v>241</v>
      </c>
      <c r="AE47" s="83">
        <v>998</v>
      </c>
      <c r="AF47" s="83">
        <v>964</v>
      </c>
      <c r="AG47" s="83">
        <v>3120</v>
      </c>
      <c r="AH47" s="91">
        <f t="shared" si="3"/>
        <v>20180</v>
      </c>
      <c r="AI47" s="51">
        <f t="shared" si="4"/>
        <v>20180</v>
      </c>
      <c r="AJ47" s="56" t="str">
        <f>AJ$3</f>
        <v>W-3.6</v>
      </c>
      <c r="AK47" s="4" t="s">
        <v>56</v>
      </c>
      <c r="AL47" s="56"/>
      <c r="AM47" s="4">
        <v>8784</v>
      </c>
      <c r="AN47" s="4">
        <v>12</v>
      </c>
      <c r="AO47" s="4">
        <v>100</v>
      </c>
      <c r="AP47" s="4">
        <v>0</v>
      </c>
      <c r="AQ47" s="12">
        <f t="shared" si="14"/>
        <v>20180</v>
      </c>
      <c r="AR47" s="12">
        <f t="shared" si="5"/>
        <v>0</v>
      </c>
      <c r="AS47" s="53">
        <f t="shared" si="15"/>
        <v>0</v>
      </c>
      <c r="AT47" s="53">
        <f t="shared" si="28"/>
        <v>0</v>
      </c>
      <c r="AU47" s="31">
        <f t="shared" si="6"/>
        <v>0</v>
      </c>
      <c r="AV47" s="31">
        <f t="shared" si="7"/>
        <v>0</v>
      </c>
      <c r="AW47" s="31">
        <f t="shared" si="8"/>
        <v>0</v>
      </c>
      <c r="AX47" s="56">
        <f>AX$3</f>
        <v>0</v>
      </c>
      <c r="AY47" s="10">
        <f t="shared" si="0"/>
        <v>0</v>
      </c>
      <c r="AZ47" s="56">
        <f>AZ$3</f>
        <v>0</v>
      </c>
      <c r="BA47" s="10">
        <f t="shared" si="1"/>
        <v>0</v>
      </c>
      <c r="BB47" s="4">
        <v>3.8999999999999998E-3</v>
      </c>
      <c r="BC47" s="10">
        <f t="shared" si="29"/>
        <v>78.701999999999998</v>
      </c>
      <c r="BD47" s="56">
        <f>BD$3</f>
        <v>42.23</v>
      </c>
      <c r="BE47" s="10">
        <f t="shared" si="31"/>
        <v>506.76</v>
      </c>
      <c r="BF47" s="56">
        <f>BF$3</f>
        <v>34.799999999999997</v>
      </c>
      <c r="BG47" s="10">
        <f t="shared" si="10"/>
        <v>0</v>
      </c>
      <c r="BH47" s="56">
        <f>BH$3</f>
        <v>4.419E-2</v>
      </c>
      <c r="BI47" s="10">
        <f t="shared" si="11"/>
        <v>891.75419999999997</v>
      </c>
      <c r="BJ47" s="56">
        <f>BJ$3</f>
        <v>3.6420000000000001E-2</v>
      </c>
      <c r="BK47" s="102">
        <f t="shared" si="12"/>
        <v>0</v>
      </c>
      <c r="BL47" s="5">
        <f t="shared" si="13"/>
        <v>1477.2162000000001</v>
      </c>
    </row>
    <row r="48" spans="1:87">
      <c r="A48" s="4">
        <v>46</v>
      </c>
      <c r="B48" s="56" t="s">
        <v>2409</v>
      </c>
      <c r="C48" s="56" t="s">
        <v>1172</v>
      </c>
      <c r="D48" s="70" t="s">
        <v>1173</v>
      </c>
      <c r="E48" s="56"/>
      <c r="F48" s="56" t="s">
        <v>1056</v>
      </c>
      <c r="G48" s="56" t="s">
        <v>1174</v>
      </c>
      <c r="H48" s="70" t="s">
        <v>1175</v>
      </c>
      <c r="I48" s="56"/>
      <c r="J48" s="70" t="s">
        <v>1176</v>
      </c>
      <c r="K48" s="4" t="s">
        <v>10</v>
      </c>
      <c r="L48" s="56" t="s">
        <v>11</v>
      </c>
      <c r="M48" s="56"/>
      <c r="N48" s="70" t="s">
        <v>2411</v>
      </c>
      <c r="O48" s="56" t="s">
        <v>1056</v>
      </c>
      <c r="P48" s="56" t="s">
        <v>1056</v>
      </c>
      <c r="Q48" s="56" t="s">
        <v>1174</v>
      </c>
      <c r="R48" s="70" t="s">
        <v>2046</v>
      </c>
      <c r="S48" s="56"/>
      <c r="T48" s="70" t="s">
        <v>2404</v>
      </c>
      <c r="U48" s="108"/>
      <c r="V48" s="83">
        <v>23740.916666666668</v>
      </c>
      <c r="W48" s="83">
        <v>23740.916666666668</v>
      </c>
      <c r="X48" s="83">
        <v>23740.916666666668</v>
      </c>
      <c r="Y48" s="83">
        <v>23740.916666666668</v>
      </c>
      <c r="Z48" s="83">
        <v>23740.916666666668</v>
      </c>
      <c r="AA48" s="83">
        <v>23740.916666666668</v>
      </c>
      <c r="AB48" s="83">
        <v>23740.916666666668</v>
      </c>
      <c r="AC48" s="83">
        <v>23740.916666666668</v>
      </c>
      <c r="AD48" s="83">
        <v>23740.916666666668</v>
      </c>
      <c r="AE48" s="83">
        <v>23740.916666666668</v>
      </c>
      <c r="AF48" s="83">
        <v>23740.916666666668</v>
      </c>
      <c r="AG48" s="83">
        <v>23740.916666666668</v>
      </c>
      <c r="AH48" s="91">
        <f t="shared" si="3"/>
        <v>284890.99999999994</v>
      </c>
      <c r="AI48" s="51">
        <f t="shared" si="4"/>
        <v>284890.99999999994</v>
      </c>
      <c r="AJ48" s="56" t="s">
        <v>15</v>
      </c>
      <c r="AK48" s="4" t="s">
        <v>56</v>
      </c>
      <c r="AL48" s="56">
        <v>130</v>
      </c>
      <c r="AM48" s="65">
        <v>8784</v>
      </c>
      <c r="AN48" s="65">
        <v>12</v>
      </c>
      <c r="AO48" s="4">
        <v>100</v>
      </c>
      <c r="AP48" s="4">
        <v>0</v>
      </c>
      <c r="AQ48" s="12">
        <f t="shared" si="14"/>
        <v>284891</v>
      </c>
      <c r="AR48" s="12">
        <f t="shared" si="5"/>
        <v>0</v>
      </c>
      <c r="AS48" s="53">
        <f t="shared" si="15"/>
        <v>0</v>
      </c>
      <c r="AT48" s="53">
        <f t="shared" si="28"/>
        <v>0</v>
      </c>
      <c r="AU48" s="31">
        <f t="shared" si="6"/>
        <v>0</v>
      </c>
      <c r="AV48" s="31">
        <f t="shared" si="7"/>
        <v>0</v>
      </c>
      <c r="AW48" s="31">
        <f t="shared" si="8"/>
        <v>0</v>
      </c>
      <c r="AX48" s="63">
        <f>AX35</f>
        <v>0</v>
      </c>
      <c r="AY48" s="10">
        <f t="shared" si="0"/>
        <v>0</v>
      </c>
      <c r="AZ48" s="63">
        <f>AZ35</f>
        <v>0</v>
      </c>
      <c r="BA48" s="10">
        <f t="shared" si="1"/>
        <v>0</v>
      </c>
      <c r="BB48" s="4"/>
      <c r="BC48" s="10">
        <f t="shared" si="29"/>
        <v>0</v>
      </c>
      <c r="BD48" s="56">
        <f>BD35</f>
        <v>6.8599999999999998E-3</v>
      </c>
      <c r="BE48" s="10">
        <f>BD48*AL48*AM48*AO48/100</f>
        <v>7833.5712000000003</v>
      </c>
      <c r="BF48" s="56">
        <f>BF35</f>
        <v>5.6499999999999996E-3</v>
      </c>
      <c r="BG48" s="10">
        <f t="shared" si="10"/>
        <v>0</v>
      </c>
      <c r="BH48" s="56">
        <f>BH35</f>
        <v>2.9319999999999999E-2</v>
      </c>
      <c r="BI48" s="103">
        <f t="shared" si="11"/>
        <v>8353.0041199999978</v>
      </c>
      <c r="BJ48" s="56">
        <f>BJ35</f>
        <v>2.4160000000000001E-2</v>
      </c>
      <c r="BK48" s="102">
        <f t="shared" si="12"/>
        <v>0</v>
      </c>
      <c r="BL48" s="5">
        <f t="shared" si="13"/>
        <v>16186.575319999998</v>
      </c>
    </row>
    <row r="49" spans="1:64">
      <c r="A49" s="4">
        <v>47</v>
      </c>
      <c r="B49" s="56" t="s">
        <v>2409</v>
      </c>
      <c r="C49" s="56" t="s">
        <v>2412</v>
      </c>
      <c r="D49" s="4" t="s">
        <v>2413</v>
      </c>
      <c r="E49" s="4"/>
      <c r="F49" s="4" t="s">
        <v>2414</v>
      </c>
      <c r="G49" s="4" t="s">
        <v>2414</v>
      </c>
      <c r="H49" s="4">
        <v>30</v>
      </c>
      <c r="I49" s="4"/>
      <c r="J49" s="70">
        <v>7440005181</v>
      </c>
      <c r="K49" s="4" t="s">
        <v>10</v>
      </c>
      <c r="L49" s="4" t="s">
        <v>11</v>
      </c>
      <c r="M49" s="4"/>
      <c r="N49" s="4" t="s">
        <v>2415</v>
      </c>
      <c r="O49" s="4" t="s">
        <v>2416</v>
      </c>
      <c r="P49" s="4" t="s">
        <v>2416</v>
      </c>
      <c r="Q49" s="4" t="s">
        <v>2417</v>
      </c>
      <c r="R49" s="4" t="s">
        <v>2418</v>
      </c>
      <c r="S49" s="4"/>
      <c r="T49" s="70" t="s">
        <v>2405</v>
      </c>
      <c r="U49" s="7"/>
      <c r="V49" s="83">
        <v>10632.25</v>
      </c>
      <c r="W49" s="83">
        <v>10632.25</v>
      </c>
      <c r="X49" s="83">
        <v>10632.25</v>
      </c>
      <c r="Y49" s="83">
        <v>10632.25</v>
      </c>
      <c r="Z49" s="83">
        <v>10632.25</v>
      </c>
      <c r="AA49" s="83">
        <v>10632.25</v>
      </c>
      <c r="AB49" s="83">
        <v>10632.25</v>
      </c>
      <c r="AC49" s="83">
        <v>10632.25</v>
      </c>
      <c r="AD49" s="83">
        <v>10632.25</v>
      </c>
      <c r="AE49" s="83">
        <v>10632.25</v>
      </c>
      <c r="AF49" s="83">
        <v>10632.25</v>
      </c>
      <c r="AG49" s="83">
        <v>10632.25</v>
      </c>
      <c r="AH49" s="91">
        <f t="shared" si="3"/>
        <v>127587</v>
      </c>
      <c r="AI49" s="51">
        <f t="shared" si="4"/>
        <v>127587</v>
      </c>
      <c r="AJ49" s="4" t="s">
        <v>27</v>
      </c>
      <c r="AK49" s="4" t="s">
        <v>56</v>
      </c>
      <c r="AL49" s="4"/>
      <c r="AM49" s="65">
        <v>8784</v>
      </c>
      <c r="AN49" s="65">
        <v>12</v>
      </c>
      <c r="AO49" s="4">
        <v>100</v>
      </c>
      <c r="AP49" s="4">
        <v>0</v>
      </c>
      <c r="AQ49" s="12">
        <f t="shared" si="14"/>
        <v>127587</v>
      </c>
      <c r="AR49" s="12">
        <f t="shared" si="5"/>
        <v>0</v>
      </c>
      <c r="AS49" s="53">
        <f t="shared" si="15"/>
        <v>0</v>
      </c>
      <c r="AT49" s="53">
        <f>AT47</f>
        <v>0</v>
      </c>
      <c r="AU49" s="31">
        <f t="shared" si="6"/>
        <v>0</v>
      </c>
      <c r="AV49" s="31">
        <f t="shared" si="7"/>
        <v>0</v>
      </c>
      <c r="AW49" s="31">
        <f t="shared" si="8"/>
        <v>0</v>
      </c>
      <c r="AX49" s="5">
        <f>AX4</f>
        <v>0</v>
      </c>
      <c r="AY49" s="10">
        <f t="shared" si="0"/>
        <v>0</v>
      </c>
      <c r="AZ49" s="5">
        <f>AZ4</f>
        <v>0</v>
      </c>
      <c r="BA49" s="10">
        <f t="shared" si="1"/>
        <v>0</v>
      </c>
      <c r="BB49" s="4"/>
      <c r="BC49" s="10">
        <f t="shared" si="29"/>
        <v>0</v>
      </c>
      <c r="BD49" s="4">
        <f>BD4</f>
        <v>227.58</v>
      </c>
      <c r="BE49" s="10">
        <f t="shared" si="31"/>
        <v>2730.96</v>
      </c>
      <c r="BF49" s="4">
        <f>BF4</f>
        <v>187.54</v>
      </c>
      <c r="BG49" s="10">
        <f t="shared" si="10"/>
        <v>0</v>
      </c>
      <c r="BH49" s="4">
        <f>BH4</f>
        <v>4.1950000000000001E-2</v>
      </c>
      <c r="BI49" s="103">
        <f t="shared" si="11"/>
        <v>5352.2746500000012</v>
      </c>
      <c r="BJ49" s="4">
        <f>BJ4</f>
        <v>3.4569999999999997E-2</v>
      </c>
      <c r="BK49" s="102">
        <f t="shared" si="12"/>
        <v>0</v>
      </c>
      <c r="BL49" s="5">
        <f t="shared" si="13"/>
        <v>8083.2346500000012</v>
      </c>
    </row>
    <row r="50" spans="1:64">
      <c r="A50" s="1">
        <v>48</v>
      </c>
      <c r="B50" s="121" t="s">
        <v>2410</v>
      </c>
      <c r="C50" s="121" t="s">
        <v>2625</v>
      </c>
      <c r="D50" s="122" t="s">
        <v>2626</v>
      </c>
      <c r="E50" s="121"/>
      <c r="F50" s="121" t="s">
        <v>2627</v>
      </c>
      <c r="G50" s="121" t="s">
        <v>1748</v>
      </c>
      <c r="H50" s="122" t="s">
        <v>143</v>
      </c>
      <c r="I50" s="121"/>
      <c r="J50" s="122" t="s">
        <v>2628</v>
      </c>
      <c r="K50" s="121" t="s">
        <v>2629</v>
      </c>
      <c r="L50" s="121"/>
      <c r="M50" s="121"/>
      <c r="N50" s="122"/>
      <c r="O50" s="121"/>
      <c r="P50" s="121"/>
      <c r="Q50" s="121"/>
      <c r="R50" s="122" t="s">
        <v>143</v>
      </c>
      <c r="S50" s="122"/>
      <c r="T50" s="123" t="s">
        <v>2630</v>
      </c>
      <c r="U50" s="124"/>
      <c r="V50" s="121"/>
      <c r="W50" s="121"/>
      <c r="X50" s="121"/>
      <c r="Y50" s="125"/>
      <c r="Z50" s="126"/>
      <c r="AA50" s="126"/>
      <c r="AB50" s="126"/>
      <c r="AC50" s="126"/>
      <c r="AD50" s="126"/>
      <c r="AE50" s="126"/>
      <c r="AF50" s="126"/>
      <c r="AG50" s="126"/>
      <c r="AH50" s="126">
        <v>25000</v>
      </c>
      <c r="AI50" s="51">
        <f t="shared" si="4"/>
        <v>25000</v>
      </c>
      <c r="AJ50" s="56" t="str">
        <f>AJ$3</f>
        <v>W-3.6</v>
      </c>
      <c r="AK50" s="4" t="s">
        <v>56</v>
      </c>
      <c r="AL50" s="4"/>
      <c r="AM50" s="65">
        <v>8784</v>
      </c>
      <c r="AN50" s="65">
        <v>12</v>
      </c>
      <c r="AO50" s="4">
        <v>100</v>
      </c>
      <c r="AP50" s="4">
        <v>0</v>
      </c>
      <c r="AQ50" s="12">
        <f t="shared" ref="AQ50" si="35">INT(AO50*AI50/100)</f>
        <v>25000</v>
      </c>
      <c r="AR50" s="12">
        <f t="shared" ref="AR50" si="36">INT(AP50*AI50/100)</f>
        <v>0</v>
      </c>
      <c r="AS50" s="53">
        <f t="shared" si="15"/>
        <v>0</v>
      </c>
      <c r="AT50" s="53">
        <f>AT48</f>
        <v>0</v>
      </c>
      <c r="AU50" s="31">
        <f t="shared" ref="AU50" si="37">AQ50*AS50</f>
        <v>0</v>
      </c>
      <c r="AV50" s="31">
        <f t="shared" ref="AV50" si="38">AR50*AT50</f>
        <v>0</v>
      </c>
      <c r="AW50" s="31">
        <f t="shared" ref="AW50" si="39">SUM(AU50:AV50)</f>
        <v>0</v>
      </c>
      <c r="AX50" s="5">
        <f>AX5</f>
        <v>0</v>
      </c>
      <c r="AY50" s="10">
        <f t="shared" ref="AY50" si="40">AX50*AN50*AO50/100</f>
        <v>0</v>
      </c>
      <c r="AZ50" s="5">
        <f>AZ5</f>
        <v>0</v>
      </c>
      <c r="BA50" s="10">
        <f t="shared" ref="BA50" si="41">AZ50*AN50*AP50/100</f>
        <v>0</v>
      </c>
      <c r="BB50" s="4"/>
      <c r="BC50" s="10">
        <f t="shared" ref="BC50" si="42">BB50*AI50</f>
        <v>0</v>
      </c>
      <c r="BD50" s="4"/>
      <c r="BE50" s="10">
        <f t="shared" ref="BE50" si="43">BD50*AN50*AO50/100</f>
        <v>0</v>
      </c>
      <c r="BF50" s="4"/>
      <c r="BG50" s="10">
        <f t="shared" ref="BG50" si="44">BF50*AN50*AP50/100</f>
        <v>0</v>
      </c>
      <c r="BH50" s="4"/>
      <c r="BI50" s="103">
        <f t="shared" ref="BI50" si="45">BH50*AI50*AO50/100</f>
        <v>0</v>
      </c>
      <c r="BJ50" s="4"/>
      <c r="BK50" s="102">
        <f t="shared" ref="BK50" si="46">BJ50*AI50*AP50/100</f>
        <v>0</v>
      </c>
      <c r="BL50" s="5">
        <f t="shared" ref="BL50" si="47">BK50+BI50+BG50+BE50+BC50+BA50+AY50+AW50</f>
        <v>0</v>
      </c>
    </row>
    <row r="51" spans="1:64">
      <c r="AH51" s="38">
        <f>SUM(AH3:AH50)</f>
        <v>3695642</v>
      </c>
      <c r="AI51" s="38">
        <f>SUM(AI3:AI50)</f>
        <v>3695642</v>
      </c>
      <c r="AQ51" s="38">
        <f>SUM(AQ3:AQ50)</f>
        <v>3610522</v>
      </c>
      <c r="AR51" s="38">
        <f>SUM(AR3:AR50)</f>
        <v>85120</v>
      </c>
      <c r="BC51" s="1">
        <f t="shared" si="29"/>
        <v>0</v>
      </c>
      <c r="BL51" s="3">
        <f>SUM(BL3:BL50)</f>
        <v>242189.51489211997</v>
      </c>
    </row>
    <row r="52" spans="1:64">
      <c r="AI52" s="1">
        <f>AI51/1000</f>
        <v>3695.6419999999998</v>
      </c>
      <c r="AQ52" s="38">
        <f>SUM(AQ51:AR51)</f>
        <v>3695642</v>
      </c>
      <c r="BC52" s="1">
        <f t="shared" si="29"/>
        <v>0</v>
      </c>
    </row>
    <row r="53" spans="1:64">
      <c r="AQ53" s="38">
        <f>AI51-AQ52</f>
        <v>0</v>
      </c>
    </row>
  </sheetData>
  <autoFilter ref="A2:CI53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B99"/>
  <sheetViews>
    <sheetView topLeftCell="W43" zoomScale="70" zoomScaleNormal="70" workbookViewId="0">
      <selection activeCell="B78" sqref="B78:U80"/>
    </sheetView>
  </sheetViews>
  <sheetFormatPr defaultColWidth="9" defaultRowHeight="13"/>
  <cols>
    <col min="1" max="1" width="4.58203125" style="1" customWidth="1"/>
    <col min="2" max="2" width="10.5" style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37.58203125" style="1" customWidth="1"/>
    <col min="14" max="14" width="14.08203125" style="1" customWidth="1"/>
    <col min="15" max="15" width="20.08203125" style="1" customWidth="1"/>
    <col min="16" max="16" width="24.58203125" style="1" customWidth="1"/>
    <col min="17" max="17" width="30.5" style="1" customWidth="1"/>
    <col min="18" max="18" width="9.58203125" style="1" customWidth="1"/>
    <col min="19" max="19" width="10.58203125" style="1" customWidth="1"/>
    <col min="20" max="20" width="21.75" style="1" customWidth="1"/>
    <col min="21" max="21" width="15.58203125" style="1" customWidth="1"/>
    <col min="22" max="27" width="11.58203125" style="1" customWidth="1"/>
    <col min="28" max="33" width="9.58203125" style="1" customWidth="1"/>
    <col min="34" max="34" width="10.5" style="1" customWidth="1"/>
    <col min="35" max="35" width="13" style="1" customWidth="1"/>
    <col min="36" max="36" width="8.7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1" customWidth="1"/>
    <col min="58" max="58" width="11.58203125" style="1" customWidth="1"/>
    <col min="59" max="59" width="12" style="1" customWidth="1"/>
    <col min="60" max="60" width="12.25" style="1" customWidth="1"/>
    <col min="61" max="61" width="9" style="1"/>
    <col min="62" max="62" width="9.75" style="1" customWidth="1"/>
    <col min="63" max="63" width="9" style="1"/>
    <col min="64" max="64" width="10.75" style="1" customWidth="1"/>
    <col min="65" max="16384" width="9" style="1"/>
  </cols>
  <sheetData>
    <row r="1" spans="1:64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64" s="17" customFormat="1" ht="90.75" customHeight="1">
      <c r="A2" s="12" t="s">
        <v>2239</v>
      </c>
      <c r="B2" s="12" t="s">
        <v>2397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30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</row>
    <row r="3" spans="1:64">
      <c r="A3" s="4">
        <v>1</v>
      </c>
      <c r="B3" s="56" t="s">
        <v>2428</v>
      </c>
      <c r="C3" s="56" t="s">
        <v>1187</v>
      </c>
      <c r="D3" s="70" t="s">
        <v>1188</v>
      </c>
      <c r="E3" s="56"/>
      <c r="F3" s="56" t="s">
        <v>1189</v>
      </c>
      <c r="G3" s="56" t="s">
        <v>1190</v>
      </c>
      <c r="H3" s="70" t="s">
        <v>32</v>
      </c>
      <c r="I3" s="56"/>
      <c r="J3" s="70" t="s">
        <v>1191</v>
      </c>
      <c r="K3" s="56" t="s">
        <v>2387</v>
      </c>
      <c r="L3" s="56" t="s">
        <v>11</v>
      </c>
      <c r="M3" s="56" t="s">
        <v>1192</v>
      </c>
      <c r="N3" s="70" t="s">
        <v>1188</v>
      </c>
      <c r="O3" s="56" t="s">
        <v>1189</v>
      </c>
      <c r="P3" s="56" t="s">
        <v>1189</v>
      </c>
      <c r="Q3" s="56" t="s">
        <v>1190</v>
      </c>
      <c r="R3" s="70" t="s">
        <v>32</v>
      </c>
      <c r="S3" s="56"/>
      <c r="T3" s="70" t="s">
        <v>1193</v>
      </c>
      <c r="U3" s="70" t="s">
        <v>1194</v>
      </c>
      <c r="V3" s="4">
        <v>21709</v>
      </c>
      <c r="W3" s="4">
        <v>17807</v>
      </c>
      <c r="X3" s="4">
        <v>16431</v>
      </c>
      <c r="Y3" s="4">
        <v>10066</v>
      </c>
      <c r="Z3" s="4">
        <v>4702</v>
      </c>
      <c r="AA3" s="4">
        <v>2362</v>
      </c>
      <c r="AB3" s="80">
        <v>1399</v>
      </c>
      <c r="AC3" s="80">
        <v>1209</v>
      </c>
      <c r="AD3" s="80">
        <v>5736</v>
      </c>
      <c r="AE3" s="80">
        <v>10487</v>
      </c>
      <c r="AF3" s="80">
        <v>15755</v>
      </c>
      <c r="AG3" s="80">
        <v>19295</v>
      </c>
      <c r="AH3" s="56">
        <f>SUM(V3:AG3)</f>
        <v>126958</v>
      </c>
      <c r="AI3" s="57">
        <f>AH3</f>
        <v>126958</v>
      </c>
      <c r="AJ3" s="76" t="s">
        <v>27</v>
      </c>
      <c r="AK3" s="4" t="s">
        <v>1038</v>
      </c>
      <c r="AL3" s="56"/>
      <c r="AM3" s="4">
        <v>8784</v>
      </c>
      <c r="AN3" s="4">
        <v>12</v>
      </c>
      <c r="AO3" s="4">
        <v>100</v>
      </c>
      <c r="AP3" s="4">
        <v>0</v>
      </c>
      <c r="AQ3" s="12">
        <f>INT(AO3*AI3/100)</f>
        <v>126958</v>
      </c>
      <c r="AR3" s="12">
        <f>INT(AP3*AI3/100)</f>
        <v>0</v>
      </c>
      <c r="AS3" s="53">
        <f>'dane do formularza ofertowego'!D19</f>
        <v>0</v>
      </c>
      <c r="AT3" s="55">
        <f>'dane do formularza ofertowego'!D20</f>
        <v>0</v>
      </c>
      <c r="AU3" s="31">
        <f t="shared" ref="AU3:AV23" si="0">AQ3*AS3</f>
        <v>0</v>
      </c>
      <c r="AV3" s="31">
        <f t="shared" si="0"/>
        <v>0</v>
      </c>
      <c r="AW3" s="31">
        <f t="shared" ref="AW3:AW66" si="1">SUM(AU3:AV3)</f>
        <v>0</v>
      </c>
      <c r="AX3" s="77">
        <f>'dane do formularza ofertowego'!G6</f>
        <v>0</v>
      </c>
      <c r="AY3" s="10">
        <f t="shared" ref="AY3:AY66" si="2">AX3*AN3*AO3/100</f>
        <v>0</v>
      </c>
      <c r="AZ3" s="77">
        <f>'dane do formularza ofertowego'!G7</f>
        <v>0</v>
      </c>
      <c r="BA3" s="10">
        <f t="shared" ref="BA3:BA66" si="3">AZ3*AN3*AP3/100</f>
        <v>0</v>
      </c>
      <c r="BB3" s="54">
        <v>3.8999999999999998E-3</v>
      </c>
      <c r="BC3" s="10">
        <f t="shared" ref="BC3:BC34" si="4">BB3*AI3</f>
        <v>495.13619999999997</v>
      </c>
      <c r="BD3" s="76">
        <v>211.47</v>
      </c>
      <c r="BE3" s="10">
        <f>BD3*AN3*AO3/100</f>
        <v>2537.64</v>
      </c>
      <c r="BF3" s="76">
        <v>174.27</v>
      </c>
      <c r="BG3" s="10">
        <f>BF3*AN3*AP3/100</f>
        <v>0</v>
      </c>
      <c r="BH3" s="76">
        <v>4.0640000000000003E-2</v>
      </c>
      <c r="BI3" s="103">
        <f>BH3*AI3*AO3/100</f>
        <v>5159.57312</v>
      </c>
      <c r="BJ3" s="76">
        <v>3.3489999999999999E-2</v>
      </c>
      <c r="BK3" s="103">
        <f>BJ3*AI3*AP3/100</f>
        <v>0</v>
      </c>
      <c r="BL3" s="5">
        <f>BK3+BI3+BG3+BE3+BC3+BA3+AY3+AW3</f>
        <v>8192.3493200000012</v>
      </c>
    </row>
    <row r="4" spans="1:64">
      <c r="A4" s="4">
        <f>A3+1</f>
        <v>2</v>
      </c>
      <c r="B4" s="56" t="s">
        <v>2428</v>
      </c>
      <c r="C4" s="56" t="s">
        <v>1195</v>
      </c>
      <c r="D4" s="70" t="s">
        <v>1196</v>
      </c>
      <c r="E4" s="56"/>
      <c r="F4" s="56" t="s">
        <v>1197</v>
      </c>
      <c r="G4" s="56" t="s">
        <v>1198</v>
      </c>
      <c r="H4" s="70" t="s">
        <v>1039</v>
      </c>
      <c r="I4" s="56"/>
      <c r="J4" s="70" t="s">
        <v>1199</v>
      </c>
      <c r="K4" s="56" t="s">
        <v>2387</v>
      </c>
      <c r="L4" s="56" t="s">
        <v>11</v>
      </c>
      <c r="M4" s="56" t="s">
        <v>1200</v>
      </c>
      <c r="N4" s="70" t="s">
        <v>1196</v>
      </c>
      <c r="O4" s="56" t="s">
        <v>1201</v>
      </c>
      <c r="P4" s="56" t="s">
        <v>1197</v>
      </c>
      <c r="Q4" s="56" t="s">
        <v>1198</v>
      </c>
      <c r="R4" s="70" t="s">
        <v>1039</v>
      </c>
      <c r="S4" s="56"/>
      <c r="T4" s="70" t="s">
        <v>1202</v>
      </c>
      <c r="U4" s="70" t="s">
        <v>1203</v>
      </c>
      <c r="V4" s="4"/>
      <c r="W4" s="4">
        <v>21761</v>
      </c>
      <c r="X4" s="4"/>
      <c r="Y4" s="4">
        <v>15863</v>
      </c>
      <c r="Z4" s="4"/>
      <c r="AA4" s="4">
        <v>6326</v>
      </c>
      <c r="AB4" s="80"/>
      <c r="AC4" s="80">
        <v>544</v>
      </c>
      <c r="AD4" s="80"/>
      <c r="AE4" s="80">
        <v>5507</v>
      </c>
      <c r="AF4" s="80"/>
      <c r="AG4" s="80">
        <v>21190</v>
      </c>
      <c r="AH4" s="56">
        <f t="shared" ref="AH4:AH67" si="5">SUM(V4:AG4)</f>
        <v>71191</v>
      </c>
      <c r="AI4" s="57">
        <f t="shared" ref="AI4:AI67" si="6">AH4</f>
        <v>71191</v>
      </c>
      <c r="AJ4" s="76" t="s">
        <v>12</v>
      </c>
      <c r="AK4" s="4" t="s">
        <v>1038</v>
      </c>
      <c r="AL4" s="56"/>
      <c r="AM4" s="4">
        <v>8784</v>
      </c>
      <c r="AN4" s="4">
        <v>12</v>
      </c>
      <c r="AO4" s="4">
        <v>100</v>
      </c>
      <c r="AP4" s="4">
        <v>0</v>
      </c>
      <c r="AQ4" s="12">
        <f t="shared" ref="AQ4:AQ67" si="7">INT(AO4*AI4/100)</f>
        <v>71191</v>
      </c>
      <c r="AR4" s="12">
        <f t="shared" ref="AR4:AR67" si="8">INT(AP4*AI4/100)</f>
        <v>0</v>
      </c>
      <c r="AS4" s="53">
        <f>AS3</f>
        <v>0</v>
      </c>
      <c r="AT4" s="55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77">
        <f>'dane do formularza ofertowego'!E6</f>
        <v>0</v>
      </c>
      <c r="AY4" s="10">
        <f t="shared" si="2"/>
        <v>0</v>
      </c>
      <c r="AZ4" s="77">
        <f>'dane do formularza ofertowego'!E7</f>
        <v>0</v>
      </c>
      <c r="BA4" s="10">
        <f t="shared" si="3"/>
        <v>0</v>
      </c>
      <c r="BB4" s="54">
        <v>3.8999999999999998E-3</v>
      </c>
      <c r="BC4" s="10">
        <f t="shared" si="4"/>
        <v>277.64490000000001</v>
      </c>
      <c r="BD4" s="76">
        <v>38.19</v>
      </c>
      <c r="BE4" s="10">
        <f t="shared" ref="BE4:BE67" si="9">BD4*AN4*AO4/100</f>
        <v>458.28</v>
      </c>
      <c r="BF4" s="76">
        <v>31.47</v>
      </c>
      <c r="BG4" s="10">
        <f t="shared" ref="BG4:BG67" si="10">BF4*AN4*AP4/100</f>
        <v>0</v>
      </c>
      <c r="BH4" s="76">
        <v>4.2540000000000001E-2</v>
      </c>
      <c r="BI4" s="103">
        <f t="shared" ref="BI4:BI67" si="11">BH4*AI4*AO4/100</f>
        <v>3028.4651400000002</v>
      </c>
      <c r="BJ4" s="76">
        <v>3.5060000000000001E-2</v>
      </c>
      <c r="BK4" s="103">
        <f t="shared" ref="BK4:BK67" si="12">BJ4*AI4*AP4/100</f>
        <v>0</v>
      </c>
      <c r="BL4" s="5">
        <f t="shared" ref="BL4:BL67" si="13">BK4+BI4+BG4+BE4+BC4+BA4+AY4+AW4</f>
        <v>3764.3900400000002</v>
      </c>
    </row>
    <row r="5" spans="1:64">
      <c r="A5" s="4">
        <f t="shared" ref="A5:A68" si="14">A4+1</f>
        <v>3</v>
      </c>
      <c r="B5" s="56" t="s">
        <v>2428</v>
      </c>
      <c r="C5" s="56" t="s">
        <v>1195</v>
      </c>
      <c r="D5" s="70" t="s">
        <v>1196</v>
      </c>
      <c r="E5" s="56"/>
      <c r="F5" s="56" t="s">
        <v>1197</v>
      </c>
      <c r="G5" s="56" t="s">
        <v>1198</v>
      </c>
      <c r="H5" s="70" t="s">
        <v>1039</v>
      </c>
      <c r="I5" s="56"/>
      <c r="J5" s="70" t="s">
        <v>1199</v>
      </c>
      <c r="K5" s="56" t="s">
        <v>2387</v>
      </c>
      <c r="L5" s="56" t="s">
        <v>11</v>
      </c>
      <c r="M5" s="56" t="s">
        <v>1204</v>
      </c>
      <c r="N5" s="70" t="s">
        <v>1196</v>
      </c>
      <c r="O5" s="56"/>
      <c r="P5" s="56" t="s">
        <v>1197</v>
      </c>
      <c r="Q5" s="56" t="s">
        <v>1205</v>
      </c>
      <c r="R5" s="70" t="s">
        <v>53</v>
      </c>
      <c r="S5" s="70" t="s">
        <v>166</v>
      </c>
      <c r="T5" s="70" t="s">
        <v>1206</v>
      </c>
      <c r="U5" s="70" t="s">
        <v>1207</v>
      </c>
      <c r="V5" s="4"/>
      <c r="W5" s="4">
        <v>3901</v>
      </c>
      <c r="X5" s="4"/>
      <c r="Y5" s="4">
        <v>3901</v>
      </c>
      <c r="Z5" s="4"/>
      <c r="AA5" s="4">
        <v>3901</v>
      </c>
      <c r="AB5" s="80"/>
      <c r="AC5" s="80">
        <v>3901</v>
      </c>
      <c r="AD5" s="80"/>
      <c r="AE5" s="80">
        <v>3901</v>
      </c>
      <c r="AF5" s="80"/>
      <c r="AG5" s="80">
        <v>3901</v>
      </c>
      <c r="AH5" s="56">
        <f t="shared" si="5"/>
        <v>23406</v>
      </c>
      <c r="AI5" s="57">
        <f t="shared" si="6"/>
        <v>23406</v>
      </c>
      <c r="AJ5" s="76" t="s">
        <v>109</v>
      </c>
      <c r="AK5" s="4" t="s">
        <v>1038</v>
      </c>
      <c r="AL5" s="56"/>
      <c r="AM5" s="4">
        <v>8784</v>
      </c>
      <c r="AN5" s="4">
        <v>12</v>
      </c>
      <c r="AO5" s="4">
        <v>100</v>
      </c>
      <c r="AP5" s="4">
        <v>0</v>
      </c>
      <c r="AQ5" s="12">
        <f t="shared" si="7"/>
        <v>23406</v>
      </c>
      <c r="AR5" s="12">
        <f t="shared" si="8"/>
        <v>0</v>
      </c>
      <c r="AS5" s="53">
        <f t="shared" ref="AS5:AT20" si="15">AS4</f>
        <v>0</v>
      </c>
      <c r="AT5" s="55">
        <f t="shared" si="15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77">
        <f>'dane do formularza ofertowego'!D6</f>
        <v>0</v>
      </c>
      <c r="AY5" s="10">
        <f t="shared" si="2"/>
        <v>0</v>
      </c>
      <c r="AZ5" s="77">
        <f>'dane do formularza ofertowego'!D7</f>
        <v>0</v>
      </c>
      <c r="BA5" s="10">
        <f t="shared" si="3"/>
        <v>0</v>
      </c>
      <c r="BB5" s="54">
        <v>3.8999999999999998E-3</v>
      </c>
      <c r="BC5" s="10">
        <f t="shared" si="4"/>
        <v>91.2834</v>
      </c>
      <c r="BD5" s="76">
        <v>11.64</v>
      </c>
      <c r="BE5" s="10">
        <f t="shared" si="9"/>
        <v>139.68</v>
      </c>
      <c r="BF5" s="76">
        <v>9.59</v>
      </c>
      <c r="BG5" s="10">
        <f t="shared" si="10"/>
        <v>0</v>
      </c>
      <c r="BH5" s="76">
        <v>4.3929999999999997E-2</v>
      </c>
      <c r="BI5" s="103">
        <f t="shared" si="11"/>
        <v>1028.22558</v>
      </c>
      <c r="BJ5" s="76">
        <v>3.6200000000000003E-2</v>
      </c>
      <c r="BK5" s="103">
        <f t="shared" si="12"/>
        <v>0</v>
      </c>
      <c r="BL5" s="5">
        <f t="shared" si="13"/>
        <v>1259.1889800000001</v>
      </c>
    </row>
    <row r="6" spans="1:64">
      <c r="A6" s="4">
        <f t="shared" si="14"/>
        <v>4</v>
      </c>
      <c r="B6" s="56" t="s">
        <v>2428</v>
      </c>
      <c r="C6" s="56" t="s">
        <v>1195</v>
      </c>
      <c r="D6" s="70" t="s">
        <v>1196</v>
      </c>
      <c r="E6" s="56"/>
      <c r="F6" s="56" t="s">
        <v>1197</v>
      </c>
      <c r="G6" s="56" t="s">
        <v>1198</v>
      </c>
      <c r="H6" s="70" t="s">
        <v>1039</v>
      </c>
      <c r="I6" s="56"/>
      <c r="J6" s="70" t="s">
        <v>1199</v>
      </c>
      <c r="K6" s="56" t="s">
        <v>2387</v>
      </c>
      <c r="L6" s="56" t="s">
        <v>11</v>
      </c>
      <c r="M6" s="56" t="s">
        <v>1208</v>
      </c>
      <c r="N6" s="70" t="s">
        <v>1196</v>
      </c>
      <c r="O6" s="56"/>
      <c r="P6" s="56" t="s">
        <v>1197</v>
      </c>
      <c r="Q6" s="56" t="s">
        <v>1205</v>
      </c>
      <c r="R6" s="70" t="s">
        <v>166</v>
      </c>
      <c r="S6" s="70" t="s">
        <v>166</v>
      </c>
      <c r="T6" s="70" t="s">
        <v>1209</v>
      </c>
      <c r="U6" s="70" t="s">
        <v>1210</v>
      </c>
      <c r="V6" s="4"/>
      <c r="W6" s="4">
        <v>5023</v>
      </c>
      <c r="X6" s="4"/>
      <c r="Y6" s="4">
        <v>5023</v>
      </c>
      <c r="Z6" s="4"/>
      <c r="AA6" s="4">
        <v>5023</v>
      </c>
      <c r="AB6" s="80"/>
      <c r="AC6" s="80">
        <v>5023</v>
      </c>
      <c r="AD6" s="80"/>
      <c r="AE6" s="80">
        <v>5023</v>
      </c>
      <c r="AF6" s="80"/>
      <c r="AG6" s="80">
        <v>5023</v>
      </c>
      <c r="AH6" s="56">
        <f t="shared" si="5"/>
        <v>30138</v>
      </c>
      <c r="AI6" s="57">
        <f t="shared" si="6"/>
        <v>30138</v>
      </c>
      <c r="AJ6" s="56" t="str">
        <f>AJ$5</f>
        <v>W-2.1</v>
      </c>
      <c r="AK6" s="4" t="s">
        <v>1038</v>
      </c>
      <c r="AL6" s="56"/>
      <c r="AM6" s="4">
        <v>8784</v>
      </c>
      <c r="AN6" s="4">
        <v>12</v>
      </c>
      <c r="AO6" s="4">
        <v>100</v>
      </c>
      <c r="AP6" s="4">
        <v>0</v>
      </c>
      <c r="AQ6" s="12">
        <f t="shared" si="7"/>
        <v>30138</v>
      </c>
      <c r="AR6" s="12">
        <f t="shared" si="8"/>
        <v>0</v>
      </c>
      <c r="AS6" s="53">
        <f t="shared" si="15"/>
        <v>0</v>
      </c>
      <c r="AT6" s="55">
        <f t="shared" si="15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56">
        <f>AX$5</f>
        <v>0</v>
      </c>
      <c r="AY6" s="10">
        <f t="shared" si="2"/>
        <v>0</v>
      </c>
      <c r="AZ6" s="56">
        <f>AZ$5</f>
        <v>0</v>
      </c>
      <c r="BA6" s="10">
        <f t="shared" si="3"/>
        <v>0</v>
      </c>
      <c r="BB6" s="54">
        <v>3.8999999999999998E-3</v>
      </c>
      <c r="BC6" s="10">
        <f t="shared" si="4"/>
        <v>117.53819999999999</v>
      </c>
      <c r="BD6" s="56">
        <f>BD$5</f>
        <v>11.64</v>
      </c>
      <c r="BE6" s="10">
        <f t="shared" si="9"/>
        <v>139.68</v>
      </c>
      <c r="BF6" s="56">
        <f>BF$5</f>
        <v>9.59</v>
      </c>
      <c r="BG6" s="10">
        <f t="shared" si="10"/>
        <v>0</v>
      </c>
      <c r="BH6" s="56">
        <f>BH$5</f>
        <v>4.3929999999999997E-2</v>
      </c>
      <c r="BI6" s="103">
        <f t="shared" si="11"/>
        <v>1323.9623399999996</v>
      </c>
      <c r="BJ6" s="56">
        <f>BJ$5</f>
        <v>3.6200000000000003E-2</v>
      </c>
      <c r="BK6" s="103">
        <f t="shared" si="12"/>
        <v>0</v>
      </c>
      <c r="BL6" s="5">
        <f t="shared" si="13"/>
        <v>1581.1805399999996</v>
      </c>
    </row>
    <row r="7" spans="1:64">
      <c r="A7" s="4">
        <f t="shared" si="14"/>
        <v>5</v>
      </c>
      <c r="B7" s="56" t="s">
        <v>2428</v>
      </c>
      <c r="C7" s="56" t="s">
        <v>1211</v>
      </c>
      <c r="D7" s="70" t="s">
        <v>1212</v>
      </c>
      <c r="E7" s="56"/>
      <c r="F7" s="56" t="s">
        <v>1213</v>
      </c>
      <c r="G7" s="56" t="s">
        <v>1214</v>
      </c>
      <c r="H7" s="70" t="s">
        <v>39</v>
      </c>
      <c r="I7" s="56"/>
      <c r="J7" s="70" t="s">
        <v>1215</v>
      </c>
      <c r="K7" s="56" t="s">
        <v>2387</v>
      </c>
      <c r="L7" s="56" t="s">
        <v>11</v>
      </c>
      <c r="M7" s="56" t="s">
        <v>1216</v>
      </c>
      <c r="N7" s="70" t="s">
        <v>1212</v>
      </c>
      <c r="O7" s="56" t="s">
        <v>1213</v>
      </c>
      <c r="P7" s="56" t="s">
        <v>1213</v>
      </c>
      <c r="Q7" s="56" t="s">
        <v>1214</v>
      </c>
      <c r="R7" s="70" t="s">
        <v>39</v>
      </c>
      <c r="S7" s="56"/>
      <c r="T7" s="70" t="s">
        <v>1217</v>
      </c>
      <c r="U7" s="70" t="s">
        <v>1218</v>
      </c>
      <c r="V7" s="4">
        <v>11994</v>
      </c>
      <c r="W7" s="4">
        <v>10536</v>
      </c>
      <c r="X7" s="4">
        <v>10383</v>
      </c>
      <c r="Y7" s="4">
        <v>7626</v>
      </c>
      <c r="Z7" s="4"/>
      <c r="AA7" s="4">
        <v>5405</v>
      </c>
      <c r="AB7" s="80"/>
      <c r="AC7" s="80">
        <v>1725</v>
      </c>
      <c r="AD7" s="80"/>
      <c r="AE7" s="80">
        <v>10071</v>
      </c>
      <c r="AF7" s="80"/>
      <c r="AG7" s="80">
        <v>20720</v>
      </c>
      <c r="AH7" s="56">
        <f t="shared" si="5"/>
        <v>78460</v>
      </c>
      <c r="AI7" s="57">
        <f t="shared" si="6"/>
        <v>78460</v>
      </c>
      <c r="AJ7" s="56" t="str">
        <f>AJ$3</f>
        <v>W-4</v>
      </c>
      <c r="AK7" s="4" t="s">
        <v>1038</v>
      </c>
      <c r="AL7" s="56"/>
      <c r="AM7" s="4">
        <v>8784</v>
      </c>
      <c r="AN7" s="4">
        <v>12</v>
      </c>
      <c r="AO7" s="4">
        <v>100</v>
      </c>
      <c r="AP7" s="4">
        <v>0</v>
      </c>
      <c r="AQ7" s="12">
        <f t="shared" si="7"/>
        <v>78460</v>
      </c>
      <c r="AR7" s="12">
        <f t="shared" si="8"/>
        <v>0</v>
      </c>
      <c r="AS7" s="53">
        <f t="shared" si="15"/>
        <v>0</v>
      </c>
      <c r="AT7" s="55">
        <f t="shared" si="15"/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56">
        <f>AX$3</f>
        <v>0</v>
      </c>
      <c r="AY7" s="10">
        <f t="shared" si="2"/>
        <v>0</v>
      </c>
      <c r="AZ7" s="56">
        <f>AZ$3</f>
        <v>0</v>
      </c>
      <c r="BA7" s="10">
        <f t="shared" si="3"/>
        <v>0</v>
      </c>
      <c r="BB7" s="54">
        <v>3.8999999999999998E-3</v>
      </c>
      <c r="BC7" s="10">
        <f t="shared" si="4"/>
        <v>305.99399999999997</v>
      </c>
      <c r="BD7" s="56">
        <f>BD$3</f>
        <v>211.47</v>
      </c>
      <c r="BE7" s="10">
        <f t="shared" si="9"/>
        <v>2537.64</v>
      </c>
      <c r="BF7" s="56">
        <f>BF$3</f>
        <v>174.27</v>
      </c>
      <c r="BG7" s="10">
        <f t="shared" si="10"/>
        <v>0</v>
      </c>
      <c r="BH7" s="56">
        <f>BH$3</f>
        <v>4.0640000000000003E-2</v>
      </c>
      <c r="BI7" s="103">
        <f t="shared" si="11"/>
        <v>3188.6144000000004</v>
      </c>
      <c r="BJ7" s="56">
        <f>BJ$3</f>
        <v>3.3489999999999999E-2</v>
      </c>
      <c r="BK7" s="103">
        <f t="shared" si="12"/>
        <v>0</v>
      </c>
      <c r="BL7" s="5">
        <f t="shared" si="13"/>
        <v>6032.2483999999995</v>
      </c>
    </row>
    <row r="8" spans="1:64">
      <c r="A8" s="4">
        <f t="shared" si="14"/>
        <v>6</v>
      </c>
      <c r="B8" s="56" t="s">
        <v>2428</v>
      </c>
      <c r="C8" s="56" t="s">
        <v>1219</v>
      </c>
      <c r="D8" s="70" t="s">
        <v>1220</v>
      </c>
      <c r="E8" s="56"/>
      <c r="F8" s="56" t="s">
        <v>1221</v>
      </c>
      <c r="G8" s="56" t="s">
        <v>1222</v>
      </c>
      <c r="H8" s="70" t="s">
        <v>1223</v>
      </c>
      <c r="I8" s="56"/>
      <c r="J8" s="70" t="s">
        <v>1224</v>
      </c>
      <c r="K8" s="56" t="s">
        <v>2387</v>
      </c>
      <c r="L8" s="56" t="s">
        <v>11</v>
      </c>
      <c r="M8" s="56" t="s">
        <v>14</v>
      </c>
      <c r="N8" s="70" t="s">
        <v>1220</v>
      </c>
      <c r="O8" s="56"/>
      <c r="P8" s="56" t="s">
        <v>1221</v>
      </c>
      <c r="Q8" s="56" t="s">
        <v>1222</v>
      </c>
      <c r="R8" s="70" t="s">
        <v>1223</v>
      </c>
      <c r="S8" s="56"/>
      <c r="T8" s="70" t="s">
        <v>1225</v>
      </c>
      <c r="U8" s="70" t="s">
        <v>1226</v>
      </c>
      <c r="V8" s="4"/>
      <c r="W8" s="4">
        <v>23003</v>
      </c>
      <c r="X8" s="4"/>
      <c r="Y8" s="4">
        <v>15019</v>
      </c>
      <c r="Z8" s="4"/>
      <c r="AA8" s="4">
        <v>4276</v>
      </c>
      <c r="AB8" s="80"/>
      <c r="AC8" s="80">
        <v>0</v>
      </c>
      <c r="AD8" s="80"/>
      <c r="AE8" s="80">
        <v>3467</v>
      </c>
      <c r="AF8" s="80">
        <v>844</v>
      </c>
      <c r="AG8" s="80">
        <v>21159</v>
      </c>
      <c r="AH8" s="56">
        <f t="shared" si="5"/>
        <v>67768</v>
      </c>
      <c r="AI8" s="57">
        <f t="shared" si="6"/>
        <v>67768</v>
      </c>
      <c r="AJ8" s="56" t="str">
        <f>AJ$4</f>
        <v>W-3.6</v>
      </c>
      <c r="AK8" s="4" t="s">
        <v>1038</v>
      </c>
      <c r="AL8" s="56"/>
      <c r="AM8" s="4">
        <v>8784</v>
      </c>
      <c r="AN8" s="4">
        <v>12</v>
      </c>
      <c r="AO8" s="4">
        <v>100</v>
      </c>
      <c r="AP8" s="4">
        <v>0</v>
      </c>
      <c r="AQ8" s="12">
        <f t="shared" si="7"/>
        <v>67768</v>
      </c>
      <c r="AR8" s="12">
        <f t="shared" si="8"/>
        <v>0</v>
      </c>
      <c r="AS8" s="53">
        <f t="shared" si="15"/>
        <v>0</v>
      </c>
      <c r="AT8" s="55">
        <f t="shared" si="15"/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56">
        <f>AX$4</f>
        <v>0</v>
      </c>
      <c r="AY8" s="10">
        <f t="shared" si="2"/>
        <v>0</v>
      </c>
      <c r="AZ8" s="56">
        <f>AZ$4</f>
        <v>0</v>
      </c>
      <c r="BA8" s="10">
        <f t="shared" si="3"/>
        <v>0</v>
      </c>
      <c r="BB8" s="54">
        <v>3.8999999999999998E-3</v>
      </c>
      <c r="BC8" s="10">
        <f t="shared" si="4"/>
        <v>264.29519999999997</v>
      </c>
      <c r="BD8" s="56">
        <f>BD$4</f>
        <v>38.19</v>
      </c>
      <c r="BE8" s="10">
        <f t="shared" si="9"/>
        <v>458.28</v>
      </c>
      <c r="BF8" s="56">
        <f>BF$4</f>
        <v>31.47</v>
      </c>
      <c r="BG8" s="10">
        <f t="shared" si="10"/>
        <v>0</v>
      </c>
      <c r="BH8" s="56">
        <f>BH$4</f>
        <v>4.2540000000000001E-2</v>
      </c>
      <c r="BI8" s="103">
        <f t="shared" si="11"/>
        <v>2882.8507199999999</v>
      </c>
      <c r="BJ8" s="56">
        <f>BJ$4</f>
        <v>3.5060000000000001E-2</v>
      </c>
      <c r="BK8" s="103">
        <f t="shared" si="12"/>
        <v>0</v>
      </c>
      <c r="BL8" s="5">
        <f t="shared" si="13"/>
        <v>3605.4259200000001</v>
      </c>
    </row>
    <row r="9" spans="1:64">
      <c r="A9" s="4">
        <f t="shared" si="14"/>
        <v>7</v>
      </c>
      <c r="B9" s="56" t="s">
        <v>2428</v>
      </c>
      <c r="C9" s="56" t="s">
        <v>1227</v>
      </c>
      <c r="D9" s="70" t="s">
        <v>1228</v>
      </c>
      <c r="E9" s="56"/>
      <c r="F9" s="56" t="s">
        <v>1229</v>
      </c>
      <c r="G9" s="56" t="s">
        <v>1230</v>
      </c>
      <c r="H9" s="70" t="s">
        <v>1029</v>
      </c>
      <c r="I9" s="56"/>
      <c r="J9" s="70" t="s">
        <v>1231</v>
      </c>
      <c r="K9" s="56" t="s">
        <v>2387</v>
      </c>
      <c r="L9" s="56" t="s">
        <v>11</v>
      </c>
      <c r="M9" s="56" t="s">
        <v>1232</v>
      </c>
      <c r="N9" s="70" t="s">
        <v>1228</v>
      </c>
      <c r="O9" s="56" t="s">
        <v>1229</v>
      </c>
      <c r="P9" s="56" t="s">
        <v>1229</v>
      </c>
      <c r="Q9" s="56" t="s">
        <v>1230</v>
      </c>
      <c r="R9" s="70" t="s">
        <v>1029</v>
      </c>
      <c r="S9" s="56"/>
      <c r="T9" s="70" t="s">
        <v>1233</v>
      </c>
      <c r="U9" s="70" t="s">
        <v>1234</v>
      </c>
      <c r="V9" s="4">
        <v>23524</v>
      </c>
      <c r="W9" s="4"/>
      <c r="X9" s="4">
        <v>17609</v>
      </c>
      <c r="Y9" s="4"/>
      <c r="Z9" s="4">
        <v>8833</v>
      </c>
      <c r="AA9" s="4"/>
      <c r="AB9" s="80">
        <v>761</v>
      </c>
      <c r="AC9" s="80"/>
      <c r="AD9" s="80">
        <v>1811</v>
      </c>
      <c r="AE9" s="80"/>
      <c r="AF9" s="80">
        <v>10393</v>
      </c>
      <c r="AG9" s="80">
        <v>10006</v>
      </c>
      <c r="AH9" s="56">
        <f t="shared" si="5"/>
        <v>72937</v>
      </c>
      <c r="AI9" s="57">
        <f t="shared" si="6"/>
        <v>72937</v>
      </c>
      <c r="AJ9" s="56" t="str">
        <f>AJ$4</f>
        <v>W-3.6</v>
      </c>
      <c r="AK9" s="4" t="s">
        <v>1038</v>
      </c>
      <c r="AL9" s="56"/>
      <c r="AM9" s="4">
        <v>8784</v>
      </c>
      <c r="AN9" s="4">
        <v>12</v>
      </c>
      <c r="AO9" s="4">
        <v>100</v>
      </c>
      <c r="AP9" s="4">
        <v>0</v>
      </c>
      <c r="AQ9" s="12">
        <f t="shared" si="7"/>
        <v>72937</v>
      </c>
      <c r="AR9" s="12">
        <f t="shared" si="8"/>
        <v>0</v>
      </c>
      <c r="AS9" s="53">
        <f t="shared" si="15"/>
        <v>0</v>
      </c>
      <c r="AT9" s="55">
        <f t="shared" si="15"/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56">
        <f>AX$4</f>
        <v>0</v>
      </c>
      <c r="AY9" s="10">
        <f t="shared" si="2"/>
        <v>0</v>
      </c>
      <c r="AZ9" s="56">
        <f>AZ$4</f>
        <v>0</v>
      </c>
      <c r="BA9" s="10">
        <f t="shared" si="3"/>
        <v>0</v>
      </c>
      <c r="BB9" s="54">
        <v>3.8999999999999998E-3</v>
      </c>
      <c r="BC9" s="10">
        <f t="shared" si="4"/>
        <v>284.45429999999999</v>
      </c>
      <c r="BD9" s="56">
        <f>BD$4</f>
        <v>38.19</v>
      </c>
      <c r="BE9" s="10">
        <f t="shared" si="9"/>
        <v>458.28</v>
      </c>
      <c r="BF9" s="56">
        <f>BF$4</f>
        <v>31.47</v>
      </c>
      <c r="BG9" s="10">
        <f t="shared" si="10"/>
        <v>0</v>
      </c>
      <c r="BH9" s="56">
        <f>BH$4</f>
        <v>4.2540000000000001E-2</v>
      </c>
      <c r="BI9" s="103">
        <f t="shared" si="11"/>
        <v>3102.7399800000003</v>
      </c>
      <c r="BJ9" s="56">
        <f>BJ$4</f>
        <v>3.5060000000000001E-2</v>
      </c>
      <c r="BK9" s="103">
        <f t="shared" si="12"/>
        <v>0</v>
      </c>
      <c r="BL9" s="5">
        <f t="shared" si="13"/>
        <v>3845.4742799999999</v>
      </c>
    </row>
    <row r="10" spans="1:64">
      <c r="A10" s="4">
        <f t="shared" si="14"/>
        <v>8</v>
      </c>
      <c r="B10" s="56" t="s">
        <v>2428</v>
      </c>
      <c r="C10" s="56" t="s">
        <v>1235</v>
      </c>
      <c r="D10" s="70" t="s">
        <v>1236</v>
      </c>
      <c r="E10" s="56"/>
      <c r="F10" s="56" t="s">
        <v>1237</v>
      </c>
      <c r="G10" s="56"/>
      <c r="H10" s="70" t="s">
        <v>1238</v>
      </c>
      <c r="I10" s="56"/>
      <c r="J10" s="70" t="s">
        <v>1239</v>
      </c>
      <c r="K10" s="56" t="s">
        <v>2387</v>
      </c>
      <c r="L10" s="56" t="s">
        <v>11</v>
      </c>
      <c r="M10" s="56"/>
      <c r="N10" s="70" t="s">
        <v>1236</v>
      </c>
      <c r="O10" s="56"/>
      <c r="P10" s="56" t="s">
        <v>1237</v>
      </c>
      <c r="Q10" s="56"/>
      <c r="R10" s="70" t="s">
        <v>1238</v>
      </c>
      <c r="S10" s="56"/>
      <c r="T10" s="70" t="s">
        <v>1240</v>
      </c>
      <c r="U10" s="70" t="s">
        <v>1241</v>
      </c>
      <c r="V10" s="4"/>
      <c r="W10" s="4">
        <v>21442</v>
      </c>
      <c r="X10" s="4"/>
      <c r="Y10" s="4">
        <v>14060</v>
      </c>
      <c r="Z10" s="4"/>
      <c r="AA10" s="4">
        <v>4901</v>
      </c>
      <c r="AB10" s="80"/>
      <c r="AC10" s="80">
        <v>0</v>
      </c>
      <c r="AD10" s="80"/>
      <c r="AE10" s="80">
        <v>3043</v>
      </c>
      <c r="AF10" s="80"/>
      <c r="AG10" s="80">
        <v>16668</v>
      </c>
      <c r="AH10" s="56">
        <f t="shared" si="5"/>
        <v>60114</v>
      </c>
      <c r="AI10" s="57">
        <f t="shared" si="6"/>
        <v>60114</v>
      </c>
      <c r="AJ10" s="56" t="str">
        <f>AJ$4</f>
        <v>W-3.6</v>
      </c>
      <c r="AK10" s="4" t="s">
        <v>1038</v>
      </c>
      <c r="AL10" s="56"/>
      <c r="AM10" s="4">
        <v>8784</v>
      </c>
      <c r="AN10" s="4">
        <v>12</v>
      </c>
      <c r="AO10" s="4">
        <v>100</v>
      </c>
      <c r="AP10" s="4">
        <v>0</v>
      </c>
      <c r="AQ10" s="12">
        <f t="shared" si="7"/>
        <v>60114</v>
      </c>
      <c r="AR10" s="12">
        <f t="shared" si="8"/>
        <v>0</v>
      </c>
      <c r="AS10" s="53">
        <f t="shared" si="15"/>
        <v>0</v>
      </c>
      <c r="AT10" s="55">
        <f t="shared" si="15"/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56">
        <f>AX$4</f>
        <v>0</v>
      </c>
      <c r="AY10" s="10">
        <f t="shared" si="2"/>
        <v>0</v>
      </c>
      <c r="AZ10" s="56">
        <f>AZ$4</f>
        <v>0</v>
      </c>
      <c r="BA10" s="10">
        <f t="shared" si="3"/>
        <v>0</v>
      </c>
      <c r="BB10" s="54">
        <v>3.8999999999999998E-3</v>
      </c>
      <c r="BC10" s="10">
        <f t="shared" si="4"/>
        <v>234.44459999999998</v>
      </c>
      <c r="BD10" s="56">
        <f>BD$4</f>
        <v>38.19</v>
      </c>
      <c r="BE10" s="10">
        <f t="shared" si="9"/>
        <v>458.28</v>
      </c>
      <c r="BF10" s="56">
        <f>BF$4</f>
        <v>31.47</v>
      </c>
      <c r="BG10" s="10">
        <f t="shared" si="10"/>
        <v>0</v>
      </c>
      <c r="BH10" s="56">
        <f>BH$4</f>
        <v>4.2540000000000001E-2</v>
      </c>
      <c r="BI10" s="103">
        <f t="shared" si="11"/>
        <v>2557.2495600000002</v>
      </c>
      <c r="BJ10" s="56">
        <f>BJ$4</f>
        <v>3.5060000000000001E-2</v>
      </c>
      <c r="BK10" s="103">
        <f t="shared" si="12"/>
        <v>0</v>
      </c>
      <c r="BL10" s="5">
        <f t="shared" si="13"/>
        <v>3249.9741599999998</v>
      </c>
    </row>
    <row r="11" spans="1:64">
      <c r="A11" s="4">
        <f t="shared" si="14"/>
        <v>9</v>
      </c>
      <c r="B11" s="56" t="s">
        <v>2428</v>
      </c>
      <c r="C11" s="56" t="s">
        <v>1242</v>
      </c>
      <c r="D11" s="70" t="s">
        <v>1243</v>
      </c>
      <c r="E11" s="56"/>
      <c r="F11" s="56" t="s">
        <v>1244</v>
      </c>
      <c r="G11" s="56" t="s">
        <v>1245</v>
      </c>
      <c r="H11" s="70" t="s">
        <v>166</v>
      </c>
      <c r="I11" s="56"/>
      <c r="J11" s="70" t="s">
        <v>1246</v>
      </c>
      <c r="K11" s="56" t="s">
        <v>2387</v>
      </c>
      <c r="L11" s="56" t="s">
        <v>11</v>
      </c>
      <c r="M11" s="56" t="s">
        <v>1247</v>
      </c>
      <c r="N11" s="70" t="s">
        <v>1243</v>
      </c>
      <c r="O11" s="56" t="s">
        <v>1244</v>
      </c>
      <c r="P11" s="56" t="s">
        <v>1244</v>
      </c>
      <c r="Q11" s="56" t="s">
        <v>1245</v>
      </c>
      <c r="R11" s="70" t="s">
        <v>166</v>
      </c>
      <c r="S11" s="56"/>
      <c r="T11" s="70" t="s">
        <v>2383</v>
      </c>
      <c r="U11" s="70" t="s">
        <v>1248</v>
      </c>
      <c r="V11" s="4">
        <v>17368</v>
      </c>
      <c r="W11" s="4">
        <v>14646</v>
      </c>
      <c r="X11" s="4">
        <v>18181</v>
      </c>
      <c r="Y11" s="4">
        <v>13790</v>
      </c>
      <c r="Z11" s="4">
        <v>5400</v>
      </c>
      <c r="AA11" s="4">
        <v>2304</v>
      </c>
      <c r="AB11" s="80">
        <v>1047</v>
      </c>
      <c r="AC11" s="80">
        <v>509</v>
      </c>
      <c r="AD11" s="80">
        <v>5203</v>
      </c>
      <c r="AE11" s="80">
        <v>6506</v>
      </c>
      <c r="AF11" s="80">
        <v>11403</v>
      </c>
      <c r="AG11" s="80">
        <v>14264</v>
      </c>
      <c r="AH11" s="56">
        <f t="shared" si="5"/>
        <v>110621</v>
      </c>
      <c r="AI11" s="57">
        <f t="shared" si="6"/>
        <v>110621</v>
      </c>
      <c r="AJ11" s="56" t="str">
        <f>AJ$3</f>
        <v>W-4</v>
      </c>
      <c r="AK11" s="4" t="s">
        <v>1038</v>
      </c>
      <c r="AL11" s="56"/>
      <c r="AM11" s="4">
        <v>8784</v>
      </c>
      <c r="AN11" s="4">
        <v>12</v>
      </c>
      <c r="AO11" s="4">
        <v>100</v>
      </c>
      <c r="AP11" s="4">
        <v>0</v>
      </c>
      <c r="AQ11" s="12">
        <f t="shared" si="7"/>
        <v>110621</v>
      </c>
      <c r="AR11" s="12">
        <f t="shared" si="8"/>
        <v>0</v>
      </c>
      <c r="AS11" s="53">
        <f t="shared" si="15"/>
        <v>0</v>
      </c>
      <c r="AT11" s="55">
        <f t="shared" si="15"/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56">
        <f>AX$3</f>
        <v>0</v>
      </c>
      <c r="AY11" s="10">
        <f t="shared" si="2"/>
        <v>0</v>
      </c>
      <c r="AZ11" s="56">
        <f>AZ$3</f>
        <v>0</v>
      </c>
      <c r="BA11" s="10">
        <f t="shared" si="3"/>
        <v>0</v>
      </c>
      <c r="BB11" s="4"/>
      <c r="BC11" s="10">
        <f t="shared" si="4"/>
        <v>0</v>
      </c>
      <c r="BD11" s="56">
        <f>BD$3</f>
        <v>211.47</v>
      </c>
      <c r="BE11" s="10">
        <f t="shared" si="9"/>
        <v>2537.64</v>
      </c>
      <c r="BF11" s="56">
        <f>BF$3</f>
        <v>174.27</v>
      </c>
      <c r="BG11" s="10">
        <f t="shared" si="10"/>
        <v>0</v>
      </c>
      <c r="BH11" s="56">
        <f>BH$3</f>
        <v>4.0640000000000003E-2</v>
      </c>
      <c r="BI11" s="103">
        <f t="shared" si="11"/>
        <v>4495.6374400000004</v>
      </c>
      <c r="BJ11" s="56">
        <f>BJ$3</f>
        <v>3.3489999999999999E-2</v>
      </c>
      <c r="BK11" s="103">
        <f t="shared" si="12"/>
        <v>0</v>
      </c>
      <c r="BL11" s="5">
        <f t="shared" si="13"/>
        <v>7033.2774399999998</v>
      </c>
    </row>
    <row r="12" spans="1:64">
      <c r="A12" s="4">
        <f t="shared" si="14"/>
        <v>10</v>
      </c>
      <c r="B12" s="56" t="s">
        <v>2428</v>
      </c>
      <c r="C12" s="56" t="s">
        <v>1249</v>
      </c>
      <c r="D12" s="70" t="s">
        <v>1250</v>
      </c>
      <c r="E12" s="56"/>
      <c r="F12" s="56" t="s">
        <v>1251</v>
      </c>
      <c r="G12" s="56" t="s">
        <v>1252</v>
      </c>
      <c r="H12" s="70" t="s">
        <v>39</v>
      </c>
      <c r="I12" s="56"/>
      <c r="J12" s="70" t="s">
        <v>1253</v>
      </c>
      <c r="K12" s="56" t="s">
        <v>2387</v>
      </c>
      <c r="L12" s="56" t="s">
        <v>11</v>
      </c>
      <c r="M12" s="56" t="s">
        <v>1254</v>
      </c>
      <c r="N12" s="70" t="s">
        <v>1250</v>
      </c>
      <c r="O12" s="56"/>
      <c r="P12" s="56" t="s">
        <v>1251</v>
      </c>
      <c r="Q12" s="56" t="s">
        <v>1252</v>
      </c>
      <c r="R12" s="70" t="s">
        <v>39</v>
      </c>
      <c r="S12" s="56"/>
      <c r="T12" s="70" t="s">
        <v>1255</v>
      </c>
      <c r="U12" s="70" t="s">
        <v>1256</v>
      </c>
      <c r="V12" s="4">
        <v>20064</v>
      </c>
      <c r="W12" s="4">
        <v>16499</v>
      </c>
      <c r="X12" s="4">
        <v>15138</v>
      </c>
      <c r="Y12" s="4">
        <v>11184</v>
      </c>
      <c r="Z12" s="4">
        <v>4336</v>
      </c>
      <c r="AA12" s="4">
        <v>1419</v>
      </c>
      <c r="AB12" s="80">
        <v>842</v>
      </c>
      <c r="AC12" s="80">
        <v>610</v>
      </c>
      <c r="AD12" s="80">
        <v>3321</v>
      </c>
      <c r="AE12" s="80">
        <v>6301</v>
      </c>
      <c r="AF12" s="80">
        <v>12086</v>
      </c>
      <c r="AG12" s="80">
        <v>17781</v>
      </c>
      <c r="AH12" s="56">
        <f t="shared" si="5"/>
        <v>109581</v>
      </c>
      <c r="AI12" s="57">
        <f t="shared" si="6"/>
        <v>109581</v>
      </c>
      <c r="AJ12" s="56" t="str">
        <f>AJ$3</f>
        <v>W-4</v>
      </c>
      <c r="AK12" s="4" t="s">
        <v>1038</v>
      </c>
      <c r="AL12" s="56"/>
      <c r="AM12" s="4">
        <v>8784</v>
      </c>
      <c r="AN12" s="4">
        <v>12</v>
      </c>
      <c r="AO12" s="4">
        <v>100</v>
      </c>
      <c r="AP12" s="4">
        <v>0</v>
      </c>
      <c r="AQ12" s="12">
        <f t="shared" si="7"/>
        <v>109581</v>
      </c>
      <c r="AR12" s="12">
        <f t="shared" si="8"/>
        <v>0</v>
      </c>
      <c r="AS12" s="53">
        <f t="shared" si="15"/>
        <v>0</v>
      </c>
      <c r="AT12" s="55">
        <f t="shared" si="15"/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56">
        <f>AX$3</f>
        <v>0</v>
      </c>
      <c r="AY12" s="10">
        <f t="shared" si="2"/>
        <v>0</v>
      </c>
      <c r="AZ12" s="56">
        <f>AZ$3</f>
        <v>0</v>
      </c>
      <c r="BA12" s="10">
        <f t="shared" si="3"/>
        <v>0</v>
      </c>
      <c r="BB12" s="54">
        <v>3.8999999999999998E-3</v>
      </c>
      <c r="BC12" s="10">
        <f t="shared" si="4"/>
        <v>427.36589999999995</v>
      </c>
      <c r="BD12" s="56">
        <f>BD$3</f>
        <v>211.47</v>
      </c>
      <c r="BE12" s="10">
        <f t="shared" si="9"/>
        <v>2537.64</v>
      </c>
      <c r="BF12" s="56">
        <f>BF$3</f>
        <v>174.27</v>
      </c>
      <c r="BG12" s="10">
        <f t="shared" si="10"/>
        <v>0</v>
      </c>
      <c r="BH12" s="56">
        <f>BH$3</f>
        <v>4.0640000000000003E-2</v>
      </c>
      <c r="BI12" s="103">
        <f t="shared" si="11"/>
        <v>4453.3718400000007</v>
      </c>
      <c r="BJ12" s="56">
        <f>BJ$3</f>
        <v>3.3489999999999999E-2</v>
      </c>
      <c r="BK12" s="103">
        <f t="shared" si="12"/>
        <v>0</v>
      </c>
      <c r="BL12" s="5">
        <f t="shared" si="13"/>
        <v>7418.3777400000008</v>
      </c>
    </row>
    <row r="13" spans="1:64">
      <c r="A13" s="4">
        <f t="shared" si="14"/>
        <v>11</v>
      </c>
      <c r="B13" s="56" t="s">
        <v>2388</v>
      </c>
      <c r="C13" s="56" t="s">
        <v>1257</v>
      </c>
      <c r="D13" s="70" t="s">
        <v>1258</v>
      </c>
      <c r="E13" s="56"/>
      <c r="F13" s="56" t="s">
        <v>1259</v>
      </c>
      <c r="G13" s="56" t="s">
        <v>1260</v>
      </c>
      <c r="H13" s="70" t="s">
        <v>114</v>
      </c>
      <c r="I13" s="56"/>
      <c r="J13" s="70" t="s">
        <v>1261</v>
      </c>
      <c r="K13" s="56" t="s">
        <v>2387</v>
      </c>
      <c r="L13" s="56" t="s">
        <v>11</v>
      </c>
      <c r="M13" s="56" t="s">
        <v>1262</v>
      </c>
      <c r="N13" s="70" t="s">
        <v>1263</v>
      </c>
      <c r="O13" s="56"/>
      <c r="P13" s="56" t="s">
        <v>1264</v>
      </c>
      <c r="Q13" s="56" t="s">
        <v>1265</v>
      </c>
      <c r="R13" s="70" t="s">
        <v>166</v>
      </c>
      <c r="S13" s="56"/>
      <c r="T13" s="70" t="s">
        <v>1266</v>
      </c>
      <c r="U13" s="56"/>
      <c r="V13" s="4">
        <v>22244</v>
      </c>
      <c r="W13" s="4">
        <v>27643</v>
      </c>
      <c r="X13" s="4">
        <v>29257</v>
      </c>
      <c r="Y13" s="4">
        <v>21569</v>
      </c>
      <c r="Z13" s="4">
        <v>13766</v>
      </c>
      <c r="AA13" s="4">
        <v>8472</v>
      </c>
      <c r="AB13" s="80">
        <v>12174</v>
      </c>
      <c r="AC13" s="80">
        <v>11504</v>
      </c>
      <c r="AD13" s="80">
        <v>11095</v>
      </c>
      <c r="AE13" s="80">
        <v>8184</v>
      </c>
      <c r="AF13" s="80">
        <v>14599</v>
      </c>
      <c r="AG13" s="80">
        <v>24011</v>
      </c>
      <c r="AH13" s="56">
        <f t="shared" si="5"/>
        <v>204518</v>
      </c>
      <c r="AI13" s="57">
        <f t="shared" si="6"/>
        <v>204518</v>
      </c>
      <c r="AJ13" s="76" t="s">
        <v>15</v>
      </c>
      <c r="AK13" s="4" t="s">
        <v>1038</v>
      </c>
      <c r="AL13" s="56">
        <v>150</v>
      </c>
      <c r="AM13" s="4">
        <v>8784</v>
      </c>
      <c r="AN13" s="4">
        <v>12</v>
      </c>
      <c r="AO13" s="4">
        <v>100</v>
      </c>
      <c r="AP13" s="4">
        <v>0</v>
      </c>
      <c r="AQ13" s="12">
        <f t="shared" si="7"/>
        <v>204518</v>
      </c>
      <c r="AR13" s="12">
        <f t="shared" si="8"/>
        <v>0</v>
      </c>
      <c r="AS13" s="53">
        <f t="shared" si="15"/>
        <v>0</v>
      </c>
      <c r="AT13" s="55">
        <f>AT12</f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77">
        <f>'dane do formularza ofertowego'!H6</f>
        <v>0</v>
      </c>
      <c r="AY13" s="10">
        <f t="shared" si="2"/>
        <v>0</v>
      </c>
      <c r="AZ13" s="77">
        <f>'dane do formularza ofertowego'!H7</f>
        <v>0</v>
      </c>
      <c r="BA13" s="10">
        <f t="shared" si="3"/>
        <v>0</v>
      </c>
      <c r="BB13" s="54">
        <v>3.8999999999999998E-3</v>
      </c>
      <c r="BC13" s="10">
        <f t="shared" si="4"/>
        <v>797.62019999999995</v>
      </c>
      <c r="BD13" s="76">
        <v>6.0299999999999998E-3</v>
      </c>
      <c r="BE13" s="10">
        <f>BD13*AM13*AO13/100*AL13</f>
        <v>7945.1280000000015</v>
      </c>
      <c r="BF13" s="76">
        <v>4.9699999999999996E-3</v>
      </c>
      <c r="BG13" s="10">
        <f>BF13*AM13*AP13/100*AL13</f>
        <v>0</v>
      </c>
      <c r="BH13" s="76">
        <v>2.4709999999999999E-2</v>
      </c>
      <c r="BI13" s="103">
        <f t="shared" si="11"/>
        <v>5053.6397799999995</v>
      </c>
      <c r="BJ13" s="76">
        <v>2.036E-2</v>
      </c>
      <c r="BK13" s="103">
        <f t="shared" si="12"/>
        <v>0</v>
      </c>
      <c r="BL13" s="5">
        <f t="shared" si="13"/>
        <v>13796.387980000001</v>
      </c>
    </row>
    <row r="14" spans="1:64">
      <c r="A14" s="4">
        <f t="shared" si="14"/>
        <v>12</v>
      </c>
      <c r="B14" s="56" t="s">
        <v>2388</v>
      </c>
      <c r="C14" s="56" t="s">
        <v>1257</v>
      </c>
      <c r="D14" s="70" t="s">
        <v>1258</v>
      </c>
      <c r="E14" s="56"/>
      <c r="F14" s="56" t="s">
        <v>1259</v>
      </c>
      <c r="G14" s="56" t="s">
        <v>1260</v>
      </c>
      <c r="H14" s="70" t="s">
        <v>114</v>
      </c>
      <c r="I14" s="56"/>
      <c r="J14" s="70" t="s">
        <v>1261</v>
      </c>
      <c r="K14" s="56" t="s">
        <v>2387</v>
      </c>
      <c r="L14" s="56" t="s">
        <v>11</v>
      </c>
      <c r="M14" s="56" t="s">
        <v>1267</v>
      </c>
      <c r="N14" s="70" t="s">
        <v>1268</v>
      </c>
      <c r="O14" s="56"/>
      <c r="P14" s="56" t="s">
        <v>1269</v>
      </c>
      <c r="Q14" s="56" t="s">
        <v>1270</v>
      </c>
      <c r="R14" s="70" t="s">
        <v>53</v>
      </c>
      <c r="S14" s="56"/>
      <c r="T14" s="70" t="s">
        <v>1271</v>
      </c>
      <c r="U14" s="70" t="s">
        <v>1272</v>
      </c>
      <c r="V14" s="4"/>
      <c r="W14" s="4">
        <v>87</v>
      </c>
      <c r="X14" s="4"/>
      <c r="Y14" s="4">
        <v>11</v>
      </c>
      <c r="Z14" s="4"/>
      <c r="AA14" s="4"/>
      <c r="AB14" s="80"/>
      <c r="AC14" s="80"/>
      <c r="AD14" s="80"/>
      <c r="AE14" s="80"/>
      <c r="AF14" s="80"/>
      <c r="AG14" s="80">
        <v>44</v>
      </c>
      <c r="AH14" s="56">
        <f t="shared" si="5"/>
        <v>142</v>
      </c>
      <c r="AI14" s="57">
        <f t="shared" si="6"/>
        <v>142</v>
      </c>
      <c r="AJ14" s="56" t="str">
        <f>AJ$4</f>
        <v>W-3.6</v>
      </c>
      <c r="AK14" s="4" t="s">
        <v>1038</v>
      </c>
      <c r="AL14" s="56"/>
      <c r="AM14" s="4">
        <v>8784</v>
      </c>
      <c r="AN14" s="4">
        <v>12</v>
      </c>
      <c r="AO14" s="4">
        <v>100</v>
      </c>
      <c r="AP14" s="4">
        <v>0</v>
      </c>
      <c r="AQ14" s="12">
        <f t="shared" si="7"/>
        <v>142</v>
      </c>
      <c r="AR14" s="12">
        <f t="shared" si="8"/>
        <v>0</v>
      </c>
      <c r="AS14" s="53">
        <f t="shared" si="15"/>
        <v>0</v>
      </c>
      <c r="AT14" s="55">
        <f>AT12</f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56">
        <f>AX$4</f>
        <v>0</v>
      </c>
      <c r="AY14" s="10">
        <f t="shared" si="2"/>
        <v>0</v>
      </c>
      <c r="AZ14" s="56">
        <f>AZ$4</f>
        <v>0</v>
      </c>
      <c r="BA14" s="10">
        <f t="shared" si="3"/>
        <v>0</v>
      </c>
      <c r="BB14" s="54">
        <v>3.8999999999999998E-3</v>
      </c>
      <c r="BC14" s="10">
        <f t="shared" si="4"/>
        <v>0.55379999999999996</v>
      </c>
      <c r="BD14" s="56">
        <f>BD$4</f>
        <v>38.19</v>
      </c>
      <c r="BE14" s="10">
        <f t="shared" si="9"/>
        <v>458.28</v>
      </c>
      <c r="BF14" s="56">
        <f>BF$4</f>
        <v>31.47</v>
      </c>
      <c r="BG14" s="10">
        <f t="shared" si="10"/>
        <v>0</v>
      </c>
      <c r="BH14" s="56">
        <f>BH$4</f>
        <v>4.2540000000000001E-2</v>
      </c>
      <c r="BI14" s="103">
        <f t="shared" si="11"/>
        <v>6.04068</v>
      </c>
      <c r="BJ14" s="56">
        <f>BJ$4</f>
        <v>3.5060000000000001E-2</v>
      </c>
      <c r="BK14" s="103">
        <f t="shared" si="12"/>
        <v>0</v>
      </c>
      <c r="BL14" s="5">
        <f t="shared" si="13"/>
        <v>464.87448000000001</v>
      </c>
    </row>
    <row r="15" spans="1:64">
      <c r="A15" s="4">
        <f t="shared" si="14"/>
        <v>13</v>
      </c>
      <c r="B15" s="56" t="s">
        <v>2388</v>
      </c>
      <c r="C15" s="56" t="s">
        <v>1273</v>
      </c>
      <c r="D15" s="70" t="s">
        <v>1274</v>
      </c>
      <c r="E15" s="56"/>
      <c r="F15" s="56" t="s">
        <v>1275</v>
      </c>
      <c r="G15" s="56" t="s">
        <v>1276</v>
      </c>
      <c r="H15" s="70" t="s">
        <v>750</v>
      </c>
      <c r="I15" s="56"/>
      <c r="J15" s="70" t="s">
        <v>1277</v>
      </c>
      <c r="K15" s="56" t="s">
        <v>2387</v>
      </c>
      <c r="L15" s="56" t="s">
        <v>11</v>
      </c>
      <c r="M15" s="56" t="s">
        <v>1279</v>
      </c>
      <c r="N15" s="70" t="s">
        <v>1274</v>
      </c>
      <c r="O15" s="56" t="s">
        <v>1278</v>
      </c>
      <c r="P15" s="56" t="s">
        <v>1275</v>
      </c>
      <c r="Q15" s="56" t="s">
        <v>1280</v>
      </c>
      <c r="R15" s="70" t="s">
        <v>166</v>
      </c>
      <c r="S15" s="56"/>
      <c r="T15" s="70" t="s">
        <v>1281</v>
      </c>
      <c r="U15" s="70" t="s">
        <v>1282</v>
      </c>
      <c r="V15" s="4"/>
      <c r="W15" s="4">
        <v>10222</v>
      </c>
      <c r="X15" s="4"/>
      <c r="Y15" s="4">
        <v>15083</v>
      </c>
      <c r="Z15" s="4"/>
      <c r="AA15" s="4">
        <v>3103</v>
      </c>
      <c r="AB15" s="80"/>
      <c r="AC15" s="80">
        <v>679</v>
      </c>
      <c r="AD15" s="80"/>
      <c r="AE15" s="80">
        <v>3867</v>
      </c>
      <c r="AF15" s="80"/>
      <c r="AG15" s="80">
        <v>16053</v>
      </c>
      <c r="AH15" s="56">
        <f t="shared" si="5"/>
        <v>49007</v>
      </c>
      <c r="AI15" s="57">
        <f t="shared" si="6"/>
        <v>49007</v>
      </c>
      <c r="AJ15" s="56" t="str">
        <f>AJ$4</f>
        <v>W-3.6</v>
      </c>
      <c r="AK15" s="4" t="s">
        <v>1038</v>
      </c>
      <c r="AL15" s="56"/>
      <c r="AM15" s="4">
        <v>8784</v>
      </c>
      <c r="AN15" s="4">
        <v>12</v>
      </c>
      <c r="AO15" s="4">
        <v>100</v>
      </c>
      <c r="AP15" s="4">
        <v>0</v>
      </c>
      <c r="AQ15" s="12">
        <f t="shared" si="7"/>
        <v>49007</v>
      </c>
      <c r="AR15" s="12">
        <f t="shared" si="8"/>
        <v>0</v>
      </c>
      <c r="AS15" s="53">
        <f t="shared" si="15"/>
        <v>0</v>
      </c>
      <c r="AT15" s="55">
        <f>AT14</f>
        <v>0</v>
      </c>
      <c r="AU15" s="31">
        <f t="shared" si="0"/>
        <v>0</v>
      </c>
      <c r="AV15" s="31">
        <f t="shared" si="0"/>
        <v>0</v>
      </c>
      <c r="AW15" s="31">
        <f t="shared" si="1"/>
        <v>0</v>
      </c>
      <c r="AX15" s="56">
        <f>AX$4</f>
        <v>0</v>
      </c>
      <c r="AY15" s="10">
        <f t="shared" si="2"/>
        <v>0</v>
      </c>
      <c r="AZ15" s="56">
        <f>AZ$4</f>
        <v>0</v>
      </c>
      <c r="BA15" s="10">
        <f t="shared" si="3"/>
        <v>0</v>
      </c>
      <c r="BB15" s="4"/>
      <c r="BC15" s="10">
        <f t="shared" si="4"/>
        <v>0</v>
      </c>
      <c r="BD15" s="56">
        <f>BD$4</f>
        <v>38.19</v>
      </c>
      <c r="BE15" s="10">
        <f t="shared" si="9"/>
        <v>458.28</v>
      </c>
      <c r="BF15" s="56">
        <f>BF$4</f>
        <v>31.47</v>
      </c>
      <c r="BG15" s="10">
        <f t="shared" si="10"/>
        <v>0</v>
      </c>
      <c r="BH15" s="56">
        <f>BH$4</f>
        <v>4.2540000000000001E-2</v>
      </c>
      <c r="BI15" s="103">
        <f t="shared" si="11"/>
        <v>2084.7577799999999</v>
      </c>
      <c r="BJ15" s="56">
        <f>BJ$4</f>
        <v>3.5060000000000001E-2</v>
      </c>
      <c r="BK15" s="103">
        <f t="shared" si="12"/>
        <v>0</v>
      </c>
      <c r="BL15" s="5">
        <f t="shared" si="13"/>
        <v>2543.0377799999997</v>
      </c>
    </row>
    <row r="16" spans="1:64">
      <c r="A16" s="4">
        <f t="shared" si="14"/>
        <v>14</v>
      </c>
      <c r="B16" s="56" t="s">
        <v>2388</v>
      </c>
      <c r="C16" s="56" t="s">
        <v>1273</v>
      </c>
      <c r="D16" s="70" t="s">
        <v>1274</v>
      </c>
      <c r="E16" s="56"/>
      <c r="F16" s="56" t="s">
        <v>1275</v>
      </c>
      <c r="G16" s="56" t="s">
        <v>1276</v>
      </c>
      <c r="H16" s="70" t="s">
        <v>750</v>
      </c>
      <c r="I16" s="56"/>
      <c r="J16" s="70" t="s">
        <v>1277</v>
      </c>
      <c r="K16" s="56" t="s">
        <v>2387</v>
      </c>
      <c r="L16" s="56" t="s">
        <v>11</v>
      </c>
      <c r="M16" s="56" t="s">
        <v>1283</v>
      </c>
      <c r="N16" s="70" t="s">
        <v>1274</v>
      </c>
      <c r="O16" s="56" t="s">
        <v>1278</v>
      </c>
      <c r="P16" s="56" t="s">
        <v>1275</v>
      </c>
      <c r="Q16" s="56" t="s">
        <v>1276</v>
      </c>
      <c r="R16" s="70" t="s">
        <v>750</v>
      </c>
      <c r="S16" s="56"/>
      <c r="T16" s="70" t="s">
        <v>1284</v>
      </c>
      <c r="U16" s="70" t="s">
        <v>1285</v>
      </c>
      <c r="V16" s="4">
        <v>28470</v>
      </c>
      <c r="W16" s="4">
        <v>23599</v>
      </c>
      <c r="X16" s="4">
        <v>22531</v>
      </c>
      <c r="Y16" s="4">
        <v>15545</v>
      </c>
      <c r="Z16" s="4">
        <v>2935</v>
      </c>
      <c r="AA16" s="4">
        <v>1996</v>
      </c>
      <c r="AB16" s="80">
        <v>2035</v>
      </c>
      <c r="AC16" s="80">
        <v>1897</v>
      </c>
      <c r="AD16" s="80">
        <v>5656</v>
      </c>
      <c r="AE16" s="80">
        <v>8182</v>
      </c>
      <c r="AF16" s="80">
        <v>20797</v>
      </c>
      <c r="AG16" s="80">
        <v>31309</v>
      </c>
      <c r="AH16" s="56">
        <f t="shared" si="5"/>
        <v>164952</v>
      </c>
      <c r="AI16" s="57">
        <f t="shared" si="6"/>
        <v>164952</v>
      </c>
      <c r="AJ16" s="56" t="str">
        <f>AJ$3</f>
        <v>W-4</v>
      </c>
      <c r="AK16" s="4" t="s">
        <v>1038</v>
      </c>
      <c r="AL16" s="56"/>
      <c r="AM16" s="4">
        <v>8784</v>
      </c>
      <c r="AN16" s="4">
        <v>12</v>
      </c>
      <c r="AO16" s="4">
        <v>100</v>
      </c>
      <c r="AP16" s="4">
        <v>0</v>
      </c>
      <c r="AQ16" s="12">
        <f t="shared" si="7"/>
        <v>164952</v>
      </c>
      <c r="AR16" s="12">
        <f t="shared" si="8"/>
        <v>0</v>
      </c>
      <c r="AS16" s="53">
        <f t="shared" si="15"/>
        <v>0</v>
      </c>
      <c r="AT16" s="55">
        <f t="shared" si="15"/>
        <v>0</v>
      </c>
      <c r="AU16" s="31">
        <f t="shared" si="0"/>
        <v>0</v>
      </c>
      <c r="AV16" s="31">
        <f t="shared" si="0"/>
        <v>0</v>
      </c>
      <c r="AW16" s="31">
        <f t="shared" si="1"/>
        <v>0</v>
      </c>
      <c r="AX16" s="56">
        <f>AX$3</f>
        <v>0</v>
      </c>
      <c r="AY16" s="10">
        <f t="shared" si="2"/>
        <v>0</v>
      </c>
      <c r="AZ16" s="56">
        <f>AZ$3</f>
        <v>0</v>
      </c>
      <c r="BA16" s="10">
        <f t="shared" si="3"/>
        <v>0</v>
      </c>
      <c r="BB16" s="4"/>
      <c r="BC16" s="10">
        <f t="shared" si="4"/>
        <v>0</v>
      </c>
      <c r="BD16" s="56">
        <f>BD$3</f>
        <v>211.47</v>
      </c>
      <c r="BE16" s="10">
        <f t="shared" si="9"/>
        <v>2537.64</v>
      </c>
      <c r="BF16" s="56">
        <f>BF$3</f>
        <v>174.27</v>
      </c>
      <c r="BG16" s="10">
        <f t="shared" si="10"/>
        <v>0</v>
      </c>
      <c r="BH16" s="56">
        <f>BH$3</f>
        <v>4.0640000000000003E-2</v>
      </c>
      <c r="BI16" s="103">
        <f t="shared" si="11"/>
        <v>6703.6492800000005</v>
      </c>
      <c r="BJ16" s="56">
        <f>BJ$3</f>
        <v>3.3489999999999999E-2</v>
      </c>
      <c r="BK16" s="103">
        <f t="shared" si="12"/>
        <v>0</v>
      </c>
      <c r="BL16" s="5">
        <f t="shared" si="13"/>
        <v>9241.2892800000009</v>
      </c>
    </row>
    <row r="17" spans="1:64">
      <c r="A17" s="4">
        <f t="shared" si="14"/>
        <v>15</v>
      </c>
      <c r="B17" s="56" t="s">
        <v>2388</v>
      </c>
      <c r="C17" s="56" t="s">
        <v>1286</v>
      </c>
      <c r="D17" s="70" t="s">
        <v>1287</v>
      </c>
      <c r="E17" s="56"/>
      <c r="F17" s="56" t="s">
        <v>1288</v>
      </c>
      <c r="G17" s="56" t="s">
        <v>1289</v>
      </c>
      <c r="H17" s="70" t="s">
        <v>166</v>
      </c>
      <c r="I17" s="56"/>
      <c r="J17" s="70" t="s">
        <v>1290</v>
      </c>
      <c r="K17" s="56" t="s">
        <v>2387</v>
      </c>
      <c r="L17" s="56" t="s">
        <v>11</v>
      </c>
      <c r="M17" s="56" t="s">
        <v>1291</v>
      </c>
      <c r="N17" s="70" t="s">
        <v>1287</v>
      </c>
      <c r="O17" s="56" t="s">
        <v>1288</v>
      </c>
      <c r="P17" s="56" t="s">
        <v>1289</v>
      </c>
      <c r="Q17" s="56"/>
      <c r="R17" s="70" t="s">
        <v>166</v>
      </c>
      <c r="S17" s="56"/>
      <c r="T17" s="70" t="s">
        <v>1292</v>
      </c>
      <c r="U17" s="70" t="s">
        <v>1293</v>
      </c>
      <c r="V17" s="4">
        <v>2369</v>
      </c>
      <c r="W17" s="4"/>
      <c r="X17" s="4">
        <v>47709</v>
      </c>
      <c r="Y17" s="4"/>
      <c r="Z17" s="4">
        <v>8002</v>
      </c>
      <c r="AA17" s="4">
        <v>613</v>
      </c>
      <c r="AB17" s="80">
        <v>580</v>
      </c>
      <c r="AC17" s="80"/>
      <c r="AD17" s="80">
        <v>2218</v>
      </c>
      <c r="AE17" s="80"/>
      <c r="AF17" s="80">
        <v>11889</v>
      </c>
      <c r="AG17" s="80">
        <v>9713</v>
      </c>
      <c r="AH17" s="56">
        <f t="shared" si="5"/>
        <v>83093</v>
      </c>
      <c r="AI17" s="57">
        <f t="shared" si="6"/>
        <v>83093</v>
      </c>
      <c r="AJ17" s="56" t="str">
        <f>AJ$4</f>
        <v>W-3.6</v>
      </c>
      <c r="AK17" s="4" t="s">
        <v>1038</v>
      </c>
      <c r="AL17" s="56"/>
      <c r="AM17" s="4">
        <v>8784</v>
      </c>
      <c r="AN17" s="4">
        <v>12</v>
      </c>
      <c r="AO17" s="4">
        <v>100</v>
      </c>
      <c r="AP17" s="4">
        <v>0</v>
      </c>
      <c r="AQ17" s="12">
        <f t="shared" si="7"/>
        <v>83093</v>
      </c>
      <c r="AR17" s="12">
        <f t="shared" si="8"/>
        <v>0</v>
      </c>
      <c r="AS17" s="53">
        <f t="shared" si="15"/>
        <v>0</v>
      </c>
      <c r="AT17" s="55">
        <f t="shared" si="15"/>
        <v>0</v>
      </c>
      <c r="AU17" s="31">
        <f t="shared" si="0"/>
        <v>0</v>
      </c>
      <c r="AV17" s="31">
        <f t="shared" si="0"/>
        <v>0</v>
      </c>
      <c r="AW17" s="31">
        <f t="shared" si="1"/>
        <v>0</v>
      </c>
      <c r="AX17" s="56">
        <f>AX$4</f>
        <v>0</v>
      </c>
      <c r="AY17" s="10">
        <f t="shared" si="2"/>
        <v>0</v>
      </c>
      <c r="AZ17" s="56">
        <f>AZ$4</f>
        <v>0</v>
      </c>
      <c r="BA17" s="10">
        <f t="shared" si="3"/>
        <v>0</v>
      </c>
      <c r="BB17" s="54">
        <v>3.8999999999999998E-3</v>
      </c>
      <c r="BC17" s="10">
        <f t="shared" si="4"/>
        <v>324.06270000000001</v>
      </c>
      <c r="BD17" s="56">
        <f>BD$4</f>
        <v>38.19</v>
      </c>
      <c r="BE17" s="10">
        <f t="shared" si="9"/>
        <v>458.28</v>
      </c>
      <c r="BF17" s="56">
        <f>BF$4</f>
        <v>31.47</v>
      </c>
      <c r="BG17" s="10">
        <f t="shared" si="10"/>
        <v>0</v>
      </c>
      <c r="BH17" s="56">
        <f>BH$4</f>
        <v>4.2540000000000001E-2</v>
      </c>
      <c r="BI17" s="103">
        <f t="shared" si="11"/>
        <v>3534.7762200000002</v>
      </c>
      <c r="BJ17" s="56">
        <f>BJ$4</f>
        <v>3.5060000000000001E-2</v>
      </c>
      <c r="BK17" s="103">
        <f t="shared" si="12"/>
        <v>0</v>
      </c>
      <c r="BL17" s="5">
        <f t="shared" si="13"/>
        <v>4317.1189200000008</v>
      </c>
    </row>
    <row r="18" spans="1:64">
      <c r="A18" s="4">
        <f t="shared" si="14"/>
        <v>16</v>
      </c>
      <c r="B18" s="56" t="s">
        <v>2388</v>
      </c>
      <c r="C18" s="56" t="s">
        <v>1294</v>
      </c>
      <c r="D18" s="70" t="s">
        <v>1295</v>
      </c>
      <c r="E18" s="56"/>
      <c r="F18" s="56" t="s">
        <v>1296</v>
      </c>
      <c r="G18" s="56"/>
      <c r="H18" s="70" t="s">
        <v>53</v>
      </c>
      <c r="I18" s="56"/>
      <c r="J18" s="70" t="s">
        <v>1297</v>
      </c>
      <c r="K18" s="56" t="s">
        <v>2387</v>
      </c>
      <c r="L18" s="56" t="s">
        <v>11</v>
      </c>
      <c r="M18" s="56"/>
      <c r="N18" s="70" t="s">
        <v>1295</v>
      </c>
      <c r="O18" s="56"/>
      <c r="P18" s="56" t="s">
        <v>1296</v>
      </c>
      <c r="Q18" s="56"/>
      <c r="R18" s="70" t="s">
        <v>209</v>
      </c>
      <c r="S18" s="56"/>
      <c r="T18" s="70" t="s">
        <v>1298</v>
      </c>
      <c r="U18" s="56"/>
      <c r="V18" s="4">
        <v>0</v>
      </c>
      <c r="W18" s="4">
        <v>0</v>
      </c>
      <c r="X18" s="4"/>
      <c r="Y18" s="4"/>
      <c r="Z18" s="4"/>
      <c r="AA18" s="4"/>
      <c r="AB18" s="80"/>
      <c r="AC18" s="80"/>
      <c r="AD18" s="80"/>
      <c r="AE18" s="80"/>
      <c r="AF18" s="80"/>
      <c r="AG18" s="80">
        <v>22</v>
      </c>
      <c r="AH18" s="56">
        <f t="shared" si="5"/>
        <v>22</v>
      </c>
      <c r="AI18" s="57">
        <f t="shared" si="6"/>
        <v>22</v>
      </c>
      <c r="AJ18" s="76" t="s">
        <v>17</v>
      </c>
      <c r="AK18" s="4" t="s">
        <v>1038</v>
      </c>
      <c r="AL18" s="56"/>
      <c r="AM18" s="4">
        <v>8784</v>
      </c>
      <c r="AN18" s="4">
        <v>12</v>
      </c>
      <c r="AO18" s="4">
        <v>100</v>
      </c>
      <c r="AP18" s="4">
        <v>0</v>
      </c>
      <c r="AQ18" s="12">
        <f t="shared" si="7"/>
        <v>22</v>
      </c>
      <c r="AR18" s="12">
        <f t="shared" si="8"/>
        <v>0</v>
      </c>
      <c r="AS18" s="53">
        <f t="shared" si="15"/>
        <v>0</v>
      </c>
      <c r="AT18" s="55">
        <f t="shared" si="15"/>
        <v>0</v>
      </c>
      <c r="AU18" s="31">
        <f t="shared" si="0"/>
        <v>0</v>
      </c>
      <c r="AV18" s="31">
        <f t="shared" si="0"/>
        <v>0</v>
      </c>
      <c r="AW18" s="31">
        <f t="shared" si="1"/>
        <v>0</v>
      </c>
      <c r="AX18" s="77">
        <f>'dane do formularza ofertowego'!C6</f>
        <v>0</v>
      </c>
      <c r="AY18" s="10">
        <f t="shared" si="2"/>
        <v>0</v>
      </c>
      <c r="AZ18" s="77">
        <f>'dane do formularza ofertowego'!C7</f>
        <v>0</v>
      </c>
      <c r="BA18" s="10">
        <f t="shared" si="3"/>
        <v>0</v>
      </c>
      <c r="BB18" s="4"/>
      <c r="BC18" s="10">
        <f t="shared" si="4"/>
        <v>0</v>
      </c>
      <c r="BD18" s="76">
        <v>5.04</v>
      </c>
      <c r="BE18" s="10">
        <f t="shared" si="9"/>
        <v>60.48</v>
      </c>
      <c r="BF18" s="76">
        <v>4.1500000000000004</v>
      </c>
      <c r="BG18" s="10">
        <f t="shared" si="10"/>
        <v>0</v>
      </c>
      <c r="BH18" s="76">
        <v>5.8259999999999999E-2</v>
      </c>
      <c r="BI18" s="103">
        <f t="shared" si="11"/>
        <v>1.28172</v>
      </c>
      <c r="BJ18" s="76">
        <v>4.8009999999999997E-2</v>
      </c>
      <c r="BK18" s="103">
        <f t="shared" si="12"/>
        <v>0</v>
      </c>
      <c r="BL18" s="5">
        <f t="shared" si="13"/>
        <v>61.761719999999997</v>
      </c>
    </row>
    <row r="19" spans="1:64">
      <c r="A19" s="4">
        <f t="shared" si="14"/>
        <v>17</v>
      </c>
      <c r="B19" s="56" t="s">
        <v>2388</v>
      </c>
      <c r="C19" s="56" t="s">
        <v>1294</v>
      </c>
      <c r="D19" s="70" t="s">
        <v>1295</v>
      </c>
      <c r="E19" s="56"/>
      <c r="F19" s="56" t="s">
        <v>1296</v>
      </c>
      <c r="G19" s="56"/>
      <c r="H19" s="70" t="s">
        <v>53</v>
      </c>
      <c r="I19" s="56"/>
      <c r="J19" s="70" t="s">
        <v>1297</v>
      </c>
      <c r="K19" s="56" t="s">
        <v>2387</v>
      </c>
      <c r="L19" s="56" t="s">
        <v>11</v>
      </c>
      <c r="M19" s="56"/>
      <c r="N19" s="70" t="s">
        <v>1295</v>
      </c>
      <c r="O19" s="56" t="s">
        <v>1299</v>
      </c>
      <c r="P19" s="56" t="s">
        <v>1296</v>
      </c>
      <c r="Q19" s="56"/>
      <c r="R19" s="70" t="s">
        <v>53</v>
      </c>
      <c r="S19" s="56"/>
      <c r="T19" s="70" t="s">
        <v>1300</v>
      </c>
      <c r="U19" s="56"/>
      <c r="V19" s="4">
        <v>21915</v>
      </c>
      <c r="W19" s="4">
        <v>17782</v>
      </c>
      <c r="X19" s="4">
        <v>15263</v>
      </c>
      <c r="Y19" s="4">
        <v>9730</v>
      </c>
      <c r="Z19" s="4">
        <v>1831</v>
      </c>
      <c r="AA19" s="4">
        <v>0</v>
      </c>
      <c r="AB19" s="80">
        <v>0</v>
      </c>
      <c r="AC19" s="80">
        <v>23</v>
      </c>
      <c r="AD19" s="80">
        <v>3383</v>
      </c>
      <c r="AE19" s="80">
        <v>7540</v>
      </c>
      <c r="AF19" s="80">
        <v>14455</v>
      </c>
      <c r="AG19" s="80">
        <v>18881</v>
      </c>
      <c r="AH19" s="56">
        <f t="shared" si="5"/>
        <v>110803</v>
      </c>
      <c r="AI19" s="57">
        <f t="shared" si="6"/>
        <v>110803</v>
      </c>
      <c r="AJ19" s="56" t="str">
        <f>AJ$3</f>
        <v>W-4</v>
      </c>
      <c r="AK19" s="4" t="s">
        <v>1038</v>
      </c>
      <c r="AL19" s="56"/>
      <c r="AM19" s="4">
        <v>8784</v>
      </c>
      <c r="AN19" s="4">
        <v>12</v>
      </c>
      <c r="AO19" s="4">
        <v>100</v>
      </c>
      <c r="AP19" s="4">
        <v>0</v>
      </c>
      <c r="AQ19" s="12">
        <f t="shared" si="7"/>
        <v>110803</v>
      </c>
      <c r="AR19" s="12">
        <f t="shared" si="8"/>
        <v>0</v>
      </c>
      <c r="AS19" s="53">
        <f t="shared" si="15"/>
        <v>0</v>
      </c>
      <c r="AT19" s="55">
        <f t="shared" si="15"/>
        <v>0</v>
      </c>
      <c r="AU19" s="31">
        <f t="shared" si="0"/>
        <v>0</v>
      </c>
      <c r="AV19" s="31">
        <f t="shared" si="0"/>
        <v>0</v>
      </c>
      <c r="AW19" s="31">
        <f t="shared" si="1"/>
        <v>0</v>
      </c>
      <c r="AX19" s="56">
        <f>AX$3</f>
        <v>0</v>
      </c>
      <c r="AY19" s="10">
        <f t="shared" si="2"/>
        <v>0</v>
      </c>
      <c r="AZ19" s="56">
        <f>AZ$3</f>
        <v>0</v>
      </c>
      <c r="BA19" s="10">
        <f t="shared" si="3"/>
        <v>0</v>
      </c>
      <c r="BB19" s="4"/>
      <c r="BC19" s="10">
        <f t="shared" si="4"/>
        <v>0</v>
      </c>
      <c r="BD19" s="56">
        <f>BD$3</f>
        <v>211.47</v>
      </c>
      <c r="BE19" s="10">
        <f t="shared" si="9"/>
        <v>2537.64</v>
      </c>
      <c r="BF19" s="56">
        <f>BF$3</f>
        <v>174.27</v>
      </c>
      <c r="BG19" s="10">
        <f t="shared" si="10"/>
        <v>0</v>
      </c>
      <c r="BH19" s="56">
        <f>BH$3</f>
        <v>4.0640000000000003E-2</v>
      </c>
      <c r="BI19" s="103">
        <f t="shared" si="11"/>
        <v>4503.0339199999999</v>
      </c>
      <c r="BJ19" s="56">
        <f>BJ$3</f>
        <v>3.3489999999999999E-2</v>
      </c>
      <c r="BK19" s="103">
        <f t="shared" si="12"/>
        <v>0</v>
      </c>
      <c r="BL19" s="5">
        <f t="shared" si="13"/>
        <v>7040.6739199999993</v>
      </c>
    </row>
    <row r="20" spans="1:64">
      <c r="A20" s="4">
        <f t="shared" si="14"/>
        <v>18</v>
      </c>
      <c r="B20" s="56" t="s">
        <v>2388</v>
      </c>
      <c r="C20" s="56" t="s">
        <v>1294</v>
      </c>
      <c r="D20" s="70" t="s">
        <v>1295</v>
      </c>
      <c r="E20" s="56"/>
      <c r="F20" s="56" t="s">
        <v>1296</v>
      </c>
      <c r="G20" s="56"/>
      <c r="H20" s="70" t="s">
        <v>53</v>
      </c>
      <c r="I20" s="56"/>
      <c r="J20" s="70" t="s">
        <v>1297</v>
      </c>
      <c r="K20" s="56" t="s">
        <v>2387</v>
      </c>
      <c r="L20" s="56" t="s">
        <v>11</v>
      </c>
      <c r="M20" s="56"/>
      <c r="N20" s="70" t="s">
        <v>1295</v>
      </c>
      <c r="O20" s="56"/>
      <c r="P20" s="56" t="s">
        <v>1296</v>
      </c>
      <c r="Q20" s="56"/>
      <c r="R20" s="70" t="s">
        <v>53</v>
      </c>
      <c r="S20" s="70" t="s">
        <v>39</v>
      </c>
      <c r="T20" s="70" t="s">
        <v>1301</v>
      </c>
      <c r="U20" s="56"/>
      <c r="V20" s="4">
        <v>69</v>
      </c>
      <c r="W20" s="4">
        <v>0</v>
      </c>
      <c r="X20" s="4"/>
      <c r="Y20" s="4"/>
      <c r="Z20" s="4"/>
      <c r="AA20" s="4"/>
      <c r="AB20" s="80"/>
      <c r="AC20" s="80"/>
      <c r="AD20" s="80">
        <v>344</v>
      </c>
      <c r="AE20" s="80"/>
      <c r="AF20" s="80"/>
      <c r="AG20" s="80">
        <v>218</v>
      </c>
      <c r="AH20" s="56">
        <f t="shared" si="5"/>
        <v>631</v>
      </c>
      <c r="AI20" s="57">
        <f t="shared" si="6"/>
        <v>631</v>
      </c>
      <c r="AJ20" s="56" t="str">
        <f>AJ$18</f>
        <v>W-1.1</v>
      </c>
      <c r="AK20" s="4" t="s">
        <v>1038</v>
      </c>
      <c r="AL20" s="56"/>
      <c r="AM20" s="4">
        <v>8784</v>
      </c>
      <c r="AN20" s="4">
        <v>12</v>
      </c>
      <c r="AO20" s="4">
        <v>100</v>
      </c>
      <c r="AP20" s="4">
        <v>0</v>
      </c>
      <c r="AQ20" s="12">
        <f t="shared" si="7"/>
        <v>631</v>
      </c>
      <c r="AR20" s="12">
        <f t="shared" si="8"/>
        <v>0</v>
      </c>
      <c r="AS20" s="53">
        <f t="shared" si="15"/>
        <v>0</v>
      </c>
      <c r="AT20" s="55">
        <f t="shared" si="15"/>
        <v>0</v>
      </c>
      <c r="AU20" s="31">
        <f t="shared" si="0"/>
        <v>0</v>
      </c>
      <c r="AV20" s="31">
        <f t="shared" si="0"/>
        <v>0</v>
      </c>
      <c r="AW20" s="31">
        <f t="shared" si="1"/>
        <v>0</v>
      </c>
      <c r="AX20" s="56">
        <f>AX$18</f>
        <v>0</v>
      </c>
      <c r="AY20" s="10">
        <f t="shared" si="2"/>
        <v>0</v>
      </c>
      <c r="AZ20" s="56">
        <f>AZ$18</f>
        <v>0</v>
      </c>
      <c r="BA20" s="10">
        <f t="shared" si="3"/>
        <v>0</v>
      </c>
      <c r="BB20" s="4"/>
      <c r="BC20" s="10">
        <f t="shared" si="4"/>
        <v>0</v>
      </c>
      <c r="BD20" s="56">
        <f>BD$18</f>
        <v>5.04</v>
      </c>
      <c r="BE20" s="10">
        <f t="shared" si="9"/>
        <v>60.48</v>
      </c>
      <c r="BF20" s="56">
        <f>BF$18</f>
        <v>4.1500000000000004</v>
      </c>
      <c r="BG20" s="10">
        <f t="shared" si="10"/>
        <v>0</v>
      </c>
      <c r="BH20" s="56">
        <f>BH$18</f>
        <v>5.8259999999999999E-2</v>
      </c>
      <c r="BI20" s="103">
        <f t="shared" si="11"/>
        <v>36.762059999999998</v>
      </c>
      <c r="BJ20" s="56">
        <f>BJ$18</f>
        <v>4.8009999999999997E-2</v>
      </c>
      <c r="BK20" s="103">
        <f t="shared" si="12"/>
        <v>0</v>
      </c>
      <c r="BL20" s="5">
        <f t="shared" si="13"/>
        <v>97.242059999999995</v>
      </c>
    </row>
    <row r="21" spans="1:64">
      <c r="A21" s="4">
        <f t="shared" si="14"/>
        <v>19</v>
      </c>
      <c r="B21" s="56" t="s">
        <v>2388</v>
      </c>
      <c r="C21" s="56" t="s">
        <v>1302</v>
      </c>
      <c r="D21" s="70" t="s">
        <v>1303</v>
      </c>
      <c r="E21" s="56"/>
      <c r="F21" s="56" t="s">
        <v>1304</v>
      </c>
      <c r="G21" s="56" t="s">
        <v>1305</v>
      </c>
      <c r="H21" s="70" t="s">
        <v>1306</v>
      </c>
      <c r="I21" s="56"/>
      <c r="J21" s="70" t="s">
        <v>1307</v>
      </c>
      <c r="K21" s="56" t="s">
        <v>2387</v>
      </c>
      <c r="L21" s="56" t="s">
        <v>11</v>
      </c>
      <c r="M21" s="56" t="s">
        <v>1308</v>
      </c>
      <c r="N21" s="70" t="s">
        <v>1303</v>
      </c>
      <c r="O21" s="56" t="s">
        <v>1304</v>
      </c>
      <c r="P21" s="56" t="s">
        <v>1304</v>
      </c>
      <c r="Q21" s="56" t="s">
        <v>1305</v>
      </c>
      <c r="R21" s="70" t="s">
        <v>1306</v>
      </c>
      <c r="S21" s="56"/>
      <c r="T21" s="70" t="s">
        <v>1309</v>
      </c>
      <c r="U21" s="70" t="s">
        <v>1310</v>
      </c>
      <c r="V21" s="4">
        <v>15255</v>
      </c>
      <c r="W21" s="4">
        <v>10887</v>
      </c>
      <c r="X21" s="4">
        <v>12730</v>
      </c>
      <c r="Y21" s="4">
        <v>10138</v>
      </c>
      <c r="Z21" s="4">
        <v>0</v>
      </c>
      <c r="AA21" s="4">
        <v>0</v>
      </c>
      <c r="AB21" s="80"/>
      <c r="AC21" s="80">
        <v>0</v>
      </c>
      <c r="AD21" s="80">
        <v>2326</v>
      </c>
      <c r="AE21" s="80">
        <v>7277</v>
      </c>
      <c r="AF21" s="80"/>
      <c r="AG21" s="80">
        <v>27587</v>
      </c>
      <c r="AH21" s="56">
        <f t="shared" si="5"/>
        <v>86200</v>
      </c>
      <c r="AI21" s="57">
        <f t="shared" si="6"/>
        <v>86200</v>
      </c>
      <c r="AJ21" s="56" t="str">
        <f>AJ$3</f>
        <v>W-4</v>
      </c>
      <c r="AK21" s="4" t="s">
        <v>1038</v>
      </c>
      <c r="AL21" s="56"/>
      <c r="AM21" s="4">
        <v>8784</v>
      </c>
      <c r="AN21" s="4">
        <v>12</v>
      </c>
      <c r="AO21" s="4">
        <v>100</v>
      </c>
      <c r="AP21" s="4">
        <v>0</v>
      </c>
      <c r="AQ21" s="12">
        <f t="shared" si="7"/>
        <v>86200</v>
      </c>
      <c r="AR21" s="12">
        <f t="shared" si="8"/>
        <v>0</v>
      </c>
      <c r="AS21" s="53">
        <f t="shared" ref="AS21:AT36" si="16">AS20</f>
        <v>0</v>
      </c>
      <c r="AT21" s="55">
        <f t="shared" si="16"/>
        <v>0</v>
      </c>
      <c r="AU21" s="31">
        <f t="shared" si="0"/>
        <v>0</v>
      </c>
      <c r="AV21" s="31">
        <f t="shared" si="0"/>
        <v>0</v>
      </c>
      <c r="AW21" s="31">
        <f t="shared" si="1"/>
        <v>0</v>
      </c>
      <c r="AX21" s="56">
        <f>AX$3</f>
        <v>0</v>
      </c>
      <c r="AY21" s="10">
        <f t="shared" si="2"/>
        <v>0</v>
      </c>
      <c r="AZ21" s="56">
        <f>AZ$3</f>
        <v>0</v>
      </c>
      <c r="BA21" s="10">
        <f t="shared" si="3"/>
        <v>0</v>
      </c>
      <c r="BB21" s="54"/>
      <c r="BC21" s="10">
        <f>BB21*AI21</f>
        <v>0</v>
      </c>
      <c r="BD21" s="56">
        <f>BD$3</f>
        <v>211.47</v>
      </c>
      <c r="BE21" s="10">
        <f t="shared" si="9"/>
        <v>2537.64</v>
      </c>
      <c r="BF21" s="56">
        <f>BF$3</f>
        <v>174.27</v>
      </c>
      <c r="BG21" s="10">
        <f t="shared" si="10"/>
        <v>0</v>
      </c>
      <c r="BH21" s="56">
        <f>BH$3</f>
        <v>4.0640000000000003E-2</v>
      </c>
      <c r="BI21" s="103">
        <f t="shared" si="11"/>
        <v>3503.1679999999997</v>
      </c>
      <c r="BJ21" s="56">
        <f>BJ$3</f>
        <v>3.3489999999999999E-2</v>
      </c>
      <c r="BK21" s="103">
        <f t="shared" si="12"/>
        <v>0</v>
      </c>
      <c r="BL21" s="5">
        <f t="shared" si="13"/>
        <v>6040.8079999999991</v>
      </c>
    </row>
    <row r="22" spans="1:64">
      <c r="A22" s="4">
        <f t="shared" si="14"/>
        <v>20</v>
      </c>
      <c r="B22" s="56" t="s">
        <v>2388</v>
      </c>
      <c r="C22" s="56" t="s">
        <v>1363</v>
      </c>
      <c r="D22" s="70" t="s">
        <v>1364</v>
      </c>
      <c r="E22" s="56"/>
      <c r="F22" s="56" t="s">
        <v>1365</v>
      </c>
      <c r="G22" s="56" t="s">
        <v>1366</v>
      </c>
      <c r="H22" s="70" t="s">
        <v>166</v>
      </c>
      <c r="I22" s="56"/>
      <c r="J22" s="70" t="s">
        <v>1367</v>
      </c>
      <c r="K22" s="56" t="s">
        <v>2387</v>
      </c>
      <c r="L22" s="56" t="s">
        <v>11</v>
      </c>
      <c r="M22" s="56" t="s">
        <v>1369</v>
      </c>
      <c r="N22" s="70" t="s">
        <v>1370</v>
      </c>
      <c r="O22" s="56" t="s">
        <v>1365</v>
      </c>
      <c r="P22" s="56" t="s">
        <v>1365</v>
      </c>
      <c r="Q22" s="56" t="s">
        <v>1366</v>
      </c>
      <c r="R22" s="70" t="s">
        <v>166</v>
      </c>
      <c r="S22" s="56"/>
      <c r="T22" s="70" t="s">
        <v>1368</v>
      </c>
      <c r="U22" s="70" t="s">
        <v>1371</v>
      </c>
      <c r="V22" s="4">
        <v>17164</v>
      </c>
      <c r="W22" s="4">
        <v>13684</v>
      </c>
      <c r="X22" s="4">
        <v>13953</v>
      </c>
      <c r="Y22" s="4">
        <v>9571</v>
      </c>
      <c r="Z22" s="4">
        <v>1260</v>
      </c>
      <c r="AA22" s="4">
        <v>0</v>
      </c>
      <c r="AB22" s="80">
        <v>0</v>
      </c>
      <c r="AC22" s="80">
        <v>0</v>
      </c>
      <c r="AD22" s="80">
        <v>2668</v>
      </c>
      <c r="AE22" s="80">
        <v>8302</v>
      </c>
      <c r="AF22" s="80">
        <v>5895</v>
      </c>
      <c r="AG22" s="80">
        <v>26987</v>
      </c>
      <c r="AH22" s="56">
        <f t="shared" si="5"/>
        <v>99484</v>
      </c>
      <c r="AI22" s="57">
        <f t="shared" si="6"/>
        <v>99484</v>
      </c>
      <c r="AJ22" s="56" t="str">
        <f>AJ$4</f>
        <v>W-3.6</v>
      </c>
      <c r="AK22" s="4" t="s">
        <v>1038</v>
      </c>
      <c r="AL22" s="56"/>
      <c r="AM22" s="4">
        <v>8784</v>
      </c>
      <c r="AN22" s="4">
        <v>12</v>
      </c>
      <c r="AO22" s="4">
        <v>100</v>
      </c>
      <c r="AP22" s="4">
        <v>0</v>
      </c>
      <c r="AQ22" s="12">
        <f t="shared" si="7"/>
        <v>99484</v>
      </c>
      <c r="AR22" s="12">
        <f t="shared" si="8"/>
        <v>0</v>
      </c>
      <c r="AS22" s="53">
        <f t="shared" si="16"/>
        <v>0</v>
      </c>
      <c r="AT22" s="55">
        <f t="shared" si="16"/>
        <v>0</v>
      </c>
      <c r="AU22" s="31">
        <f t="shared" si="0"/>
        <v>0</v>
      </c>
      <c r="AV22" s="31">
        <f t="shared" si="0"/>
        <v>0</v>
      </c>
      <c r="AW22" s="31">
        <f t="shared" si="1"/>
        <v>0</v>
      </c>
      <c r="AX22" s="56">
        <f>AX$4</f>
        <v>0</v>
      </c>
      <c r="AY22" s="10">
        <f t="shared" si="2"/>
        <v>0</v>
      </c>
      <c r="AZ22" s="56">
        <f>AZ$4</f>
        <v>0</v>
      </c>
      <c r="BA22" s="10">
        <f t="shared" si="3"/>
        <v>0</v>
      </c>
      <c r="BB22" s="4"/>
      <c r="BC22" s="10">
        <f>BB22*AI22</f>
        <v>0</v>
      </c>
      <c r="BD22" s="56">
        <f>BD$4</f>
        <v>38.19</v>
      </c>
      <c r="BE22" s="10">
        <f t="shared" si="9"/>
        <v>458.28</v>
      </c>
      <c r="BF22" s="56">
        <f>BF$4</f>
        <v>31.47</v>
      </c>
      <c r="BG22" s="10">
        <f t="shared" si="10"/>
        <v>0</v>
      </c>
      <c r="BH22" s="56">
        <f>BH$4</f>
        <v>4.2540000000000001E-2</v>
      </c>
      <c r="BI22" s="103">
        <f t="shared" si="11"/>
        <v>4232.04936</v>
      </c>
      <c r="BJ22" s="56">
        <f>BJ$4</f>
        <v>3.5060000000000001E-2</v>
      </c>
      <c r="BK22" s="103">
        <f t="shared" si="12"/>
        <v>0</v>
      </c>
      <c r="BL22" s="5">
        <f t="shared" si="13"/>
        <v>4690.3293599999997</v>
      </c>
    </row>
    <row r="23" spans="1:64">
      <c r="A23" s="4">
        <f t="shared" si="14"/>
        <v>21</v>
      </c>
      <c r="B23" s="56" t="s">
        <v>2388</v>
      </c>
      <c r="C23" s="56" t="s">
        <v>1398</v>
      </c>
      <c r="D23" s="70" t="s">
        <v>1399</v>
      </c>
      <c r="E23" s="56"/>
      <c r="F23" s="56" t="s">
        <v>1400</v>
      </c>
      <c r="G23" s="56" t="s">
        <v>1366</v>
      </c>
      <c r="H23" s="70" t="s">
        <v>39</v>
      </c>
      <c r="I23" s="56"/>
      <c r="J23" s="70" t="s">
        <v>1401</v>
      </c>
      <c r="K23" s="56" t="s">
        <v>2387</v>
      </c>
      <c r="L23" s="56" t="s">
        <v>11</v>
      </c>
      <c r="M23" s="56" t="s">
        <v>1088</v>
      </c>
      <c r="N23" s="70" t="s">
        <v>1399</v>
      </c>
      <c r="O23" s="56"/>
      <c r="P23" s="56" t="s">
        <v>1400</v>
      </c>
      <c r="Q23" s="56" t="s">
        <v>1366</v>
      </c>
      <c r="R23" s="70" t="s">
        <v>39</v>
      </c>
      <c r="S23" s="56"/>
      <c r="T23" s="70" t="s">
        <v>1402</v>
      </c>
      <c r="U23" s="56"/>
      <c r="V23" s="4">
        <v>29303</v>
      </c>
      <c r="W23" s="4">
        <v>21436</v>
      </c>
      <c r="X23" s="4">
        <v>21976</v>
      </c>
      <c r="Y23" s="4">
        <v>19381</v>
      </c>
      <c r="Z23" s="4">
        <v>5348</v>
      </c>
      <c r="AA23" s="4">
        <v>3242</v>
      </c>
      <c r="AB23" s="80">
        <v>2837</v>
      </c>
      <c r="AC23" s="80">
        <v>2607</v>
      </c>
      <c r="AD23" s="80">
        <v>4402</v>
      </c>
      <c r="AE23" s="80">
        <v>6550</v>
      </c>
      <c r="AF23" s="80">
        <v>14492</v>
      </c>
      <c r="AG23" s="80">
        <v>21994</v>
      </c>
      <c r="AH23" s="56">
        <f t="shared" si="5"/>
        <v>153568</v>
      </c>
      <c r="AI23" s="57">
        <f t="shared" si="6"/>
        <v>153568</v>
      </c>
      <c r="AJ23" s="56" t="s">
        <v>15</v>
      </c>
      <c r="AK23" s="4" t="s">
        <v>1038</v>
      </c>
      <c r="AL23" s="56">
        <v>111</v>
      </c>
      <c r="AM23" s="4">
        <v>8784</v>
      </c>
      <c r="AN23" s="4">
        <v>12</v>
      </c>
      <c r="AO23" s="4">
        <v>100</v>
      </c>
      <c r="AP23" s="4">
        <v>0</v>
      </c>
      <c r="AQ23" s="12">
        <f t="shared" si="7"/>
        <v>153568</v>
      </c>
      <c r="AR23" s="12">
        <f t="shared" si="8"/>
        <v>0</v>
      </c>
      <c r="AS23" s="53">
        <f t="shared" si="16"/>
        <v>0</v>
      </c>
      <c r="AT23" s="55">
        <f t="shared" si="16"/>
        <v>0</v>
      </c>
      <c r="AU23" s="31">
        <f t="shared" si="0"/>
        <v>0</v>
      </c>
      <c r="AV23" s="31">
        <f t="shared" si="0"/>
        <v>0</v>
      </c>
      <c r="AW23" s="31">
        <f t="shared" si="1"/>
        <v>0</v>
      </c>
      <c r="AX23" s="56">
        <f>AX13</f>
        <v>0</v>
      </c>
      <c r="AY23" s="10">
        <f t="shared" si="2"/>
        <v>0</v>
      </c>
      <c r="AZ23" s="56">
        <f>AZ13</f>
        <v>0</v>
      </c>
      <c r="BA23" s="10">
        <f t="shared" si="3"/>
        <v>0</v>
      </c>
      <c r="BB23" s="4"/>
      <c r="BC23" s="10">
        <f t="shared" si="4"/>
        <v>0</v>
      </c>
      <c r="BD23" s="56">
        <f>BD13</f>
        <v>6.0299999999999998E-3</v>
      </c>
      <c r="BE23" s="10">
        <f>BD23*AM23*AO23/100*AL23</f>
        <v>5879.3947200000011</v>
      </c>
      <c r="BF23" s="56">
        <f>BF13</f>
        <v>4.9699999999999996E-3</v>
      </c>
      <c r="BG23" s="10">
        <f>BF23*AM23*AP23/100*AL23</f>
        <v>0</v>
      </c>
      <c r="BH23" s="56">
        <f>BH13</f>
        <v>2.4709999999999999E-2</v>
      </c>
      <c r="BI23" s="103">
        <f t="shared" si="11"/>
        <v>3794.6652799999997</v>
      </c>
      <c r="BJ23" s="56">
        <f>BJ13</f>
        <v>2.036E-2</v>
      </c>
      <c r="BK23" s="103">
        <f t="shared" si="12"/>
        <v>0</v>
      </c>
      <c r="BL23" s="5">
        <f t="shared" si="13"/>
        <v>9674.0600000000013</v>
      </c>
    </row>
    <row r="24" spans="1:64">
      <c r="A24" s="4">
        <f t="shared" si="14"/>
        <v>22</v>
      </c>
      <c r="B24" s="56" t="s">
        <v>2388</v>
      </c>
      <c r="C24" s="56" t="s">
        <v>1398</v>
      </c>
      <c r="D24" s="70" t="s">
        <v>1399</v>
      </c>
      <c r="E24" s="56"/>
      <c r="F24" s="56" t="s">
        <v>1400</v>
      </c>
      <c r="G24" s="56" t="s">
        <v>1366</v>
      </c>
      <c r="H24" s="70" t="s">
        <v>39</v>
      </c>
      <c r="I24" s="56"/>
      <c r="J24" s="70" t="s">
        <v>1401</v>
      </c>
      <c r="K24" s="56" t="s">
        <v>2387</v>
      </c>
      <c r="L24" s="56" t="s">
        <v>11</v>
      </c>
      <c r="M24" s="56" t="s">
        <v>1403</v>
      </c>
      <c r="N24" s="70" t="s">
        <v>1399</v>
      </c>
      <c r="O24" s="56"/>
      <c r="P24" s="56" t="s">
        <v>1400</v>
      </c>
      <c r="Q24" s="56" t="s">
        <v>1366</v>
      </c>
      <c r="R24" s="70" t="s">
        <v>39</v>
      </c>
      <c r="S24" s="56"/>
      <c r="T24" s="70" t="s">
        <v>1404</v>
      </c>
      <c r="U24" s="56"/>
      <c r="V24" s="4">
        <v>4008</v>
      </c>
      <c r="W24" s="4"/>
      <c r="X24" s="4">
        <v>6551</v>
      </c>
      <c r="Y24" s="4"/>
      <c r="Z24" s="4">
        <v>276</v>
      </c>
      <c r="AA24" s="4"/>
      <c r="AB24" s="80">
        <v>250</v>
      </c>
      <c r="AC24" s="80"/>
      <c r="AD24" s="80">
        <v>45</v>
      </c>
      <c r="AE24" s="80"/>
      <c r="AF24" s="80">
        <v>739</v>
      </c>
      <c r="AG24" s="80">
        <v>5680</v>
      </c>
      <c r="AH24" s="56">
        <f t="shared" si="5"/>
        <v>17549</v>
      </c>
      <c r="AI24" s="57">
        <f t="shared" si="6"/>
        <v>17549</v>
      </c>
      <c r="AJ24" s="56" t="str">
        <f>AJ$4</f>
        <v>W-3.6</v>
      </c>
      <c r="AK24" s="4" t="s">
        <v>1038</v>
      </c>
      <c r="AL24" s="56"/>
      <c r="AM24" s="4">
        <v>8784</v>
      </c>
      <c r="AN24" s="4">
        <v>12</v>
      </c>
      <c r="AO24" s="4">
        <v>100</v>
      </c>
      <c r="AP24" s="4">
        <v>0</v>
      </c>
      <c r="AQ24" s="12">
        <f t="shared" si="7"/>
        <v>17549</v>
      </c>
      <c r="AR24" s="12">
        <f t="shared" si="8"/>
        <v>0</v>
      </c>
      <c r="AS24" s="53">
        <f t="shared" si="16"/>
        <v>0</v>
      </c>
      <c r="AT24" s="55">
        <f>AT13</f>
        <v>0</v>
      </c>
      <c r="AU24" s="31">
        <f t="shared" ref="AU24:AV52" si="17">AQ24*AS24</f>
        <v>0</v>
      </c>
      <c r="AV24" s="31">
        <f t="shared" si="17"/>
        <v>0</v>
      </c>
      <c r="AW24" s="31">
        <f t="shared" si="1"/>
        <v>0</v>
      </c>
      <c r="AX24" s="56">
        <f>AX$4</f>
        <v>0</v>
      </c>
      <c r="AY24" s="10">
        <f t="shared" si="2"/>
        <v>0</v>
      </c>
      <c r="AZ24" s="56">
        <f>AZ$4</f>
        <v>0</v>
      </c>
      <c r="BA24" s="10">
        <f t="shared" si="3"/>
        <v>0</v>
      </c>
      <c r="BB24" s="4"/>
      <c r="BC24" s="10">
        <f t="shared" si="4"/>
        <v>0</v>
      </c>
      <c r="BD24" s="56">
        <f>BD$4</f>
        <v>38.19</v>
      </c>
      <c r="BE24" s="10">
        <f t="shared" si="9"/>
        <v>458.28</v>
      </c>
      <c r="BF24" s="56">
        <f>BF$4</f>
        <v>31.47</v>
      </c>
      <c r="BG24" s="10">
        <f t="shared" si="10"/>
        <v>0</v>
      </c>
      <c r="BH24" s="56">
        <f>BH$4</f>
        <v>4.2540000000000001E-2</v>
      </c>
      <c r="BI24" s="103">
        <f t="shared" si="11"/>
        <v>746.53446000000008</v>
      </c>
      <c r="BJ24" s="56">
        <f>BJ$4</f>
        <v>3.5060000000000001E-2</v>
      </c>
      <c r="BK24" s="103">
        <f t="shared" si="12"/>
        <v>0</v>
      </c>
      <c r="BL24" s="5">
        <f t="shared" si="13"/>
        <v>1204.8144600000001</v>
      </c>
    </row>
    <row r="25" spans="1:64">
      <c r="A25" s="4">
        <f t="shared" si="14"/>
        <v>23</v>
      </c>
      <c r="B25" s="56" t="s">
        <v>2388</v>
      </c>
      <c r="C25" s="56" t="s">
        <v>1398</v>
      </c>
      <c r="D25" s="70" t="s">
        <v>1399</v>
      </c>
      <c r="E25" s="56"/>
      <c r="F25" s="56" t="s">
        <v>1400</v>
      </c>
      <c r="G25" s="56" t="s">
        <v>1366</v>
      </c>
      <c r="H25" s="70" t="s">
        <v>39</v>
      </c>
      <c r="I25" s="56"/>
      <c r="J25" s="70" t="s">
        <v>1401</v>
      </c>
      <c r="K25" s="56" t="s">
        <v>2387</v>
      </c>
      <c r="L25" s="56" t="s">
        <v>11</v>
      </c>
      <c r="M25" s="56" t="s">
        <v>1405</v>
      </c>
      <c r="N25" s="70" t="s">
        <v>1399</v>
      </c>
      <c r="O25" s="56"/>
      <c r="P25" s="56" t="s">
        <v>1400</v>
      </c>
      <c r="Q25" s="56" t="s">
        <v>1366</v>
      </c>
      <c r="R25" s="70" t="s">
        <v>39</v>
      </c>
      <c r="S25" s="56"/>
      <c r="T25" s="70" t="s">
        <v>1406</v>
      </c>
      <c r="U25" s="56"/>
      <c r="V25" s="4"/>
      <c r="W25" s="4"/>
      <c r="X25" s="4">
        <v>0</v>
      </c>
      <c r="Y25" s="4"/>
      <c r="Z25" s="4"/>
      <c r="AA25" s="4"/>
      <c r="AB25" s="80"/>
      <c r="AC25" s="80"/>
      <c r="AD25" s="80"/>
      <c r="AE25" s="80"/>
      <c r="AF25" s="80"/>
      <c r="AG25" s="80">
        <v>0</v>
      </c>
      <c r="AH25" s="56">
        <f t="shared" si="5"/>
        <v>0</v>
      </c>
      <c r="AI25" s="57">
        <f t="shared" si="6"/>
        <v>0</v>
      </c>
      <c r="AJ25" s="56" t="str">
        <f>AJ$18</f>
        <v>W-1.1</v>
      </c>
      <c r="AK25" s="4" t="s">
        <v>1038</v>
      </c>
      <c r="AL25" s="56"/>
      <c r="AM25" s="4">
        <v>8784</v>
      </c>
      <c r="AN25" s="4">
        <v>12</v>
      </c>
      <c r="AO25" s="4">
        <v>100</v>
      </c>
      <c r="AP25" s="4">
        <v>0</v>
      </c>
      <c r="AQ25" s="12">
        <f t="shared" si="7"/>
        <v>0</v>
      </c>
      <c r="AR25" s="12">
        <f t="shared" si="8"/>
        <v>0</v>
      </c>
      <c r="AS25" s="53">
        <f t="shared" si="16"/>
        <v>0</v>
      </c>
      <c r="AT25" s="55">
        <f>AT23</f>
        <v>0</v>
      </c>
      <c r="AU25" s="31">
        <f t="shared" si="17"/>
        <v>0</v>
      </c>
      <c r="AV25" s="31">
        <f t="shared" si="17"/>
        <v>0</v>
      </c>
      <c r="AW25" s="31">
        <f t="shared" si="1"/>
        <v>0</v>
      </c>
      <c r="AX25" s="56">
        <f>AX$18</f>
        <v>0</v>
      </c>
      <c r="AY25" s="10">
        <f t="shared" si="2"/>
        <v>0</v>
      </c>
      <c r="AZ25" s="56">
        <f>AZ$18</f>
        <v>0</v>
      </c>
      <c r="BA25" s="10">
        <f t="shared" si="3"/>
        <v>0</v>
      </c>
      <c r="BB25" s="4"/>
      <c r="BC25" s="10">
        <f t="shared" si="4"/>
        <v>0</v>
      </c>
      <c r="BD25" s="56">
        <f>BD$18</f>
        <v>5.04</v>
      </c>
      <c r="BE25" s="10">
        <f t="shared" si="9"/>
        <v>60.48</v>
      </c>
      <c r="BF25" s="56">
        <f>BF$18</f>
        <v>4.1500000000000004</v>
      </c>
      <c r="BG25" s="10">
        <f t="shared" si="10"/>
        <v>0</v>
      </c>
      <c r="BH25" s="56">
        <f>BH$18</f>
        <v>5.8259999999999999E-2</v>
      </c>
      <c r="BI25" s="103">
        <f t="shared" si="11"/>
        <v>0</v>
      </c>
      <c r="BJ25" s="56">
        <f>BJ$18</f>
        <v>4.8009999999999997E-2</v>
      </c>
      <c r="BK25" s="103">
        <f t="shared" si="12"/>
        <v>0</v>
      </c>
      <c r="BL25" s="5">
        <f t="shared" si="13"/>
        <v>60.48</v>
      </c>
    </row>
    <row r="26" spans="1:64">
      <c r="A26" s="4">
        <f t="shared" si="14"/>
        <v>24</v>
      </c>
      <c r="B26" s="56" t="s">
        <v>2388</v>
      </c>
      <c r="C26" s="56" t="s">
        <v>1398</v>
      </c>
      <c r="D26" s="70" t="s">
        <v>1399</v>
      </c>
      <c r="E26" s="56"/>
      <c r="F26" s="56" t="s">
        <v>1400</v>
      </c>
      <c r="G26" s="56" t="s">
        <v>1366</v>
      </c>
      <c r="H26" s="70" t="s">
        <v>39</v>
      </c>
      <c r="I26" s="56"/>
      <c r="J26" s="70" t="s">
        <v>1401</v>
      </c>
      <c r="K26" s="56" t="s">
        <v>2387</v>
      </c>
      <c r="L26" s="56" t="s">
        <v>11</v>
      </c>
      <c r="M26" s="56" t="s">
        <v>1407</v>
      </c>
      <c r="N26" s="70" t="s">
        <v>1399</v>
      </c>
      <c r="O26" s="56"/>
      <c r="P26" s="56" t="s">
        <v>1400</v>
      </c>
      <c r="Q26" s="56" t="s">
        <v>1366</v>
      </c>
      <c r="R26" s="70" t="s">
        <v>32</v>
      </c>
      <c r="S26" s="56"/>
      <c r="T26" s="70" t="s">
        <v>1408</v>
      </c>
      <c r="U26" s="56"/>
      <c r="V26" s="4"/>
      <c r="W26" s="4"/>
      <c r="X26" s="4">
        <v>0</v>
      </c>
      <c r="Y26" s="4"/>
      <c r="Z26" s="4"/>
      <c r="AA26" s="4"/>
      <c r="AB26" s="80"/>
      <c r="AC26" s="80"/>
      <c r="AD26" s="80"/>
      <c r="AE26" s="80">
        <v>0</v>
      </c>
      <c r="AF26" s="80"/>
      <c r="AG26" s="80">
        <v>0</v>
      </c>
      <c r="AH26" s="56">
        <f t="shared" si="5"/>
        <v>0</v>
      </c>
      <c r="AI26" s="57">
        <f t="shared" si="6"/>
        <v>0</v>
      </c>
      <c r="AJ26" s="56" t="str">
        <f>AJ$18</f>
        <v>W-1.1</v>
      </c>
      <c r="AK26" s="4" t="s">
        <v>1038</v>
      </c>
      <c r="AL26" s="56"/>
      <c r="AM26" s="4">
        <v>8784</v>
      </c>
      <c r="AN26" s="4">
        <v>12</v>
      </c>
      <c r="AO26" s="4">
        <v>100</v>
      </c>
      <c r="AP26" s="4">
        <v>0</v>
      </c>
      <c r="AQ26" s="12">
        <f t="shared" si="7"/>
        <v>0</v>
      </c>
      <c r="AR26" s="12">
        <f t="shared" si="8"/>
        <v>0</v>
      </c>
      <c r="AS26" s="53">
        <f t="shared" si="16"/>
        <v>0</v>
      </c>
      <c r="AT26" s="55">
        <f>AT25</f>
        <v>0</v>
      </c>
      <c r="AU26" s="31">
        <f t="shared" si="17"/>
        <v>0</v>
      </c>
      <c r="AV26" s="31">
        <f t="shared" si="17"/>
        <v>0</v>
      </c>
      <c r="AW26" s="31">
        <f t="shared" si="1"/>
        <v>0</v>
      </c>
      <c r="AX26" s="56">
        <f>AX$18</f>
        <v>0</v>
      </c>
      <c r="AY26" s="10">
        <f t="shared" si="2"/>
        <v>0</v>
      </c>
      <c r="AZ26" s="56">
        <f>AZ$18</f>
        <v>0</v>
      </c>
      <c r="BA26" s="10">
        <f t="shared" si="3"/>
        <v>0</v>
      </c>
      <c r="BB26" s="4"/>
      <c r="BC26" s="10">
        <f t="shared" si="4"/>
        <v>0</v>
      </c>
      <c r="BD26" s="56">
        <f>BD$18</f>
        <v>5.04</v>
      </c>
      <c r="BE26" s="10">
        <f t="shared" si="9"/>
        <v>60.48</v>
      </c>
      <c r="BF26" s="56">
        <f>BF$18</f>
        <v>4.1500000000000004</v>
      </c>
      <c r="BG26" s="10">
        <f t="shared" si="10"/>
        <v>0</v>
      </c>
      <c r="BH26" s="56">
        <f>BH$18</f>
        <v>5.8259999999999999E-2</v>
      </c>
      <c r="BI26" s="103">
        <f t="shared" si="11"/>
        <v>0</v>
      </c>
      <c r="BJ26" s="56">
        <f>BJ$18</f>
        <v>4.8009999999999997E-2</v>
      </c>
      <c r="BK26" s="103">
        <f t="shared" si="12"/>
        <v>0</v>
      </c>
      <c r="BL26" s="5">
        <f t="shared" si="13"/>
        <v>60.48</v>
      </c>
    </row>
    <row r="27" spans="1:64">
      <c r="A27" s="4">
        <f t="shared" si="14"/>
        <v>25</v>
      </c>
      <c r="B27" s="56" t="s">
        <v>2388</v>
      </c>
      <c r="C27" s="56" t="s">
        <v>1409</v>
      </c>
      <c r="D27" s="70" t="s">
        <v>1410</v>
      </c>
      <c r="E27" s="56"/>
      <c r="F27" s="56" t="s">
        <v>1411</v>
      </c>
      <c r="G27" s="56" t="s">
        <v>1412</v>
      </c>
      <c r="H27" s="70" t="s">
        <v>39</v>
      </c>
      <c r="I27" s="56"/>
      <c r="J27" s="70" t="s">
        <v>1413</v>
      </c>
      <c r="K27" s="56" t="s">
        <v>2387</v>
      </c>
      <c r="L27" s="56" t="s">
        <v>11</v>
      </c>
      <c r="M27" s="56" t="s">
        <v>1414</v>
      </c>
      <c r="N27" s="70" t="s">
        <v>1410</v>
      </c>
      <c r="O27" s="56" t="s">
        <v>1411</v>
      </c>
      <c r="P27" s="56" t="s">
        <v>1411</v>
      </c>
      <c r="Q27" s="56" t="s">
        <v>1412</v>
      </c>
      <c r="R27" s="70" t="s">
        <v>39</v>
      </c>
      <c r="S27" s="56"/>
      <c r="T27" s="70" t="s">
        <v>1415</v>
      </c>
      <c r="U27" s="70" t="s">
        <v>1416</v>
      </c>
      <c r="V27" s="4">
        <v>4335</v>
      </c>
      <c r="W27" s="4"/>
      <c r="X27" s="4">
        <v>17168</v>
      </c>
      <c r="Y27" s="4"/>
      <c r="Z27" s="4">
        <v>16169</v>
      </c>
      <c r="AA27" s="4"/>
      <c r="AB27" s="80">
        <v>1593</v>
      </c>
      <c r="AC27" s="80"/>
      <c r="AD27" s="80">
        <v>1795</v>
      </c>
      <c r="AE27" s="80"/>
      <c r="AF27" s="80">
        <v>7373</v>
      </c>
      <c r="AG27" s="80">
        <v>18766</v>
      </c>
      <c r="AH27" s="56">
        <f t="shared" si="5"/>
        <v>67199</v>
      </c>
      <c r="AI27" s="57">
        <f t="shared" si="6"/>
        <v>67199</v>
      </c>
      <c r="AJ27" s="56" t="str">
        <f t="shared" ref="AJ27:AJ32" si="18">AJ$4</f>
        <v>W-3.6</v>
      </c>
      <c r="AK27" s="4" t="s">
        <v>1038</v>
      </c>
      <c r="AL27" s="56"/>
      <c r="AM27" s="4">
        <v>8784</v>
      </c>
      <c r="AN27" s="4">
        <v>12</v>
      </c>
      <c r="AO27" s="4">
        <v>100</v>
      </c>
      <c r="AP27" s="4">
        <v>0</v>
      </c>
      <c r="AQ27" s="12">
        <f t="shared" si="7"/>
        <v>67199</v>
      </c>
      <c r="AR27" s="12">
        <f t="shared" si="8"/>
        <v>0</v>
      </c>
      <c r="AS27" s="53">
        <f t="shared" si="16"/>
        <v>0</v>
      </c>
      <c r="AT27" s="55">
        <f t="shared" si="16"/>
        <v>0</v>
      </c>
      <c r="AU27" s="31">
        <f t="shared" si="17"/>
        <v>0</v>
      </c>
      <c r="AV27" s="31">
        <f t="shared" si="17"/>
        <v>0</v>
      </c>
      <c r="AW27" s="31">
        <f t="shared" si="1"/>
        <v>0</v>
      </c>
      <c r="AX27" s="56">
        <f t="shared" ref="AX27:AX32" si="19">AX$4</f>
        <v>0</v>
      </c>
      <c r="AY27" s="10">
        <f t="shared" si="2"/>
        <v>0</v>
      </c>
      <c r="AZ27" s="56">
        <f t="shared" ref="AZ27:AZ32" si="20">AZ$4</f>
        <v>0</v>
      </c>
      <c r="BA27" s="10">
        <f t="shared" si="3"/>
        <v>0</v>
      </c>
      <c r="BB27" s="54">
        <v>3.8999999999999998E-3</v>
      </c>
      <c r="BC27" s="10">
        <f t="shared" si="4"/>
        <v>262.0761</v>
      </c>
      <c r="BD27" s="56">
        <f t="shared" ref="BD27:BD32" si="21">BD$4</f>
        <v>38.19</v>
      </c>
      <c r="BE27" s="10">
        <f t="shared" si="9"/>
        <v>458.28</v>
      </c>
      <c r="BF27" s="56">
        <f t="shared" ref="BF27:BF32" si="22">BF$4</f>
        <v>31.47</v>
      </c>
      <c r="BG27" s="10">
        <f t="shared" si="10"/>
        <v>0</v>
      </c>
      <c r="BH27" s="56">
        <f t="shared" ref="BH27:BH32" si="23">BH$4</f>
        <v>4.2540000000000001E-2</v>
      </c>
      <c r="BI27" s="103">
        <f t="shared" si="11"/>
        <v>2858.6454600000002</v>
      </c>
      <c r="BJ27" s="56">
        <f t="shared" ref="BJ27:BJ32" si="24">BJ$4</f>
        <v>3.5060000000000001E-2</v>
      </c>
      <c r="BK27" s="103">
        <f t="shared" si="12"/>
        <v>0</v>
      </c>
      <c r="BL27" s="5">
        <f t="shared" si="13"/>
        <v>3579.0015600000006</v>
      </c>
    </row>
    <row r="28" spans="1:64">
      <c r="A28" s="4">
        <f t="shared" si="14"/>
        <v>26</v>
      </c>
      <c r="B28" s="56" t="s">
        <v>2388</v>
      </c>
      <c r="C28" s="56" t="s">
        <v>1417</v>
      </c>
      <c r="D28" s="70" t="s">
        <v>1418</v>
      </c>
      <c r="E28" s="56"/>
      <c r="F28" s="56" t="s">
        <v>1419</v>
      </c>
      <c r="G28" s="56" t="s">
        <v>1420</v>
      </c>
      <c r="H28" s="70" t="s">
        <v>39</v>
      </c>
      <c r="I28" s="56"/>
      <c r="J28" s="70" t="s">
        <v>1421</v>
      </c>
      <c r="K28" s="56" t="s">
        <v>2387</v>
      </c>
      <c r="L28" s="56" t="s">
        <v>11</v>
      </c>
      <c r="M28" s="56" t="s">
        <v>1422</v>
      </c>
      <c r="N28" s="70" t="s">
        <v>1418</v>
      </c>
      <c r="O28" s="56"/>
      <c r="P28" s="56" t="s">
        <v>1419</v>
      </c>
      <c r="Q28" s="56" t="s">
        <v>1420</v>
      </c>
      <c r="R28" s="70" t="s">
        <v>1022</v>
      </c>
      <c r="S28" s="56"/>
      <c r="T28" s="70" t="s">
        <v>1423</v>
      </c>
      <c r="U28" s="70" t="s">
        <v>1424</v>
      </c>
      <c r="V28" s="4"/>
      <c r="W28" s="4">
        <v>30984</v>
      </c>
      <c r="X28" s="4"/>
      <c r="Y28" s="4">
        <v>22345</v>
      </c>
      <c r="Z28" s="4"/>
      <c r="AA28" s="4">
        <v>4275</v>
      </c>
      <c r="AB28" s="80"/>
      <c r="AC28" s="80">
        <v>1913</v>
      </c>
      <c r="AD28" s="80">
        <v>3676</v>
      </c>
      <c r="AE28" s="80">
        <v>6154</v>
      </c>
      <c r="AF28" s="80"/>
      <c r="AG28" s="80">
        <v>30766</v>
      </c>
      <c r="AH28" s="56">
        <f t="shared" si="5"/>
        <v>100113</v>
      </c>
      <c r="AI28" s="57">
        <f t="shared" si="6"/>
        <v>100113</v>
      </c>
      <c r="AJ28" s="56" t="str">
        <f t="shared" si="18"/>
        <v>W-3.6</v>
      </c>
      <c r="AK28" s="4" t="s">
        <v>1038</v>
      </c>
      <c r="AL28" s="56"/>
      <c r="AM28" s="4">
        <v>8784</v>
      </c>
      <c r="AN28" s="4">
        <v>12</v>
      </c>
      <c r="AO28" s="4">
        <v>100</v>
      </c>
      <c r="AP28" s="4">
        <v>0</v>
      </c>
      <c r="AQ28" s="12">
        <f t="shared" si="7"/>
        <v>100113</v>
      </c>
      <c r="AR28" s="12">
        <f t="shared" si="8"/>
        <v>0</v>
      </c>
      <c r="AS28" s="53">
        <f t="shared" si="16"/>
        <v>0</v>
      </c>
      <c r="AT28" s="55">
        <f t="shared" si="16"/>
        <v>0</v>
      </c>
      <c r="AU28" s="31">
        <f t="shared" si="17"/>
        <v>0</v>
      </c>
      <c r="AV28" s="31">
        <f t="shared" si="17"/>
        <v>0</v>
      </c>
      <c r="AW28" s="31">
        <f t="shared" si="1"/>
        <v>0</v>
      </c>
      <c r="AX28" s="56">
        <f t="shared" si="19"/>
        <v>0</v>
      </c>
      <c r="AY28" s="10">
        <f t="shared" si="2"/>
        <v>0</v>
      </c>
      <c r="AZ28" s="56">
        <f t="shared" si="20"/>
        <v>0</v>
      </c>
      <c r="BA28" s="10">
        <f t="shared" si="3"/>
        <v>0</v>
      </c>
      <c r="BB28" s="4"/>
      <c r="BC28" s="10">
        <f t="shared" si="4"/>
        <v>0</v>
      </c>
      <c r="BD28" s="56">
        <f t="shared" si="21"/>
        <v>38.19</v>
      </c>
      <c r="BE28" s="10">
        <f t="shared" si="9"/>
        <v>458.28</v>
      </c>
      <c r="BF28" s="56">
        <f t="shared" si="22"/>
        <v>31.47</v>
      </c>
      <c r="BG28" s="10">
        <f t="shared" si="10"/>
        <v>0</v>
      </c>
      <c r="BH28" s="56">
        <f t="shared" si="23"/>
        <v>4.2540000000000001E-2</v>
      </c>
      <c r="BI28" s="103">
        <f t="shared" si="11"/>
        <v>4258.8070200000002</v>
      </c>
      <c r="BJ28" s="56">
        <f t="shared" si="24"/>
        <v>3.5060000000000001E-2</v>
      </c>
      <c r="BK28" s="103">
        <f t="shared" si="12"/>
        <v>0</v>
      </c>
      <c r="BL28" s="5">
        <f t="shared" si="13"/>
        <v>4717.0870199999999</v>
      </c>
    </row>
    <row r="29" spans="1:64">
      <c r="A29" s="4">
        <f t="shared" si="14"/>
        <v>27</v>
      </c>
      <c r="B29" s="56" t="s">
        <v>2388</v>
      </c>
      <c r="C29" s="56" t="s">
        <v>1425</v>
      </c>
      <c r="D29" s="70" t="s">
        <v>1426</v>
      </c>
      <c r="E29" s="56"/>
      <c r="F29" s="56" t="s">
        <v>1427</v>
      </c>
      <c r="G29" s="56" t="s">
        <v>1230</v>
      </c>
      <c r="H29" s="70" t="s">
        <v>102</v>
      </c>
      <c r="I29" s="56"/>
      <c r="J29" s="70" t="s">
        <v>1428</v>
      </c>
      <c r="K29" s="56" t="s">
        <v>2387</v>
      </c>
      <c r="L29" s="56" t="s">
        <v>11</v>
      </c>
      <c r="M29" s="56" t="s">
        <v>1429</v>
      </c>
      <c r="N29" s="70" t="s">
        <v>1426</v>
      </c>
      <c r="O29" s="56" t="s">
        <v>1427</v>
      </c>
      <c r="P29" s="56" t="s">
        <v>1427</v>
      </c>
      <c r="Q29" s="56" t="s">
        <v>1230</v>
      </c>
      <c r="R29" s="70" t="s">
        <v>102</v>
      </c>
      <c r="S29" s="56"/>
      <c r="T29" s="70" t="s">
        <v>1430</v>
      </c>
      <c r="U29" s="70" t="s">
        <v>1431</v>
      </c>
      <c r="V29" s="4">
        <v>23727</v>
      </c>
      <c r="W29" s="4"/>
      <c r="X29" s="4">
        <v>22209</v>
      </c>
      <c r="Y29" s="4"/>
      <c r="Z29" s="4">
        <v>14631</v>
      </c>
      <c r="AA29" s="4"/>
      <c r="AB29" s="80">
        <v>0</v>
      </c>
      <c r="AC29" s="80"/>
      <c r="AD29" s="80">
        <v>11</v>
      </c>
      <c r="AE29" s="80"/>
      <c r="AF29" s="80">
        <v>13563</v>
      </c>
      <c r="AG29" s="80">
        <v>10780</v>
      </c>
      <c r="AH29" s="56">
        <f t="shared" si="5"/>
        <v>84921</v>
      </c>
      <c r="AI29" s="57">
        <f t="shared" si="6"/>
        <v>84921</v>
      </c>
      <c r="AJ29" s="56" t="str">
        <f t="shared" si="18"/>
        <v>W-3.6</v>
      </c>
      <c r="AK29" s="4" t="s">
        <v>1038</v>
      </c>
      <c r="AL29" s="56"/>
      <c r="AM29" s="4">
        <v>8784</v>
      </c>
      <c r="AN29" s="4">
        <v>12</v>
      </c>
      <c r="AO29" s="4">
        <v>100</v>
      </c>
      <c r="AP29" s="4">
        <v>0</v>
      </c>
      <c r="AQ29" s="12">
        <f t="shared" si="7"/>
        <v>84921</v>
      </c>
      <c r="AR29" s="12">
        <f t="shared" si="8"/>
        <v>0</v>
      </c>
      <c r="AS29" s="53">
        <f t="shared" si="16"/>
        <v>0</v>
      </c>
      <c r="AT29" s="55">
        <f t="shared" si="16"/>
        <v>0</v>
      </c>
      <c r="AU29" s="31">
        <f t="shared" si="17"/>
        <v>0</v>
      </c>
      <c r="AV29" s="31">
        <f t="shared" si="17"/>
        <v>0</v>
      </c>
      <c r="AW29" s="31">
        <f t="shared" si="1"/>
        <v>0</v>
      </c>
      <c r="AX29" s="56">
        <f t="shared" si="19"/>
        <v>0</v>
      </c>
      <c r="AY29" s="10">
        <f t="shared" si="2"/>
        <v>0</v>
      </c>
      <c r="AZ29" s="56">
        <f t="shared" si="20"/>
        <v>0</v>
      </c>
      <c r="BA29" s="10">
        <f t="shared" si="3"/>
        <v>0</v>
      </c>
      <c r="BB29" s="54">
        <v>3.8999999999999998E-3</v>
      </c>
      <c r="BC29" s="10">
        <f t="shared" si="4"/>
        <v>331.19189999999998</v>
      </c>
      <c r="BD29" s="56">
        <f t="shared" si="21"/>
        <v>38.19</v>
      </c>
      <c r="BE29" s="10">
        <f t="shared" si="9"/>
        <v>458.28</v>
      </c>
      <c r="BF29" s="56">
        <f t="shared" si="22"/>
        <v>31.47</v>
      </c>
      <c r="BG29" s="10">
        <f t="shared" si="10"/>
        <v>0</v>
      </c>
      <c r="BH29" s="56">
        <f t="shared" si="23"/>
        <v>4.2540000000000001E-2</v>
      </c>
      <c r="BI29" s="103">
        <f t="shared" si="11"/>
        <v>3612.5393400000003</v>
      </c>
      <c r="BJ29" s="56">
        <f t="shared" si="24"/>
        <v>3.5060000000000001E-2</v>
      </c>
      <c r="BK29" s="103">
        <f t="shared" si="12"/>
        <v>0</v>
      </c>
      <c r="BL29" s="5">
        <f t="shared" si="13"/>
        <v>4402.0112399999998</v>
      </c>
    </row>
    <row r="30" spans="1:64">
      <c r="A30" s="4">
        <f t="shared" si="14"/>
        <v>28</v>
      </c>
      <c r="B30" s="56" t="s">
        <v>2429</v>
      </c>
      <c r="C30" s="56" t="s">
        <v>1495</v>
      </c>
      <c r="D30" s="70" t="s">
        <v>1496</v>
      </c>
      <c r="E30" s="56"/>
      <c r="F30" s="56" t="s">
        <v>1497</v>
      </c>
      <c r="G30" s="56" t="s">
        <v>1498</v>
      </c>
      <c r="H30" s="70" t="s">
        <v>1499</v>
      </c>
      <c r="I30" s="56"/>
      <c r="J30" s="70" t="s">
        <v>1500</v>
      </c>
      <c r="K30" s="56" t="s">
        <v>2387</v>
      </c>
      <c r="L30" s="56" t="s">
        <v>11</v>
      </c>
      <c r="M30" s="56" t="s">
        <v>1501</v>
      </c>
      <c r="N30" s="70" t="s">
        <v>1496</v>
      </c>
      <c r="O30" s="56"/>
      <c r="P30" s="56" t="s">
        <v>1497</v>
      </c>
      <c r="Q30" s="56" t="s">
        <v>1498</v>
      </c>
      <c r="R30" s="70" t="s">
        <v>1499</v>
      </c>
      <c r="S30" s="56"/>
      <c r="T30" s="70" t="s">
        <v>1502</v>
      </c>
      <c r="U30" s="70" t="s">
        <v>1503</v>
      </c>
      <c r="V30" s="4">
        <v>18836</v>
      </c>
      <c r="W30" s="4"/>
      <c r="X30" s="4">
        <v>20531</v>
      </c>
      <c r="Y30" s="4"/>
      <c r="Z30" s="4">
        <v>11195</v>
      </c>
      <c r="AA30" s="4"/>
      <c r="AB30" s="80">
        <v>1615</v>
      </c>
      <c r="AC30" s="80"/>
      <c r="AD30" s="80">
        <v>79</v>
      </c>
      <c r="AE30" s="80"/>
      <c r="AF30" s="80">
        <v>7237</v>
      </c>
      <c r="AG30" s="80">
        <v>9893</v>
      </c>
      <c r="AH30" s="56">
        <f t="shared" si="5"/>
        <v>69386</v>
      </c>
      <c r="AI30" s="57">
        <f t="shared" si="6"/>
        <v>69386</v>
      </c>
      <c r="AJ30" s="56" t="str">
        <f t="shared" si="18"/>
        <v>W-3.6</v>
      </c>
      <c r="AK30" s="4" t="s">
        <v>1038</v>
      </c>
      <c r="AL30" s="56"/>
      <c r="AM30" s="4">
        <v>8784</v>
      </c>
      <c r="AN30" s="4">
        <v>12</v>
      </c>
      <c r="AO30" s="4">
        <v>100</v>
      </c>
      <c r="AP30" s="4">
        <v>0</v>
      </c>
      <c r="AQ30" s="12">
        <f t="shared" si="7"/>
        <v>69386</v>
      </c>
      <c r="AR30" s="12">
        <f t="shared" si="8"/>
        <v>0</v>
      </c>
      <c r="AS30" s="53">
        <f t="shared" si="16"/>
        <v>0</v>
      </c>
      <c r="AT30" s="55">
        <f t="shared" si="16"/>
        <v>0</v>
      </c>
      <c r="AU30" s="31">
        <f t="shared" si="17"/>
        <v>0</v>
      </c>
      <c r="AV30" s="31">
        <f t="shared" si="17"/>
        <v>0</v>
      </c>
      <c r="AW30" s="31">
        <f t="shared" si="1"/>
        <v>0</v>
      </c>
      <c r="AX30" s="56">
        <f t="shared" si="19"/>
        <v>0</v>
      </c>
      <c r="AY30" s="10">
        <f t="shared" si="2"/>
        <v>0</v>
      </c>
      <c r="AZ30" s="56">
        <f t="shared" si="20"/>
        <v>0</v>
      </c>
      <c r="BA30" s="10">
        <f t="shared" si="3"/>
        <v>0</v>
      </c>
      <c r="BB30" s="54">
        <v>3.8999999999999998E-3</v>
      </c>
      <c r="BC30" s="10">
        <f t="shared" si="4"/>
        <v>270.60539999999997</v>
      </c>
      <c r="BD30" s="56">
        <f t="shared" si="21"/>
        <v>38.19</v>
      </c>
      <c r="BE30" s="10">
        <f t="shared" si="9"/>
        <v>458.28</v>
      </c>
      <c r="BF30" s="56">
        <f t="shared" si="22"/>
        <v>31.47</v>
      </c>
      <c r="BG30" s="10">
        <f t="shared" si="10"/>
        <v>0</v>
      </c>
      <c r="BH30" s="56">
        <f t="shared" si="23"/>
        <v>4.2540000000000001E-2</v>
      </c>
      <c r="BI30" s="103">
        <f t="shared" si="11"/>
        <v>2951.6804400000001</v>
      </c>
      <c r="BJ30" s="56">
        <f t="shared" si="24"/>
        <v>3.5060000000000001E-2</v>
      </c>
      <c r="BK30" s="103">
        <f t="shared" si="12"/>
        <v>0</v>
      </c>
      <c r="BL30" s="5">
        <f t="shared" si="13"/>
        <v>3680.5658399999998</v>
      </c>
    </row>
    <row r="31" spans="1:64">
      <c r="A31" s="4">
        <f t="shared" si="14"/>
        <v>29</v>
      </c>
      <c r="B31" s="56" t="s">
        <v>2429</v>
      </c>
      <c r="C31" s="56" t="s">
        <v>1504</v>
      </c>
      <c r="D31" s="70" t="s">
        <v>1505</v>
      </c>
      <c r="E31" s="56"/>
      <c r="F31" s="56" t="s">
        <v>1506</v>
      </c>
      <c r="G31" s="56" t="s">
        <v>173</v>
      </c>
      <c r="H31" s="70" t="s">
        <v>1039</v>
      </c>
      <c r="I31" s="56"/>
      <c r="J31" s="70" t="s">
        <v>1507</v>
      </c>
      <c r="K31" s="56" t="s">
        <v>2387</v>
      </c>
      <c r="L31" s="56" t="s">
        <v>11</v>
      </c>
      <c r="M31" s="56" t="s">
        <v>1508</v>
      </c>
      <c r="N31" s="70" t="s">
        <v>1505</v>
      </c>
      <c r="O31" s="56"/>
      <c r="P31" s="56" t="s">
        <v>1506</v>
      </c>
      <c r="Q31" s="56" t="s">
        <v>173</v>
      </c>
      <c r="R31" s="70" t="s">
        <v>1039</v>
      </c>
      <c r="S31" s="56"/>
      <c r="T31" s="70" t="s">
        <v>1509</v>
      </c>
      <c r="U31" s="56"/>
      <c r="V31" s="4"/>
      <c r="W31" s="4">
        <v>14759</v>
      </c>
      <c r="X31" s="4"/>
      <c r="Y31" s="4">
        <v>4980</v>
      </c>
      <c r="Z31" s="4"/>
      <c r="AA31" s="4">
        <v>0</v>
      </c>
      <c r="AB31" s="80"/>
      <c r="AC31" s="80">
        <v>0</v>
      </c>
      <c r="AD31" s="80">
        <v>0</v>
      </c>
      <c r="AE31" s="80">
        <v>0</v>
      </c>
      <c r="AF31" s="80"/>
      <c r="AG31" s="80">
        <v>12984</v>
      </c>
      <c r="AH31" s="56">
        <f t="shared" si="5"/>
        <v>32723</v>
      </c>
      <c r="AI31" s="57">
        <f t="shared" si="6"/>
        <v>32723</v>
      </c>
      <c r="AJ31" s="56" t="str">
        <f t="shared" si="18"/>
        <v>W-3.6</v>
      </c>
      <c r="AK31" s="4" t="s">
        <v>1038</v>
      </c>
      <c r="AL31" s="56"/>
      <c r="AM31" s="4">
        <v>8784</v>
      </c>
      <c r="AN31" s="4">
        <v>12</v>
      </c>
      <c r="AO31" s="4">
        <v>100</v>
      </c>
      <c r="AP31" s="4">
        <v>0</v>
      </c>
      <c r="AQ31" s="12">
        <f t="shared" si="7"/>
        <v>32723</v>
      </c>
      <c r="AR31" s="12">
        <f t="shared" si="8"/>
        <v>0</v>
      </c>
      <c r="AS31" s="53">
        <f t="shared" si="16"/>
        <v>0</v>
      </c>
      <c r="AT31" s="55">
        <f t="shared" si="16"/>
        <v>0</v>
      </c>
      <c r="AU31" s="31">
        <f t="shared" si="17"/>
        <v>0</v>
      </c>
      <c r="AV31" s="31">
        <f t="shared" si="17"/>
        <v>0</v>
      </c>
      <c r="AW31" s="31">
        <f t="shared" si="1"/>
        <v>0</v>
      </c>
      <c r="AX31" s="56">
        <f t="shared" si="19"/>
        <v>0</v>
      </c>
      <c r="AY31" s="10">
        <f t="shared" si="2"/>
        <v>0</v>
      </c>
      <c r="AZ31" s="56">
        <f t="shared" si="20"/>
        <v>0</v>
      </c>
      <c r="BA31" s="10">
        <f t="shared" si="3"/>
        <v>0</v>
      </c>
      <c r="BB31" s="54">
        <v>3.8999999999999998E-3</v>
      </c>
      <c r="BC31" s="10">
        <f t="shared" si="4"/>
        <v>127.61969999999999</v>
      </c>
      <c r="BD31" s="56">
        <f t="shared" si="21"/>
        <v>38.19</v>
      </c>
      <c r="BE31" s="10">
        <f t="shared" si="9"/>
        <v>458.28</v>
      </c>
      <c r="BF31" s="56">
        <f t="shared" si="22"/>
        <v>31.47</v>
      </c>
      <c r="BG31" s="10">
        <f t="shared" si="10"/>
        <v>0</v>
      </c>
      <c r="BH31" s="56">
        <f t="shared" si="23"/>
        <v>4.2540000000000001E-2</v>
      </c>
      <c r="BI31" s="103">
        <f t="shared" si="11"/>
        <v>1392.0364200000001</v>
      </c>
      <c r="BJ31" s="56">
        <f t="shared" si="24"/>
        <v>3.5060000000000001E-2</v>
      </c>
      <c r="BK31" s="103">
        <f t="shared" si="12"/>
        <v>0</v>
      </c>
      <c r="BL31" s="5">
        <f t="shared" si="13"/>
        <v>1977.9361200000001</v>
      </c>
    </row>
    <row r="32" spans="1:64">
      <c r="A32" s="4">
        <f t="shared" si="14"/>
        <v>30</v>
      </c>
      <c r="B32" s="56" t="s">
        <v>2429</v>
      </c>
      <c r="C32" s="56" t="s">
        <v>1510</v>
      </c>
      <c r="D32" s="70" t="s">
        <v>1511</v>
      </c>
      <c r="E32" s="56"/>
      <c r="F32" s="56" t="s">
        <v>1512</v>
      </c>
      <c r="G32" s="56" t="s">
        <v>1513</v>
      </c>
      <c r="H32" s="70" t="s">
        <v>166</v>
      </c>
      <c r="I32" s="56"/>
      <c r="J32" s="70" t="s">
        <v>1514</v>
      </c>
      <c r="K32" s="56" t="s">
        <v>2387</v>
      </c>
      <c r="L32" s="56" t="s">
        <v>11</v>
      </c>
      <c r="M32" s="56" t="s">
        <v>1515</v>
      </c>
      <c r="N32" s="70" t="s">
        <v>1511</v>
      </c>
      <c r="O32" s="56"/>
      <c r="P32" s="56" t="s">
        <v>1512</v>
      </c>
      <c r="Q32" s="56" t="s">
        <v>1513</v>
      </c>
      <c r="R32" s="70" t="s">
        <v>166</v>
      </c>
      <c r="S32" s="56"/>
      <c r="T32" s="70" t="s">
        <v>1516</v>
      </c>
      <c r="U32" s="70" t="s">
        <v>1517</v>
      </c>
      <c r="V32" s="4"/>
      <c r="W32" s="4">
        <v>27995</v>
      </c>
      <c r="X32" s="4"/>
      <c r="Y32" s="4">
        <v>17768</v>
      </c>
      <c r="Z32" s="4"/>
      <c r="AA32" s="4">
        <v>5736</v>
      </c>
      <c r="AB32" s="80"/>
      <c r="AC32" s="80">
        <v>2045</v>
      </c>
      <c r="AD32" s="80"/>
      <c r="AE32" s="80">
        <v>4448</v>
      </c>
      <c r="AF32" s="80"/>
      <c r="AG32" s="80">
        <v>19922</v>
      </c>
      <c r="AH32" s="56">
        <f t="shared" si="5"/>
        <v>77914</v>
      </c>
      <c r="AI32" s="57">
        <f t="shared" si="6"/>
        <v>77914</v>
      </c>
      <c r="AJ32" s="56" t="str">
        <f t="shared" si="18"/>
        <v>W-3.6</v>
      </c>
      <c r="AK32" s="4" t="s">
        <v>1038</v>
      </c>
      <c r="AL32" s="56"/>
      <c r="AM32" s="4">
        <v>8784</v>
      </c>
      <c r="AN32" s="4">
        <v>12</v>
      </c>
      <c r="AO32" s="4">
        <v>100</v>
      </c>
      <c r="AP32" s="4">
        <v>0</v>
      </c>
      <c r="AQ32" s="12">
        <f t="shared" si="7"/>
        <v>77914</v>
      </c>
      <c r="AR32" s="12">
        <f t="shared" si="8"/>
        <v>0</v>
      </c>
      <c r="AS32" s="53">
        <f t="shared" si="16"/>
        <v>0</v>
      </c>
      <c r="AT32" s="55">
        <f t="shared" si="16"/>
        <v>0</v>
      </c>
      <c r="AU32" s="31">
        <f t="shared" si="17"/>
        <v>0</v>
      </c>
      <c r="AV32" s="31">
        <f t="shared" si="17"/>
        <v>0</v>
      </c>
      <c r="AW32" s="31">
        <f t="shared" si="1"/>
        <v>0</v>
      </c>
      <c r="AX32" s="56">
        <f t="shared" si="19"/>
        <v>0</v>
      </c>
      <c r="AY32" s="10">
        <f t="shared" si="2"/>
        <v>0</v>
      </c>
      <c r="AZ32" s="56">
        <f t="shared" si="20"/>
        <v>0</v>
      </c>
      <c r="BA32" s="10">
        <f t="shared" si="3"/>
        <v>0</v>
      </c>
      <c r="BB32" s="54">
        <v>3.8999999999999998E-3</v>
      </c>
      <c r="BC32" s="10">
        <f t="shared" si="4"/>
        <v>303.8646</v>
      </c>
      <c r="BD32" s="56">
        <f t="shared" si="21"/>
        <v>38.19</v>
      </c>
      <c r="BE32" s="10">
        <f t="shared" si="9"/>
        <v>458.28</v>
      </c>
      <c r="BF32" s="56">
        <f t="shared" si="22"/>
        <v>31.47</v>
      </c>
      <c r="BG32" s="10">
        <f t="shared" si="10"/>
        <v>0</v>
      </c>
      <c r="BH32" s="56">
        <f t="shared" si="23"/>
        <v>4.2540000000000001E-2</v>
      </c>
      <c r="BI32" s="103">
        <f t="shared" si="11"/>
        <v>3314.4615600000002</v>
      </c>
      <c r="BJ32" s="56">
        <f t="shared" si="24"/>
        <v>3.5060000000000001E-2</v>
      </c>
      <c r="BK32" s="103">
        <f t="shared" si="12"/>
        <v>0</v>
      </c>
      <c r="BL32" s="5">
        <f t="shared" si="13"/>
        <v>4076.6061600000003</v>
      </c>
    </row>
    <row r="33" spans="1:64">
      <c r="A33" s="4">
        <f t="shared" si="14"/>
        <v>31</v>
      </c>
      <c r="B33" s="56" t="s">
        <v>2429</v>
      </c>
      <c r="C33" s="56" t="s">
        <v>1518</v>
      </c>
      <c r="D33" s="70" t="s">
        <v>1519</v>
      </c>
      <c r="E33" s="56"/>
      <c r="F33" s="56" t="s">
        <v>1520</v>
      </c>
      <c r="G33" s="56" t="s">
        <v>1342</v>
      </c>
      <c r="H33" s="70" t="s">
        <v>53</v>
      </c>
      <c r="I33" s="56"/>
      <c r="J33" s="70" t="s">
        <v>1521</v>
      </c>
      <c r="K33" s="56" t="s">
        <v>2387</v>
      </c>
      <c r="L33" s="56" t="s">
        <v>11</v>
      </c>
      <c r="M33" s="56" t="s">
        <v>1522</v>
      </c>
      <c r="N33" s="70" t="s">
        <v>1519</v>
      </c>
      <c r="O33" s="56" t="s">
        <v>1520</v>
      </c>
      <c r="P33" s="56" t="s">
        <v>1520</v>
      </c>
      <c r="Q33" s="56" t="s">
        <v>1342</v>
      </c>
      <c r="R33" s="70" t="s">
        <v>53</v>
      </c>
      <c r="S33" s="56"/>
      <c r="T33" s="70" t="s">
        <v>1523</v>
      </c>
      <c r="U33" s="70" t="s">
        <v>1524</v>
      </c>
      <c r="V33" s="4">
        <v>17025</v>
      </c>
      <c r="W33" s="4">
        <v>4976</v>
      </c>
      <c r="X33" s="4">
        <v>0</v>
      </c>
      <c r="Y33" s="4">
        <v>32568</v>
      </c>
      <c r="Z33" s="4">
        <v>3285</v>
      </c>
      <c r="AA33" s="4">
        <v>1215</v>
      </c>
      <c r="AB33" s="80">
        <v>137</v>
      </c>
      <c r="AC33" s="80">
        <v>0</v>
      </c>
      <c r="AD33" s="80">
        <v>3389</v>
      </c>
      <c r="AE33" s="80">
        <v>6794</v>
      </c>
      <c r="AF33" s="80">
        <v>12180</v>
      </c>
      <c r="AG33" s="80">
        <v>17946</v>
      </c>
      <c r="AH33" s="56">
        <f t="shared" si="5"/>
        <v>99515</v>
      </c>
      <c r="AI33" s="57">
        <f t="shared" si="6"/>
        <v>99515</v>
      </c>
      <c r="AJ33" s="56" t="str">
        <f>AJ$3</f>
        <v>W-4</v>
      </c>
      <c r="AK33" s="4" t="s">
        <v>1038</v>
      </c>
      <c r="AL33" s="56"/>
      <c r="AM33" s="4">
        <v>8784</v>
      </c>
      <c r="AN33" s="4">
        <v>12</v>
      </c>
      <c r="AO33" s="4">
        <v>100</v>
      </c>
      <c r="AP33" s="4">
        <v>0</v>
      </c>
      <c r="AQ33" s="12">
        <f t="shared" si="7"/>
        <v>99515</v>
      </c>
      <c r="AR33" s="12">
        <f t="shared" si="8"/>
        <v>0</v>
      </c>
      <c r="AS33" s="53">
        <f t="shared" si="16"/>
        <v>0</v>
      </c>
      <c r="AT33" s="55">
        <f t="shared" si="16"/>
        <v>0</v>
      </c>
      <c r="AU33" s="31">
        <f t="shared" si="17"/>
        <v>0</v>
      </c>
      <c r="AV33" s="31">
        <f t="shared" si="17"/>
        <v>0</v>
      </c>
      <c r="AW33" s="31">
        <f t="shared" si="1"/>
        <v>0</v>
      </c>
      <c r="AX33" s="56">
        <f>AX$3</f>
        <v>0</v>
      </c>
      <c r="AY33" s="10">
        <f t="shared" si="2"/>
        <v>0</v>
      </c>
      <c r="AZ33" s="56">
        <f>AZ$3</f>
        <v>0</v>
      </c>
      <c r="BA33" s="10">
        <f t="shared" si="3"/>
        <v>0</v>
      </c>
      <c r="BB33" s="54">
        <v>3.8999999999999998E-3</v>
      </c>
      <c r="BC33" s="10">
        <f t="shared" si="4"/>
        <v>388.10849999999999</v>
      </c>
      <c r="BD33" s="56">
        <f>BD$3</f>
        <v>211.47</v>
      </c>
      <c r="BE33" s="10">
        <f t="shared" si="9"/>
        <v>2537.64</v>
      </c>
      <c r="BF33" s="56">
        <f>BF$3</f>
        <v>174.27</v>
      </c>
      <c r="BG33" s="10">
        <f t="shared" si="10"/>
        <v>0</v>
      </c>
      <c r="BH33" s="56">
        <f>BH$3</f>
        <v>4.0640000000000003E-2</v>
      </c>
      <c r="BI33" s="103">
        <f t="shared" si="11"/>
        <v>4044.2896000000001</v>
      </c>
      <c r="BJ33" s="56">
        <f>BJ$3</f>
        <v>3.3489999999999999E-2</v>
      </c>
      <c r="BK33" s="103">
        <f t="shared" si="12"/>
        <v>0</v>
      </c>
      <c r="BL33" s="5">
        <f t="shared" si="13"/>
        <v>6970.0380999999998</v>
      </c>
    </row>
    <row r="34" spans="1:64">
      <c r="A34" s="4">
        <f t="shared" si="14"/>
        <v>32</v>
      </c>
      <c r="B34" s="56" t="s">
        <v>2429</v>
      </c>
      <c r="C34" s="56" t="s">
        <v>1525</v>
      </c>
      <c r="D34" s="70" t="s">
        <v>1526</v>
      </c>
      <c r="E34" s="56"/>
      <c r="F34" s="56" t="s">
        <v>1527</v>
      </c>
      <c r="G34" s="56" t="s">
        <v>229</v>
      </c>
      <c r="H34" s="70" t="s">
        <v>39</v>
      </c>
      <c r="I34" s="56"/>
      <c r="J34" s="70" t="s">
        <v>1528</v>
      </c>
      <c r="K34" s="56" t="s">
        <v>2387</v>
      </c>
      <c r="L34" s="56" t="s">
        <v>11</v>
      </c>
      <c r="M34" s="56" t="s">
        <v>14</v>
      </c>
      <c r="N34" s="70" t="s">
        <v>1526</v>
      </c>
      <c r="O34" s="56"/>
      <c r="P34" s="56" t="s">
        <v>1527</v>
      </c>
      <c r="Q34" s="56" t="s">
        <v>229</v>
      </c>
      <c r="R34" s="70" t="s">
        <v>39</v>
      </c>
      <c r="S34" s="56"/>
      <c r="T34" s="70" t="s">
        <v>1529</v>
      </c>
      <c r="U34" s="70" t="s">
        <v>1530</v>
      </c>
      <c r="V34" s="4">
        <v>20520</v>
      </c>
      <c r="W34" s="4">
        <v>18773</v>
      </c>
      <c r="X34" s="4">
        <v>17679</v>
      </c>
      <c r="Y34" s="4">
        <v>14935</v>
      </c>
      <c r="Z34" s="4">
        <v>6761</v>
      </c>
      <c r="AA34" s="4">
        <v>1137</v>
      </c>
      <c r="AB34" s="80">
        <v>1003</v>
      </c>
      <c r="AC34" s="80">
        <v>1042</v>
      </c>
      <c r="AD34" s="80">
        <v>5178</v>
      </c>
      <c r="AE34" s="80">
        <v>10723</v>
      </c>
      <c r="AF34" s="80">
        <v>15934</v>
      </c>
      <c r="AG34" s="80">
        <v>21493</v>
      </c>
      <c r="AH34" s="56">
        <f t="shared" si="5"/>
        <v>135178</v>
      </c>
      <c r="AI34" s="57">
        <f t="shared" si="6"/>
        <v>135178</v>
      </c>
      <c r="AJ34" s="56" t="str">
        <f>AJ$3</f>
        <v>W-4</v>
      </c>
      <c r="AK34" s="4" t="s">
        <v>1038</v>
      </c>
      <c r="AL34" s="56"/>
      <c r="AM34" s="4">
        <v>8784</v>
      </c>
      <c r="AN34" s="4">
        <v>12</v>
      </c>
      <c r="AO34" s="4">
        <v>100</v>
      </c>
      <c r="AP34" s="4">
        <v>0</v>
      </c>
      <c r="AQ34" s="12">
        <f t="shared" si="7"/>
        <v>135178</v>
      </c>
      <c r="AR34" s="12">
        <f t="shared" si="8"/>
        <v>0</v>
      </c>
      <c r="AS34" s="53">
        <f t="shared" si="16"/>
        <v>0</v>
      </c>
      <c r="AT34" s="55">
        <f t="shared" si="16"/>
        <v>0</v>
      </c>
      <c r="AU34" s="31">
        <f t="shared" si="17"/>
        <v>0</v>
      </c>
      <c r="AV34" s="31">
        <f t="shared" si="17"/>
        <v>0</v>
      </c>
      <c r="AW34" s="31">
        <f t="shared" si="1"/>
        <v>0</v>
      </c>
      <c r="AX34" s="56">
        <f>AX$3</f>
        <v>0</v>
      </c>
      <c r="AY34" s="10">
        <f t="shared" si="2"/>
        <v>0</v>
      </c>
      <c r="AZ34" s="56">
        <f>AZ$3</f>
        <v>0</v>
      </c>
      <c r="BA34" s="10">
        <f t="shared" si="3"/>
        <v>0</v>
      </c>
      <c r="BB34" s="54">
        <v>3.8999999999999998E-3</v>
      </c>
      <c r="BC34" s="10">
        <f t="shared" si="4"/>
        <v>527.19420000000002</v>
      </c>
      <c r="BD34" s="56">
        <f>BD$3</f>
        <v>211.47</v>
      </c>
      <c r="BE34" s="10">
        <f t="shared" si="9"/>
        <v>2537.64</v>
      </c>
      <c r="BF34" s="56">
        <f>BF$3</f>
        <v>174.27</v>
      </c>
      <c r="BG34" s="10">
        <f t="shared" si="10"/>
        <v>0</v>
      </c>
      <c r="BH34" s="56">
        <f>BH$3</f>
        <v>4.0640000000000003E-2</v>
      </c>
      <c r="BI34" s="103">
        <f t="shared" si="11"/>
        <v>5493.6339200000002</v>
      </c>
      <c r="BJ34" s="56">
        <f>BJ$3</f>
        <v>3.3489999999999999E-2</v>
      </c>
      <c r="BK34" s="103">
        <f t="shared" si="12"/>
        <v>0</v>
      </c>
      <c r="BL34" s="5">
        <f t="shared" si="13"/>
        <v>8558.4681199999995</v>
      </c>
    </row>
    <row r="35" spans="1:64">
      <c r="A35" s="4">
        <f t="shared" si="14"/>
        <v>33</v>
      </c>
      <c r="B35" s="56" t="s">
        <v>2429</v>
      </c>
      <c r="C35" s="56" t="s">
        <v>1531</v>
      </c>
      <c r="D35" s="70" t="s">
        <v>1532</v>
      </c>
      <c r="E35" s="56"/>
      <c r="F35" s="56" t="s">
        <v>1533</v>
      </c>
      <c r="G35" s="56" t="s">
        <v>1534</v>
      </c>
      <c r="H35" s="70" t="s">
        <v>39</v>
      </c>
      <c r="I35" s="56"/>
      <c r="J35" s="70" t="s">
        <v>1535</v>
      </c>
      <c r="K35" s="56" t="s">
        <v>2387</v>
      </c>
      <c r="L35" s="56" t="s">
        <v>11</v>
      </c>
      <c r="M35" s="56" t="s">
        <v>1536</v>
      </c>
      <c r="N35" s="70" t="s">
        <v>1537</v>
      </c>
      <c r="O35" s="56" t="s">
        <v>1538</v>
      </c>
      <c r="P35" s="56" t="s">
        <v>1538</v>
      </c>
      <c r="Q35" s="56" t="s">
        <v>1539</v>
      </c>
      <c r="R35" s="70" t="s">
        <v>59</v>
      </c>
      <c r="S35" s="70" t="s">
        <v>1540</v>
      </c>
      <c r="T35" s="70" t="s">
        <v>1541</v>
      </c>
      <c r="U35" s="70" t="s">
        <v>1542</v>
      </c>
      <c r="V35" s="4">
        <v>1296</v>
      </c>
      <c r="W35" s="4">
        <v>726</v>
      </c>
      <c r="X35" s="4">
        <v>0</v>
      </c>
      <c r="Y35" s="4">
        <v>1193</v>
      </c>
      <c r="Z35" s="4">
        <v>6123</v>
      </c>
      <c r="AA35" s="4">
        <v>1105</v>
      </c>
      <c r="AB35" s="80">
        <v>1037</v>
      </c>
      <c r="AC35" s="80">
        <v>0</v>
      </c>
      <c r="AD35" s="80">
        <v>0</v>
      </c>
      <c r="AE35" s="80">
        <v>2295</v>
      </c>
      <c r="AF35" s="80">
        <v>2184</v>
      </c>
      <c r="AG35" s="80">
        <v>1201</v>
      </c>
      <c r="AH35" s="56">
        <f t="shared" si="5"/>
        <v>17160</v>
      </c>
      <c r="AI35" s="57">
        <f t="shared" si="6"/>
        <v>17160</v>
      </c>
      <c r="AJ35" s="56" t="str">
        <f>AJ$5</f>
        <v>W-2.1</v>
      </c>
      <c r="AK35" s="4" t="s">
        <v>1038</v>
      </c>
      <c r="AL35" s="56"/>
      <c r="AM35" s="4">
        <v>8784</v>
      </c>
      <c r="AN35" s="4">
        <v>12</v>
      </c>
      <c r="AO35" s="4">
        <v>100</v>
      </c>
      <c r="AP35" s="4">
        <v>0</v>
      </c>
      <c r="AQ35" s="12">
        <f t="shared" si="7"/>
        <v>17160</v>
      </c>
      <c r="AR35" s="12">
        <f t="shared" si="8"/>
        <v>0</v>
      </c>
      <c r="AS35" s="53">
        <f t="shared" si="16"/>
        <v>0</v>
      </c>
      <c r="AT35" s="55">
        <f t="shared" si="16"/>
        <v>0</v>
      </c>
      <c r="AU35" s="31">
        <f t="shared" si="17"/>
        <v>0</v>
      </c>
      <c r="AV35" s="31">
        <f t="shared" si="17"/>
        <v>0</v>
      </c>
      <c r="AW35" s="31">
        <f t="shared" si="1"/>
        <v>0</v>
      </c>
      <c r="AX35" s="56">
        <f>AX$5</f>
        <v>0</v>
      </c>
      <c r="AY35" s="10">
        <f t="shared" si="2"/>
        <v>0</v>
      </c>
      <c r="AZ35" s="56">
        <f>AZ$5</f>
        <v>0</v>
      </c>
      <c r="BA35" s="10">
        <f t="shared" si="3"/>
        <v>0</v>
      </c>
      <c r="BB35" s="54">
        <v>3.8999999999999998E-3</v>
      </c>
      <c r="BC35" s="10">
        <f t="shared" ref="BC35:BC66" si="25">BB35*AI35</f>
        <v>66.923999999999992</v>
      </c>
      <c r="BD35" s="56">
        <f>BD$5</f>
        <v>11.64</v>
      </c>
      <c r="BE35" s="10">
        <f t="shared" si="9"/>
        <v>139.68</v>
      </c>
      <c r="BF35" s="56">
        <f>BF$5</f>
        <v>9.59</v>
      </c>
      <c r="BG35" s="10">
        <f t="shared" si="10"/>
        <v>0</v>
      </c>
      <c r="BH35" s="56">
        <f>BH$5</f>
        <v>4.3929999999999997E-2</v>
      </c>
      <c r="BI35" s="103">
        <f t="shared" si="11"/>
        <v>753.83879999999999</v>
      </c>
      <c r="BJ35" s="56">
        <f>BJ$5</f>
        <v>3.6200000000000003E-2</v>
      </c>
      <c r="BK35" s="103">
        <f t="shared" si="12"/>
        <v>0</v>
      </c>
      <c r="BL35" s="5">
        <f t="shared" si="13"/>
        <v>960.44280000000003</v>
      </c>
    </row>
    <row r="36" spans="1:64">
      <c r="A36" s="4">
        <f t="shared" si="14"/>
        <v>34</v>
      </c>
      <c r="B36" s="56" t="s">
        <v>2429</v>
      </c>
      <c r="C36" s="56" t="s">
        <v>1531</v>
      </c>
      <c r="D36" s="70" t="s">
        <v>1532</v>
      </c>
      <c r="E36" s="56"/>
      <c r="F36" s="56" t="s">
        <v>1533</v>
      </c>
      <c r="G36" s="56" t="s">
        <v>1534</v>
      </c>
      <c r="H36" s="70" t="s">
        <v>39</v>
      </c>
      <c r="I36" s="56"/>
      <c r="J36" s="70" t="s">
        <v>1535</v>
      </c>
      <c r="K36" s="56" t="s">
        <v>2387</v>
      </c>
      <c r="L36" s="56" t="s">
        <v>11</v>
      </c>
      <c r="M36" s="56" t="s">
        <v>1536</v>
      </c>
      <c r="N36" s="70" t="s">
        <v>1537</v>
      </c>
      <c r="O36" s="56" t="s">
        <v>1538</v>
      </c>
      <c r="P36" s="56" t="s">
        <v>1538</v>
      </c>
      <c r="Q36" s="56" t="s">
        <v>1539</v>
      </c>
      <c r="R36" s="70" t="s">
        <v>59</v>
      </c>
      <c r="S36" s="70" t="s">
        <v>1543</v>
      </c>
      <c r="T36" s="70" t="s">
        <v>1544</v>
      </c>
      <c r="U36" s="70" t="s">
        <v>1545</v>
      </c>
      <c r="V36" s="4">
        <v>2042</v>
      </c>
      <c r="W36" s="4">
        <v>738</v>
      </c>
      <c r="X36" s="4">
        <v>929</v>
      </c>
      <c r="Y36" s="4">
        <v>2047</v>
      </c>
      <c r="Z36" s="4">
        <v>11403</v>
      </c>
      <c r="AA36" s="4">
        <v>3077</v>
      </c>
      <c r="AB36" s="80">
        <v>2121</v>
      </c>
      <c r="AC36" s="80">
        <v>0</v>
      </c>
      <c r="AD36" s="80">
        <v>1872</v>
      </c>
      <c r="AE36" s="80">
        <v>574</v>
      </c>
      <c r="AF36" s="80">
        <v>3884</v>
      </c>
      <c r="AG36" s="80">
        <v>1442</v>
      </c>
      <c r="AH36" s="56">
        <f t="shared" si="5"/>
        <v>30129</v>
      </c>
      <c r="AI36" s="57">
        <f t="shared" si="6"/>
        <v>30129</v>
      </c>
      <c r="AJ36" s="56" t="str">
        <f>AJ$5</f>
        <v>W-2.1</v>
      </c>
      <c r="AK36" s="4" t="s">
        <v>1038</v>
      </c>
      <c r="AL36" s="56"/>
      <c r="AM36" s="4">
        <v>8784</v>
      </c>
      <c r="AN36" s="4">
        <v>12</v>
      </c>
      <c r="AO36" s="4">
        <v>100</v>
      </c>
      <c r="AP36" s="4">
        <v>0</v>
      </c>
      <c r="AQ36" s="12">
        <f t="shared" si="7"/>
        <v>30129</v>
      </c>
      <c r="AR36" s="12">
        <f t="shared" si="8"/>
        <v>0</v>
      </c>
      <c r="AS36" s="53">
        <f t="shared" si="16"/>
        <v>0</v>
      </c>
      <c r="AT36" s="55">
        <f t="shared" si="16"/>
        <v>0</v>
      </c>
      <c r="AU36" s="31">
        <f t="shared" si="17"/>
        <v>0</v>
      </c>
      <c r="AV36" s="31">
        <f t="shared" si="17"/>
        <v>0</v>
      </c>
      <c r="AW36" s="31">
        <f t="shared" si="1"/>
        <v>0</v>
      </c>
      <c r="AX36" s="56">
        <f>AX$5</f>
        <v>0</v>
      </c>
      <c r="AY36" s="10">
        <f t="shared" si="2"/>
        <v>0</v>
      </c>
      <c r="AZ36" s="56">
        <f>AZ$5</f>
        <v>0</v>
      </c>
      <c r="BA36" s="10">
        <f t="shared" si="3"/>
        <v>0</v>
      </c>
      <c r="BB36" s="54">
        <v>3.8999999999999998E-3</v>
      </c>
      <c r="BC36" s="10">
        <f t="shared" si="25"/>
        <v>117.50309999999999</v>
      </c>
      <c r="BD36" s="56">
        <f>BD$5</f>
        <v>11.64</v>
      </c>
      <c r="BE36" s="10">
        <f t="shared" si="9"/>
        <v>139.68</v>
      </c>
      <c r="BF36" s="56">
        <f>BF$5</f>
        <v>9.59</v>
      </c>
      <c r="BG36" s="10">
        <f t="shared" si="10"/>
        <v>0</v>
      </c>
      <c r="BH36" s="56">
        <f>BH$5</f>
        <v>4.3929999999999997E-2</v>
      </c>
      <c r="BI36" s="103">
        <f t="shared" si="11"/>
        <v>1323.5669699999999</v>
      </c>
      <c r="BJ36" s="56">
        <f>BJ$5</f>
        <v>3.6200000000000003E-2</v>
      </c>
      <c r="BK36" s="103">
        <f t="shared" si="12"/>
        <v>0</v>
      </c>
      <c r="BL36" s="5">
        <f t="shared" si="13"/>
        <v>1580.7500699999998</v>
      </c>
    </row>
    <row r="37" spans="1:64">
      <c r="A37" s="4">
        <f t="shared" si="14"/>
        <v>35</v>
      </c>
      <c r="B37" s="56" t="s">
        <v>2429</v>
      </c>
      <c r="C37" s="56" t="s">
        <v>1531</v>
      </c>
      <c r="D37" s="70" t="s">
        <v>1532</v>
      </c>
      <c r="E37" s="56"/>
      <c r="F37" s="56" t="s">
        <v>1533</v>
      </c>
      <c r="G37" s="56" t="s">
        <v>1534</v>
      </c>
      <c r="H37" s="70" t="s">
        <v>39</v>
      </c>
      <c r="I37" s="56"/>
      <c r="J37" s="70" t="s">
        <v>1535</v>
      </c>
      <c r="K37" s="56" t="s">
        <v>2387</v>
      </c>
      <c r="L37" s="56" t="s">
        <v>11</v>
      </c>
      <c r="M37" s="56" t="s">
        <v>1536</v>
      </c>
      <c r="N37" s="70" t="s">
        <v>1537</v>
      </c>
      <c r="O37" s="56" t="s">
        <v>1538</v>
      </c>
      <c r="P37" s="56" t="s">
        <v>1538</v>
      </c>
      <c r="Q37" s="56" t="s">
        <v>1539</v>
      </c>
      <c r="R37" s="70" t="s">
        <v>59</v>
      </c>
      <c r="S37" s="70" t="s">
        <v>1546</v>
      </c>
      <c r="T37" s="70" t="s">
        <v>1547</v>
      </c>
      <c r="U37" s="70" t="s">
        <v>1548</v>
      </c>
      <c r="V37" s="4">
        <v>28201</v>
      </c>
      <c r="W37" s="4">
        <v>19938</v>
      </c>
      <c r="X37" s="4">
        <v>25245</v>
      </c>
      <c r="Y37" s="4">
        <v>25958</v>
      </c>
      <c r="Z37" s="4">
        <v>16698</v>
      </c>
      <c r="AA37" s="4">
        <v>5846</v>
      </c>
      <c r="AB37" s="80">
        <v>6385</v>
      </c>
      <c r="AC37" s="80">
        <v>5829</v>
      </c>
      <c r="AD37" s="80">
        <v>8068</v>
      </c>
      <c r="AE37" s="80">
        <v>20148</v>
      </c>
      <c r="AF37" s="80">
        <v>24288</v>
      </c>
      <c r="AG37" s="80">
        <v>32297</v>
      </c>
      <c r="AH37" s="56">
        <f t="shared" si="5"/>
        <v>218901</v>
      </c>
      <c r="AI37" s="57">
        <f t="shared" si="6"/>
        <v>218901</v>
      </c>
      <c r="AJ37" s="56" t="str">
        <f>AJ$3</f>
        <v>W-4</v>
      </c>
      <c r="AK37" s="4" t="s">
        <v>1038</v>
      </c>
      <c r="AL37" s="56"/>
      <c r="AM37" s="4">
        <v>8784</v>
      </c>
      <c r="AN37" s="4">
        <v>12</v>
      </c>
      <c r="AO37" s="4">
        <v>100</v>
      </c>
      <c r="AP37" s="4">
        <v>0</v>
      </c>
      <c r="AQ37" s="12">
        <f t="shared" si="7"/>
        <v>218901</v>
      </c>
      <c r="AR37" s="12">
        <f t="shared" si="8"/>
        <v>0</v>
      </c>
      <c r="AS37" s="53">
        <f t="shared" ref="AS37:AT52" si="26">AS36</f>
        <v>0</v>
      </c>
      <c r="AT37" s="55">
        <f t="shared" si="26"/>
        <v>0</v>
      </c>
      <c r="AU37" s="31">
        <f t="shared" si="17"/>
        <v>0</v>
      </c>
      <c r="AV37" s="31">
        <f t="shared" si="17"/>
        <v>0</v>
      </c>
      <c r="AW37" s="31">
        <f t="shared" si="1"/>
        <v>0</v>
      </c>
      <c r="AX37" s="56">
        <f>AX$3</f>
        <v>0</v>
      </c>
      <c r="AY37" s="10">
        <f t="shared" si="2"/>
        <v>0</v>
      </c>
      <c r="AZ37" s="56">
        <f>AZ$3</f>
        <v>0</v>
      </c>
      <c r="BA37" s="10">
        <f t="shared" si="3"/>
        <v>0</v>
      </c>
      <c r="BB37" s="54">
        <v>3.8999999999999998E-3</v>
      </c>
      <c r="BC37" s="10">
        <f t="shared" si="25"/>
        <v>853.71389999999997</v>
      </c>
      <c r="BD37" s="56">
        <f>BD$3</f>
        <v>211.47</v>
      </c>
      <c r="BE37" s="10">
        <f t="shared" si="9"/>
        <v>2537.64</v>
      </c>
      <c r="BF37" s="56">
        <f>BF$3</f>
        <v>174.27</v>
      </c>
      <c r="BG37" s="10">
        <f t="shared" si="10"/>
        <v>0</v>
      </c>
      <c r="BH37" s="56">
        <f>BH$3</f>
        <v>4.0640000000000003E-2</v>
      </c>
      <c r="BI37" s="103">
        <f t="shared" si="11"/>
        <v>8896.1366400000006</v>
      </c>
      <c r="BJ37" s="56">
        <f>BJ$3</f>
        <v>3.3489999999999999E-2</v>
      </c>
      <c r="BK37" s="103">
        <f t="shared" si="12"/>
        <v>0</v>
      </c>
      <c r="BL37" s="5">
        <f t="shared" si="13"/>
        <v>12287.490540000001</v>
      </c>
    </row>
    <row r="38" spans="1:64">
      <c r="A38" s="4">
        <f t="shared" si="14"/>
        <v>36</v>
      </c>
      <c r="B38" s="56" t="s">
        <v>2429</v>
      </c>
      <c r="C38" s="56" t="s">
        <v>1531</v>
      </c>
      <c r="D38" s="70" t="s">
        <v>1532</v>
      </c>
      <c r="E38" s="56"/>
      <c r="F38" s="56" t="s">
        <v>1533</v>
      </c>
      <c r="G38" s="56" t="s">
        <v>1534</v>
      </c>
      <c r="H38" s="70" t="s">
        <v>39</v>
      </c>
      <c r="I38" s="56"/>
      <c r="J38" s="70" t="s">
        <v>1535</v>
      </c>
      <c r="K38" s="56" t="s">
        <v>2387</v>
      </c>
      <c r="L38" s="56" t="s">
        <v>11</v>
      </c>
      <c r="M38" s="56" t="s">
        <v>1536</v>
      </c>
      <c r="N38" s="70" t="s">
        <v>1537</v>
      </c>
      <c r="O38" s="56" t="s">
        <v>1538</v>
      </c>
      <c r="P38" s="56" t="s">
        <v>1538</v>
      </c>
      <c r="Q38" s="56" t="s">
        <v>1539</v>
      </c>
      <c r="R38" s="70" t="s">
        <v>59</v>
      </c>
      <c r="S38" s="56"/>
      <c r="T38" s="70" t="s">
        <v>1549</v>
      </c>
      <c r="U38" s="70" t="s">
        <v>1550</v>
      </c>
      <c r="V38" s="4">
        <v>1010</v>
      </c>
      <c r="W38" s="4">
        <v>841</v>
      </c>
      <c r="X38" s="4">
        <v>929</v>
      </c>
      <c r="Y38" s="4">
        <v>924</v>
      </c>
      <c r="Z38" s="4">
        <v>6046</v>
      </c>
      <c r="AA38" s="4">
        <v>900</v>
      </c>
      <c r="AB38" s="80">
        <v>924</v>
      </c>
      <c r="AC38" s="80">
        <v>929</v>
      </c>
      <c r="AD38" s="80">
        <v>902</v>
      </c>
      <c r="AE38" s="80">
        <v>0</v>
      </c>
      <c r="AF38" s="80">
        <v>909</v>
      </c>
      <c r="AG38" s="80">
        <v>927</v>
      </c>
      <c r="AH38" s="56">
        <f t="shared" si="5"/>
        <v>15241</v>
      </c>
      <c r="AI38" s="57">
        <f t="shared" si="6"/>
        <v>15241</v>
      </c>
      <c r="AJ38" s="56" t="str">
        <f>AJ$5</f>
        <v>W-2.1</v>
      </c>
      <c r="AK38" s="4" t="s">
        <v>1038</v>
      </c>
      <c r="AL38" s="56"/>
      <c r="AM38" s="4">
        <v>8784</v>
      </c>
      <c r="AN38" s="4">
        <v>12</v>
      </c>
      <c r="AO38" s="4">
        <v>100</v>
      </c>
      <c r="AP38" s="4">
        <v>0</v>
      </c>
      <c r="AQ38" s="12">
        <f t="shared" si="7"/>
        <v>15241</v>
      </c>
      <c r="AR38" s="12">
        <f t="shared" si="8"/>
        <v>0</v>
      </c>
      <c r="AS38" s="53">
        <f t="shared" si="26"/>
        <v>0</v>
      </c>
      <c r="AT38" s="55">
        <f t="shared" si="26"/>
        <v>0</v>
      </c>
      <c r="AU38" s="31">
        <f t="shared" si="17"/>
        <v>0</v>
      </c>
      <c r="AV38" s="31">
        <f t="shared" si="17"/>
        <v>0</v>
      </c>
      <c r="AW38" s="31">
        <f t="shared" si="1"/>
        <v>0</v>
      </c>
      <c r="AX38" s="56">
        <f>AX$5</f>
        <v>0</v>
      </c>
      <c r="AY38" s="10">
        <f t="shared" si="2"/>
        <v>0</v>
      </c>
      <c r="AZ38" s="56">
        <f>AZ$5</f>
        <v>0</v>
      </c>
      <c r="BA38" s="10">
        <f t="shared" si="3"/>
        <v>0</v>
      </c>
      <c r="BB38" s="54">
        <v>3.8999999999999998E-3</v>
      </c>
      <c r="BC38" s="10">
        <f t="shared" si="25"/>
        <v>59.439899999999994</v>
      </c>
      <c r="BD38" s="56">
        <f>BD$5</f>
        <v>11.64</v>
      </c>
      <c r="BE38" s="10">
        <f t="shared" si="9"/>
        <v>139.68</v>
      </c>
      <c r="BF38" s="56">
        <f>BF$5</f>
        <v>9.59</v>
      </c>
      <c r="BG38" s="10">
        <f t="shared" si="10"/>
        <v>0</v>
      </c>
      <c r="BH38" s="56">
        <f>BH$5</f>
        <v>4.3929999999999997E-2</v>
      </c>
      <c r="BI38" s="103">
        <f t="shared" si="11"/>
        <v>669.53712999999993</v>
      </c>
      <c r="BJ38" s="56">
        <f>BJ$5</f>
        <v>3.6200000000000003E-2</v>
      </c>
      <c r="BK38" s="103">
        <f t="shared" si="12"/>
        <v>0</v>
      </c>
      <c r="BL38" s="5">
        <f t="shared" si="13"/>
        <v>868.65702999999996</v>
      </c>
    </row>
    <row r="39" spans="1:64">
      <c r="A39" s="4">
        <f t="shared" si="14"/>
        <v>37</v>
      </c>
      <c r="B39" s="56" t="s">
        <v>2429</v>
      </c>
      <c r="C39" s="56" t="s">
        <v>1531</v>
      </c>
      <c r="D39" s="70" t="s">
        <v>1532</v>
      </c>
      <c r="E39" s="56"/>
      <c r="F39" s="56" t="s">
        <v>1533</v>
      </c>
      <c r="G39" s="56" t="s">
        <v>1534</v>
      </c>
      <c r="H39" s="70" t="s">
        <v>39</v>
      </c>
      <c r="I39" s="56"/>
      <c r="J39" s="70" t="s">
        <v>1535</v>
      </c>
      <c r="K39" s="56" t="s">
        <v>2387</v>
      </c>
      <c r="L39" s="56" t="s">
        <v>11</v>
      </c>
      <c r="M39" s="56" t="s">
        <v>1536</v>
      </c>
      <c r="N39" s="70" t="s">
        <v>1537</v>
      </c>
      <c r="O39" s="56" t="s">
        <v>1538</v>
      </c>
      <c r="P39" s="56" t="s">
        <v>1538</v>
      </c>
      <c r="Q39" s="56" t="s">
        <v>1539</v>
      </c>
      <c r="R39" s="70" t="s">
        <v>59</v>
      </c>
      <c r="S39" s="70" t="s">
        <v>1551</v>
      </c>
      <c r="T39" s="70" t="s">
        <v>1552</v>
      </c>
      <c r="U39" s="56"/>
      <c r="V39" s="4"/>
      <c r="W39" s="4">
        <v>18240</v>
      </c>
      <c r="X39" s="4"/>
      <c r="Y39" s="4"/>
      <c r="Z39" s="4">
        <v>8447</v>
      </c>
      <c r="AA39" s="4"/>
      <c r="AB39" s="80">
        <v>1299</v>
      </c>
      <c r="AC39" s="80"/>
      <c r="AD39" s="80">
        <v>1694</v>
      </c>
      <c r="AE39" s="80"/>
      <c r="AF39" s="80">
        <v>3178</v>
      </c>
      <c r="AG39" s="80">
        <v>6578</v>
      </c>
      <c r="AH39" s="56">
        <f t="shared" si="5"/>
        <v>39436</v>
      </c>
      <c r="AI39" s="57">
        <f t="shared" si="6"/>
        <v>39436</v>
      </c>
      <c r="AJ39" s="56" t="str">
        <f>AJ$5</f>
        <v>W-2.1</v>
      </c>
      <c r="AK39" s="4" t="s">
        <v>1038</v>
      </c>
      <c r="AL39" s="56"/>
      <c r="AM39" s="4">
        <v>8784</v>
      </c>
      <c r="AN39" s="4">
        <v>12</v>
      </c>
      <c r="AO39" s="4">
        <v>100</v>
      </c>
      <c r="AP39" s="4">
        <v>0</v>
      </c>
      <c r="AQ39" s="12">
        <f t="shared" si="7"/>
        <v>39436</v>
      </c>
      <c r="AR39" s="12">
        <f t="shared" si="8"/>
        <v>0</v>
      </c>
      <c r="AS39" s="53">
        <f t="shared" si="26"/>
        <v>0</v>
      </c>
      <c r="AT39" s="55">
        <f t="shared" si="26"/>
        <v>0</v>
      </c>
      <c r="AU39" s="31">
        <f t="shared" si="17"/>
        <v>0</v>
      </c>
      <c r="AV39" s="31">
        <f t="shared" si="17"/>
        <v>0</v>
      </c>
      <c r="AW39" s="31">
        <f t="shared" si="1"/>
        <v>0</v>
      </c>
      <c r="AX39" s="56">
        <f>AX$5</f>
        <v>0</v>
      </c>
      <c r="AY39" s="10">
        <f t="shared" si="2"/>
        <v>0</v>
      </c>
      <c r="AZ39" s="56">
        <f>AZ$5</f>
        <v>0</v>
      </c>
      <c r="BA39" s="10">
        <f t="shared" si="3"/>
        <v>0</v>
      </c>
      <c r="BB39" s="54">
        <v>3.8999999999999998E-3</v>
      </c>
      <c r="BC39" s="10">
        <f t="shared" si="25"/>
        <v>153.8004</v>
      </c>
      <c r="BD39" s="56">
        <f>BD$5</f>
        <v>11.64</v>
      </c>
      <c r="BE39" s="10">
        <f t="shared" si="9"/>
        <v>139.68</v>
      </c>
      <c r="BF39" s="56">
        <f>BF$5</f>
        <v>9.59</v>
      </c>
      <c r="BG39" s="10">
        <f t="shared" si="10"/>
        <v>0</v>
      </c>
      <c r="BH39" s="56">
        <f>BH$5</f>
        <v>4.3929999999999997E-2</v>
      </c>
      <c r="BI39" s="103">
        <f t="shared" si="11"/>
        <v>1732.4234799999999</v>
      </c>
      <c r="BJ39" s="56">
        <f>BJ$5</f>
        <v>3.6200000000000003E-2</v>
      </c>
      <c r="BK39" s="103">
        <f t="shared" si="12"/>
        <v>0</v>
      </c>
      <c r="BL39" s="5">
        <f t="shared" si="13"/>
        <v>2025.9038800000001</v>
      </c>
    </row>
    <row r="40" spans="1:64">
      <c r="A40" s="4">
        <f t="shared" si="14"/>
        <v>38</v>
      </c>
      <c r="B40" s="56" t="s">
        <v>2429</v>
      </c>
      <c r="C40" s="56" t="s">
        <v>1531</v>
      </c>
      <c r="D40" s="70" t="s">
        <v>1532</v>
      </c>
      <c r="E40" s="56"/>
      <c r="F40" s="56" t="s">
        <v>1533</v>
      </c>
      <c r="G40" s="56" t="s">
        <v>1534</v>
      </c>
      <c r="H40" s="70" t="s">
        <v>39</v>
      </c>
      <c r="I40" s="56"/>
      <c r="J40" s="70" t="s">
        <v>1535</v>
      </c>
      <c r="K40" s="56" t="s">
        <v>2387</v>
      </c>
      <c r="L40" s="56" t="s">
        <v>11</v>
      </c>
      <c r="M40" s="56" t="s">
        <v>1536</v>
      </c>
      <c r="N40" s="70" t="s">
        <v>1537</v>
      </c>
      <c r="O40" s="56" t="s">
        <v>1538</v>
      </c>
      <c r="P40" s="56" t="s">
        <v>1538</v>
      </c>
      <c r="Q40" s="56" t="s">
        <v>1539</v>
      </c>
      <c r="R40" s="70" t="s">
        <v>59</v>
      </c>
      <c r="S40" s="56"/>
      <c r="T40" s="70" t="s">
        <v>1553</v>
      </c>
      <c r="U40" s="70" t="s">
        <v>1554</v>
      </c>
      <c r="V40" s="4">
        <v>6705</v>
      </c>
      <c r="W40" s="4"/>
      <c r="X40" s="4">
        <v>7763</v>
      </c>
      <c r="Y40" s="4"/>
      <c r="Z40" s="4">
        <v>5007</v>
      </c>
      <c r="AA40" s="4"/>
      <c r="AB40" s="80">
        <v>2678</v>
      </c>
      <c r="AC40" s="80"/>
      <c r="AD40" s="80">
        <v>2026</v>
      </c>
      <c r="AE40" s="80"/>
      <c r="AF40" s="80">
        <v>3832</v>
      </c>
      <c r="AG40" s="80">
        <v>5960</v>
      </c>
      <c r="AH40" s="56">
        <f t="shared" si="5"/>
        <v>33971</v>
      </c>
      <c r="AI40" s="57">
        <f t="shared" si="6"/>
        <v>33971</v>
      </c>
      <c r="AJ40" s="56" t="str">
        <f t="shared" ref="AJ40:AJ46" si="27">AJ$4</f>
        <v>W-3.6</v>
      </c>
      <c r="AK40" s="4" t="s">
        <v>1038</v>
      </c>
      <c r="AL40" s="56"/>
      <c r="AM40" s="4">
        <v>8784</v>
      </c>
      <c r="AN40" s="4">
        <v>12</v>
      </c>
      <c r="AO40" s="4">
        <v>100</v>
      </c>
      <c r="AP40" s="4">
        <v>0</v>
      </c>
      <c r="AQ40" s="12">
        <f t="shared" si="7"/>
        <v>33971</v>
      </c>
      <c r="AR40" s="12">
        <f t="shared" si="8"/>
        <v>0</v>
      </c>
      <c r="AS40" s="53">
        <f t="shared" si="26"/>
        <v>0</v>
      </c>
      <c r="AT40" s="55">
        <f t="shared" si="26"/>
        <v>0</v>
      </c>
      <c r="AU40" s="31">
        <f t="shared" si="17"/>
        <v>0</v>
      </c>
      <c r="AV40" s="31">
        <f t="shared" si="17"/>
        <v>0</v>
      </c>
      <c r="AW40" s="31">
        <f t="shared" si="1"/>
        <v>0</v>
      </c>
      <c r="AX40" s="56">
        <f t="shared" ref="AX40:AX46" si="28">AX$4</f>
        <v>0</v>
      </c>
      <c r="AY40" s="10">
        <f t="shared" si="2"/>
        <v>0</v>
      </c>
      <c r="AZ40" s="56">
        <f t="shared" ref="AZ40:AZ46" si="29">AZ$4</f>
        <v>0</v>
      </c>
      <c r="BA40" s="10">
        <f t="shared" si="3"/>
        <v>0</v>
      </c>
      <c r="BB40" s="54">
        <v>3.8999999999999998E-3</v>
      </c>
      <c r="BC40" s="10">
        <f t="shared" si="25"/>
        <v>132.48689999999999</v>
      </c>
      <c r="BD40" s="56">
        <f t="shared" ref="BD40:BD46" si="30">BD$4</f>
        <v>38.19</v>
      </c>
      <c r="BE40" s="10">
        <f t="shared" si="9"/>
        <v>458.28</v>
      </c>
      <c r="BF40" s="56">
        <f t="shared" ref="BF40:BF46" si="31">BF$4</f>
        <v>31.47</v>
      </c>
      <c r="BG40" s="10">
        <f t="shared" si="10"/>
        <v>0</v>
      </c>
      <c r="BH40" s="56">
        <f t="shared" ref="BH40:BH46" si="32">BH$4</f>
        <v>4.2540000000000001E-2</v>
      </c>
      <c r="BI40" s="103">
        <f t="shared" si="11"/>
        <v>1445.1263399999998</v>
      </c>
      <c r="BJ40" s="56">
        <f t="shared" ref="BJ40:BJ46" si="33">BJ$4</f>
        <v>3.5060000000000001E-2</v>
      </c>
      <c r="BK40" s="103">
        <f t="shared" si="12"/>
        <v>0</v>
      </c>
      <c r="BL40" s="5">
        <f t="shared" si="13"/>
        <v>2035.8932399999999</v>
      </c>
    </row>
    <row r="41" spans="1:64">
      <c r="A41" s="4">
        <f t="shared" si="14"/>
        <v>39</v>
      </c>
      <c r="B41" s="56" t="s">
        <v>2429</v>
      </c>
      <c r="C41" s="56" t="s">
        <v>1531</v>
      </c>
      <c r="D41" s="70" t="s">
        <v>1532</v>
      </c>
      <c r="E41" s="56"/>
      <c r="F41" s="56" t="s">
        <v>1533</v>
      </c>
      <c r="G41" s="56" t="s">
        <v>1534</v>
      </c>
      <c r="H41" s="70" t="s">
        <v>39</v>
      </c>
      <c r="I41" s="56"/>
      <c r="J41" s="70" t="s">
        <v>1535</v>
      </c>
      <c r="K41" s="56" t="s">
        <v>2387</v>
      </c>
      <c r="L41" s="56" t="s">
        <v>11</v>
      </c>
      <c r="M41" s="56" t="s">
        <v>1536</v>
      </c>
      <c r="N41" s="70" t="s">
        <v>1537</v>
      </c>
      <c r="O41" s="56" t="s">
        <v>1538</v>
      </c>
      <c r="P41" s="56" t="s">
        <v>1538</v>
      </c>
      <c r="Q41" s="56" t="s">
        <v>1539</v>
      </c>
      <c r="R41" s="70" t="s">
        <v>59</v>
      </c>
      <c r="S41" s="70" t="s">
        <v>1555</v>
      </c>
      <c r="T41" s="70" t="s">
        <v>1556</v>
      </c>
      <c r="U41" s="70" t="s">
        <v>1557</v>
      </c>
      <c r="V41" s="4">
        <v>24346</v>
      </c>
      <c r="W41" s="4"/>
      <c r="X41" s="4">
        <v>15284</v>
      </c>
      <c r="Y41" s="4"/>
      <c r="Z41" s="4">
        <v>18989</v>
      </c>
      <c r="AA41" s="4"/>
      <c r="AB41" s="80">
        <v>7489</v>
      </c>
      <c r="AC41" s="80"/>
      <c r="AD41" s="80">
        <v>5501</v>
      </c>
      <c r="AE41" s="80">
        <v>1285</v>
      </c>
      <c r="AF41" s="80">
        <v>22630</v>
      </c>
      <c r="AG41" s="80">
        <v>14953</v>
      </c>
      <c r="AH41" s="56">
        <f t="shared" si="5"/>
        <v>110477</v>
      </c>
      <c r="AI41" s="57">
        <f t="shared" si="6"/>
        <v>110477</v>
      </c>
      <c r="AJ41" s="56" t="str">
        <f t="shared" si="27"/>
        <v>W-3.6</v>
      </c>
      <c r="AK41" s="4" t="s">
        <v>1038</v>
      </c>
      <c r="AL41" s="56"/>
      <c r="AM41" s="4">
        <v>8784</v>
      </c>
      <c r="AN41" s="4">
        <v>12</v>
      </c>
      <c r="AO41" s="4">
        <v>100</v>
      </c>
      <c r="AP41" s="4">
        <v>0</v>
      </c>
      <c r="AQ41" s="12">
        <f t="shared" si="7"/>
        <v>110477</v>
      </c>
      <c r="AR41" s="12">
        <f t="shared" si="8"/>
        <v>0</v>
      </c>
      <c r="AS41" s="53">
        <f t="shared" si="26"/>
        <v>0</v>
      </c>
      <c r="AT41" s="55">
        <f t="shared" si="26"/>
        <v>0</v>
      </c>
      <c r="AU41" s="31">
        <f t="shared" si="17"/>
        <v>0</v>
      </c>
      <c r="AV41" s="31">
        <f t="shared" si="17"/>
        <v>0</v>
      </c>
      <c r="AW41" s="31">
        <f t="shared" si="1"/>
        <v>0</v>
      </c>
      <c r="AX41" s="56">
        <f t="shared" si="28"/>
        <v>0</v>
      </c>
      <c r="AY41" s="10">
        <f t="shared" si="2"/>
        <v>0</v>
      </c>
      <c r="AZ41" s="56">
        <f t="shared" si="29"/>
        <v>0</v>
      </c>
      <c r="BA41" s="10">
        <f t="shared" si="3"/>
        <v>0</v>
      </c>
      <c r="BB41" s="54">
        <v>3.8999999999999998E-3</v>
      </c>
      <c r="BC41" s="10">
        <f t="shared" si="25"/>
        <v>430.8603</v>
      </c>
      <c r="BD41" s="56">
        <f t="shared" si="30"/>
        <v>38.19</v>
      </c>
      <c r="BE41" s="10">
        <f t="shared" si="9"/>
        <v>458.28</v>
      </c>
      <c r="BF41" s="56">
        <f t="shared" si="31"/>
        <v>31.47</v>
      </c>
      <c r="BG41" s="10">
        <f t="shared" si="10"/>
        <v>0</v>
      </c>
      <c r="BH41" s="56">
        <f t="shared" si="32"/>
        <v>4.2540000000000001E-2</v>
      </c>
      <c r="BI41" s="103">
        <f t="shared" si="11"/>
        <v>4699.6915799999997</v>
      </c>
      <c r="BJ41" s="56">
        <f t="shared" si="33"/>
        <v>3.5060000000000001E-2</v>
      </c>
      <c r="BK41" s="103">
        <f t="shared" si="12"/>
        <v>0</v>
      </c>
      <c r="BL41" s="5">
        <f t="shared" si="13"/>
        <v>5588.8318799999997</v>
      </c>
    </row>
    <row r="42" spans="1:64">
      <c r="A42" s="4">
        <f t="shared" si="14"/>
        <v>40</v>
      </c>
      <c r="B42" s="56" t="s">
        <v>2429</v>
      </c>
      <c r="C42" s="56" t="s">
        <v>1531</v>
      </c>
      <c r="D42" s="70" t="s">
        <v>1532</v>
      </c>
      <c r="E42" s="56"/>
      <c r="F42" s="56" t="s">
        <v>1533</v>
      </c>
      <c r="G42" s="56" t="s">
        <v>1534</v>
      </c>
      <c r="H42" s="70" t="s">
        <v>39</v>
      </c>
      <c r="I42" s="56"/>
      <c r="J42" s="70" t="s">
        <v>1535</v>
      </c>
      <c r="K42" s="56" t="s">
        <v>2387</v>
      </c>
      <c r="L42" s="56" t="s">
        <v>11</v>
      </c>
      <c r="M42" s="56" t="s">
        <v>1536</v>
      </c>
      <c r="N42" s="70" t="s">
        <v>1537</v>
      </c>
      <c r="O42" s="56" t="s">
        <v>1538</v>
      </c>
      <c r="P42" s="56" t="s">
        <v>1538</v>
      </c>
      <c r="Q42" s="56" t="s">
        <v>1539</v>
      </c>
      <c r="R42" s="70" t="s">
        <v>59</v>
      </c>
      <c r="S42" s="70" t="s">
        <v>1558</v>
      </c>
      <c r="T42" s="70" t="s">
        <v>1559</v>
      </c>
      <c r="U42" s="70" t="s">
        <v>1560</v>
      </c>
      <c r="V42" s="4">
        <v>10868</v>
      </c>
      <c r="W42" s="4">
        <v>9717</v>
      </c>
      <c r="X42" s="4">
        <v>1170</v>
      </c>
      <c r="Y42" s="4"/>
      <c r="Z42" s="4">
        <v>10307</v>
      </c>
      <c r="AA42" s="4"/>
      <c r="AB42" s="80">
        <v>3202</v>
      </c>
      <c r="AC42" s="80"/>
      <c r="AD42" s="80">
        <v>2026</v>
      </c>
      <c r="AE42" s="80"/>
      <c r="AF42" s="80">
        <v>4887</v>
      </c>
      <c r="AG42" s="80">
        <v>9540</v>
      </c>
      <c r="AH42" s="56">
        <f t="shared" si="5"/>
        <v>51717</v>
      </c>
      <c r="AI42" s="57">
        <f t="shared" si="6"/>
        <v>51717</v>
      </c>
      <c r="AJ42" s="56" t="str">
        <f t="shared" si="27"/>
        <v>W-3.6</v>
      </c>
      <c r="AK42" s="4" t="s">
        <v>1038</v>
      </c>
      <c r="AL42" s="56"/>
      <c r="AM42" s="4">
        <v>8784</v>
      </c>
      <c r="AN42" s="4">
        <v>12</v>
      </c>
      <c r="AO42" s="4">
        <v>100</v>
      </c>
      <c r="AP42" s="4">
        <v>0</v>
      </c>
      <c r="AQ42" s="12">
        <f t="shared" si="7"/>
        <v>51717</v>
      </c>
      <c r="AR42" s="12">
        <f t="shared" si="8"/>
        <v>0</v>
      </c>
      <c r="AS42" s="53">
        <f t="shared" si="26"/>
        <v>0</v>
      </c>
      <c r="AT42" s="55">
        <f t="shared" si="26"/>
        <v>0</v>
      </c>
      <c r="AU42" s="31">
        <f t="shared" si="17"/>
        <v>0</v>
      </c>
      <c r="AV42" s="31">
        <f t="shared" si="17"/>
        <v>0</v>
      </c>
      <c r="AW42" s="31">
        <f t="shared" si="1"/>
        <v>0</v>
      </c>
      <c r="AX42" s="56">
        <f t="shared" si="28"/>
        <v>0</v>
      </c>
      <c r="AY42" s="10">
        <f t="shared" si="2"/>
        <v>0</v>
      </c>
      <c r="AZ42" s="56">
        <f t="shared" si="29"/>
        <v>0</v>
      </c>
      <c r="BA42" s="10">
        <f t="shared" si="3"/>
        <v>0</v>
      </c>
      <c r="BB42" s="54">
        <v>3.8999999999999998E-3</v>
      </c>
      <c r="BC42" s="10">
        <f t="shared" si="25"/>
        <v>201.69629999999998</v>
      </c>
      <c r="BD42" s="56">
        <f t="shared" si="30"/>
        <v>38.19</v>
      </c>
      <c r="BE42" s="10">
        <f t="shared" si="9"/>
        <v>458.28</v>
      </c>
      <c r="BF42" s="56">
        <f t="shared" si="31"/>
        <v>31.47</v>
      </c>
      <c r="BG42" s="10">
        <f t="shared" si="10"/>
        <v>0</v>
      </c>
      <c r="BH42" s="56">
        <f t="shared" si="32"/>
        <v>4.2540000000000001E-2</v>
      </c>
      <c r="BI42" s="103">
        <f t="shared" si="11"/>
        <v>2200.0411800000002</v>
      </c>
      <c r="BJ42" s="56">
        <f t="shared" si="33"/>
        <v>3.5060000000000001E-2</v>
      </c>
      <c r="BK42" s="103">
        <f t="shared" si="12"/>
        <v>0</v>
      </c>
      <c r="BL42" s="5">
        <f t="shared" si="13"/>
        <v>2860.01748</v>
      </c>
    </row>
    <row r="43" spans="1:64">
      <c r="A43" s="4">
        <f t="shared" si="14"/>
        <v>41</v>
      </c>
      <c r="B43" s="56" t="s">
        <v>2429</v>
      </c>
      <c r="C43" s="56" t="s">
        <v>1531</v>
      </c>
      <c r="D43" s="70" t="s">
        <v>1532</v>
      </c>
      <c r="E43" s="56"/>
      <c r="F43" s="56" t="s">
        <v>1533</v>
      </c>
      <c r="G43" s="56" t="s">
        <v>1534</v>
      </c>
      <c r="H43" s="70" t="s">
        <v>39</v>
      </c>
      <c r="I43" s="56"/>
      <c r="J43" s="70" t="s">
        <v>1535</v>
      </c>
      <c r="K43" s="56" t="s">
        <v>2387</v>
      </c>
      <c r="L43" s="56" t="s">
        <v>11</v>
      </c>
      <c r="M43" s="56" t="s">
        <v>1536</v>
      </c>
      <c r="N43" s="70" t="s">
        <v>1537</v>
      </c>
      <c r="O43" s="56" t="s">
        <v>1538</v>
      </c>
      <c r="P43" s="56" t="s">
        <v>1538</v>
      </c>
      <c r="Q43" s="56" t="s">
        <v>1539</v>
      </c>
      <c r="R43" s="70" t="s">
        <v>59</v>
      </c>
      <c r="S43" s="70" t="s">
        <v>1561</v>
      </c>
      <c r="T43" s="70" t="s">
        <v>1562</v>
      </c>
      <c r="U43" s="70" t="s">
        <v>1563</v>
      </c>
      <c r="V43" s="4">
        <v>9499</v>
      </c>
      <c r="W43" s="4"/>
      <c r="X43" s="4">
        <v>7465</v>
      </c>
      <c r="Y43" s="4"/>
      <c r="Z43" s="4">
        <v>9390</v>
      </c>
      <c r="AA43" s="4"/>
      <c r="AB43" s="80">
        <v>3111</v>
      </c>
      <c r="AC43" s="80"/>
      <c r="AD43" s="80">
        <v>2014</v>
      </c>
      <c r="AE43" s="80"/>
      <c r="AF43" s="80">
        <v>4543</v>
      </c>
      <c r="AG43" s="80">
        <v>9231</v>
      </c>
      <c r="AH43" s="56">
        <f t="shared" si="5"/>
        <v>45253</v>
      </c>
      <c r="AI43" s="57">
        <f t="shared" si="6"/>
        <v>45253</v>
      </c>
      <c r="AJ43" s="56" t="str">
        <f t="shared" si="27"/>
        <v>W-3.6</v>
      </c>
      <c r="AK43" s="4" t="s">
        <v>1038</v>
      </c>
      <c r="AL43" s="56"/>
      <c r="AM43" s="4">
        <v>8784</v>
      </c>
      <c r="AN43" s="4">
        <v>12</v>
      </c>
      <c r="AO43" s="4">
        <v>100</v>
      </c>
      <c r="AP43" s="4">
        <v>0</v>
      </c>
      <c r="AQ43" s="12">
        <f t="shared" si="7"/>
        <v>45253</v>
      </c>
      <c r="AR43" s="12">
        <f t="shared" si="8"/>
        <v>0</v>
      </c>
      <c r="AS43" s="53">
        <f t="shared" si="26"/>
        <v>0</v>
      </c>
      <c r="AT43" s="55">
        <f t="shared" si="26"/>
        <v>0</v>
      </c>
      <c r="AU43" s="31">
        <f t="shared" si="17"/>
        <v>0</v>
      </c>
      <c r="AV43" s="31">
        <f t="shared" si="17"/>
        <v>0</v>
      </c>
      <c r="AW43" s="31">
        <f t="shared" si="1"/>
        <v>0</v>
      </c>
      <c r="AX43" s="56">
        <f t="shared" si="28"/>
        <v>0</v>
      </c>
      <c r="AY43" s="10">
        <f t="shared" si="2"/>
        <v>0</v>
      </c>
      <c r="AZ43" s="56">
        <f t="shared" si="29"/>
        <v>0</v>
      </c>
      <c r="BA43" s="10">
        <f t="shared" si="3"/>
        <v>0</v>
      </c>
      <c r="BB43" s="54">
        <v>3.8999999999999998E-3</v>
      </c>
      <c r="BC43" s="10">
        <f t="shared" si="25"/>
        <v>176.48669999999998</v>
      </c>
      <c r="BD43" s="56">
        <f t="shared" si="30"/>
        <v>38.19</v>
      </c>
      <c r="BE43" s="10">
        <f t="shared" si="9"/>
        <v>458.28</v>
      </c>
      <c r="BF43" s="56">
        <f t="shared" si="31"/>
        <v>31.47</v>
      </c>
      <c r="BG43" s="10">
        <f t="shared" si="10"/>
        <v>0</v>
      </c>
      <c r="BH43" s="56">
        <f t="shared" si="32"/>
        <v>4.2540000000000001E-2</v>
      </c>
      <c r="BI43" s="103">
        <f t="shared" si="11"/>
        <v>1925.0626200000002</v>
      </c>
      <c r="BJ43" s="56">
        <f t="shared" si="33"/>
        <v>3.5060000000000001E-2</v>
      </c>
      <c r="BK43" s="103">
        <f t="shared" si="12"/>
        <v>0</v>
      </c>
      <c r="BL43" s="5">
        <f t="shared" si="13"/>
        <v>2559.8293200000003</v>
      </c>
    </row>
    <row r="44" spans="1:64">
      <c r="A44" s="4">
        <f t="shared" si="14"/>
        <v>42</v>
      </c>
      <c r="B44" s="56" t="s">
        <v>2429</v>
      </c>
      <c r="C44" s="56" t="s">
        <v>1531</v>
      </c>
      <c r="D44" s="70" t="s">
        <v>1532</v>
      </c>
      <c r="E44" s="56"/>
      <c r="F44" s="56" t="s">
        <v>1533</v>
      </c>
      <c r="G44" s="56" t="s">
        <v>1534</v>
      </c>
      <c r="H44" s="70" t="s">
        <v>39</v>
      </c>
      <c r="I44" s="56"/>
      <c r="J44" s="70" t="s">
        <v>1535</v>
      </c>
      <c r="K44" s="56" t="s">
        <v>2387</v>
      </c>
      <c r="L44" s="56" t="s">
        <v>11</v>
      </c>
      <c r="M44" s="56" t="s">
        <v>1536</v>
      </c>
      <c r="N44" s="70" t="s">
        <v>1537</v>
      </c>
      <c r="O44" s="56" t="s">
        <v>1538</v>
      </c>
      <c r="P44" s="56" t="s">
        <v>1538</v>
      </c>
      <c r="Q44" s="56" t="s">
        <v>1539</v>
      </c>
      <c r="R44" s="70" t="s">
        <v>59</v>
      </c>
      <c r="S44" s="70" t="s">
        <v>1564</v>
      </c>
      <c r="T44" s="70" t="s">
        <v>1565</v>
      </c>
      <c r="U44" s="70" t="s">
        <v>1566</v>
      </c>
      <c r="V44" s="4">
        <v>11535</v>
      </c>
      <c r="W44" s="4">
        <v>5290</v>
      </c>
      <c r="X44" s="4">
        <v>0</v>
      </c>
      <c r="Y44" s="4"/>
      <c r="Z44" s="4">
        <v>9912</v>
      </c>
      <c r="AA44" s="4"/>
      <c r="AB44" s="80">
        <v>3806</v>
      </c>
      <c r="AC44" s="80"/>
      <c r="AD44" s="80">
        <v>3571</v>
      </c>
      <c r="AE44" s="80"/>
      <c r="AF44" s="80">
        <v>5048</v>
      </c>
      <c r="AG44" s="80">
        <v>11485</v>
      </c>
      <c r="AH44" s="56">
        <f t="shared" si="5"/>
        <v>50647</v>
      </c>
      <c r="AI44" s="57">
        <f t="shared" si="6"/>
        <v>50647</v>
      </c>
      <c r="AJ44" s="56" t="str">
        <f t="shared" si="27"/>
        <v>W-3.6</v>
      </c>
      <c r="AK44" s="4" t="s">
        <v>1038</v>
      </c>
      <c r="AL44" s="56"/>
      <c r="AM44" s="4">
        <v>8784</v>
      </c>
      <c r="AN44" s="4">
        <v>12</v>
      </c>
      <c r="AO44" s="4">
        <v>100</v>
      </c>
      <c r="AP44" s="4">
        <v>0</v>
      </c>
      <c r="AQ44" s="12">
        <f t="shared" si="7"/>
        <v>50647</v>
      </c>
      <c r="AR44" s="12">
        <f t="shared" si="8"/>
        <v>0</v>
      </c>
      <c r="AS44" s="53">
        <f t="shared" si="26"/>
        <v>0</v>
      </c>
      <c r="AT44" s="55">
        <f t="shared" si="26"/>
        <v>0</v>
      </c>
      <c r="AU44" s="31">
        <f t="shared" si="17"/>
        <v>0</v>
      </c>
      <c r="AV44" s="31">
        <f t="shared" si="17"/>
        <v>0</v>
      </c>
      <c r="AW44" s="31">
        <f t="shared" si="1"/>
        <v>0</v>
      </c>
      <c r="AX44" s="56">
        <f t="shared" si="28"/>
        <v>0</v>
      </c>
      <c r="AY44" s="10">
        <f t="shared" si="2"/>
        <v>0</v>
      </c>
      <c r="AZ44" s="56">
        <f t="shared" si="29"/>
        <v>0</v>
      </c>
      <c r="BA44" s="10">
        <f t="shared" si="3"/>
        <v>0</v>
      </c>
      <c r="BB44" s="54">
        <v>3.8999999999999998E-3</v>
      </c>
      <c r="BC44" s="10">
        <f t="shared" si="25"/>
        <v>197.52329999999998</v>
      </c>
      <c r="BD44" s="56">
        <f t="shared" si="30"/>
        <v>38.19</v>
      </c>
      <c r="BE44" s="10">
        <f t="shared" si="9"/>
        <v>458.28</v>
      </c>
      <c r="BF44" s="56">
        <f t="shared" si="31"/>
        <v>31.47</v>
      </c>
      <c r="BG44" s="10">
        <f t="shared" si="10"/>
        <v>0</v>
      </c>
      <c r="BH44" s="56">
        <f t="shared" si="32"/>
        <v>4.2540000000000001E-2</v>
      </c>
      <c r="BI44" s="103">
        <f t="shared" si="11"/>
        <v>2154.5233800000001</v>
      </c>
      <c r="BJ44" s="56">
        <f t="shared" si="33"/>
        <v>3.5060000000000001E-2</v>
      </c>
      <c r="BK44" s="103">
        <f t="shared" si="12"/>
        <v>0</v>
      </c>
      <c r="BL44" s="5">
        <f t="shared" si="13"/>
        <v>2810.3266800000001</v>
      </c>
    </row>
    <row r="45" spans="1:64">
      <c r="A45" s="4">
        <f t="shared" si="14"/>
        <v>43</v>
      </c>
      <c r="B45" s="56" t="s">
        <v>2429</v>
      </c>
      <c r="C45" s="56" t="s">
        <v>1531</v>
      </c>
      <c r="D45" s="70" t="s">
        <v>1532</v>
      </c>
      <c r="E45" s="56"/>
      <c r="F45" s="56" t="s">
        <v>1533</v>
      </c>
      <c r="G45" s="56" t="s">
        <v>1534</v>
      </c>
      <c r="H45" s="70" t="s">
        <v>39</v>
      </c>
      <c r="I45" s="56"/>
      <c r="J45" s="70" t="s">
        <v>1535</v>
      </c>
      <c r="K45" s="56" t="s">
        <v>2387</v>
      </c>
      <c r="L45" s="56" t="s">
        <v>11</v>
      </c>
      <c r="M45" s="56" t="s">
        <v>1536</v>
      </c>
      <c r="N45" s="70" t="s">
        <v>1537</v>
      </c>
      <c r="O45" s="56" t="s">
        <v>1538</v>
      </c>
      <c r="P45" s="56" t="s">
        <v>1538</v>
      </c>
      <c r="Q45" s="56" t="s">
        <v>1539</v>
      </c>
      <c r="R45" s="70" t="s">
        <v>59</v>
      </c>
      <c r="S45" s="70" t="s">
        <v>1567</v>
      </c>
      <c r="T45" s="70" t="s">
        <v>1568</v>
      </c>
      <c r="U45" s="70" t="s">
        <v>1569</v>
      </c>
      <c r="V45" s="4">
        <v>8476</v>
      </c>
      <c r="W45" s="4">
        <v>6899</v>
      </c>
      <c r="X45" s="4">
        <v>895</v>
      </c>
      <c r="Y45" s="4"/>
      <c r="Z45" s="4">
        <v>6785</v>
      </c>
      <c r="AA45" s="4"/>
      <c r="AB45" s="80">
        <v>1641</v>
      </c>
      <c r="AC45" s="80"/>
      <c r="AD45" s="80">
        <v>824</v>
      </c>
      <c r="AE45" s="80"/>
      <c r="AF45" s="80">
        <v>3499</v>
      </c>
      <c r="AG45" s="80">
        <v>8636</v>
      </c>
      <c r="AH45" s="56">
        <f t="shared" si="5"/>
        <v>37655</v>
      </c>
      <c r="AI45" s="57">
        <f t="shared" si="6"/>
        <v>37655</v>
      </c>
      <c r="AJ45" s="56" t="str">
        <f t="shared" si="27"/>
        <v>W-3.6</v>
      </c>
      <c r="AK45" s="4" t="s">
        <v>1038</v>
      </c>
      <c r="AL45" s="56"/>
      <c r="AM45" s="4">
        <v>8784</v>
      </c>
      <c r="AN45" s="4">
        <v>12</v>
      </c>
      <c r="AO45" s="4">
        <v>100</v>
      </c>
      <c r="AP45" s="4">
        <v>0</v>
      </c>
      <c r="AQ45" s="12">
        <f t="shared" si="7"/>
        <v>37655</v>
      </c>
      <c r="AR45" s="12">
        <f t="shared" si="8"/>
        <v>0</v>
      </c>
      <c r="AS45" s="53">
        <f t="shared" si="26"/>
        <v>0</v>
      </c>
      <c r="AT45" s="55">
        <f t="shared" si="26"/>
        <v>0</v>
      </c>
      <c r="AU45" s="31">
        <f t="shared" si="17"/>
        <v>0</v>
      </c>
      <c r="AV45" s="31">
        <f t="shared" si="17"/>
        <v>0</v>
      </c>
      <c r="AW45" s="31">
        <f t="shared" si="1"/>
        <v>0</v>
      </c>
      <c r="AX45" s="56">
        <f t="shared" si="28"/>
        <v>0</v>
      </c>
      <c r="AY45" s="10">
        <f t="shared" si="2"/>
        <v>0</v>
      </c>
      <c r="AZ45" s="56">
        <f t="shared" si="29"/>
        <v>0</v>
      </c>
      <c r="BA45" s="10">
        <f t="shared" si="3"/>
        <v>0</v>
      </c>
      <c r="BB45" s="54">
        <v>3.8999999999999998E-3</v>
      </c>
      <c r="BC45" s="10">
        <f t="shared" si="25"/>
        <v>146.8545</v>
      </c>
      <c r="BD45" s="56">
        <f t="shared" si="30"/>
        <v>38.19</v>
      </c>
      <c r="BE45" s="10">
        <f t="shared" si="9"/>
        <v>458.28</v>
      </c>
      <c r="BF45" s="56">
        <f t="shared" si="31"/>
        <v>31.47</v>
      </c>
      <c r="BG45" s="10">
        <f t="shared" si="10"/>
        <v>0</v>
      </c>
      <c r="BH45" s="56">
        <f t="shared" si="32"/>
        <v>4.2540000000000001E-2</v>
      </c>
      <c r="BI45" s="103">
        <f t="shared" si="11"/>
        <v>1601.8437000000004</v>
      </c>
      <c r="BJ45" s="56">
        <f t="shared" si="33"/>
        <v>3.5060000000000001E-2</v>
      </c>
      <c r="BK45" s="103">
        <f t="shared" si="12"/>
        <v>0</v>
      </c>
      <c r="BL45" s="5">
        <f t="shared" si="13"/>
        <v>2206.9782</v>
      </c>
    </row>
    <row r="46" spans="1:64">
      <c r="A46" s="4">
        <f t="shared" si="14"/>
        <v>44</v>
      </c>
      <c r="B46" s="56" t="s">
        <v>2429</v>
      </c>
      <c r="C46" s="56" t="s">
        <v>1570</v>
      </c>
      <c r="D46" s="70" t="s">
        <v>1571</v>
      </c>
      <c r="E46" s="56"/>
      <c r="F46" s="56" t="s">
        <v>1572</v>
      </c>
      <c r="G46" s="56" t="s">
        <v>142</v>
      </c>
      <c r="H46" s="70" t="s">
        <v>519</v>
      </c>
      <c r="I46" s="56"/>
      <c r="J46" s="70" t="s">
        <v>1573</v>
      </c>
      <c r="K46" s="56" t="s">
        <v>2387</v>
      </c>
      <c r="L46" s="56" t="s">
        <v>11</v>
      </c>
      <c r="M46" s="56" t="s">
        <v>1574</v>
      </c>
      <c r="N46" s="70" t="s">
        <v>1571</v>
      </c>
      <c r="O46" s="56" t="s">
        <v>1572</v>
      </c>
      <c r="P46" s="56" t="s">
        <v>1572</v>
      </c>
      <c r="Q46" s="56" t="s">
        <v>142</v>
      </c>
      <c r="R46" s="70" t="s">
        <v>519</v>
      </c>
      <c r="S46" s="56"/>
      <c r="T46" s="70" t="s">
        <v>1575</v>
      </c>
      <c r="U46" s="70" t="s">
        <v>1576</v>
      </c>
      <c r="V46" s="4"/>
      <c r="W46" s="4">
        <v>25016</v>
      </c>
      <c r="X46" s="4"/>
      <c r="Y46" s="4">
        <v>17820</v>
      </c>
      <c r="Z46" s="4"/>
      <c r="AA46" s="4">
        <v>445</v>
      </c>
      <c r="AB46" s="80"/>
      <c r="AC46" s="80">
        <v>34</v>
      </c>
      <c r="AD46" s="80"/>
      <c r="AE46" s="80">
        <v>1483</v>
      </c>
      <c r="AF46" s="80"/>
      <c r="AG46" s="80">
        <v>19605</v>
      </c>
      <c r="AH46" s="56">
        <f t="shared" si="5"/>
        <v>64403</v>
      </c>
      <c r="AI46" s="57">
        <f t="shared" si="6"/>
        <v>64403</v>
      </c>
      <c r="AJ46" s="56" t="str">
        <f t="shared" si="27"/>
        <v>W-3.6</v>
      </c>
      <c r="AK46" s="4" t="s">
        <v>1038</v>
      </c>
      <c r="AL46" s="56"/>
      <c r="AM46" s="4">
        <v>8784</v>
      </c>
      <c r="AN46" s="4">
        <v>12</v>
      </c>
      <c r="AO46" s="4">
        <v>100</v>
      </c>
      <c r="AP46" s="4">
        <v>0</v>
      </c>
      <c r="AQ46" s="12">
        <f t="shared" si="7"/>
        <v>64403</v>
      </c>
      <c r="AR46" s="12">
        <f t="shared" si="8"/>
        <v>0</v>
      </c>
      <c r="AS46" s="53">
        <f t="shared" si="26"/>
        <v>0</v>
      </c>
      <c r="AT46" s="55">
        <f t="shared" si="26"/>
        <v>0</v>
      </c>
      <c r="AU46" s="31">
        <f t="shared" si="17"/>
        <v>0</v>
      </c>
      <c r="AV46" s="31">
        <f t="shared" si="17"/>
        <v>0</v>
      </c>
      <c r="AW46" s="31">
        <f t="shared" si="1"/>
        <v>0</v>
      </c>
      <c r="AX46" s="56">
        <f t="shared" si="28"/>
        <v>0</v>
      </c>
      <c r="AY46" s="10">
        <f t="shared" si="2"/>
        <v>0</v>
      </c>
      <c r="AZ46" s="56">
        <f t="shared" si="29"/>
        <v>0</v>
      </c>
      <c r="BA46" s="10">
        <f t="shared" si="3"/>
        <v>0</v>
      </c>
      <c r="BB46" s="54">
        <v>3.8999999999999998E-3</v>
      </c>
      <c r="BC46" s="10">
        <f t="shared" si="25"/>
        <v>251.17169999999999</v>
      </c>
      <c r="BD46" s="56">
        <f t="shared" si="30"/>
        <v>38.19</v>
      </c>
      <c r="BE46" s="10">
        <f t="shared" si="9"/>
        <v>458.28</v>
      </c>
      <c r="BF46" s="56">
        <f t="shared" si="31"/>
        <v>31.47</v>
      </c>
      <c r="BG46" s="10">
        <f t="shared" si="10"/>
        <v>0</v>
      </c>
      <c r="BH46" s="56">
        <f t="shared" si="32"/>
        <v>4.2540000000000001E-2</v>
      </c>
      <c r="BI46" s="103">
        <f t="shared" si="11"/>
        <v>2739.7036200000002</v>
      </c>
      <c r="BJ46" s="56">
        <f t="shared" si="33"/>
        <v>3.5060000000000001E-2</v>
      </c>
      <c r="BK46" s="103">
        <f t="shared" si="12"/>
        <v>0</v>
      </c>
      <c r="BL46" s="5">
        <f t="shared" si="13"/>
        <v>3449.1553199999998</v>
      </c>
    </row>
    <row r="47" spans="1:64">
      <c r="A47" s="4">
        <f t="shared" si="14"/>
        <v>45</v>
      </c>
      <c r="B47" s="56" t="s">
        <v>2429</v>
      </c>
      <c r="C47" s="56" t="s">
        <v>1577</v>
      </c>
      <c r="D47" s="70" t="s">
        <v>1578</v>
      </c>
      <c r="E47" s="56"/>
      <c r="F47" s="56" t="s">
        <v>1579</v>
      </c>
      <c r="G47" s="56" t="s">
        <v>1580</v>
      </c>
      <c r="H47" s="70" t="s">
        <v>1581</v>
      </c>
      <c r="I47" s="56"/>
      <c r="J47" s="70" t="s">
        <v>1582</v>
      </c>
      <c r="K47" s="56" t="s">
        <v>2387</v>
      </c>
      <c r="L47" s="56" t="s">
        <v>11</v>
      </c>
      <c r="M47" s="56" t="s">
        <v>1583</v>
      </c>
      <c r="N47" s="70" t="s">
        <v>1578</v>
      </c>
      <c r="O47" s="56" t="s">
        <v>1579</v>
      </c>
      <c r="P47" s="56" t="s">
        <v>1579</v>
      </c>
      <c r="Q47" s="56" t="s">
        <v>1580</v>
      </c>
      <c r="R47" s="70" t="s">
        <v>1581</v>
      </c>
      <c r="S47" s="56"/>
      <c r="T47" s="70" t="s">
        <v>1584</v>
      </c>
      <c r="U47" s="70" t="s">
        <v>1585</v>
      </c>
      <c r="V47" s="4">
        <v>17357</v>
      </c>
      <c r="W47" s="4">
        <v>10513</v>
      </c>
      <c r="X47" s="4">
        <v>6949</v>
      </c>
      <c r="Y47" s="4">
        <v>0</v>
      </c>
      <c r="Z47" s="4">
        <v>0</v>
      </c>
      <c r="AA47" s="4"/>
      <c r="AB47" s="80">
        <v>20877</v>
      </c>
      <c r="AC47" s="80"/>
      <c r="AD47" s="80">
        <v>4474</v>
      </c>
      <c r="AE47" s="80"/>
      <c r="AF47" s="80">
        <v>20668</v>
      </c>
      <c r="AG47" s="80">
        <v>15462</v>
      </c>
      <c r="AH47" s="56">
        <f t="shared" si="5"/>
        <v>96300</v>
      </c>
      <c r="AI47" s="57">
        <f t="shared" si="6"/>
        <v>96300</v>
      </c>
      <c r="AJ47" s="56" t="str">
        <f>AJ$3</f>
        <v>W-4</v>
      </c>
      <c r="AK47" s="4" t="s">
        <v>1038</v>
      </c>
      <c r="AL47" s="56"/>
      <c r="AM47" s="4">
        <v>8784</v>
      </c>
      <c r="AN47" s="4">
        <v>12</v>
      </c>
      <c r="AO47" s="4">
        <v>100</v>
      </c>
      <c r="AP47" s="4">
        <v>0</v>
      </c>
      <c r="AQ47" s="12">
        <f t="shared" si="7"/>
        <v>96300</v>
      </c>
      <c r="AR47" s="12">
        <f t="shared" si="8"/>
        <v>0</v>
      </c>
      <c r="AS47" s="53">
        <f t="shared" si="26"/>
        <v>0</v>
      </c>
      <c r="AT47" s="55">
        <f t="shared" si="26"/>
        <v>0</v>
      </c>
      <c r="AU47" s="31">
        <f t="shared" si="17"/>
        <v>0</v>
      </c>
      <c r="AV47" s="31">
        <f t="shared" si="17"/>
        <v>0</v>
      </c>
      <c r="AW47" s="31">
        <f t="shared" si="1"/>
        <v>0</v>
      </c>
      <c r="AX47" s="56">
        <f>AX$3</f>
        <v>0</v>
      </c>
      <c r="AY47" s="10">
        <f t="shared" si="2"/>
        <v>0</v>
      </c>
      <c r="AZ47" s="56">
        <f>AZ$3</f>
        <v>0</v>
      </c>
      <c r="BA47" s="10">
        <f t="shared" si="3"/>
        <v>0</v>
      </c>
      <c r="BB47" s="4"/>
      <c r="BC47" s="10">
        <f t="shared" si="25"/>
        <v>0</v>
      </c>
      <c r="BD47" s="56">
        <f>BD$3</f>
        <v>211.47</v>
      </c>
      <c r="BE47" s="10">
        <f t="shared" si="9"/>
        <v>2537.64</v>
      </c>
      <c r="BF47" s="56">
        <f>BF$3</f>
        <v>174.27</v>
      </c>
      <c r="BG47" s="10">
        <f t="shared" si="10"/>
        <v>0</v>
      </c>
      <c r="BH47" s="56">
        <f>BH$3</f>
        <v>4.0640000000000003E-2</v>
      </c>
      <c r="BI47" s="103">
        <f t="shared" si="11"/>
        <v>3913.6320000000001</v>
      </c>
      <c r="BJ47" s="56">
        <f>BJ$3</f>
        <v>3.3489999999999999E-2</v>
      </c>
      <c r="BK47" s="103">
        <f t="shared" si="12"/>
        <v>0</v>
      </c>
      <c r="BL47" s="5">
        <f t="shared" si="13"/>
        <v>6451.2719999999999</v>
      </c>
    </row>
    <row r="48" spans="1:64">
      <c r="A48" s="4">
        <f t="shared" si="14"/>
        <v>46</v>
      </c>
      <c r="B48" s="56" t="s">
        <v>2429</v>
      </c>
      <c r="C48" s="56" t="s">
        <v>1586</v>
      </c>
      <c r="D48" s="70" t="s">
        <v>1587</v>
      </c>
      <c r="E48" s="56"/>
      <c r="F48" s="56" t="s">
        <v>1588</v>
      </c>
      <c r="G48" s="56" t="s">
        <v>1589</v>
      </c>
      <c r="H48" s="70" t="s">
        <v>39</v>
      </c>
      <c r="I48" s="56"/>
      <c r="J48" s="70" t="s">
        <v>1590</v>
      </c>
      <c r="K48" s="56" t="s">
        <v>2387</v>
      </c>
      <c r="L48" s="56" t="s">
        <v>11</v>
      </c>
      <c r="M48" s="56" t="s">
        <v>14</v>
      </c>
      <c r="N48" s="70" t="s">
        <v>1587</v>
      </c>
      <c r="O48" s="56"/>
      <c r="P48" s="56" t="s">
        <v>1588</v>
      </c>
      <c r="Q48" s="56" t="s">
        <v>1589</v>
      </c>
      <c r="R48" s="70" t="s">
        <v>39</v>
      </c>
      <c r="S48" s="56"/>
      <c r="T48" s="70" t="s">
        <v>1591</v>
      </c>
      <c r="U48" s="70" t="s">
        <v>1592</v>
      </c>
      <c r="V48" s="4">
        <v>16554</v>
      </c>
      <c r="W48" s="4"/>
      <c r="X48" s="4">
        <v>19936</v>
      </c>
      <c r="Y48" s="4"/>
      <c r="Z48" s="4">
        <v>11852</v>
      </c>
      <c r="AA48" s="4"/>
      <c r="AB48" s="80">
        <v>1661</v>
      </c>
      <c r="AC48" s="80"/>
      <c r="AD48" s="80">
        <v>0</v>
      </c>
      <c r="AE48" s="80"/>
      <c r="AF48" s="80">
        <v>6285</v>
      </c>
      <c r="AG48" s="80">
        <v>13508</v>
      </c>
      <c r="AH48" s="56">
        <f t="shared" si="5"/>
        <v>69796</v>
      </c>
      <c r="AI48" s="57">
        <f t="shared" si="6"/>
        <v>69796</v>
      </c>
      <c r="AJ48" s="56" t="str">
        <f>AJ$4</f>
        <v>W-3.6</v>
      </c>
      <c r="AK48" s="4" t="s">
        <v>1038</v>
      </c>
      <c r="AL48" s="56"/>
      <c r="AM48" s="4">
        <v>8784</v>
      </c>
      <c r="AN48" s="4">
        <v>12</v>
      </c>
      <c r="AO48" s="4">
        <v>100</v>
      </c>
      <c r="AP48" s="4">
        <v>0</v>
      </c>
      <c r="AQ48" s="12">
        <f t="shared" si="7"/>
        <v>69796</v>
      </c>
      <c r="AR48" s="12">
        <f t="shared" si="8"/>
        <v>0</v>
      </c>
      <c r="AS48" s="53">
        <f t="shared" si="26"/>
        <v>0</v>
      </c>
      <c r="AT48" s="55">
        <f t="shared" si="26"/>
        <v>0</v>
      </c>
      <c r="AU48" s="31">
        <f t="shared" si="17"/>
        <v>0</v>
      </c>
      <c r="AV48" s="31">
        <f t="shared" si="17"/>
        <v>0</v>
      </c>
      <c r="AW48" s="31">
        <f t="shared" si="1"/>
        <v>0</v>
      </c>
      <c r="AX48" s="56">
        <f>AX$4</f>
        <v>0</v>
      </c>
      <c r="AY48" s="10">
        <f t="shared" si="2"/>
        <v>0</v>
      </c>
      <c r="AZ48" s="56">
        <f>AZ$4</f>
        <v>0</v>
      </c>
      <c r="BA48" s="10">
        <f t="shared" si="3"/>
        <v>0</v>
      </c>
      <c r="BB48" s="54">
        <v>3.8999999999999998E-3</v>
      </c>
      <c r="BC48" s="10">
        <f t="shared" si="25"/>
        <v>272.20439999999996</v>
      </c>
      <c r="BD48" s="56">
        <f>BD$4</f>
        <v>38.19</v>
      </c>
      <c r="BE48" s="10">
        <f t="shared" si="9"/>
        <v>458.28</v>
      </c>
      <c r="BF48" s="56">
        <f>BF$4</f>
        <v>31.47</v>
      </c>
      <c r="BG48" s="10">
        <f t="shared" si="10"/>
        <v>0</v>
      </c>
      <c r="BH48" s="56">
        <f>BH$4</f>
        <v>4.2540000000000001E-2</v>
      </c>
      <c r="BI48" s="103">
        <f t="shared" si="11"/>
        <v>2969.1218400000002</v>
      </c>
      <c r="BJ48" s="56">
        <f>BJ$4</f>
        <v>3.5060000000000001E-2</v>
      </c>
      <c r="BK48" s="103">
        <f t="shared" si="12"/>
        <v>0</v>
      </c>
      <c r="BL48" s="5">
        <f t="shared" si="13"/>
        <v>3699.6062400000005</v>
      </c>
    </row>
    <row r="49" spans="1:80">
      <c r="A49" s="4">
        <f t="shared" si="14"/>
        <v>47</v>
      </c>
      <c r="B49" s="56" t="s">
        <v>2429</v>
      </c>
      <c r="C49" s="56" t="s">
        <v>1595</v>
      </c>
      <c r="D49" s="70" t="s">
        <v>1596</v>
      </c>
      <c r="E49" s="56"/>
      <c r="F49" s="56" t="s">
        <v>1597</v>
      </c>
      <c r="G49" s="56" t="s">
        <v>1598</v>
      </c>
      <c r="H49" s="70" t="s">
        <v>750</v>
      </c>
      <c r="I49" s="56"/>
      <c r="J49" s="70" t="s">
        <v>1599</v>
      </c>
      <c r="K49" s="56" t="s">
        <v>2387</v>
      </c>
      <c r="L49" s="56" t="s">
        <v>11</v>
      </c>
      <c r="M49" s="56" t="s">
        <v>14</v>
      </c>
      <c r="N49" s="70" t="s">
        <v>1596</v>
      </c>
      <c r="O49" s="56" t="s">
        <v>1597</v>
      </c>
      <c r="P49" s="56" t="s">
        <v>1597</v>
      </c>
      <c r="Q49" s="56" t="s">
        <v>1598</v>
      </c>
      <c r="R49" s="70" t="s">
        <v>750</v>
      </c>
      <c r="S49" s="56"/>
      <c r="T49" s="70" t="s">
        <v>1600</v>
      </c>
      <c r="U49" s="70" t="s">
        <v>1601</v>
      </c>
      <c r="V49" s="4"/>
      <c r="W49" s="4">
        <v>25542</v>
      </c>
      <c r="X49" s="4"/>
      <c r="Y49" s="4">
        <v>15337</v>
      </c>
      <c r="Z49" s="4"/>
      <c r="AA49" s="4">
        <v>7217</v>
      </c>
      <c r="AB49" s="80"/>
      <c r="AC49" s="80">
        <v>2757</v>
      </c>
      <c r="AD49" s="80"/>
      <c r="AE49" s="80">
        <v>6591</v>
      </c>
      <c r="AF49" s="80"/>
      <c r="AG49" s="80">
        <v>16587</v>
      </c>
      <c r="AH49" s="56">
        <f t="shared" si="5"/>
        <v>74031</v>
      </c>
      <c r="AI49" s="57">
        <f t="shared" si="6"/>
        <v>74031</v>
      </c>
      <c r="AJ49" s="56" t="str">
        <f>AJ$4</f>
        <v>W-3.6</v>
      </c>
      <c r="AK49" s="4" t="s">
        <v>1038</v>
      </c>
      <c r="AL49" s="56"/>
      <c r="AM49" s="4">
        <v>8784</v>
      </c>
      <c r="AN49" s="4">
        <v>12</v>
      </c>
      <c r="AO49" s="4">
        <v>100</v>
      </c>
      <c r="AP49" s="4">
        <v>0</v>
      </c>
      <c r="AQ49" s="12">
        <f t="shared" si="7"/>
        <v>74031</v>
      </c>
      <c r="AR49" s="12">
        <f t="shared" si="8"/>
        <v>0</v>
      </c>
      <c r="AS49" s="53">
        <f t="shared" si="26"/>
        <v>0</v>
      </c>
      <c r="AT49" s="55">
        <f t="shared" si="26"/>
        <v>0</v>
      </c>
      <c r="AU49" s="31">
        <f t="shared" si="17"/>
        <v>0</v>
      </c>
      <c r="AV49" s="31">
        <f t="shared" si="17"/>
        <v>0</v>
      </c>
      <c r="AW49" s="31">
        <f t="shared" si="1"/>
        <v>0</v>
      </c>
      <c r="AX49" s="56">
        <f>AX$4</f>
        <v>0</v>
      </c>
      <c r="AY49" s="10">
        <f t="shared" si="2"/>
        <v>0</v>
      </c>
      <c r="AZ49" s="56">
        <f>AZ$4</f>
        <v>0</v>
      </c>
      <c r="BA49" s="10">
        <f t="shared" si="3"/>
        <v>0</v>
      </c>
      <c r="BB49" s="54">
        <v>3.8999999999999998E-3</v>
      </c>
      <c r="BC49" s="10">
        <f t="shared" si="25"/>
        <v>288.72089999999997</v>
      </c>
      <c r="BD49" s="56">
        <f>BD$4</f>
        <v>38.19</v>
      </c>
      <c r="BE49" s="10">
        <f t="shared" si="9"/>
        <v>458.28</v>
      </c>
      <c r="BF49" s="56">
        <f>BF$4</f>
        <v>31.47</v>
      </c>
      <c r="BG49" s="10">
        <f t="shared" si="10"/>
        <v>0</v>
      </c>
      <c r="BH49" s="56">
        <f>BH$4</f>
        <v>4.2540000000000001E-2</v>
      </c>
      <c r="BI49" s="103">
        <f t="shared" si="11"/>
        <v>3149.2787400000002</v>
      </c>
      <c r="BJ49" s="56">
        <f>BJ$4</f>
        <v>3.5060000000000001E-2</v>
      </c>
      <c r="BK49" s="103">
        <f t="shared" si="12"/>
        <v>0</v>
      </c>
      <c r="BL49" s="5">
        <f t="shared" si="13"/>
        <v>3896.2796400000002</v>
      </c>
    </row>
    <row r="50" spans="1:80">
      <c r="A50" s="4">
        <f t="shared" si="14"/>
        <v>48</v>
      </c>
      <c r="B50" s="56" t="s">
        <v>2429</v>
      </c>
      <c r="C50" s="56" t="s">
        <v>1602</v>
      </c>
      <c r="D50" s="70" t="s">
        <v>1603</v>
      </c>
      <c r="E50" s="56"/>
      <c r="F50" s="56" t="s">
        <v>1604</v>
      </c>
      <c r="G50" s="56"/>
      <c r="H50" s="70" t="s">
        <v>166</v>
      </c>
      <c r="I50" s="56"/>
      <c r="J50" s="70" t="s">
        <v>1605</v>
      </c>
      <c r="K50" s="56" t="s">
        <v>2387</v>
      </c>
      <c r="L50" s="56" t="s">
        <v>11</v>
      </c>
      <c r="M50" s="56" t="s">
        <v>1414</v>
      </c>
      <c r="N50" s="70" t="s">
        <v>1603</v>
      </c>
      <c r="O50" s="56"/>
      <c r="P50" s="56" t="s">
        <v>1606</v>
      </c>
      <c r="Q50" s="56" t="s">
        <v>1604</v>
      </c>
      <c r="R50" s="70" t="s">
        <v>166</v>
      </c>
      <c r="S50" s="56"/>
      <c r="T50" s="70" t="s">
        <v>1607</v>
      </c>
      <c r="U50" s="70" t="s">
        <v>1608</v>
      </c>
      <c r="V50" s="4">
        <v>22508</v>
      </c>
      <c r="W50" s="4">
        <v>15036</v>
      </c>
      <c r="X50" s="4">
        <v>12628</v>
      </c>
      <c r="Y50" s="4">
        <v>9751</v>
      </c>
      <c r="Z50" s="4">
        <v>11300</v>
      </c>
      <c r="AA50" s="4">
        <v>480</v>
      </c>
      <c r="AB50" s="80">
        <v>626</v>
      </c>
      <c r="AC50" s="80">
        <v>0</v>
      </c>
      <c r="AD50" s="80">
        <v>11</v>
      </c>
      <c r="AE50" s="80">
        <v>6458</v>
      </c>
      <c r="AF50" s="80">
        <v>9569</v>
      </c>
      <c r="AG50" s="80">
        <v>13982</v>
      </c>
      <c r="AH50" s="56">
        <f t="shared" si="5"/>
        <v>102349</v>
      </c>
      <c r="AI50" s="57">
        <f t="shared" si="6"/>
        <v>102349</v>
      </c>
      <c r="AJ50" s="56" t="str">
        <f>AJ$3</f>
        <v>W-4</v>
      </c>
      <c r="AK50" s="4" t="s">
        <v>1038</v>
      </c>
      <c r="AL50" s="56"/>
      <c r="AM50" s="4">
        <v>8784</v>
      </c>
      <c r="AN50" s="4">
        <v>12</v>
      </c>
      <c r="AO50" s="4">
        <v>100</v>
      </c>
      <c r="AP50" s="4">
        <v>0</v>
      </c>
      <c r="AQ50" s="12">
        <f t="shared" si="7"/>
        <v>102349</v>
      </c>
      <c r="AR50" s="12">
        <f t="shared" si="8"/>
        <v>0</v>
      </c>
      <c r="AS50" s="53">
        <f t="shared" si="26"/>
        <v>0</v>
      </c>
      <c r="AT50" s="55">
        <f t="shared" si="26"/>
        <v>0</v>
      </c>
      <c r="AU50" s="31">
        <f t="shared" si="17"/>
        <v>0</v>
      </c>
      <c r="AV50" s="31">
        <f t="shared" si="17"/>
        <v>0</v>
      </c>
      <c r="AW50" s="31">
        <f t="shared" si="1"/>
        <v>0</v>
      </c>
      <c r="AX50" s="56">
        <f>AX$3</f>
        <v>0</v>
      </c>
      <c r="AY50" s="10">
        <f t="shared" si="2"/>
        <v>0</v>
      </c>
      <c r="AZ50" s="56">
        <f>AZ$3</f>
        <v>0</v>
      </c>
      <c r="BA50" s="10">
        <f t="shared" si="3"/>
        <v>0</v>
      </c>
      <c r="BB50" s="54">
        <v>3.8999999999999998E-3</v>
      </c>
      <c r="BC50" s="10">
        <f t="shared" si="25"/>
        <v>399.16109999999998</v>
      </c>
      <c r="BD50" s="56">
        <f>BD$3</f>
        <v>211.47</v>
      </c>
      <c r="BE50" s="10">
        <f t="shared" si="9"/>
        <v>2537.64</v>
      </c>
      <c r="BF50" s="56">
        <f>BF$3</f>
        <v>174.27</v>
      </c>
      <c r="BG50" s="10">
        <f t="shared" si="10"/>
        <v>0</v>
      </c>
      <c r="BH50" s="56">
        <f>BH$3</f>
        <v>4.0640000000000003E-2</v>
      </c>
      <c r="BI50" s="103">
        <f t="shared" si="11"/>
        <v>4159.4633600000006</v>
      </c>
      <c r="BJ50" s="56">
        <f>BJ$3</f>
        <v>3.3489999999999999E-2</v>
      </c>
      <c r="BK50" s="103">
        <f t="shared" si="12"/>
        <v>0</v>
      </c>
      <c r="BL50" s="5">
        <f t="shared" si="13"/>
        <v>7096.2644600000012</v>
      </c>
    </row>
    <row r="51" spans="1:80">
      <c r="A51" s="4">
        <f t="shared" si="14"/>
        <v>49</v>
      </c>
      <c r="B51" s="56" t="s">
        <v>2429</v>
      </c>
      <c r="C51" s="56" t="s">
        <v>1602</v>
      </c>
      <c r="D51" s="70" t="s">
        <v>1603</v>
      </c>
      <c r="E51" s="56"/>
      <c r="F51" s="56" t="s">
        <v>1604</v>
      </c>
      <c r="G51" s="56"/>
      <c r="H51" s="70" t="s">
        <v>166</v>
      </c>
      <c r="I51" s="56"/>
      <c r="J51" s="70" t="s">
        <v>1605</v>
      </c>
      <c r="K51" s="56" t="s">
        <v>2387</v>
      </c>
      <c r="L51" s="56" t="s">
        <v>11</v>
      </c>
      <c r="M51" s="56" t="s">
        <v>1609</v>
      </c>
      <c r="N51" s="70" t="s">
        <v>1603</v>
      </c>
      <c r="O51" s="56"/>
      <c r="P51" s="56" t="s">
        <v>1606</v>
      </c>
      <c r="Q51" s="56" t="s">
        <v>1604</v>
      </c>
      <c r="R51" s="70" t="s">
        <v>1610</v>
      </c>
      <c r="S51" s="56"/>
      <c r="T51" s="70" t="s">
        <v>1611</v>
      </c>
      <c r="U51" s="70" t="s">
        <v>1612</v>
      </c>
      <c r="V51" s="4"/>
      <c r="W51" s="4"/>
      <c r="X51" s="4"/>
      <c r="Y51" s="4">
        <v>4591</v>
      </c>
      <c r="Z51" s="4"/>
      <c r="AA51" s="4"/>
      <c r="AB51" s="80"/>
      <c r="AC51" s="80"/>
      <c r="AD51" s="80">
        <v>881</v>
      </c>
      <c r="AE51" s="80"/>
      <c r="AF51" s="80"/>
      <c r="AG51" s="80">
        <v>2065</v>
      </c>
      <c r="AH51" s="56">
        <f t="shared" si="5"/>
        <v>7537</v>
      </c>
      <c r="AI51" s="57">
        <f t="shared" si="6"/>
        <v>7537</v>
      </c>
      <c r="AJ51" s="56" t="str">
        <f>AJ$18</f>
        <v>W-1.1</v>
      </c>
      <c r="AK51" s="4" t="s">
        <v>1038</v>
      </c>
      <c r="AL51" s="56"/>
      <c r="AM51" s="4">
        <v>8784</v>
      </c>
      <c r="AN51" s="4">
        <v>12</v>
      </c>
      <c r="AO51" s="4">
        <v>100</v>
      </c>
      <c r="AP51" s="4">
        <v>0</v>
      </c>
      <c r="AQ51" s="12">
        <f t="shared" si="7"/>
        <v>7537</v>
      </c>
      <c r="AR51" s="12">
        <f t="shared" si="8"/>
        <v>0</v>
      </c>
      <c r="AS51" s="53">
        <f t="shared" si="26"/>
        <v>0</v>
      </c>
      <c r="AT51" s="55">
        <f t="shared" si="26"/>
        <v>0</v>
      </c>
      <c r="AU51" s="31">
        <f t="shared" si="17"/>
        <v>0</v>
      </c>
      <c r="AV51" s="31">
        <f t="shared" si="17"/>
        <v>0</v>
      </c>
      <c r="AW51" s="31">
        <f t="shared" si="1"/>
        <v>0</v>
      </c>
      <c r="AX51" s="56">
        <f>AX$18</f>
        <v>0</v>
      </c>
      <c r="AY51" s="10">
        <f t="shared" si="2"/>
        <v>0</v>
      </c>
      <c r="AZ51" s="56">
        <f>AZ$18</f>
        <v>0</v>
      </c>
      <c r="BA51" s="10">
        <f t="shared" si="3"/>
        <v>0</v>
      </c>
      <c r="BB51" s="54">
        <v>3.8999999999999998E-3</v>
      </c>
      <c r="BC51" s="10">
        <f t="shared" si="25"/>
        <v>29.394299999999998</v>
      </c>
      <c r="BD51" s="56">
        <f>BD$18</f>
        <v>5.04</v>
      </c>
      <c r="BE51" s="10">
        <f t="shared" si="9"/>
        <v>60.48</v>
      </c>
      <c r="BF51" s="56">
        <f>BF$18</f>
        <v>4.1500000000000004</v>
      </c>
      <c r="BG51" s="10">
        <f t="shared" si="10"/>
        <v>0</v>
      </c>
      <c r="BH51" s="56">
        <f>BH$18</f>
        <v>5.8259999999999999E-2</v>
      </c>
      <c r="BI51" s="103">
        <f t="shared" si="11"/>
        <v>439.10561999999999</v>
      </c>
      <c r="BJ51" s="56">
        <f>BJ$18</f>
        <v>4.8009999999999997E-2</v>
      </c>
      <c r="BK51" s="103">
        <f t="shared" si="12"/>
        <v>0</v>
      </c>
      <c r="BL51" s="5">
        <f t="shared" si="13"/>
        <v>528.97991999999999</v>
      </c>
    </row>
    <row r="52" spans="1:80">
      <c r="A52" s="4">
        <f t="shared" si="14"/>
        <v>50</v>
      </c>
      <c r="B52" s="56" t="s">
        <v>2429</v>
      </c>
      <c r="C52" s="56" t="s">
        <v>1613</v>
      </c>
      <c r="D52" s="70" t="s">
        <v>1614</v>
      </c>
      <c r="E52" s="56"/>
      <c r="F52" s="56" t="s">
        <v>1615</v>
      </c>
      <c r="G52" s="56" t="s">
        <v>1616</v>
      </c>
      <c r="H52" s="70" t="s">
        <v>166</v>
      </c>
      <c r="I52" s="56"/>
      <c r="J52" s="70" t="s">
        <v>1617</v>
      </c>
      <c r="K52" s="56" t="s">
        <v>2387</v>
      </c>
      <c r="L52" s="56" t="s">
        <v>11</v>
      </c>
      <c r="M52" s="56" t="s">
        <v>1232</v>
      </c>
      <c r="N52" s="70" t="s">
        <v>1614</v>
      </c>
      <c r="O52" s="56" t="s">
        <v>1615</v>
      </c>
      <c r="P52" s="56" t="s">
        <v>1615</v>
      </c>
      <c r="Q52" s="56" t="s">
        <v>1616</v>
      </c>
      <c r="R52" s="70" t="s">
        <v>166</v>
      </c>
      <c r="S52" s="56"/>
      <c r="T52" s="70" t="s">
        <v>1618</v>
      </c>
      <c r="U52" s="70" t="s">
        <v>1619</v>
      </c>
      <c r="V52" s="4"/>
      <c r="W52" s="4">
        <v>16935</v>
      </c>
      <c r="X52" s="4"/>
      <c r="Y52" s="4">
        <v>30809</v>
      </c>
      <c r="Z52" s="4"/>
      <c r="AA52" s="4">
        <v>6545</v>
      </c>
      <c r="AB52" s="80"/>
      <c r="AC52" s="80">
        <v>2434</v>
      </c>
      <c r="AD52" s="80">
        <v>3503</v>
      </c>
      <c r="AE52" s="80">
        <v>7137</v>
      </c>
      <c r="AF52" s="80"/>
      <c r="AG52" s="80">
        <v>26266</v>
      </c>
      <c r="AH52" s="56">
        <f t="shared" si="5"/>
        <v>93629</v>
      </c>
      <c r="AI52" s="57">
        <f t="shared" si="6"/>
        <v>93629</v>
      </c>
      <c r="AJ52" s="56" t="str">
        <f>AJ$3</f>
        <v>W-4</v>
      </c>
      <c r="AK52" s="4" t="s">
        <v>1038</v>
      </c>
      <c r="AL52" s="56"/>
      <c r="AM52" s="4">
        <v>8784</v>
      </c>
      <c r="AN52" s="4">
        <v>12</v>
      </c>
      <c r="AO52" s="4">
        <v>100</v>
      </c>
      <c r="AP52" s="4">
        <v>0</v>
      </c>
      <c r="AQ52" s="12">
        <f t="shared" si="7"/>
        <v>93629</v>
      </c>
      <c r="AR52" s="12">
        <f t="shared" si="8"/>
        <v>0</v>
      </c>
      <c r="AS52" s="53">
        <f t="shared" si="26"/>
        <v>0</v>
      </c>
      <c r="AT52" s="55">
        <f t="shared" si="26"/>
        <v>0</v>
      </c>
      <c r="AU52" s="31">
        <f t="shared" si="17"/>
        <v>0</v>
      </c>
      <c r="AV52" s="31">
        <f t="shared" si="17"/>
        <v>0</v>
      </c>
      <c r="AW52" s="31">
        <f t="shared" si="1"/>
        <v>0</v>
      </c>
      <c r="AX52" s="56">
        <f>AX$3</f>
        <v>0</v>
      </c>
      <c r="AY52" s="10">
        <f t="shared" si="2"/>
        <v>0</v>
      </c>
      <c r="AZ52" s="56">
        <f>AZ$3</f>
        <v>0</v>
      </c>
      <c r="BA52" s="10">
        <f t="shared" si="3"/>
        <v>0</v>
      </c>
      <c r="BB52" s="54">
        <v>3.8999999999999998E-3</v>
      </c>
      <c r="BC52" s="10">
        <f t="shared" si="25"/>
        <v>365.15309999999999</v>
      </c>
      <c r="BD52" s="56">
        <f>BD$3</f>
        <v>211.47</v>
      </c>
      <c r="BE52" s="10">
        <f t="shared" si="9"/>
        <v>2537.64</v>
      </c>
      <c r="BF52" s="56">
        <f>BF$3</f>
        <v>174.27</v>
      </c>
      <c r="BG52" s="10">
        <f t="shared" si="10"/>
        <v>0</v>
      </c>
      <c r="BH52" s="56">
        <f>BH$3</f>
        <v>4.0640000000000003E-2</v>
      </c>
      <c r="BI52" s="103">
        <f t="shared" si="11"/>
        <v>3805.0825600000007</v>
      </c>
      <c r="BJ52" s="56">
        <f>BJ$3</f>
        <v>3.3489999999999999E-2</v>
      </c>
      <c r="BK52" s="103">
        <f t="shared" si="12"/>
        <v>0</v>
      </c>
      <c r="BL52" s="5">
        <f t="shared" si="13"/>
        <v>6707.8756599999997</v>
      </c>
    </row>
    <row r="53" spans="1:80">
      <c r="A53" s="4">
        <f t="shared" si="14"/>
        <v>51</v>
      </c>
      <c r="B53" s="56" t="s">
        <v>2429</v>
      </c>
      <c r="C53" s="56" t="s">
        <v>1620</v>
      </c>
      <c r="D53" s="70" t="s">
        <v>1621</v>
      </c>
      <c r="E53" s="56"/>
      <c r="F53" s="56" t="s">
        <v>1622</v>
      </c>
      <c r="G53" s="56" t="s">
        <v>703</v>
      </c>
      <c r="H53" s="70" t="s">
        <v>166</v>
      </c>
      <c r="I53" s="56"/>
      <c r="J53" s="70" t="s">
        <v>1623</v>
      </c>
      <c r="K53" s="56" t="s">
        <v>2387</v>
      </c>
      <c r="L53" s="56" t="s">
        <v>11</v>
      </c>
      <c r="M53" s="56" t="s">
        <v>1624</v>
      </c>
      <c r="N53" s="70" t="s">
        <v>1621</v>
      </c>
      <c r="O53" s="56"/>
      <c r="P53" s="56" t="s">
        <v>1622</v>
      </c>
      <c r="Q53" s="56" t="s">
        <v>703</v>
      </c>
      <c r="R53" s="70" t="s">
        <v>166</v>
      </c>
      <c r="S53" s="56"/>
      <c r="T53" s="70" t="s">
        <v>1625</v>
      </c>
      <c r="U53" s="70" t="s">
        <v>1626</v>
      </c>
      <c r="V53" s="4">
        <v>12328</v>
      </c>
      <c r="W53" s="4">
        <v>13440</v>
      </c>
      <c r="X53" s="4">
        <v>11414</v>
      </c>
      <c r="Y53" s="4">
        <v>9457</v>
      </c>
      <c r="Z53" s="4">
        <v>5928</v>
      </c>
      <c r="AA53" s="4">
        <v>1431</v>
      </c>
      <c r="AB53" s="80">
        <v>0</v>
      </c>
      <c r="AC53" s="80">
        <v>0</v>
      </c>
      <c r="AD53" s="80">
        <v>0</v>
      </c>
      <c r="AE53" s="80">
        <v>2453</v>
      </c>
      <c r="AF53" s="80">
        <v>5049</v>
      </c>
      <c r="AG53" s="80">
        <v>18498</v>
      </c>
      <c r="AH53" s="56">
        <f t="shared" si="5"/>
        <v>79998</v>
      </c>
      <c r="AI53" s="57">
        <f t="shared" si="6"/>
        <v>79998</v>
      </c>
      <c r="AJ53" s="56" t="str">
        <f>AJ$3</f>
        <v>W-4</v>
      </c>
      <c r="AK53" s="4" t="s">
        <v>1038</v>
      </c>
      <c r="AL53" s="56"/>
      <c r="AM53" s="4">
        <v>8784</v>
      </c>
      <c r="AN53" s="4">
        <v>12</v>
      </c>
      <c r="AO53" s="4">
        <v>100</v>
      </c>
      <c r="AP53" s="4">
        <v>0</v>
      </c>
      <c r="AQ53" s="12">
        <f t="shared" si="7"/>
        <v>79998</v>
      </c>
      <c r="AR53" s="12">
        <f t="shared" si="8"/>
        <v>0</v>
      </c>
      <c r="AS53" s="53">
        <f t="shared" ref="AS53:AT68" si="34">AS52</f>
        <v>0</v>
      </c>
      <c r="AT53" s="55">
        <f t="shared" si="34"/>
        <v>0</v>
      </c>
      <c r="AU53" s="31">
        <f t="shared" ref="AU53:AV79" si="35">AQ53*AS53</f>
        <v>0</v>
      </c>
      <c r="AV53" s="31">
        <f t="shared" si="35"/>
        <v>0</v>
      </c>
      <c r="AW53" s="31">
        <f t="shared" si="1"/>
        <v>0</v>
      </c>
      <c r="AX53" s="56">
        <f>AX$3</f>
        <v>0</v>
      </c>
      <c r="AY53" s="10">
        <f t="shared" si="2"/>
        <v>0</v>
      </c>
      <c r="AZ53" s="56">
        <f>AZ$3</f>
        <v>0</v>
      </c>
      <c r="BA53" s="10">
        <f t="shared" si="3"/>
        <v>0</v>
      </c>
      <c r="BB53" s="54">
        <v>3.8999999999999998E-3</v>
      </c>
      <c r="BC53" s="10">
        <f t="shared" si="25"/>
        <v>311.99219999999997</v>
      </c>
      <c r="BD53" s="56">
        <f>BD$3</f>
        <v>211.47</v>
      </c>
      <c r="BE53" s="10">
        <f t="shared" si="9"/>
        <v>2537.64</v>
      </c>
      <c r="BF53" s="56">
        <f>BF$3</f>
        <v>174.27</v>
      </c>
      <c r="BG53" s="10">
        <f t="shared" si="10"/>
        <v>0</v>
      </c>
      <c r="BH53" s="56">
        <f>BH$3</f>
        <v>4.0640000000000003E-2</v>
      </c>
      <c r="BI53" s="103">
        <f t="shared" si="11"/>
        <v>3251.1187200000004</v>
      </c>
      <c r="BJ53" s="56">
        <f>BJ$3</f>
        <v>3.3489999999999999E-2</v>
      </c>
      <c r="BK53" s="103">
        <f t="shared" si="12"/>
        <v>0</v>
      </c>
      <c r="BL53" s="5">
        <f t="shared" si="13"/>
        <v>6100.7509199999995</v>
      </c>
    </row>
    <row r="54" spans="1:80">
      <c r="A54" s="4">
        <f t="shared" si="14"/>
        <v>52</v>
      </c>
      <c r="B54" s="56" t="s">
        <v>2429</v>
      </c>
      <c r="C54" s="56" t="s">
        <v>1627</v>
      </c>
      <c r="D54" s="70" t="s">
        <v>1628</v>
      </c>
      <c r="E54" s="56"/>
      <c r="F54" s="56" t="s">
        <v>1629</v>
      </c>
      <c r="G54" s="56" t="s">
        <v>1539</v>
      </c>
      <c r="H54" s="70" t="s">
        <v>1630</v>
      </c>
      <c r="I54" s="56"/>
      <c r="J54" s="70" t="s">
        <v>1631</v>
      </c>
      <c r="K54" s="56" t="s">
        <v>2387</v>
      </c>
      <c r="L54" s="56" t="s">
        <v>11</v>
      </c>
      <c r="M54" s="56" t="s">
        <v>1632</v>
      </c>
      <c r="N54" s="70" t="s">
        <v>1628</v>
      </c>
      <c r="O54" s="56"/>
      <c r="P54" s="56" t="s">
        <v>1629</v>
      </c>
      <c r="Q54" s="56" t="s">
        <v>1539</v>
      </c>
      <c r="R54" s="70" t="s">
        <v>1630</v>
      </c>
      <c r="S54" s="56"/>
      <c r="T54" s="70" t="s">
        <v>1633</v>
      </c>
      <c r="U54" s="70" t="s">
        <v>1634</v>
      </c>
      <c r="V54" s="4"/>
      <c r="W54" s="4">
        <v>20888</v>
      </c>
      <c r="X54" s="4"/>
      <c r="Y54" s="4">
        <v>13968</v>
      </c>
      <c r="Z54" s="4"/>
      <c r="AA54" s="4">
        <v>696</v>
      </c>
      <c r="AB54" s="80"/>
      <c r="AC54" s="80">
        <v>0</v>
      </c>
      <c r="AD54" s="80"/>
      <c r="AE54" s="80">
        <v>0</v>
      </c>
      <c r="AF54" s="80"/>
      <c r="AG54" s="80">
        <v>7734</v>
      </c>
      <c r="AH54" s="56">
        <f t="shared" si="5"/>
        <v>43286</v>
      </c>
      <c r="AI54" s="57">
        <f t="shared" si="6"/>
        <v>43286</v>
      </c>
      <c r="AJ54" s="56" t="str">
        <f>AJ$4</f>
        <v>W-3.6</v>
      </c>
      <c r="AK54" s="4" t="s">
        <v>1038</v>
      </c>
      <c r="AL54" s="56"/>
      <c r="AM54" s="4">
        <v>8784</v>
      </c>
      <c r="AN54" s="4">
        <v>12</v>
      </c>
      <c r="AO54" s="4">
        <v>100</v>
      </c>
      <c r="AP54" s="4">
        <v>0</v>
      </c>
      <c r="AQ54" s="12">
        <f t="shared" si="7"/>
        <v>43286</v>
      </c>
      <c r="AR54" s="12">
        <f t="shared" si="8"/>
        <v>0</v>
      </c>
      <c r="AS54" s="53">
        <f t="shared" si="34"/>
        <v>0</v>
      </c>
      <c r="AT54" s="55">
        <f t="shared" si="34"/>
        <v>0</v>
      </c>
      <c r="AU54" s="31">
        <f t="shared" si="35"/>
        <v>0</v>
      </c>
      <c r="AV54" s="31">
        <f t="shared" si="35"/>
        <v>0</v>
      </c>
      <c r="AW54" s="31">
        <f t="shared" si="1"/>
        <v>0</v>
      </c>
      <c r="AX54" s="56">
        <f>AX$4</f>
        <v>0</v>
      </c>
      <c r="AY54" s="10">
        <f t="shared" si="2"/>
        <v>0</v>
      </c>
      <c r="AZ54" s="56">
        <f>AZ$4</f>
        <v>0</v>
      </c>
      <c r="BA54" s="10">
        <f t="shared" si="3"/>
        <v>0</v>
      </c>
      <c r="BB54" s="54">
        <v>3.8999999999999998E-3</v>
      </c>
      <c r="BC54" s="10">
        <f t="shared" si="25"/>
        <v>168.81539999999998</v>
      </c>
      <c r="BD54" s="56">
        <f>BD$4</f>
        <v>38.19</v>
      </c>
      <c r="BE54" s="10">
        <f t="shared" si="9"/>
        <v>458.28</v>
      </c>
      <c r="BF54" s="56">
        <f>BF$4</f>
        <v>31.47</v>
      </c>
      <c r="BG54" s="10">
        <f t="shared" si="10"/>
        <v>0</v>
      </c>
      <c r="BH54" s="56">
        <f>BH$4</f>
        <v>4.2540000000000001E-2</v>
      </c>
      <c r="BI54" s="103">
        <f t="shared" si="11"/>
        <v>1841.38644</v>
      </c>
      <c r="BJ54" s="56">
        <f>BJ$4</f>
        <v>3.5060000000000001E-2</v>
      </c>
      <c r="BK54" s="103">
        <f t="shared" si="12"/>
        <v>0</v>
      </c>
      <c r="BL54" s="5">
        <f t="shared" si="13"/>
        <v>2468.4818399999999</v>
      </c>
    </row>
    <row r="55" spans="1:80">
      <c r="A55" s="4">
        <f t="shared" si="14"/>
        <v>53</v>
      </c>
      <c r="B55" s="56" t="s">
        <v>2429</v>
      </c>
      <c r="C55" s="56" t="s">
        <v>1627</v>
      </c>
      <c r="D55" s="70" t="s">
        <v>1628</v>
      </c>
      <c r="E55" s="56"/>
      <c r="F55" s="56" t="s">
        <v>1629</v>
      </c>
      <c r="G55" s="56" t="s">
        <v>1539</v>
      </c>
      <c r="H55" s="70" t="s">
        <v>1630</v>
      </c>
      <c r="I55" s="56"/>
      <c r="J55" s="70" t="s">
        <v>1631</v>
      </c>
      <c r="K55" s="56" t="s">
        <v>2387</v>
      </c>
      <c r="L55" s="56" t="s">
        <v>11</v>
      </c>
      <c r="M55" s="56" t="s">
        <v>1635</v>
      </c>
      <c r="N55" s="70" t="s">
        <v>1628</v>
      </c>
      <c r="O55" s="56"/>
      <c r="P55" s="56" t="s">
        <v>1629</v>
      </c>
      <c r="Q55" s="56" t="s">
        <v>1539</v>
      </c>
      <c r="R55" s="70" t="s">
        <v>1630</v>
      </c>
      <c r="S55" s="56"/>
      <c r="T55" s="70" t="s">
        <v>1636</v>
      </c>
      <c r="U55" s="56"/>
      <c r="V55" s="4">
        <v>21243</v>
      </c>
      <c r="W55" s="4">
        <v>18502</v>
      </c>
      <c r="X55" s="4">
        <v>15389</v>
      </c>
      <c r="Y55" s="4">
        <v>11540</v>
      </c>
      <c r="Z55" s="4">
        <v>11</v>
      </c>
      <c r="AA55" s="4">
        <v>0</v>
      </c>
      <c r="AB55" s="80">
        <v>0</v>
      </c>
      <c r="AC55" s="80">
        <v>0</v>
      </c>
      <c r="AD55" s="80">
        <v>0</v>
      </c>
      <c r="AE55" s="80">
        <v>3578</v>
      </c>
      <c r="AF55" s="80">
        <v>12434</v>
      </c>
      <c r="AG55" s="80">
        <v>21038</v>
      </c>
      <c r="AH55" s="56">
        <f t="shared" si="5"/>
        <v>103735</v>
      </c>
      <c r="AI55" s="57">
        <f t="shared" si="6"/>
        <v>103735</v>
      </c>
      <c r="AJ55" s="56" t="s">
        <v>15</v>
      </c>
      <c r="AK55" s="4" t="s">
        <v>1038</v>
      </c>
      <c r="AL55" s="56">
        <v>154</v>
      </c>
      <c r="AM55" s="4">
        <v>8784</v>
      </c>
      <c r="AN55" s="4">
        <v>12</v>
      </c>
      <c r="AO55" s="4">
        <v>100</v>
      </c>
      <c r="AP55" s="4">
        <v>0</v>
      </c>
      <c r="AQ55" s="12">
        <f t="shared" si="7"/>
        <v>103735</v>
      </c>
      <c r="AR55" s="12">
        <f t="shared" si="8"/>
        <v>0</v>
      </c>
      <c r="AS55" s="53">
        <f t="shared" si="34"/>
        <v>0</v>
      </c>
      <c r="AT55" s="55">
        <f t="shared" si="34"/>
        <v>0</v>
      </c>
      <c r="AU55" s="31">
        <f t="shared" si="35"/>
        <v>0</v>
      </c>
      <c r="AV55" s="31">
        <f t="shared" si="35"/>
        <v>0</v>
      </c>
      <c r="AW55" s="31">
        <f t="shared" si="1"/>
        <v>0</v>
      </c>
      <c r="AX55" s="63">
        <f>AX13</f>
        <v>0</v>
      </c>
      <c r="AY55" s="10">
        <f t="shared" si="2"/>
        <v>0</v>
      </c>
      <c r="AZ55" s="56">
        <f>AZ13</f>
        <v>0</v>
      </c>
      <c r="BA55" s="10">
        <f t="shared" si="3"/>
        <v>0</v>
      </c>
      <c r="BB55" s="54">
        <v>3.8999999999999998E-3</v>
      </c>
      <c r="BC55" s="10">
        <f t="shared" si="25"/>
        <v>404.56649999999996</v>
      </c>
      <c r="BD55" s="56">
        <f>BD13</f>
        <v>6.0299999999999998E-3</v>
      </c>
      <c r="BE55" s="10">
        <f t="shared" si="9"/>
        <v>7.2359999999999994E-2</v>
      </c>
      <c r="BF55" s="56">
        <f>BF13</f>
        <v>4.9699999999999996E-3</v>
      </c>
      <c r="BG55" s="10">
        <f>BF55*AM55*AP55/100*AL55</f>
        <v>0</v>
      </c>
      <c r="BH55" s="56">
        <f>BH13</f>
        <v>2.4709999999999999E-2</v>
      </c>
      <c r="BI55" s="103">
        <f t="shared" si="11"/>
        <v>2563.2918500000001</v>
      </c>
      <c r="BJ55" s="56">
        <f>BJ13</f>
        <v>2.036E-2</v>
      </c>
      <c r="BK55" s="103">
        <f t="shared" si="12"/>
        <v>0</v>
      </c>
      <c r="BL55" s="5">
        <f t="shared" si="13"/>
        <v>2967.9307100000001</v>
      </c>
    </row>
    <row r="56" spans="1:80">
      <c r="A56" s="4">
        <f t="shared" si="14"/>
        <v>54</v>
      </c>
      <c r="B56" s="56" t="s">
        <v>2429</v>
      </c>
      <c r="C56" s="56" t="s">
        <v>1627</v>
      </c>
      <c r="D56" s="70" t="s">
        <v>1628</v>
      </c>
      <c r="E56" s="56"/>
      <c r="F56" s="56" t="s">
        <v>1629</v>
      </c>
      <c r="G56" s="56" t="s">
        <v>1539</v>
      </c>
      <c r="H56" s="70" t="s">
        <v>1630</v>
      </c>
      <c r="I56" s="56"/>
      <c r="J56" s="70" t="s">
        <v>1631</v>
      </c>
      <c r="K56" s="56" t="s">
        <v>2387</v>
      </c>
      <c r="L56" s="56" t="s">
        <v>11</v>
      </c>
      <c r="M56" s="56" t="s">
        <v>1637</v>
      </c>
      <c r="N56" s="70" t="s">
        <v>1628</v>
      </c>
      <c r="O56" s="56"/>
      <c r="P56" s="56" t="s">
        <v>1629</v>
      </c>
      <c r="Q56" s="56" t="s">
        <v>1539</v>
      </c>
      <c r="R56" s="70" t="s">
        <v>1638</v>
      </c>
      <c r="S56" s="56"/>
      <c r="T56" s="70" t="s">
        <v>1639</v>
      </c>
      <c r="U56" s="70" t="s">
        <v>1640</v>
      </c>
      <c r="V56" s="4"/>
      <c r="W56" s="4">
        <v>23903</v>
      </c>
      <c r="X56" s="4"/>
      <c r="Y56" s="4">
        <v>5306</v>
      </c>
      <c r="Z56" s="4"/>
      <c r="AA56" s="4">
        <v>0</v>
      </c>
      <c r="AB56" s="80"/>
      <c r="AC56" s="80">
        <v>0</v>
      </c>
      <c r="AD56" s="80"/>
      <c r="AE56" s="80">
        <v>0</v>
      </c>
      <c r="AF56" s="80"/>
      <c r="AG56" s="80">
        <v>17552</v>
      </c>
      <c r="AH56" s="56">
        <f t="shared" si="5"/>
        <v>46761</v>
      </c>
      <c r="AI56" s="57">
        <f t="shared" si="6"/>
        <v>46761</v>
      </c>
      <c r="AJ56" s="56" t="str">
        <f>AJ$4</f>
        <v>W-3.6</v>
      </c>
      <c r="AK56" s="4" t="s">
        <v>1038</v>
      </c>
      <c r="AL56" s="56"/>
      <c r="AM56" s="4">
        <v>8784</v>
      </c>
      <c r="AN56" s="4">
        <v>12</v>
      </c>
      <c r="AO56" s="4">
        <v>100</v>
      </c>
      <c r="AP56" s="4">
        <v>0</v>
      </c>
      <c r="AQ56" s="12">
        <f t="shared" si="7"/>
        <v>46761</v>
      </c>
      <c r="AR56" s="12">
        <f t="shared" si="8"/>
        <v>0</v>
      </c>
      <c r="AS56" s="53">
        <f t="shared" si="34"/>
        <v>0</v>
      </c>
      <c r="AT56" s="55">
        <f t="shared" si="34"/>
        <v>0</v>
      </c>
      <c r="AU56" s="31">
        <f t="shared" si="35"/>
        <v>0</v>
      </c>
      <c r="AV56" s="31">
        <f t="shared" si="35"/>
        <v>0</v>
      </c>
      <c r="AW56" s="31">
        <f t="shared" si="1"/>
        <v>0</v>
      </c>
      <c r="AX56" s="56">
        <f>AX$4</f>
        <v>0</v>
      </c>
      <c r="AY56" s="10">
        <f t="shared" si="2"/>
        <v>0</v>
      </c>
      <c r="AZ56" s="56">
        <f>AZ$4</f>
        <v>0</v>
      </c>
      <c r="BA56" s="10">
        <f t="shared" si="3"/>
        <v>0</v>
      </c>
      <c r="BB56" s="54">
        <v>3.8999999999999998E-3</v>
      </c>
      <c r="BC56" s="10">
        <f t="shared" si="25"/>
        <v>182.36789999999999</v>
      </c>
      <c r="BD56" s="56">
        <f>BD$4</f>
        <v>38.19</v>
      </c>
      <c r="BE56" s="10">
        <f t="shared" si="9"/>
        <v>458.28</v>
      </c>
      <c r="BF56" s="56">
        <f>BF$4</f>
        <v>31.47</v>
      </c>
      <c r="BG56" s="10">
        <f t="shared" si="10"/>
        <v>0</v>
      </c>
      <c r="BH56" s="56">
        <f>BH$4</f>
        <v>4.2540000000000001E-2</v>
      </c>
      <c r="BI56" s="103">
        <f t="shared" si="11"/>
        <v>1989.2129400000003</v>
      </c>
      <c r="BJ56" s="56">
        <f>BJ$4</f>
        <v>3.5060000000000001E-2</v>
      </c>
      <c r="BK56" s="103">
        <f t="shared" si="12"/>
        <v>0</v>
      </c>
      <c r="BL56" s="5">
        <f t="shared" si="13"/>
        <v>2629.8608400000003</v>
      </c>
    </row>
    <row r="57" spans="1:80">
      <c r="A57" s="4">
        <f t="shared" si="14"/>
        <v>55</v>
      </c>
      <c r="B57" s="56" t="s">
        <v>2429</v>
      </c>
      <c r="C57" s="56" t="s">
        <v>1627</v>
      </c>
      <c r="D57" s="70" t="s">
        <v>1628</v>
      </c>
      <c r="E57" s="56"/>
      <c r="F57" s="56" t="s">
        <v>1629</v>
      </c>
      <c r="G57" s="56" t="s">
        <v>1539</v>
      </c>
      <c r="H57" s="70" t="s">
        <v>1630</v>
      </c>
      <c r="I57" s="56"/>
      <c r="J57" s="70" t="s">
        <v>1631</v>
      </c>
      <c r="K57" s="56" t="s">
        <v>2387</v>
      </c>
      <c r="L57" s="56" t="s">
        <v>11</v>
      </c>
      <c r="M57" s="56" t="s">
        <v>1641</v>
      </c>
      <c r="N57" s="70" t="s">
        <v>1642</v>
      </c>
      <c r="O57" s="56"/>
      <c r="P57" s="56" t="s">
        <v>1643</v>
      </c>
      <c r="Q57" s="56" t="s">
        <v>1644</v>
      </c>
      <c r="R57" s="70" t="s">
        <v>209</v>
      </c>
      <c r="S57" s="56"/>
      <c r="T57" s="70" t="s">
        <v>1645</v>
      </c>
      <c r="U57" s="56"/>
      <c r="V57" s="4">
        <v>11</v>
      </c>
      <c r="W57" s="4"/>
      <c r="X57" s="4"/>
      <c r="Y57" s="4"/>
      <c r="Z57" s="4"/>
      <c r="AA57" s="4"/>
      <c r="AB57" s="80"/>
      <c r="AC57" s="80"/>
      <c r="AD57" s="80"/>
      <c r="AE57" s="80"/>
      <c r="AF57" s="80"/>
      <c r="AG57" s="80">
        <v>11</v>
      </c>
      <c r="AH57" s="56">
        <f t="shared" si="5"/>
        <v>22</v>
      </c>
      <c r="AI57" s="57">
        <f t="shared" si="6"/>
        <v>22</v>
      </c>
      <c r="AJ57" s="56" t="str">
        <f>AJ$18</f>
        <v>W-1.1</v>
      </c>
      <c r="AK57" s="4" t="s">
        <v>1038</v>
      </c>
      <c r="AL57" s="56"/>
      <c r="AM57" s="4">
        <v>8784</v>
      </c>
      <c r="AN57" s="4">
        <v>12</v>
      </c>
      <c r="AO57" s="4">
        <v>100</v>
      </c>
      <c r="AP57" s="4">
        <v>0</v>
      </c>
      <c r="AQ57" s="12">
        <f t="shared" si="7"/>
        <v>22</v>
      </c>
      <c r="AR57" s="12">
        <f t="shared" si="8"/>
        <v>0</v>
      </c>
      <c r="AS57" s="53">
        <f t="shared" si="34"/>
        <v>0</v>
      </c>
      <c r="AT57" s="55">
        <f t="shared" si="34"/>
        <v>0</v>
      </c>
      <c r="AU57" s="31">
        <f t="shared" si="35"/>
        <v>0</v>
      </c>
      <c r="AV57" s="31">
        <f t="shared" si="35"/>
        <v>0</v>
      </c>
      <c r="AW57" s="31">
        <f t="shared" si="1"/>
        <v>0</v>
      </c>
      <c r="AX57" s="56">
        <f>AX$18</f>
        <v>0</v>
      </c>
      <c r="AY57" s="10">
        <f t="shared" si="2"/>
        <v>0</v>
      </c>
      <c r="AZ57" s="56">
        <f>AZ$18</f>
        <v>0</v>
      </c>
      <c r="BA57" s="10">
        <f t="shared" si="3"/>
        <v>0</v>
      </c>
      <c r="BB57" s="54">
        <v>3.8999999999999998E-3</v>
      </c>
      <c r="BC57" s="10">
        <f t="shared" si="25"/>
        <v>8.5800000000000001E-2</v>
      </c>
      <c r="BD57" s="56">
        <f>BD$18</f>
        <v>5.04</v>
      </c>
      <c r="BE57" s="10">
        <f t="shared" si="9"/>
        <v>60.48</v>
      </c>
      <c r="BF57" s="56">
        <f>BF$18</f>
        <v>4.1500000000000004</v>
      </c>
      <c r="BG57" s="10">
        <f t="shared" si="10"/>
        <v>0</v>
      </c>
      <c r="BH57" s="56">
        <f>BH$18</f>
        <v>5.8259999999999999E-2</v>
      </c>
      <c r="BI57" s="103">
        <f t="shared" si="11"/>
        <v>1.28172</v>
      </c>
      <c r="BJ57" s="56">
        <f>BJ$18</f>
        <v>4.8009999999999997E-2</v>
      </c>
      <c r="BK57" s="103">
        <f t="shared" si="12"/>
        <v>0</v>
      </c>
      <c r="BL57" s="5">
        <f t="shared" si="13"/>
        <v>61.847519999999996</v>
      </c>
    </row>
    <row r="58" spans="1:80">
      <c r="A58" s="4">
        <f t="shared" si="14"/>
        <v>56</v>
      </c>
      <c r="B58" s="56" t="s">
        <v>2429</v>
      </c>
      <c r="C58" s="56" t="s">
        <v>1627</v>
      </c>
      <c r="D58" s="70" t="s">
        <v>1628</v>
      </c>
      <c r="E58" s="56"/>
      <c r="F58" s="56" t="s">
        <v>1629</v>
      </c>
      <c r="G58" s="56" t="s">
        <v>1539</v>
      </c>
      <c r="H58" s="70" t="s">
        <v>1630</v>
      </c>
      <c r="I58" s="56"/>
      <c r="J58" s="70" t="s">
        <v>1631</v>
      </c>
      <c r="K58" s="56" t="s">
        <v>2387</v>
      </c>
      <c r="L58" s="56" t="s">
        <v>11</v>
      </c>
      <c r="M58" s="56" t="s">
        <v>1646</v>
      </c>
      <c r="N58" s="70" t="s">
        <v>1642</v>
      </c>
      <c r="O58" s="56"/>
      <c r="P58" s="56" t="s">
        <v>1643</v>
      </c>
      <c r="Q58" s="56" t="s">
        <v>1647</v>
      </c>
      <c r="R58" s="70" t="s">
        <v>209</v>
      </c>
      <c r="S58" s="56"/>
      <c r="T58" s="70" t="s">
        <v>1648</v>
      </c>
      <c r="U58" s="56"/>
      <c r="V58" s="4">
        <v>0</v>
      </c>
      <c r="W58" s="4"/>
      <c r="X58" s="4"/>
      <c r="Y58" s="4"/>
      <c r="Z58" s="4"/>
      <c r="AA58" s="4"/>
      <c r="AB58" s="80"/>
      <c r="AC58" s="80"/>
      <c r="AD58" s="80"/>
      <c r="AE58" s="80"/>
      <c r="AF58" s="80"/>
      <c r="AG58" s="80">
        <v>0</v>
      </c>
      <c r="AH58" s="56">
        <f t="shared" si="5"/>
        <v>0</v>
      </c>
      <c r="AI58" s="57">
        <f t="shared" si="6"/>
        <v>0</v>
      </c>
      <c r="AJ58" s="56" t="str">
        <f>AJ$18</f>
        <v>W-1.1</v>
      </c>
      <c r="AK58" s="4" t="s">
        <v>1038</v>
      </c>
      <c r="AL58" s="56"/>
      <c r="AM58" s="4">
        <v>8784</v>
      </c>
      <c r="AN58" s="4">
        <v>12</v>
      </c>
      <c r="AO58" s="4">
        <v>100</v>
      </c>
      <c r="AP58" s="4">
        <v>0</v>
      </c>
      <c r="AQ58" s="12">
        <f t="shared" si="7"/>
        <v>0</v>
      </c>
      <c r="AR58" s="12">
        <f t="shared" si="8"/>
        <v>0</v>
      </c>
      <c r="AS58" s="53">
        <f t="shared" si="34"/>
        <v>0</v>
      </c>
      <c r="AT58" s="55">
        <f>AT24</f>
        <v>0</v>
      </c>
      <c r="AU58" s="31">
        <f t="shared" si="35"/>
        <v>0</v>
      </c>
      <c r="AV58" s="31">
        <f t="shared" si="35"/>
        <v>0</v>
      </c>
      <c r="AW58" s="31">
        <f t="shared" si="1"/>
        <v>0</v>
      </c>
      <c r="AX58" s="56">
        <f>AX$18</f>
        <v>0</v>
      </c>
      <c r="AY58" s="10">
        <f t="shared" si="2"/>
        <v>0</v>
      </c>
      <c r="AZ58" s="56">
        <f>AZ$18</f>
        <v>0</v>
      </c>
      <c r="BA58" s="10">
        <f t="shared" si="3"/>
        <v>0</v>
      </c>
      <c r="BB58" s="54">
        <v>3.8999999999999998E-3</v>
      </c>
      <c r="BC58" s="10">
        <f t="shared" si="25"/>
        <v>0</v>
      </c>
      <c r="BD58" s="56">
        <f>BD$18</f>
        <v>5.04</v>
      </c>
      <c r="BE58" s="10">
        <f t="shared" si="9"/>
        <v>60.48</v>
      </c>
      <c r="BF58" s="56">
        <f>BF$18</f>
        <v>4.1500000000000004</v>
      </c>
      <c r="BG58" s="10">
        <f t="shared" si="10"/>
        <v>0</v>
      </c>
      <c r="BH58" s="56">
        <f>BH$18</f>
        <v>5.8259999999999999E-2</v>
      </c>
      <c r="BI58" s="103">
        <f t="shared" si="11"/>
        <v>0</v>
      </c>
      <c r="BJ58" s="56">
        <f>BJ$18</f>
        <v>4.8009999999999997E-2</v>
      </c>
      <c r="BK58" s="103">
        <f t="shared" si="12"/>
        <v>0</v>
      </c>
      <c r="BL58" s="5">
        <f t="shared" si="13"/>
        <v>60.48</v>
      </c>
    </row>
    <row r="59" spans="1:80">
      <c r="A59" s="4">
        <f t="shared" si="14"/>
        <v>57</v>
      </c>
      <c r="B59" s="56" t="s">
        <v>2395</v>
      </c>
      <c r="C59" s="56" t="s">
        <v>1661</v>
      </c>
      <c r="D59" s="70" t="s">
        <v>1662</v>
      </c>
      <c r="E59" s="56"/>
      <c r="F59" s="56" t="s">
        <v>1663</v>
      </c>
      <c r="G59" s="56" t="s">
        <v>1664</v>
      </c>
      <c r="H59" s="70" t="s">
        <v>4</v>
      </c>
      <c r="I59" s="56"/>
      <c r="J59" s="70" t="s">
        <v>1665</v>
      </c>
      <c r="K59" s="56" t="s">
        <v>2387</v>
      </c>
      <c r="L59" s="56" t="s">
        <v>11</v>
      </c>
      <c r="M59" s="56" t="s">
        <v>1666</v>
      </c>
      <c r="N59" s="70" t="s">
        <v>1662</v>
      </c>
      <c r="O59" s="56" t="s">
        <v>1663</v>
      </c>
      <c r="P59" s="56" t="s">
        <v>1663</v>
      </c>
      <c r="Q59" s="56" t="s">
        <v>1664</v>
      </c>
      <c r="R59" s="70" t="s">
        <v>4</v>
      </c>
      <c r="S59" s="56"/>
      <c r="T59" s="70" t="s">
        <v>1667</v>
      </c>
      <c r="U59" s="70" t="s">
        <v>1668</v>
      </c>
      <c r="V59" s="4">
        <v>18796</v>
      </c>
      <c r="W59" s="4">
        <v>15954</v>
      </c>
      <c r="X59" s="4">
        <v>16029</v>
      </c>
      <c r="Y59" s="4">
        <v>12383</v>
      </c>
      <c r="Z59" s="4">
        <v>6407</v>
      </c>
      <c r="AA59" s="4">
        <v>2736</v>
      </c>
      <c r="AB59" s="80">
        <v>1809</v>
      </c>
      <c r="AC59" s="80">
        <v>1300</v>
      </c>
      <c r="AD59" s="80">
        <v>6110</v>
      </c>
      <c r="AE59" s="80">
        <v>7882</v>
      </c>
      <c r="AF59" s="80">
        <v>14274</v>
      </c>
      <c r="AG59" s="80">
        <v>19580</v>
      </c>
      <c r="AH59" s="56">
        <f t="shared" si="5"/>
        <v>123260</v>
      </c>
      <c r="AI59" s="57">
        <f t="shared" si="6"/>
        <v>123260</v>
      </c>
      <c r="AJ59" s="56" t="str">
        <f>AJ$3</f>
        <v>W-4</v>
      </c>
      <c r="AK59" s="4" t="s">
        <v>1038</v>
      </c>
      <c r="AL59" s="56"/>
      <c r="AM59" s="4">
        <v>8784</v>
      </c>
      <c r="AN59" s="4">
        <v>12</v>
      </c>
      <c r="AO59" s="4">
        <v>0</v>
      </c>
      <c r="AP59" s="4">
        <v>100</v>
      </c>
      <c r="AQ59" s="12">
        <f t="shared" si="7"/>
        <v>0</v>
      </c>
      <c r="AR59" s="12">
        <f t="shared" si="8"/>
        <v>123260</v>
      </c>
      <c r="AS59" s="53">
        <f t="shared" si="34"/>
        <v>0</v>
      </c>
      <c r="AT59" s="55">
        <f>AT57</f>
        <v>0</v>
      </c>
      <c r="AU59" s="31">
        <f t="shared" si="35"/>
        <v>0</v>
      </c>
      <c r="AV59" s="31">
        <f t="shared" si="35"/>
        <v>0</v>
      </c>
      <c r="AW59" s="31">
        <f t="shared" si="1"/>
        <v>0</v>
      </c>
      <c r="AX59" s="56">
        <f>AX$3</f>
        <v>0</v>
      </c>
      <c r="AY59" s="10">
        <f t="shared" si="2"/>
        <v>0</v>
      </c>
      <c r="AZ59" s="56">
        <f>AZ$3</f>
        <v>0</v>
      </c>
      <c r="BA59" s="10">
        <f t="shared" si="3"/>
        <v>0</v>
      </c>
      <c r="BB59" s="4"/>
      <c r="BC59" s="10">
        <f t="shared" si="25"/>
        <v>0</v>
      </c>
      <c r="BD59" s="56">
        <f>BD$3</f>
        <v>211.47</v>
      </c>
      <c r="BE59" s="10">
        <f t="shared" si="9"/>
        <v>0</v>
      </c>
      <c r="BF59" s="56">
        <f>BF$3</f>
        <v>174.27</v>
      </c>
      <c r="BG59" s="10">
        <f t="shared" si="10"/>
        <v>2091.2400000000002</v>
      </c>
      <c r="BH59" s="56">
        <f>BH$3</f>
        <v>4.0640000000000003E-2</v>
      </c>
      <c r="BI59" s="103">
        <f t="shared" si="11"/>
        <v>0</v>
      </c>
      <c r="BJ59" s="56">
        <f>BJ$3</f>
        <v>3.3489999999999999E-2</v>
      </c>
      <c r="BK59" s="103">
        <f t="shared" si="12"/>
        <v>4127.9773999999998</v>
      </c>
      <c r="BL59" s="5">
        <f t="shared" si="13"/>
        <v>6219.2173999999995</v>
      </c>
    </row>
    <row r="60" spans="1:80">
      <c r="A60" s="4">
        <f t="shared" si="14"/>
        <v>58</v>
      </c>
      <c r="B60" s="56" t="s">
        <v>2395</v>
      </c>
      <c r="C60" s="56" t="s">
        <v>1669</v>
      </c>
      <c r="D60" s="70" t="s">
        <v>1670</v>
      </c>
      <c r="E60" s="56"/>
      <c r="F60" s="56" t="s">
        <v>1671</v>
      </c>
      <c r="G60" s="56" t="s">
        <v>1672</v>
      </c>
      <c r="H60" s="70" t="s">
        <v>453</v>
      </c>
      <c r="I60" s="56"/>
      <c r="J60" s="70" t="s">
        <v>1673</v>
      </c>
      <c r="K60" s="56" t="s">
        <v>2387</v>
      </c>
      <c r="L60" s="56" t="s">
        <v>11</v>
      </c>
      <c r="M60" s="56" t="s">
        <v>1674</v>
      </c>
      <c r="N60" s="70" t="s">
        <v>1670</v>
      </c>
      <c r="O60" s="56"/>
      <c r="P60" s="56" t="s">
        <v>1671</v>
      </c>
      <c r="Q60" s="56" t="s">
        <v>1672</v>
      </c>
      <c r="R60" s="70" t="s">
        <v>453</v>
      </c>
      <c r="S60" s="56"/>
      <c r="T60" s="70" t="s">
        <v>1675</v>
      </c>
      <c r="U60" s="70" t="s">
        <v>1676</v>
      </c>
      <c r="V60" s="4">
        <v>17539</v>
      </c>
      <c r="W60" s="4">
        <v>15192</v>
      </c>
      <c r="X60" s="4">
        <v>12964</v>
      </c>
      <c r="Y60" s="4">
        <v>9731</v>
      </c>
      <c r="Z60" s="4">
        <v>3787</v>
      </c>
      <c r="AA60" s="4">
        <v>272</v>
      </c>
      <c r="AB60" s="80">
        <v>148</v>
      </c>
      <c r="AC60" s="80">
        <v>102</v>
      </c>
      <c r="AD60" s="80">
        <v>3208</v>
      </c>
      <c r="AE60" s="80">
        <v>6472</v>
      </c>
      <c r="AF60" s="80">
        <v>11813</v>
      </c>
      <c r="AG60" s="80">
        <v>16688</v>
      </c>
      <c r="AH60" s="56">
        <f t="shared" si="5"/>
        <v>97916</v>
      </c>
      <c r="AI60" s="57">
        <f t="shared" si="6"/>
        <v>97916</v>
      </c>
      <c r="AJ60" s="56" t="str">
        <f>AJ$3</f>
        <v>W-4</v>
      </c>
      <c r="AK60" s="4" t="s">
        <v>1038</v>
      </c>
      <c r="AL60" s="56"/>
      <c r="AM60" s="4">
        <v>8784</v>
      </c>
      <c r="AN60" s="4">
        <v>12</v>
      </c>
      <c r="AO60" s="4">
        <v>100</v>
      </c>
      <c r="AP60" s="4">
        <v>0</v>
      </c>
      <c r="AQ60" s="12">
        <f t="shared" si="7"/>
        <v>97916</v>
      </c>
      <c r="AR60" s="12">
        <f t="shared" si="8"/>
        <v>0</v>
      </c>
      <c r="AS60" s="53">
        <f t="shared" si="34"/>
        <v>0</v>
      </c>
      <c r="AT60" s="55">
        <f>AT59</f>
        <v>0</v>
      </c>
      <c r="AU60" s="31">
        <f t="shared" si="35"/>
        <v>0</v>
      </c>
      <c r="AV60" s="31">
        <f t="shared" si="35"/>
        <v>0</v>
      </c>
      <c r="AW60" s="31">
        <f t="shared" si="1"/>
        <v>0</v>
      </c>
      <c r="AX60" s="56">
        <f>AX$3</f>
        <v>0</v>
      </c>
      <c r="AY60" s="10">
        <f t="shared" si="2"/>
        <v>0</v>
      </c>
      <c r="AZ60" s="56">
        <f>AZ$3</f>
        <v>0</v>
      </c>
      <c r="BA60" s="10">
        <f t="shared" si="3"/>
        <v>0</v>
      </c>
      <c r="BB60" s="54">
        <v>3.8999999999999998E-3</v>
      </c>
      <c r="BC60" s="10">
        <f t="shared" si="25"/>
        <v>381.87239999999997</v>
      </c>
      <c r="BD60" s="56">
        <f>BD$3</f>
        <v>211.47</v>
      </c>
      <c r="BE60" s="10">
        <f t="shared" si="9"/>
        <v>2537.64</v>
      </c>
      <c r="BF60" s="56">
        <f>BF$3</f>
        <v>174.27</v>
      </c>
      <c r="BG60" s="10">
        <f t="shared" si="10"/>
        <v>0</v>
      </c>
      <c r="BH60" s="56">
        <f>BH$3</f>
        <v>4.0640000000000003E-2</v>
      </c>
      <c r="BI60" s="103">
        <f t="shared" si="11"/>
        <v>3979.3062399999999</v>
      </c>
      <c r="BJ60" s="56">
        <f>BJ$3</f>
        <v>3.3489999999999999E-2</v>
      </c>
      <c r="BK60" s="103">
        <f t="shared" si="12"/>
        <v>0</v>
      </c>
      <c r="BL60" s="5">
        <f t="shared" si="13"/>
        <v>6898.8186399999995</v>
      </c>
    </row>
    <row r="61" spans="1:80">
      <c r="A61" s="4">
        <f t="shared" si="14"/>
        <v>59</v>
      </c>
      <c r="B61" s="56" t="s">
        <v>2395</v>
      </c>
      <c r="C61" s="56" t="s">
        <v>1684</v>
      </c>
      <c r="D61" s="70" t="s">
        <v>1685</v>
      </c>
      <c r="E61" s="56"/>
      <c r="F61" s="56" t="s">
        <v>1686</v>
      </c>
      <c r="G61" s="56" t="s">
        <v>1687</v>
      </c>
      <c r="H61" s="70" t="s">
        <v>39</v>
      </c>
      <c r="I61" s="56"/>
      <c r="J61" s="70" t="s">
        <v>1688</v>
      </c>
      <c r="K61" s="56" t="s">
        <v>2387</v>
      </c>
      <c r="L61" s="56" t="s">
        <v>11</v>
      </c>
      <c r="M61" s="56" t="s">
        <v>1414</v>
      </c>
      <c r="N61" s="70" t="s">
        <v>1685</v>
      </c>
      <c r="O61" s="56" t="s">
        <v>1686</v>
      </c>
      <c r="P61" s="56" t="s">
        <v>1686</v>
      </c>
      <c r="Q61" s="56" t="s">
        <v>1687</v>
      </c>
      <c r="R61" s="70" t="s">
        <v>39</v>
      </c>
      <c r="S61" s="56"/>
      <c r="T61" s="70" t="s">
        <v>1689</v>
      </c>
      <c r="U61" s="70" t="s">
        <v>1690</v>
      </c>
      <c r="V61" s="4"/>
      <c r="W61" s="4">
        <v>17175</v>
      </c>
      <c r="X61" s="4"/>
      <c r="Y61" s="4">
        <v>11489</v>
      </c>
      <c r="Z61" s="4"/>
      <c r="AA61" s="4">
        <v>6842</v>
      </c>
      <c r="AB61" s="80"/>
      <c r="AC61" s="80">
        <v>4867</v>
      </c>
      <c r="AD61" s="80"/>
      <c r="AE61" s="80">
        <v>4642</v>
      </c>
      <c r="AF61" s="80"/>
      <c r="AG61" s="80">
        <v>2890</v>
      </c>
      <c r="AH61" s="56">
        <f t="shared" si="5"/>
        <v>47905</v>
      </c>
      <c r="AI61" s="57">
        <f t="shared" si="6"/>
        <v>47905</v>
      </c>
      <c r="AJ61" s="56" t="str">
        <f>AJ$4</f>
        <v>W-3.6</v>
      </c>
      <c r="AK61" s="4" t="s">
        <v>1038</v>
      </c>
      <c r="AL61" s="56"/>
      <c r="AM61" s="4">
        <v>8784</v>
      </c>
      <c r="AN61" s="4">
        <v>12</v>
      </c>
      <c r="AO61" s="4">
        <v>100</v>
      </c>
      <c r="AP61" s="4">
        <v>0</v>
      </c>
      <c r="AQ61" s="12">
        <f t="shared" si="7"/>
        <v>47905</v>
      </c>
      <c r="AR61" s="12">
        <f t="shared" si="8"/>
        <v>0</v>
      </c>
      <c r="AS61" s="53">
        <f t="shared" si="34"/>
        <v>0</v>
      </c>
      <c r="AT61" s="55">
        <f t="shared" si="34"/>
        <v>0</v>
      </c>
      <c r="AU61" s="31">
        <f t="shared" si="35"/>
        <v>0</v>
      </c>
      <c r="AV61" s="31">
        <f t="shared" si="35"/>
        <v>0</v>
      </c>
      <c r="AW61" s="31">
        <f t="shared" si="1"/>
        <v>0</v>
      </c>
      <c r="AX61" s="56">
        <f>AX$4</f>
        <v>0</v>
      </c>
      <c r="AY61" s="10">
        <f t="shared" si="2"/>
        <v>0</v>
      </c>
      <c r="AZ61" s="56">
        <f>AZ$4</f>
        <v>0</v>
      </c>
      <c r="BA61" s="10">
        <f t="shared" si="3"/>
        <v>0</v>
      </c>
      <c r="BB61" s="54">
        <v>3.8999999999999998E-3</v>
      </c>
      <c r="BC61" s="10">
        <f t="shared" si="25"/>
        <v>186.8295</v>
      </c>
      <c r="BD61" s="56">
        <f>BD$4</f>
        <v>38.19</v>
      </c>
      <c r="BE61" s="10">
        <f t="shared" si="9"/>
        <v>458.28</v>
      </c>
      <c r="BF61" s="56">
        <f>BF$4</f>
        <v>31.47</v>
      </c>
      <c r="BG61" s="10">
        <f t="shared" si="10"/>
        <v>0</v>
      </c>
      <c r="BH61" s="56">
        <f>BH$4</f>
        <v>4.2540000000000001E-2</v>
      </c>
      <c r="BI61" s="103">
        <f t="shared" si="11"/>
        <v>2037.8787</v>
      </c>
      <c r="BJ61" s="56">
        <f>BJ$4</f>
        <v>3.5060000000000001E-2</v>
      </c>
      <c r="BK61" s="103">
        <f t="shared" si="12"/>
        <v>0</v>
      </c>
      <c r="BL61" s="5">
        <f t="shared" si="13"/>
        <v>2682.9881999999998</v>
      </c>
    </row>
    <row r="62" spans="1:80" s="68" customFormat="1">
      <c r="A62" s="4">
        <f t="shared" si="14"/>
        <v>60</v>
      </c>
      <c r="B62" s="56" t="s">
        <v>2395</v>
      </c>
      <c r="C62" s="56" t="s">
        <v>1691</v>
      </c>
      <c r="D62" s="70" t="s">
        <v>1692</v>
      </c>
      <c r="E62" s="56"/>
      <c r="F62" s="56" t="s">
        <v>1693</v>
      </c>
      <c r="G62" s="56" t="s">
        <v>1694</v>
      </c>
      <c r="H62" s="70" t="s">
        <v>1223</v>
      </c>
      <c r="I62" s="56"/>
      <c r="J62" s="70" t="s">
        <v>1695</v>
      </c>
      <c r="K62" s="56" t="s">
        <v>2387</v>
      </c>
      <c r="L62" s="56" t="s">
        <v>11</v>
      </c>
      <c r="M62" s="56" t="s">
        <v>1696</v>
      </c>
      <c r="N62" s="70" t="s">
        <v>1692</v>
      </c>
      <c r="O62" s="56"/>
      <c r="P62" s="56" t="s">
        <v>1693</v>
      </c>
      <c r="Q62" s="56" t="s">
        <v>1694</v>
      </c>
      <c r="R62" s="70" t="s">
        <v>1223</v>
      </c>
      <c r="S62" s="56"/>
      <c r="T62" s="70" t="s">
        <v>1697</v>
      </c>
      <c r="U62" s="70" t="s">
        <v>1698</v>
      </c>
      <c r="V62" s="56">
        <v>20468</v>
      </c>
      <c r="W62" s="56"/>
      <c r="X62" s="56">
        <v>22727</v>
      </c>
      <c r="Y62" s="56"/>
      <c r="Z62" s="56">
        <v>6485</v>
      </c>
      <c r="AA62" s="56"/>
      <c r="AB62" s="80">
        <v>3163</v>
      </c>
      <c r="AC62" s="80"/>
      <c r="AD62" s="80">
        <v>217</v>
      </c>
      <c r="AE62" s="80"/>
      <c r="AF62" s="80">
        <v>1858</v>
      </c>
      <c r="AG62" s="80">
        <v>20153</v>
      </c>
      <c r="AH62" s="56">
        <f t="shared" si="5"/>
        <v>75071</v>
      </c>
      <c r="AI62" s="57">
        <f t="shared" si="6"/>
        <v>75071</v>
      </c>
      <c r="AJ62" s="56" t="str">
        <f>AJ$4</f>
        <v>W-3.6</v>
      </c>
      <c r="AK62" s="56" t="s">
        <v>1038</v>
      </c>
      <c r="AL62" s="56"/>
      <c r="AM62" s="4">
        <v>8784</v>
      </c>
      <c r="AN62" s="4">
        <v>12</v>
      </c>
      <c r="AO62" s="4">
        <v>100</v>
      </c>
      <c r="AP62" s="4">
        <v>0</v>
      </c>
      <c r="AQ62" s="12">
        <f t="shared" si="7"/>
        <v>75071</v>
      </c>
      <c r="AR62" s="12">
        <f t="shared" si="8"/>
        <v>0</v>
      </c>
      <c r="AS62" s="53">
        <f t="shared" si="34"/>
        <v>0</v>
      </c>
      <c r="AT62" s="55">
        <f t="shared" si="34"/>
        <v>0</v>
      </c>
      <c r="AU62" s="31">
        <f t="shared" si="35"/>
        <v>0</v>
      </c>
      <c r="AV62" s="31">
        <f t="shared" si="35"/>
        <v>0</v>
      </c>
      <c r="AW62" s="31">
        <f t="shared" si="1"/>
        <v>0</v>
      </c>
      <c r="AX62" s="56">
        <f>AX$4</f>
        <v>0</v>
      </c>
      <c r="AY62" s="10">
        <f t="shared" si="2"/>
        <v>0</v>
      </c>
      <c r="AZ62" s="56">
        <f>AZ$4</f>
        <v>0</v>
      </c>
      <c r="BA62" s="10">
        <f t="shared" si="3"/>
        <v>0</v>
      </c>
      <c r="BB62" s="54">
        <v>3.8999999999999998E-3</v>
      </c>
      <c r="BC62" s="10">
        <f t="shared" si="25"/>
        <v>292.77690000000001</v>
      </c>
      <c r="BD62" s="56">
        <f>BD$4</f>
        <v>38.19</v>
      </c>
      <c r="BE62" s="10">
        <f t="shared" si="9"/>
        <v>458.28</v>
      </c>
      <c r="BF62" s="56">
        <f>BF$4</f>
        <v>31.47</v>
      </c>
      <c r="BG62" s="10">
        <f t="shared" si="10"/>
        <v>0</v>
      </c>
      <c r="BH62" s="56">
        <f>BH$4</f>
        <v>4.2540000000000001E-2</v>
      </c>
      <c r="BI62" s="103">
        <f t="shared" si="11"/>
        <v>3193.52034</v>
      </c>
      <c r="BJ62" s="56">
        <f>BJ$4</f>
        <v>3.5060000000000001E-2</v>
      </c>
      <c r="BK62" s="103">
        <f t="shared" si="12"/>
        <v>0</v>
      </c>
      <c r="BL62" s="5">
        <f t="shared" si="13"/>
        <v>3944.5772399999996</v>
      </c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>
      <c r="A63" s="4">
        <f t="shared" si="14"/>
        <v>61</v>
      </c>
      <c r="B63" s="56" t="s">
        <v>2395</v>
      </c>
      <c r="C63" s="56" t="s">
        <v>1699</v>
      </c>
      <c r="D63" s="70" t="s">
        <v>1700</v>
      </c>
      <c r="E63" s="56"/>
      <c r="F63" s="56" t="s">
        <v>1701</v>
      </c>
      <c r="G63" s="56" t="s">
        <v>1702</v>
      </c>
      <c r="H63" s="70" t="s">
        <v>1703</v>
      </c>
      <c r="I63" s="56"/>
      <c r="J63" s="70" t="s">
        <v>1704</v>
      </c>
      <c r="K63" s="56" t="s">
        <v>2387</v>
      </c>
      <c r="L63" s="56" t="s">
        <v>11</v>
      </c>
      <c r="M63" s="56" t="s">
        <v>1705</v>
      </c>
      <c r="N63" s="70" t="s">
        <v>1700</v>
      </c>
      <c r="O63" s="56" t="s">
        <v>1706</v>
      </c>
      <c r="P63" s="56" t="s">
        <v>1701</v>
      </c>
      <c r="Q63" s="56" t="s">
        <v>1702</v>
      </c>
      <c r="R63" s="70" t="s">
        <v>1703</v>
      </c>
      <c r="S63" s="56"/>
      <c r="T63" s="70" t="s">
        <v>1707</v>
      </c>
      <c r="U63" s="70" t="s">
        <v>1708</v>
      </c>
      <c r="V63" s="56">
        <v>15936</v>
      </c>
      <c r="W63" s="56">
        <v>12863</v>
      </c>
      <c r="X63" s="56">
        <v>11266</v>
      </c>
      <c r="Y63" s="56">
        <v>9356</v>
      </c>
      <c r="Z63" s="56">
        <v>3618</v>
      </c>
      <c r="AA63" s="56">
        <v>1913</v>
      </c>
      <c r="AB63" s="80">
        <v>1654</v>
      </c>
      <c r="AC63" s="80">
        <v>1503</v>
      </c>
      <c r="AD63" s="80">
        <v>3446</v>
      </c>
      <c r="AE63" s="80">
        <v>5393</v>
      </c>
      <c r="AF63" s="80">
        <v>10772</v>
      </c>
      <c r="AG63" s="80">
        <v>16360</v>
      </c>
      <c r="AH63" s="56">
        <f t="shared" si="5"/>
        <v>94080</v>
      </c>
      <c r="AI63" s="57">
        <f t="shared" si="6"/>
        <v>94080</v>
      </c>
      <c r="AJ63" s="56" t="str">
        <f>AJ$3</f>
        <v>W-4</v>
      </c>
      <c r="AK63" s="56" t="s">
        <v>1038</v>
      </c>
      <c r="AL63" s="56"/>
      <c r="AM63" s="4">
        <v>8784</v>
      </c>
      <c r="AN63" s="4">
        <v>12</v>
      </c>
      <c r="AO63" s="4">
        <v>100</v>
      </c>
      <c r="AP63" s="4">
        <v>0</v>
      </c>
      <c r="AQ63" s="12">
        <f t="shared" si="7"/>
        <v>94080</v>
      </c>
      <c r="AR63" s="12">
        <f t="shared" si="8"/>
        <v>0</v>
      </c>
      <c r="AS63" s="53">
        <f t="shared" si="34"/>
        <v>0</v>
      </c>
      <c r="AT63" s="55">
        <f t="shared" si="34"/>
        <v>0</v>
      </c>
      <c r="AU63" s="31">
        <f t="shared" si="35"/>
        <v>0</v>
      </c>
      <c r="AV63" s="31">
        <f t="shared" si="35"/>
        <v>0</v>
      </c>
      <c r="AW63" s="31">
        <f t="shared" si="1"/>
        <v>0</v>
      </c>
      <c r="AX63" s="56">
        <f>AX$3</f>
        <v>0</v>
      </c>
      <c r="AY63" s="10">
        <f t="shared" si="2"/>
        <v>0</v>
      </c>
      <c r="AZ63" s="56">
        <f>AZ$3</f>
        <v>0</v>
      </c>
      <c r="BA63" s="10">
        <f t="shared" si="3"/>
        <v>0</v>
      </c>
      <c r="BB63" s="54">
        <v>3.8999999999999998E-3</v>
      </c>
      <c r="BC63" s="10">
        <f t="shared" si="25"/>
        <v>366.91199999999998</v>
      </c>
      <c r="BD63" s="56">
        <f>BD$3</f>
        <v>211.47</v>
      </c>
      <c r="BE63" s="10">
        <f t="shared" si="9"/>
        <v>2537.64</v>
      </c>
      <c r="BF63" s="56">
        <f>BF$3</f>
        <v>174.27</v>
      </c>
      <c r="BG63" s="10">
        <f t="shared" si="10"/>
        <v>0</v>
      </c>
      <c r="BH63" s="56">
        <f>BH$3</f>
        <v>4.0640000000000003E-2</v>
      </c>
      <c r="BI63" s="103">
        <f t="shared" si="11"/>
        <v>3823.4112000000005</v>
      </c>
      <c r="BJ63" s="56">
        <f>BJ$3</f>
        <v>3.3489999999999999E-2</v>
      </c>
      <c r="BK63" s="103">
        <f t="shared" si="12"/>
        <v>0</v>
      </c>
      <c r="BL63" s="5">
        <f t="shared" si="13"/>
        <v>6727.9632000000001</v>
      </c>
    </row>
    <row r="64" spans="1:80">
      <c r="A64" s="4">
        <f t="shared" si="14"/>
        <v>62</v>
      </c>
      <c r="B64" s="56" t="s">
        <v>2395</v>
      </c>
      <c r="C64" s="56" t="s">
        <v>1699</v>
      </c>
      <c r="D64" s="70" t="s">
        <v>1700</v>
      </c>
      <c r="E64" s="56"/>
      <c r="F64" s="56" t="s">
        <v>1701</v>
      </c>
      <c r="G64" s="56" t="s">
        <v>1702</v>
      </c>
      <c r="H64" s="70" t="s">
        <v>1703</v>
      </c>
      <c r="I64" s="56"/>
      <c r="J64" s="70" t="s">
        <v>1704</v>
      </c>
      <c r="K64" s="56" t="s">
        <v>2387</v>
      </c>
      <c r="L64" s="56" t="s">
        <v>11</v>
      </c>
      <c r="M64" s="56" t="s">
        <v>1709</v>
      </c>
      <c r="N64" s="70" t="s">
        <v>1700</v>
      </c>
      <c r="O64" s="56" t="s">
        <v>1706</v>
      </c>
      <c r="P64" s="56" t="s">
        <v>1706</v>
      </c>
      <c r="Q64" s="56" t="s">
        <v>1710</v>
      </c>
      <c r="R64" s="70" t="s">
        <v>410</v>
      </c>
      <c r="S64" s="56"/>
      <c r="T64" s="70" t="s">
        <v>1711</v>
      </c>
      <c r="U64" s="70" t="s">
        <v>771</v>
      </c>
      <c r="V64" s="56"/>
      <c r="W64" s="56"/>
      <c r="X64" s="56"/>
      <c r="Y64" s="56"/>
      <c r="Z64" s="56"/>
      <c r="AA64" s="56"/>
      <c r="AB64" s="80">
        <v>35519</v>
      </c>
      <c r="AC64" s="80"/>
      <c r="AD64" s="80">
        <v>0</v>
      </c>
      <c r="AE64" s="80"/>
      <c r="AF64" s="80">
        <v>13985</v>
      </c>
      <c r="AG64" s="80">
        <v>22809</v>
      </c>
      <c r="AH64" s="56">
        <f t="shared" si="5"/>
        <v>72313</v>
      </c>
      <c r="AI64" s="57">
        <f t="shared" si="6"/>
        <v>72313</v>
      </c>
      <c r="AJ64" s="56" t="str">
        <f>AJ$18</f>
        <v>W-1.1</v>
      </c>
      <c r="AK64" s="56" t="s">
        <v>1038</v>
      </c>
      <c r="AL64" s="56"/>
      <c r="AM64" s="4">
        <v>8784</v>
      </c>
      <c r="AN64" s="4">
        <v>12</v>
      </c>
      <c r="AO64" s="4">
        <v>100</v>
      </c>
      <c r="AP64" s="4">
        <v>0</v>
      </c>
      <c r="AQ64" s="12">
        <f t="shared" si="7"/>
        <v>72313</v>
      </c>
      <c r="AR64" s="12">
        <f t="shared" si="8"/>
        <v>0</v>
      </c>
      <c r="AS64" s="53">
        <f t="shared" si="34"/>
        <v>0</v>
      </c>
      <c r="AT64" s="55">
        <f t="shared" si="34"/>
        <v>0</v>
      </c>
      <c r="AU64" s="31">
        <f t="shared" si="35"/>
        <v>0</v>
      </c>
      <c r="AV64" s="31">
        <f t="shared" si="35"/>
        <v>0</v>
      </c>
      <c r="AW64" s="31">
        <f t="shared" si="1"/>
        <v>0</v>
      </c>
      <c r="AX64" s="56">
        <f>AX$18</f>
        <v>0</v>
      </c>
      <c r="AY64" s="10">
        <f t="shared" si="2"/>
        <v>0</v>
      </c>
      <c r="AZ64" s="56">
        <f>AZ$18</f>
        <v>0</v>
      </c>
      <c r="BA64" s="10">
        <f t="shared" si="3"/>
        <v>0</v>
      </c>
      <c r="BB64" s="54">
        <v>3.8999999999999998E-3</v>
      </c>
      <c r="BC64" s="10">
        <f t="shared" si="25"/>
        <v>282.02069999999998</v>
      </c>
      <c r="BD64" s="56">
        <f>BD$18</f>
        <v>5.04</v>
      </c>
      <c r="BE64" s="10">
        <f t="shared" si="9"/>
        <v>60.48</v>
      </c>
      <c r="BF64" s="56">
        <f>BF$18</f>
        <v>4.1500000000000004</v>
      </c>
      <c r="BG64" s="10">
        <f t="shared" si="10"/>
        <v>0</v>
      </c>
      <c r="BH64" s="56">
        <f>BH$18</f>
        <v>5.8259999999999999E-2</v>
      </c>
      <c r="BI64" s="103">
        <f t="shared" si="11"/>
        <v>4212.9553800000003</v>
      </c>
      <c r="BJ64" s="56">
        <f>BJ$18</f>
        <v>4.8009999999999997E-2</v>
      </c>
      <c r="BK64" s="103">
        <f t="shared" si="12"/>
        <v>0</v>
      </c>
      <c r="BL64" s="5">
        <f t="shared" si="13"/>
        <v>4555.4560799999999</v>
      </c>
    </row>
    <row r="65" spans="1:80">
      <c r="A65" s="4">
        <f t="shared" si="14"/>
        <v>63</v>
      </c>
      <c r="B65" s="56" t="s">
        <v>2395</v>
      </c>
      <c r="C65" s="56" t="s">
        <v>2279</v>
      </c>
      <c r="D65" s="70" t="s">
        <v>2280</v>
      </c>
      <c r="E65" s="56"/>
      <c r="F65" s="56" t="s">
        <v>2281</v>
      </c>
      <c r="G65" s="56" t="s">
        <v>1652</v>
      </c>
      <c r="H65" s="70" t="s">
        <v>852</v>
      </c>
      <c r="I65" s="56"/>
      <c r="J65" s="70" t="s">
        <v>2282</v>
      </c>
      <c r="K65" s="56" t="s">
        <v>2387</v>
      </c>
      <c r="L65" s="70" t="s">
        <v>11</v>
      </c>
      <c r="M65" s="56"/>
      <c r="N65" s="70" t="s">
        <v>2280</v>
      </c>
      <c r="O65" s="56"/>
      <c r="P65" s="56" t="s">
        <v>2281</v>
      </c>
      <c r="Q65" s="56" t="s">
        <v>1652</v>
      </c>
      <c r="R65" s="70" t="s">
        <v>852</v>
      </c>
      <c r="S65" s="56"/>
      <c r="T65" s="70" t="s">
        <v>2320</v>
      </c>
      <c r="U65" s="56"/>
      <c r="V65" s="56"/>
      <c r="W65" s="56"/>
      <c r="X65" s="56"/>
      <c r="Y65" s="56"/>
      <c r="Z65" s="56"/>
      <c r="AA65" s="56"/>
      <c r="AB65" s="80"/>
      <c r="AC65" s="80"/>
      <c r="AD65" s="80"/>
      <c r="AE65" s="80">
        <v>3207</v>
      </c>
      <c r="AF65" s="80">
        <v>7940</v>
      </c>
      <c r="AG65" s="80">
        <v>15755</v>
      </c>
      <c r="AH65" s="56">
        <f t="shared" si="5"/>
        <v>26902</v>
      </c>
      <c r="AI65" s="57">
        <f t="shared" si="6"/>
        <v>26902</v>
      </c>
      <c r="AJ65" s="56" t="str">
        <f>AJ$3</f>
        <v>W-4</v>
      </c>
      <c r="AK65" s="56" t="s">
        <v>1038</v>
      </c>
      <c r="AL65" s="56"/>
      <c r="AM65" s="4">
        <v>8784</v>
      </c>
      <c r="AN65" s="4">
        <v>12</v>
      </c>
      <c r="AO65" s="4">
        <v>100</v>
      </c>
      <c r="AP65" s="4">
        <v>0</v>
      </c>
      <c r="AQ65" s="12">
        <f t="shared" si="7"/>
        <v>26902</v>
      </c>
      <c r="AR65" s="12">
        <f t="shared" si="8"/>
        <v>0</v>
      </c>
      <c r="AS65" s="53">
        <f t="shared" si="34"/>
        <v>0</v>
      </c>
      <c r="AT65" s="55">
        <f t="shared" si="34"/>
        <v>0</v>
      </c>
      <c r="AU65" s="31">
        <f t="shared" si="35"/>
        <v>0</v>
      </c>
      <c r="AV65" s="31">
        <f t="shared" si="35"/>
        <v>0</v>
      </c>
      <c r="AW65" s="31">
        <f t="shared" si="1"/>
        <v>0</v>
      </c>
      <c r="AX65" s="56">
        <f>AX$3</f>
        <v>0</v>
      </c>
      <c r="AY65" s="10">
        <f t="shared" si="2"/>
        <v>0</v>
      </c>
      <c r="AZ65" s="56">
        <f>AZ$3</f>
        <v>0</v>
      </c>
      <c r="BA65" s="10">
        <f t="shared" si="3"/>
        <v>0</v>
      </c>
      <c r="BB65" s="54">
        <v>3.8999999999999998E-3</v>
      </c>
      <c r="BC65" s="10">
        <f t="shared" si="25"/>
        <v>104.9178</v>
      </c>
      <c r="BD65" s="56">
        <f>BD$3</f>
        <v>211.47</v>
      </c>
      <c r="BE65" s="10">
        <f t="shared" si="9"/>
        <v>2537.64</v>
      </c>
      <c r="BF65" s="56">
        <f>BF$3</f>
        <v>174.27</v>
      </c>
      <c r="BG65" s="10">
        <f t="shared" si="10"/>
        <v>0</v>
      </c>
      <c r="BH65" s="56">
        <f>BH$3</f>
        <v>4.0640000000000003E-2</v>
      </c>
      <c r="BI65" s="103">
        <f t="shared" si="11"/>
        <v>1093.29728</v>
      </c>
      <c r="BJ65" s="56">
        <f>BJ$3</f>
        <v>3.3489999999999999E-2</v>
      </c>
      <c r="BK65" s="103">
        <f t="shared" si="12"/>
        <v>0</v>
      </c>
      <c r="BL65" s="5">
        <f t="shared" si="13"/>
        <v>3735.8550800000003</v>
      </c>
    </row>
    <row r="66" spans="1:80">
      <c r="A66" s="4">
        <f t="shared" si="14"/>
        <v>64</v>
      </c>
      <c r="B66" s="56" t="s">
        <v>2395</v>
      </c>
      <c r="C66" s="56" t="s">
        <v>1712</v>
      </c>
      <c r="D66" s="70" t="s">
        <v>1713</v>
      </c>
      <c r="E66" s="56"/>
      <c r="F66" s="56" t="s">
        <v>1714</v>
      </c>
      <c r="G66" s="56" t="s">
        <v>1715</v>
      </c>
      <c r="H66" s="70" t="s">
        <v>4</v>
      </c>
      <c r="I66" s="56"/>
      <c r="J66" s="70" t="s">
        <v>1716</v>
      </c>
      <c r="K66" s="56" t="s">
        <v>2387</v>
      </c>
      <c r="L66" s="56" t="s">
        <v>11</v>
      </c>
      <c r="M66" s="56" t="s">
        <v>1717</v>
      </c>
      <c r="N66" s="70" t="s">
        <v>1713</v>
      </c>
      <c r="O66" s="56"/>
      <c r="P66" s="56" t="s">
        <v>1714</v>
      </c>
      <c r="Q66" s="56" t="s">
        <v>1715</v>
      </c>
      <c r="R66" s="70" t="s">
        <v>4</v>
      </c>
      <c r="S66" s="56"/>
      <c r="T66" s="70" t="s">
        <v>1718</v>
      </c>
      <c r="U66" s="70" t="s">
        <v>1719</v>
      </c>
      <c r="V66" s="56">
        <v>20544</v>
      </c>
      <c r="W66" s="56">
        <v>15749</v>
      </c>
      <c r="X66" s="56">
        <v>12384</v>
      </c>
      <c r="Y66" s="56">
        <v>9074</v>
      </c>
      <c r="Z66" s="56">
        <v>3821</v>
      </c>
      <c r="AA66" s="56">
        <v>2100</v>
      </c>
      <c r="AB66" s="80">
        <v>1866</v>
      </c>
      <c r="AC66" s="80">
        <v>1571</v>
      </c>
      <c r="AD66" s="80">
        <v>3570</v>
      </c>
      <c r="AE66" s="80">
        <v>6483</v>
      </c>
      <c r="AF66" s="80">
        <v>14126</v>
      </c>
      <c r="AG66" s="80">
        <v>20536</v>
      </c>
      <c r="AH66" s="56">
        <f t="shared" si="5"/>
        <v>111824</v>
      </c>
      <c r="AI66" s="57">
        <f t="shared" si="6"/>
        <v>111824</v>
      </c>
      <c r="AJ66" s="56" t="str">
        <f>AJ$3</f>
        <v>W-4</v>
      </c>
      <c r="AK66" s="56" t="s">
        <v>1038</v>
      </c>
      <c r="AL66" s="56"/>
      <c r="AM66" s="4">
        <v>8784</v>
      </c>
      <c r="AN66" s="4">
        <v>12</v>
      </c>
      <c r="AO66" s="4">
        <v>100</v>
      </c>
      <c r="AP66" s="4">
        <v>0</v>
      </c>
      <c r="AQ66" s="12">
        <f t="shared" si="7"/>
        <v>111824</v>
      </c>
      <c r="AR66" s="12">
        <f t="shared" si="8"/>
        <v>0</v>
      </c>
      <c r="AS66" s="53">
        <f t="shared" si="34"/>
        <v>0</v>
      </c>
      <c r="AT66" s="55">
        <f t="shared" si="34"/>
        <v>0</v>
      </c>
      <c r="AU66" s="31">
        <f t="shared" si="35"/>
        <v>0</v>
      </c>
      <c r="AV66" s="31">
        <f t="shared" si="35"/>
        <v>0</v>
      </c>
      <c r="AW66" s="31">
        <f t="shared" si="1"/>
        <v>0</v>
      </c>
      <c r="AX66" s="56">
        <f>AX$3</f>
        <v>0</v>
      </c>
      <c r="AY66" s="10">
        <f t="shared" si="2"/>
        <v>0</v>
      </c>
      <c r="AZ66" s="56">
        <f>AZ$3</f>
        <v>0</v>
      </c>
      <c r="BA66" s="10">
        <f t="shared" si="3"/>
        <v>0</v>
      </c>
      <c r="BB66" s="54">
        <v>3.8999999999999998E-3</v>
      </c>
      <c r="BC66" s="10">
        <f t="shared" si="25"/>
        <v>436.11359999999996</v>
      </c>
      <c r="BD66" s="56">
        <f>BD$3</f>
        <v>211.47</v>
      </c>
      <c r="BE66" s="10">
        <f t="shared" si="9"/>
        <v>2537.64</v>
      </c>
      <c r="BF66" s="56">
        <f>BF$3</f>
        <v>174.27</v>
      </c>
      <c r="BG66" s="10">
        <f t="shared" si="10"/>
        <v>0</v>
      </c>
      <c r="BH66" s="56">
        <f>BH$3</f>
        <v>4.0640000000000003E-2</v>
      </c>
      <c r="BI66" s="103">
        <f t="shared" si="11"/>
        <v>4544.52736</v>
      </c>
      <c r="BJ66" s="56">
        <f>BJ$3</f>
        <v>3.3489999999999999E-2</v>
      </c>
      <c r="BK66" s="103">
        <f t="shared" si="12"/>
        <v>0</v>
      </c>
      <c r="BL66" s="5">
        <f t="shared" si="13"/>
        <v>7518.2809599999991</v>
      </c>
    </row>
    <row r="67" spans="1:80">
      <c r="A67" s="4">
        <f t="shared" si="14"/>
        <v>65</v>
      </c>
      <c r="B67" s="56" t="s">
        <v>2395</v>
      </c>
      <c r="C67" s="56" t="s">
        <v>1737</v>
      </c>
      <c r="D67" s="70" t="s">
        <v>1738</v>
      </c>
      <c r="E67" s="56"/>
      <c r="F67" s="56" t="s">
        <v>1739</v>
      </c>
      <c r="G67" s="56" t="s">
        <v>1740</v>
      </c>
      <c r="H67" s="70" t="s">
        <v>166</v>
      </c>
      <c r="I67" s="56"/>
      <c r="J67" s="70" t="s">
        <v>1741</v>
      </c>
      <c r="K67" s="56" t="s">
        <v>2387</v>
      </c>
      <c r="L67" s="56" t="s">
        <v>11</v>
      </c>
      <c r="M67" s="56" t="s">
        <v>1742</v>
      </c>
      <c r="N67" s="70" t="s">
        <v>1738</v>
      </c>
      <c r="O67" s="56"/>
      <c r="P67" s="56" t="s">
        <v>1739</v>
      </c>
      <c r="Q67" s="56" t="s">
        <v>1740</v>
      </c>
      <c r="R67" s="70" t="s">
        <v>166</v>
      </c>
      <c r="S67" s="56"/>
      <c r="T67" s="70" t="s">
        <v>1743</v>
      </c>
      <c r="U67" s="56"/>
      <c r="V67" s="56"/>
      <c r="W67" s="56">
        <v>21927</v>
      </c>
      <c r="X67" s="56"/>
      <c r="Y67" s="56">
        <v>19125</v>
      </c>
      <c r="Z67" s="56"/>
      <c r="AA67" s="56">
        <v>2588</v>
      </c>
      <c r="AB67" s="80"/>
      <c r="AC67" s="80">
        <v>0</v>
      </c>
      <c r="AD67" s="80"/>
      <c r="AE67" s="80">
        <v>6969</v>
      </c>
      <c r="AF67" s="80"/>
      <c r="AG67" s="80">
        <v>17078</v>
      </c>
      <c r="AH67" s="56">
        <f t="shared" si="5"/>
        <v>67687</v>
      </c>
      <c r="AI67" s="57">
        <f t="shared" si="6"/>
        <v>67687</v>
      </c>
      <c r="AJ67" s="56" t="str">
        <f>AJ$4</f>
        <v>W-3.6</v>
      </c>
      <c r="AK67" s="56" t="s">
        <v>1038</v>
      </c>
      <c r="AL67" s="56"/>
      <c r="AM67" s="4">
        <v>8784</v>
      </c>
      <c r="AN67" s="4">
        <v>12</v>
      </c>
      <c r="AO67" s="4">
        <v>100</v>
      </c>
      <c r="AP67" s="4">
        <v>0</v>
      </c>
      <c r="AQ67" s="12">
        <f t="shared" si="7"/>
        <v>67687</v>
      </c>
      <c r="AR67" s="12">
        <f t="shared" si="8"/>
        <v>0</v>
      </c>
      <c r="AS67" s="53">
        <f t="shared" si="34"/>
        <v>0</v>
      </c>
      <c r="AT67" s="55">
        <f t="shared" si="34"/>
        <v>0</v>
      </c>
      <c r="AU67" s="31">
        <f t="shared" si="35"/>
        <v>0</v>
      </c>
      <c r="AV67" s="31">
        <f t="shared" si="35"/>
        <v>0</v>
      </c>
      <c r="AW67" s="31">
        <f t="shared" ref="AW67:AW77" si="36">SUM(AU67:AV67)</f>
        <v>0</v>
      </c>
      <c r="AX67" s="56">
        <f>AX$4</f>
        <v>0</v>
      </c>
      <c r="AY67" s="10">
        <f t="shared" ref="AY67:AY80" si="37">AX67*AN67*AO67/100</f>
        <v>0</v>
      </c>
      <c r="AZ67" s="56">
        <f>AZ$4</f>
        <v>0</v>
      </c>
      <c r="BA67" s="10">
        <f t="shared" ref="BA67:BA80" si="38">AZ67*AN67*AP67/100</f>
        <v>0</v>
      </c>
      <c r="BB67" s="4"/>
      <c r="BC67" s="10">
        <f t="shared" ref="BC67:BC80" si="39">BB67*AI67</f>
        <v>0</v>
      </c>
      <c r="BD67" s="56">
        <f>BD$4</f>
        <v>38.19</v>
      </c>
      <c r="BE67" s="10">
        <f t="shared" si="9"/>
        <v>458.28</v>
      </c>
      <c r="BF67" s="56">
        <f>BF$4</f>
        <v>31.47</v>
      </c>
      <c r="BG67" s="10">
        <f t="shared" si="10"/>
        <v>0</v>
      </c>
      <c r="BH67" s="56">
        <f>BH$4</f>
        <v>4.2540000000000001E-2</v>
      </c>
      <c r="BI67" s="103">
        <f t="shared" si="11"/>
        <v>2879.4049800000003</v>
      </c>
      <c r="BJ67" s="56">
        <f>BJ$4</f>
        <v>3.5060000000000001E-2</v>
      </c>
      <c r="BK67" s="103">
        <f t="shared" si="12"/>
        <v>0</v>
      </c>
      <c r="BL67" s="5">
        <f t="shared" si="13"/>
        <v>3337.68498</v>
      </c>
    </row>
    <row r="68" spans="1:80" ht="13.5" customHeight="1">
      <c r="A68" s="4">
        <f t="shared" si="14"/>
        <v>66</v>
      </c>
      <c r="B68" s="56" t="s">
        <v>2395</v>
      </c>
      <c r="C68" s="56" t="s">
        <v>1737</v>
      </c>
      <c r="D68" s="70" t="s">
        <v>1738</v>
      </c>
      <c r="E68" s="56"/>
      <c r="F68" s="56" t="s">
        <v>1739</v>
      </c>
      <c r="G68" s="56" t="s">
        <v>1740</v>
      </c>
      <c r="H68" s="70" t="s">
        <v>166</v>
      </c>
      <c r="I68" s="56"/>
      <c r="J68" s="70" t="s">
        <v>1741</v>
      </c>
      <c r="K68" s="56" t="s">
        <v>2387</v>
      </c>
      <c r="L68" s="56" t="s">
        <v>11</v>
      </c>
      <c r="M68" s="56" t="s">
        <v>1744</v>
      </c>
      <c r="N68" s="70" t="s">
        <v>1738</v>
      </c>
      <c r="O68" s="56" t="s">
        <v>1739</v>
      </c>
      <c r="P68" s="56" t="s">
        <v>1739</v>
      </c>
      <c r="Q68" s="56" t="s">
        <v>1740</v>
      </c>
      <c r="R68" s="70" t="s">
        <v>114</v>
      </c>
      <c r="S68" s="70" t="s">
        <v>16</v>
      </c>
      <c r="T68" s="70" t="s">
        <v>2321</v>
      </c>
      <c r="U68" s="56"/>
      <c r="V68" s="56"/>
      <c r="W68" s="56">
        <v>6339</v>
      </c>
      <c r="X68" s="56"/>
      <c r="Y68" s="56"/>
      <c r="Z68" s="56"/>
      <c r="AA68" s="56"/>
      <c r="AB68" s="80"/>
      <c r="AC68" s="80"/>
      <c r="AD68" s="80"/>
      <c r="AE68" s="80"/>
      <c r="AF68" s="80"/>
      <c r="AG68" s="80">
        <v>8306</v>
      </c>
      <c r="AH68" s="56">
        <f t="shared" ref="AH68:AH80" si="40">SUM(V68:AG68)</f>
        <v>14645</v>
      </c>
      <c r="AI68" s="57">
        <f t="shared" ref="AI68:AI80" si="41">AH68</f>
        <v>14645</v>
      </c>
      <c r="AJ68" s="56" t="str">
        <f>AJ$5</f>
        <v>W-2.1</v>
      </c>
      <c r="AK68" s="56" t="s">
        <v>1038</v>
      </c>
      <c r="AL68" s="56"/>
      <c r="AM68" s="4">
        <v>8784</v>
      </c>
      <c r="AN68" s="4">
        <v>12</v>
      </c>
      <c r="AO68" s="4">
        <v>100</v>
      </c>
      <c r="AP68" s="4">
        <v>0</v>
      </c>
      <c r="AQ68" s="12">
        <f t="shared" ref="AQ68:AQ80" si="42">INT(AO68*AI68/100)</f>
        <v>14645</v>
      </c>
      <c r="AR68" s="12">
        <f t="shared" ref="AR68:AR80" si="43">INT(AP68*AI68/100)</f>
        <v>0</v>
      </c>
      <c r="AS68" s="53">
        <f t="shared" si="34"/>
        <v>0</v>
      </c>
      <c r="AT68" s="55">
        <f>AT58</f>
        <v>0</v>
      </c>
      <c r="AU68" s="31">
        <f t="shared" si="35"/>
        <v>0</v>
      </c>
      <c r="AV68" s="31">
        <f>AR68*AT68</f>
        <v>0</v>
      </c>
      <c r="AW68" s="31">
        <f>SUM(AU68:AV68)</f>
        <v>0</v>
      </c>
      <c r="AX68" s="56">
        <f>AX$5</f>
        <v>0</v>
      </c>
      <c r="AY68" s="10">
        <f t="shared" si="37"/>
        <v>0</v>
      </c>
      <c r="AZ68" s="56">
        <f>AZ$5</f>
        <v>0</v>
      </c>
      <c r="BA68" s="10">
        <f t="shared" si="38"/>
        <v>0</v>
      </c>
      <c r="BB68" s="4"/>
      <c r="BC68" s="10">
        <f t="shared" si="39"/>
        <v>0</v>
      </c>
      <c r="BD68" s="56">
        <f>BD$5</f>
        <v>11.64</v>
      </c>
      <c r="BE68" s="10">
        <f t="shared" ref="BE68:BE79" si="44">BD68*AN68*AO68/100</f>
        <v>139.68</v>
      </c>
      <c r="BF68" s="56">
        <f>BF$5</f>
        <v>9.59</v>
      </c>
      <c r="BG68" s="10">
        <f t="shared" ref="BG68:BG79" si="45">BF68*AN68*AP68/100</f>
        <v>0</v>
      </c>
      <c r="BH68" s="56">
        <f>BH$5</f>
        <v>4.3929999999999997E-2</v>
      </c>
      <c r="BI68" s="103">
        <f t="shared" ref="BI68:BI80" si="46">BH68*AI68*AO68/100</f>
        <v>643.35484999999994</v>
      </c>
      <c r="BJ68" s="56">
        <f>BJ$5</f>
        <v>3.6200000000000003E-2</v>
      </c>
      <c r="BK68" s="103">
        <f t="shared" ref="BK68:BK80" si="47">BJ68*AI68*AP68/100</f>
        <v>0</v>
      </c>
      <c r="BL68" s="5">
        <f t="shared" ref="BL68:BL80" si="48">BK68+BI68+BG68+BE68+BC68+BA68+AY68+AW68</f>
        <v>783.03485000000001</v>
      </c>
      <c r="BM68"/>
      <c r="BN68"/>
      <c r="BO68" s="104"/>
    </row>
    <row r="69" spans="1:80">
      <c r="A69" s="4">
        <f t="shared" ref="A69:A80" si="49">A68+1</f>
        <v>67</v>
      </c>
      <c r="B69" s="56" t="s">
        <v>2200</v>
      </c>
      <c r="C69" s="56" t="s">
        <v>2200</v>
      </c>
      <c r="D69" s="70" t="s">
        <v>2201</v>
      </c>
      <c r="E69" s="56"/>
      <c r="F69" s="56" t="s">
        <v>2202</v>
      </c>
      <c r="G69" s="56" t="s">
        <v>2203</v>
      </c>
      <c r="H69" s="70" t="s">
        <v>166</v>
      </c>
      <c r="I69" s="56"/>
      <c r="J69" s="70" t="s">
        <v>2204</v>
      </c>
      <c r="K69" s="56" t="s">
        <v>2387</v>
      </c>
      <c r="L69" s="56" t="s">
        <v>11</v>
      </c>
      <c r="M69" s="56" t="s">
        <v>2205</v>
      </c>
      <c r="N69" s="70" t="s">
        <v>2201</v>
      </c>
      <c r="O69" s="56"/>
      <c r="P69" s="56" t="s">
        <v>2202</v>
      </c>
      <c r="Q69" s="56" t="s">
        <v>2203</v>
      </c>
      <c r="R69" s="70" t="s">
        <v>166</v>
      </c>
      <c r="S69" s="56"/>
      <c r="T69" s="70" t="s">
        <v>2206</v>
      </c>
      <c r="U69" s="56"/>
      <c r="V69" s="56">
        <v>63246</v>
      </c>
      <c r="W69" s="56">
        <v>57095</v>
      </c>
      <c r="X69" s="56">
        <v>50030</v>
      </c>
      <c r="Y69" s="56">
        <v>47691</v>
      </c>
      <c r="Z69" s="56">
        <v>3374</v>
      </c>
      <c r="AA69" s="56">
        <v>0</v>
      </c>
      <c r="AB69" s="80">
        <v>0</v>
      </c>
      <c r="AC69" s="80">
        <v>33</v>
      </c>
      <c r="AD69" s="80">
        <v>12149</v>
      </c>
      <c r="AE69" s="80">
        <v>29575</v>
      </c>
      <c r="AF69" s="80">
        <v>44074</v>
      </c>
      <c r="AG69" s="80">
        <v>66696</v>
      </c>
      <c r="AH69" s="56">
        <f t="shared" si="40"/>
        <v>373963</v>
      </c>
      <c r="AI69" s="57">
        <f t="shared" si="41"/>
        <v>373963</v>
      </c>
      <c r="AJ69" s="56" t="str">
        <f>AJ$13</f>
        <v>W-5.1</v>
      </c>
      <c r="AK69" s="56" t="s">
        <v>1038</v>
      </c>
      <c r="AL69" s="56">
        <v>111</v>
      </c>
      <c r="AM69" s="4">
        <v>8784</v>
      </c>
      <c r="AN69" s="4">
        <v>12</v>
      </c>
      <c r="AO69" s="4">
        <v>0</v>
      </c>
      <c r="AP69" s="4">
        <v>100</v>
      </c>
      <c r="AQ69" s="12">
        <f t="shared" si="42"/>
        <v>0</v>
      </c>
      <c r="AR69" s="12">
        <f t="shared" si="43"/>
        <v>373963</v>
      </c>
      <c r="AS69" s="53">
        <f>AS68</f>
        <v>0</v>
      </c>
      <c r="AT69" s="55">
        <f>AT67</f>
        <v>0</v>
      </c>
      <c r="AU69" s="31">
        <f t="shared" si="35"/>
        <v>0</v>
      </c>
      <c r="AV69" s="31">
        <f t="shared" si="35"/>
        <v>0</v>
      </c>
      <c r="AW69" s="31">
        <f t="shared" si="36"/>
        <v>0</v>
      </c>
      <c r="AX69" s="56">
        <f>AX$13</f>
        <v>0</v>
      </c>
      <c r="AY69" s="10">
        <f t="shared" si="37"/>
        <v>0</v>
      </c>
      <c r="AZ69" s="56">
        <f>AZ$13</f>
        <v>0</v>
      </c>
      <c r="BA69" s="10">
        <f t="shared" si="38"/>
        <v>0</v>
      </c>
      <c r="BB69" s="4"/>
      <c r="BC69" s="10">
        <f t="shared" si="39"/>
        <v>0</v>
      </c>
      <c r="BD69" s="56">
        <f>BD$13</f>
        <v>6.0299999999999998E-3</v>
      </c>
      <c r="BE69" s="10">
        <f>BD69*AM69*AO69/100*AL69</f>
        <v>0</v>
      </c>
      <c r="BF69" s="56">
        <f>BF$13</f>
        <v>4.9699999999999996E-3</v>
      </c>
      <c r="BG69" s="10">
        <f t="shared" si="45"/>
        <v>5.9639999999999999E-2</v>
      </c>
      <c r="BH69" s="56">
        <f>BH$13</f>
        <v>2.4709999999999999E-2</v>
      </c>
      <c r="BI69" s="103">
        <f t="shared" si="46"/>
        <v>0</v>
      </c>
      <c r="BJ69" s="56">
        <f>BJ$13</f>
        <v>2.036E-2</v>
      </c>
      <c r="BK69" s="103">
        <f t="shared" si="47"/>
        <v>7613.8866799999996</v>
      </c>
      <c r="BL69" s="5">
        <f t="shared" si="48"/>
        <v>7613.94632</v>
      </c>
    </row>
    <row r="70" spans="1:80">
      <c r="A70" s="4">
        <f t="shared" si="49"/>
        <v>68</v>
      </c>
      <c r="B70" s="56" t="s">
        <v>2200</v>
      </c>
      <c r="C70" s="56" t="s">
        <v>2200</v>
      </c>
      <c r="D70" s="70" t="s">
        <v>2201</v>
      </c>
      <c r="E70" s="56"/>
      <c r="F70" s="56" t="s">
        <v>2202</v>
      </c>
      <c r="G70" s="56" t="s">
        <v>2203</v>
      </c>
      <c r="H70" s="70" t="s">
        <v>166</v>
      </c>
      <c r="I70" s="56"/>
      <c r="J70" s="70" t="s">
        <v>2204</v>
      </c>
      <c r="K70" s="56" t="s">
        <v>2387</v>
      </c>
      <c r="L70" s="56" t="s">
        <v>11</v>
      </c>
      <c r="M70" s="56" t="s">
        <v>2207</v>
      </c>
      <c r="N70" s="70" t="s">
        <v>2201</v>
      </c>
      <c r="O70" s="56"/>
      <c r="P70" s="56" t="s">
        <v>2202</v>
      </c>
      <c r="Q70" s="56" t="s">
        <v>2203</v>
      </c>
      <c r="R70" s="70" t="s">
        <v>166</v>
      </c>
      <c r="S70" s="56"/>
      <c r="T70" s="70" t="s">
        <v>2208</v>
      </c>
      <c r="U70" s="70" t="s">
        <v>2209</v>
      </c>
      <c r="V70" s="56">
        <v>44069</v>
      </c>
      <c r="W70" s="56">
        <v>38259</v>
      </c>
      <c r="X70" s="56">
        <v>39023</v>
      </c>
      <c r="Y70" s="56">
        <v>31290</v>
      </c>
      <c r="Z70" s="56">
        <v>2846</v>
      </c>
      <c r="AA70" s="56">
        <v>0</v>
      </c>
      <c r="AB70" s="80">
        <v>0</v>
      </c>
      <c r="AC70" s="80">
        <v>22</v>
      </c>
      <c r="AD70" s="80">
        <v>10283</v>
      </c>
      <c r="AE70" s="80">
        <v>23342</v>
      </c>
      <c r="AF70" s="80">
        <v>37068</v>
      </c>
      <c r="AG70" s="80">
        <v>50356</v>
      </c>
      <c r="AH70" s="56">
        <f t="shared" si="40"/>
        <v>276558</v>
      </c>
      <c r="AI70" s="57">
        <f t="shared" si="41"/>
        <v>276558</v>
      </c>
      <c r="AJ70" s="56" t="str">
        <f>AJ$3</f>
        <v>W-4</v>
      </c>
      <c r="AK70" s="56" t="s">
        <v>1038</v>
      </c>
      <c r="AL70" s="56"/>
      <c r="AM70" s="4">
        <v>8784</v>
      </c>
      <c r="AN70" s="4">
        <v>12</v>
      </c>
      <c r="AO70" s="4">
        <v>0</v>
      </c>
      <c r="AP70" s="4">
        <v>100</v>
      </c>
      <c r="AQ70" s="12">
        <f t="shared" si="42"/>
        <v>0</v>
      </c>
      <c r="AR70" s="12">
        <f t="shared" si="43"/>
        <v>276558</v>
      </c>
      <c r="AS70" s="53">
        <f t="shared" ref="AS70:AT80" si="50">AS69</f>
        <v>0</v>
      </c>
      <c r="AT70" s="55">
        <f>AT69</f>
        <v>0</v>
      </c>
      <c r="AU70" s="31">
        <f t="shared" si="35"/>
        <v>0</v>
      </c>
      <c r="AV70" s="31">
        <f t="shared" si="35"/>
        <v>0</v>
      </c>
      <c r="AW70" s="31">
        <f t="shared" si="36"/>
        <v>0</v>
      </c>
      <c r="AX70" s="56">
        <f>AX$3</f>
        <v>0</v>
      </c>
      <c r="AY70" s="10">
        <f t="shared" si="37"/>
        <v>0</v>
      </c>
      <c r="AZ70" s="56">
        <f>AZ$3</f>
        <v>0</v>
      </c>
      <c r="BA70" s="10">
        <f t="shared" si="38"/>
        <v>0</v>
      </c>
      <c r="BB70" s="4"/>
      <c r="BC70" s="10">
        <f t="shared" si="39"/>
        <v>0</v>
      </c>
      <c r="BD70" s="56">
        <f>BD$3</f>
        <v>211.47</v>
      </c>
      <c r="BE70" s="10">
        <f t="shared" si="44"/>
        <v>0</v>
      </c>
      <c r="BF70" s="56">
        <f>BF$3</f>
        <v>174.27</v>
      </c>
      <c r="BG70" s="10">
        <f t="shared" si="45"/>
        <v>2091.2400000000002</v>
      </c>
      <c r="BH70" s="56">
        <f>BH$3</f>
        <v>4.0640000000000003E-2</v>
      </c>
      <c r="BI70" s="103">
        <f t="shared" si="46"/>
        <v>0</v>
      </c>
      <c r="BJ70" s="56">
        <f>BJ$3</f>
        <v>3.3489999999999999E-2</v>
      </c>
      <c r="BK70" s="103">
        <f t="shared" si="47"/>
        <v>9261.92742</v>
      </c>
      <c r="BL70" s="5">
        <f t="shared" si="48"/>
        <v>11353.16742</v>
      </c>
    </row>
    <row r="71" spans="1:80">
      <c r="A71" s="4">
        <f t="shared" si="49"/>
        <v>69</v>
      </c>
      <c r="B71" s="56" t="s">
        <v>2200</v>
      </c>
      <c r="C71" s="56" t="s">
        <v>2200</v>
      </c>
      <c r="D71" s="70" t="s">
        <v>2201</v>
      </c>
      <c r="E71" s="56"/>
      <c r="F71" s="56" t="s">
        <v>2202</v>
      </c>
      <c r="G71" s="56" t="s">
        <v>2203</v>
      </c>
      <c r="H71" s="70" t="s">
        <v>166</v>
      </c>
      <c r="I71" s="56"/>
      <c r="J71" s="70" t="s">
        <v>2204</v>
      </c>
      <c r="K71" s="56" t="s">
        <v>2387</v>
      </c>
      <c r="L71" s="56" t="s">
        <v>11</v>
      </c>
      <c r="M71" s="56" t="s">
        <v>2210</v>
      </c>
      <c r="N71" s="70" t="s">
        <v>2201</v>
      </c>
      <c r="O71" s="56"/>
      <c r="P71" s="56" t="s">
        <v>2202</v>
      </c>
      <c r="Q71" s="56" t="s">
        <v>2203</v>
      </c>
      <c r="R71" s="70" t="s">
        <v>166</v>
      </c>
      <c r="S71" s="56"/>
      <c r="T71" s="70" t="s">
        <v>2211</v>
      </c>
      <c r="U71" s="70" t="s">
        <v>2212</v>
      </c>
      <c r="V71" s="56">
        <v>16239</v>
      </c>
      <c r="W71" s="56">
        <v>12434</v>
      </c>
      <c r="X71" s="56">
        <v>12725</v>
      </c>
      <c r="Y71" s="56">
        <v>10854</v>
      </c>
      <c r="Z71" s="56">
        <v>3899</v>
      </c>
      <c r="AA71" s="56">
        <v>2773</v>
      </c>
      <c r="AB71" s="80">
        <v>2640</v>
      </c>
      <c r="AC71" s="80">
        <v>2289</v>
      </c>
      <c r="AD71" s="80">
        <v>5120</v>
      </c>
      <c r="AE71" s="80">
        <v>7606</v>
      </c>
      <c r="AF71" s="80">
        <v>12203</v>
      </c>
      <c r="AG71" s="80">
        <v>16542</v>
      </c>
      <c r="AH71" s="56">
        <f t="shared" si="40"/>
        <v>105324</v>
      </c>
      <c r="AI71" s="57">
        <f t="shared" si="41"/>
        <v>105324</v>
      </c>
      <c r="AJ71" s="56" t="str">
        <f>AJ$3</f>
        <v>W-4</v>
      </c>
      <c r="AK71" s="56" t="s">
        <v>1038</v>
      </c>
      <c r="AL71" s="56"/>
      <c r="AM71" s="4">
        <v>8784</v>
      </c>
      <c r="AN71" s="4">
        <v>12</v>
      </c>
      <c r="AO71" s="4">
        <v>0</v>
      </c>
      <c r="AP71" s="4">
        <v>100</v>
      </c>
      <c r="AQ71" s="12">
        <f t="shared" si="42"/>
        <v>0</v>
      </c>
      <c r="AR71" s="12">
        <f t="shared" si="43"/>
        <v>105324</v>
      </c>
      <c r="AS71" s="53">
        <f t="shared" si="50"/>
        <v>0</v>
      </c>
      <c r="AT71" s="55">
        <f>AT70</f>
        <v>0</v>
      </c>
      <c r="AU71" s="31">
        <f t="shared" si="35"/>
        <v>0</v>
      </c>
      <c r="AV71" s="31">
        <f>AR71*AT71</f>
        <v>0</v>
      </c>
      <c r="AW71" s="31">
        <f>SUM(AU71:AV71)</f>
        <v>0</v>
      </c>
      <c r="AX71" s="56">
        <f>AX$3</f>
        <v>0</v>
      </c>
      <c r="AY71" s="10">
        <f t="shared" si="37"/>
        <v>0</v>
      </c>
      <c r="AZ71" s="56">
        <f>AZ$3</f>
        <v>0</v>
      </c>
      <c r="BA71" s="10">
        <f t="shared" si="38"/>
        <v>0</v>
      </c>
      <c r="BB71" s="4"/>
      <c r="BC71" s="10">
        <f t="shared" si="39"/>
        <v>0</v>
      </c>
      <c r="BD71" s="56">
        <f>BD$3</f>
        <v>211.47</v>
      </c>
      <c r="BE71" s="10">
        <f t="shared" si="44"/>
        <v>0</v>
      </c>
      <c r="BF71" s="56">
        <f>BF$3</f>
        <v>174.27</v>
      </c>
      <c r="BG71" s="10">
        <f t="shared" si="45"/>
        <v>2091.2400000000002</v>
      </c>
      <c r="BH71" s="56">
        <f>BH$3</f>
        <v>4.0640000000000003E-2</v>
      </c>
      <c r="BI71" s="103">
        <f t="shared" si="46"/>
        <v>0</v>
      </c>
      <c r="BJ71" s="56">
        <f>BJ$3</f>
        <v>3.3489999999999999E-2</v>
      </c>
      <c r="BK71" s="103">
        <f t="shared" si="47"/>
        <v>3527.3007600000001</v>
      </c>
      <c r="BL71" s="5">
        <f t="shared" si="48"/>
        <v>5618.5407599999999</v>
      </c>
    </row>
    <row r="72" spans="1:80" s="68" customFormat="1">
      <c r="A72" s="4">
        <f t="shared" si="49"/>
        <v>70</v>
      </c>
      <c r="B72" s="56" t="s">
        <v>2200</v>
      </c>
      <c r="C72" s="56" t="s">
        <v>2200</v>
      </c>
      <c r="D72" s="70" t="s">
        <v>2201</v>
      </c>
      <c r="E72" s="56"/>
      <c r="F72" s="56" t="s">
        <v>2202</v>
      </c>
      <c r="G72" s="56" t="s">
        <v>2203</v>
      </c>
      <c r="H72" s="70" t="s">
        <v>166</v>
      </c>
      <c r="I72" s="56"/>
      <c r="J72" s="70" t="s">
        <v>2204</v>
      </c>
      <c r="K72" s="56" t="s">
        <v>2387</v>
      </c>
      <c r="L72" s="56" t="s">
        <v>11</v>
      </c>
      <c r="M72" s="56" t="s">
        <v>2213</v>
      </c>
      <c r="N72" s="70" t="s">
        <v>2201</v>
      </c>
      <c r="O72" s="56"/>
      <c r="P72" s="56" t="s">
        <v>2202</v>
      </c>
      <c r="Q72" s="56" t="s">
        <v>2203</v>
      </c>
      <c r="R72" s="70" t="s">
        <v>166</v>
      </c>
      <c r="S72" s="56"/>
      <c r="T72" s="70" t="s">
        <v>2384</v>
      </c>
      <c r="U72" s="70" t="s">
        <v>2214</v>
      </c>
      <c r="V72" s="56">
        <v>32064</v>
      </c>
      <c r="W72" s="56">
        <v>26031</v>
      </c>
      <c r="X72" s="56">
        <v>25668</v>
      </c>
      <c r="Y72" s="56">
        <v>20480</v>
      </c>
      <c r="Z72" s="56">
        <v>1694</v>
      </c>
      <c r="AA72" s="56">
        <v>0</v>
      </c>
      <c r="AB72" s="80">
        <v>0</v>
      </c>
      <c r="AC72" s="80">
        <v>11</v>
      </c>
      <c r="AD72" s="80">
        <v>8992</v>
      </c>
      <c r="AE72" s="80">
        <v>12301</v>
      </c>
      <c r="AF72" s="80">
        <v>21297</v>
      </c>
      <c r="AG72" s="80">
        <v>27487</v>
      </c>
      <c r="AH72" s="56">
        <f t="shared" si="40"/>
        <v>176025</v>
      </c>
      <c r="AI72" s="57">
        <f t="shared" si="41"/>
        <v>176025</v>
      </c>
      <c r="AJ72" s="56" t="str">
        <f>AJ$3</f>
        <v>W-4</v>
      </c>
      <c r="AK72" s="56" t="s">
        <v>1038</v>
      </c>
      <c r="AL72" s="56"/>
      <c r="AM72" s="4">
        <v>8784</v>
      </c>
      <c r="AN72" s="4">
        <v>12</v>
      </c>
      <c r="AO72" s="4">
        <v>0</v>
      </c>
      <c r="AP72" s="4">
        <v>100</v>
      </c>
      <c r="AQ72" s="12">
        <f t="shared" si="42"/>
        <v>0</v>
      </c>
      <c r="AR72" s="12">
        <f t="shared" si="43"/>
        <v>176025</v>
      </c>
      <c r="AS72" s="53">
        <f t="shared" si="50"/>
        <v>0</v>
      </c>
      <c r="AT72" s="55">
        <f>AT68</f>
        <v>0</v>
      </c>
      <c r="AU72" s="31">
        <f t="shared" si="35"/>
        <v>0</v>
      </c>
      <c r="AV72" s="31">
        <f t="shared" si="35"/>
        <v>0</v>
      </c>
      <c r="AW72" s="31">
        <f t="shared" si="36"/>
        <v>0</v>
      </c>
      <c r="AX72" s="56">
        <f>AX$3</f>
        <v>0</v>
      </c>
      <c r="AY72" s="10">
        <f t="shared" si="37"/>
        <v>0</v>
      </c>
      <c r="AZ72" s="56">
        <f>AZ$3</f>
        <v>0</v>
      </c>
      <c r="BA72" s="10">
        <f t="shared" si="38"/>
        <v>0</v>
      </c>
      <c r="BB72" s="4"/>
      <c r="BC72" s="10">
        <f t="shared" si="39"/>
        <v>0</v>
      </c>
      <c r="BD72" s="56">
        <f>BD$3</f>
        <v>211.47</v>
      </c>
      <c r="BE72" s="10">
        <f t="shared" si="44"/>
        <v>0</v>
      </c>
      <c r="BF72" s="56">
        <f>BF$3</f>
        <v>174.27</v>
      </c>
      <c r="BG72" s="10">
        <f t="shared" si="45"/>
        <v>2091.2400000000002</v>
      </c>
      <c r="BH72" s="56">
        <f>BH$3</f>
        <v>4.0640000000000003E-2</v>
      </c>
      <c r="BI72" s="103">
        <f t="shared" si="46"/>
        <v>0</v>
      </c>
      <c r="BJ72" s="56">
        <f>BJ$3</f>
        <v>3.3489999999999999E-2</v>
      </c>
      <c r="BK72" s="103">
        <f t="shared" si="47"/>
        <v>5895.0772499999994</v>
      </c>
      <c r="BL72" s="5">
        <f t="shared" si="48"/>
        <v>7986.3172500000001</v>
      </c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s="68" customFormat="1">
      <c r="A73" s="4">
        <f t="shared" si="49"/>
        <v>71</v>
      </c>
      <c r="B73" s="56" t="s">
        <v>2200</v>
      </c>
      <c r="C73" s="56" t="s">
        <v>2200</v>
      </c>
      <c r="D73" s="70" t="s">
        <v>2201</v>
      </c>
      <c r="E73" s="56"/>
      <c r="F73" s="56" t="s">
        <v>2202</v>
      </c>
      <c r="G73" s="56" t="s">
        <v>2203</v>
      </c>
      <c r="H73" s="70" t="s">
        <v>166</v>
      </c>
      <c r="I73" s="56"/>
      <c r="J73" s="70" t="s">
        <v>2204</v>
      </c>
      <c r="K73" s="56" t="s">
        <v>2387</v>
      </c>
      <c r="L73" s="56" t="s">
        <v>11</v>
      </c>
      <c r="M73" s="56" t="s">
        <v>2215</v>
      </c>
      <c r="N73" s="70" t="s">
        <v>2201</v>
      </c>
      <c r="O73" s="56"/>
      <c r="P73" s="56" t="s">
        <v>2202</v>
      </c>
      <c r="Q73" s="56" t="s">
        <v>2203</v>
      </c>
      <c r="R73" s="70" t="s">
        <v>166</v>
      </c>
      <c r="S73" s="56"/>
      <c r="T73" s="70" t="s">
        <v>2216</v>
      </c>
      <c r="U73" s="56"/>
      <c r="V73" s="56">
        <v>95223</v>
      </c>
      <c r="W73" s="56">
        <v>87827</v>
      </c>
      <c r="X73" s="56">
        <v>87530</v>
      </c>
      <c r="Y73" s="56">
        <v>65970</v>
      </c>
      <c r="Z73" s="56">
        <v>3941</v>
      </c>
      <c r="AA73" s="56">
        <v>0</v>
      </c>
      <c r="AB73" s="80">
        <v>0</v>
      </c>
      <c r="AC73" s="80">
        <v>76</v>
      </c>
      <c r="AD73" s="80">
        <v>26255</v>
      </c>
      <c r="AE73" s="80">
        <v>53743</v>
      </c>
      <c r="AF73" s="80">
        <v>78583</v>
      </c>
      <c r="AG73" s="80">
        <v>106477</v>
      </c>
      <c r="AH73" s="56">
        <f t="shared" si="40"/>
        <v>605625</v>
      </c>
      <c r="AI73" s="57">
        <f t="shared" si="41"/>
        <v>605625</v>
      </c>
      <c r="AJ73" s="56" t="str">
        <f>AJ$13</f>
        <v>W-5.1</v>
      </c>
      <c r="AK73" s="56" t="s">
        <v>1038</v>
      </c>
      <c r="AL73" s="56">
        <v>156</v>
      </c>
      <c r="AM73" s="4">
        <v>8784</v>
      </c>
      <c r="AN73" s="4">
        <v>12</v>
      </c>
      <c r="AO73" s="4">
        <v>0</v>
      </c>
      <c r="AP73" s="4">
        <v>100</v>
      </c>
      <c r="AQ73" s="12">
        <f t="shared" si="42"/>
        <v>0</v>
      </c>
      <c r="AR73" s="12">
        <f t="shared" si="43"/>
        <v>605625</v>
      </c>
      <c r="AS73" s="53">
        <f t="shared" si="50"/>
        <v>0</v>
      </c>
      <c r="AT73" s="55">
        <f>AT71</f>
        <v>0</v>
      </c>
      <c r="AU73" s="31">
        <f t="shared" si="35"/>
        <v>0</v>
      </c>
      <c r="AV73" s="31">
        <f t="shared" si="35"/>
        <v>0</v>
      </c>
      <c r="AW73" s="31">
        <f t="shared" si="36"/>
        <v>0</v>
      </c>
      <c r="AX73" s="56">
        <f>AX$13</f>
        <v>0</v>
      </c>
      <c r="AY73" s="10">
        <f t="shared" si="37"/>
        <v>0</v>
      </c>
      <c r="AZ73" s="56">
        <f>AZ$13</f>
        <v>0</v>
      </c>
      <c r="BA73" s="10">
        <f t="shared" si="38"/>
        <v>0</v>
      </c>
      <c r="BB73" s="4"/>
      <c r="BC73" s="10">
        <f t="shared" si="39"/>
        <v>0</v>
      </c>
      <c r="BD73" s="56">
        <f>BD$13</f>
        <v>6.0299999999999998E-3</v>
      </c>
      <c r="BE73" s="10">
        <f>BD73*AM73*AO73/100*AL73</f>
        <v>0</v>
      </c>
      <c r="BF73" s="56">
        <f>BF$13</f>
        <v>4.9699999999999996E-3</v>
      </c>
      <c r="BG73" s="10">
        <f>BF73*AM73*AP73/100*AL73</f>
        <v>6810.4108799999995</v>
      </c>
      <c r="BH73" s="56">
        <f>BH$13</f>
        <v>2.4709999999999999E-2</v>
      </c>
      <c r="BI73" s="103">
        <f t="shared" si="46"/>
        <v>0</v>
      </c>
      <c r="BJ73" s="56">
        <f>BJ$13</f>
        <v>2.036E-2</v>
      </c>
      <c r="BK73" s="103">
        <f t="shared" si="47"/>
        <v>12330.525</v>
      </c>
      <c r="BL73" s="5">
        <f t="shared" si="48"/>
        <v>19140.935879999997</v>
      </c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s="68" customFormat="1">
      <c r="A74" s="4">
        <f t="shared" si="49"/>
        <v>72</v>
      </c>
      <c r="B74" s="56" t="s">
        <v>2200</v>
      </c>
      <c r="C74" s="56" t="s">
        <v>2200</v>
      </c>
      <c r="D74" s="70" t="s">
        <v>2201</v>
      </c>
      <c r="E74" s="56"/>
      <c r="F74" s="56" t="s">
        <v>2202</v>
      </c>
      <c r="G74" s="56" t="s">
        <v>2203</v>
      </c>
      <c r="H74" s="70" t="s">
        <v>166</v>
      </c>
      <c r="I74" s="56"/>
      <c r="J74" s="70" t="s">
        <v>2204</v>
      </c>
      <c r="K74" s="56" t="s">
        <v>2387</v>
      </c>
      <c r="L74" s="56" t="s">
        <v>11</v>
      </c>
      <c r="M74" s="56" t="s">
        <v>2217</v>
      </c>
      <c r="N74" s="70" t="s">
        <v>2201</v>
      </c>
      <c r="O74" s="56"/>
      <c r="P74" s="56" t="s">
        <v>2202</v>
      </c>
      <c r="Q74" s="56" t="s">
        <v>2218</v>
      </c>
      <c r="R74" s="70" t="s">
        <v>166</v>
      </c>
      <c r="S74" s="56"/>
      <c r="T74" s="70" t="s">
        <v>2219</v>
      </c>
      <c r="U74" s="70" t="s">
        <v>2220</v>
      </c>
      <c r="V74" s="56">
        <v>21616</v>
      </c>
      <c r="W74" s="56">
        <v>14293</v>
      </c>
      <c r="X74" s="56">
        <v>14964</v>
      </c>
      <c r="Y74" s="56">
        <v>10876</v>
      </c>
      <c r="Z74" s="56">
        <v>1195</v>
      </c>
      <c r="AA74" s="56">
        <v>0</v>
      </c>
      <c r="AB74" s="80">
        <v>0</v>
      </c>
      <c r="AC74" s="80">
        <v>11</v>
      </c>
      <c r="AD74" s="80">
        <v>3189</v>
      </c>
      <c r="AE74" s="80">
        <v>7454</v>
      </c>
      <c r="AF74" s="80">
        <v>15456</v>
      </c>
      <c r="AG74" s="80">
        <v>20357</v>
      </c>
      <c r="AH74" s="56">
        <f t="shared" si="40"/>
        <v>109411</v>
      </c>
      <c r="AI74" s="57">
        <f t="shared" si="41"/>
        <v>109411</v>
      </c>
      <c r="AJ74" s="56" t="str">
        <f>AJ$3</f>
        <v>W-4</v>
      </c>
      <c r="AK74" s="56" t="s">
        <v>1038</v>
      </c>
      <c r="AL74" s="56"/>
      <c r="AM74" s="4">
        <v>8784</v>
      </c>
      <c r="AN74" s="4">
        <v>12</v>
      </c>
      <c r="AO74" s="4">
        <v>0</v>
      </c>
      <c r="AP74" s="4">
        <v>100</v>
      </c>
      <c r="AQ74" s="12">
        <f t="shared" si="42"/>
        <v>0</v>
      </c>
      <c r="AR74" s="12">
        <f t="shared" si="43"/>
        <v>109411</v>
      </c>
      <c r="AS74" s="53">
        <f t="shared" si="50"/>
        <v>0</v>
      </c>
      <c r="AT74" s="55">
        <f>AT73</f>
        <v>0</v>
      </c>
      <c r="AU74" s="31">
        <f t="shared" si="35"/>
        <v>0</v>
      </c>
      <c r="AV74" s="31">
        <f t="shared" si="35"/>
        <v>0</v>
      </c>
      <c r="AW74" s="31">
        <f t="shared" si="36"/>
        <v>0</v>
      </c>
      <c r="AX74" s="56">
        <f>AX$3</f>
        <v>0</v>
      </c>
      <c r="AY74" s="10">
        <f t="shared" si="37"/>
        <v>0</v>
      </c>
      <c r="AZ74" s="56">
        <f>AZ$3</f>
        <v>0</v>
      </c>
      <c r="BA74" s="10">
        <f t="shared" si="38"/>
        <v>0</v>
      </c>
      <c r="BB74" s="4"/>
      <c r="BC74" s="10">
        <f t="shared" si="39"/>
        <v>0</v>
      </c>
      <c r="BD74" s="56">
        <f>BD$3</f>
        <v>211.47</v>
      </c>
      <c r="BE74" s="10">
        <f t="shared" si="44"/>
        <v>0</v>
      </c>
      <c r="BF74" s="56">
        <f>BF$3</f>
        <v>174.27</v>
      </c>
      <c r="BG74" s="10">
        <f t="shared" si="45"/>
        <v>2091.2400000000002</v>
      </c>
      <c r="BH74" s="56">
        <f>BH$3</f>
        <v>4.0640000000000003E-2</v>
      </c>
      <c r="BI74" s="103">
        <f t="shared" si="46"/>
        <v>0</v>
      </c>
      <c r="BJ74" s="56">
        <f>BJ$3</f>
        <v>3.3489999999999999E-2</v>
      </c>
      <c r="BK74" s="103">
        <f t="shared" si="47"/>
        <v>3664.1743899999997</v>
      </c>
      <c r="BL74" s="5">
        <f t="shared" si="48"/>
        <v>5755.4143899999999</v>
      </c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s="68" customFormat="1">
      <c r="A75" s="4">
        <f t="shared" si="49"/>
        <v>73</v>
      </c>
      <c r="B75" s="56" t="s">
        <v>2429</v>
      </c>
      <c r="C75" s="56" t="s">
        <v>2221</v>
      </c>
      <c r="D75" s="70" t="s">
        <v>2222</v>
      </c>
      <c r="E75" s="56"/>
      <c r="F75" s="56" t="s">
        <v>2223</v>
      </c>
      <c r="G75" s="56" t="s">
        <v>2224</v>
      </c>
      <c r="H75" s="70" t="s">
        <v>180</v>
      </c>
      <c r="I75" s="56"/>
      <c r="J75" s="70" t="s">
        <v>2225</v>
      </c>
      <c r="K75" s="56" t="s">
        <v>2387</v>
      </c>
      <c r="L75" s="56" t="s">
        <v>11</v>
      </c>
      <c r="M75" s="56"/>
      <c r="N75" s="70" t="s">
        <v>2222</v>
      </c>
      <c r="O75" s="56"/>
      <c r="P75" s="56" t="s">
        <v>2223</v>
      </c>
      <c r="Q75" s="56" t="s">
        <v>2224</v>
      </c>
      <c r="R75" s="70" t="s">
        <v>180</v>
      </c>
      <c r="S75" s="56"/>
      <c r="T75" s="70" t="s">
        <v>2226</v>
      </c>
      <c r="U75" s="70"/>
      <c r="V75" s="56">
        <v>8187</v>
      </c>
      <c r="W75" s="56">
        <v>6913</v>
      </c>
      <c r="X75" s="56">
        <v>1449</v>
      </c>
      <c r="Y75" s="56">
        <v>7452</v>
      </c>
      <c r="Z75" s="56">
        <v>5013</v>
      </c>
      <c r="AA75" s="56">
        <v>51422</v>
      </c>
      <c r="AB75" s="80">
        <v>524</v>
      </c>
      <c r="AC75" s="80">
        <v>0</v>
      </c>
      <c r="AD75" s="80">
        <v>0</v>
      </c>
      <c r="AE75" s="80">
        <v>10888</v>
      </c>
      <c r="AF75" s="80">
        <v>6878</v>
      </c>
      <c r="AG75" s="80">
        <v>31522</v>
      </c>
      <c r="AH75" s="56">
        <f t="shared" si="40"/>
        <v>130248</v>
      </c>
      <c r="AI75" s="57">
        <f t="shared" si="41"/>
        <v>130248</v>
      </c>
      <c r="AJ75" s="56" t="str">
        <f>AJ$3</f>
        <v>W-4</v>
      </c>
      <c r="AK75" s="56" t="s">
        <v>1038</v>
      </c>
      <c r="AL75" s="56"/>
      <c r="AM75" s="4">
        <v>8784</v>
      </c>
      <c r="AN75" s="4">
        <v>12</v>
      </c>
      <c r="AO75" s="4">
        <v>100</v>
      </c>
      <c r="AP75" s="4">
        <v>0</v>
      </c>
      <c r="AQ75" s="12">
        <f t="shared" si="42"/>
        <v>130248</v>
      </c>
      <c r="AR75" s="12">
        <f t="shared" si="43"/>
        <v>0</v>
      </c>
      <c r="AS75" s="53">
        <f t="shared" si="50"/>
        <v>0</v>
      </c>
      <c r="AT75" s="55">
        <f>AT74</f>
        <v>0</v>
      </c>
      <c r="AU75" s="31">
        <f t="shared" si="35"/>
        <v>0</v>
      </c>
      <c r="AV75" s="31">
        <f t="shared" si="35"/>
        <v>0</v>
      </c>
      <c r="AW75" s="31">
        <f t="shared" si="36"/>
        <v>0</v>
      </c>
      <c r="AX75" s="56">
        <f>AX$3</f>
        <v>0</v>
      </c>
      <c r="AY75" s="10">
        <f t="shared" si="37"/>
        <v>0</v>
      </c>
      <c r="AZ75" s="56">
        <f>AZ$3</f>
        <v>0</v>
      </c>
      <c r="BA75" s="10">
        <f t="shared" si="38"/>
        <v>0</v>
      </c>
      <c r="BB75" s="4"/>
      <c r="BC75" s="10">
        <f t="shared" si="39"/>
        <v>0</v>
      </c>
      <c r="BD75" s="56">
        <f>BD$3</f>
        <v>211.47</v>
      </c>
      <c r="BE75" s="10">
        <f t="shared" si="44"/>
        <v>2537.64</v>
      </c>
      <c r="BF75" s="56">
        <f>BF$3</f>
        <v>174.27</v>
      </c>
      <c r="BG75" s="10">
        <f t="shared" si="45"/>
        <v>0</v>
      </c>
      <c r="BH75" s="56">
        <f>BH$3</f>
        <v>4.0640000000000003E-2</v>
      </c>
      <c r="BI75" s="103">
        <f t="shared" si="46"/>
        <v>5293.2787199999993</v>
      </c>
      <c r="BJ75" s="56">
        <f>BJ$3</f>
        <v>3.3489999999999999E-2</v>
      </c>
      <c r="BK75" s="103">
        <f t="shared" si="47"/>
        <v>0</v>
      </c>
      <c r="BL75" s="5">
        <f t="shared" si="48"/>
        <v>7830.9187199999997</v>
      </c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s="68" customFormat="1">
      <c r="A76" s="4">
        <f t="shared" si="49"/>
        <v>74</v>
      </c>
      <c r="B76" s="56" t="s">
        <v>2429</v>
      </c>
      <c r="C76" s="59" t="s">
        <v>2283</v>
      </c>
      <c r="D76" s="59" t="s">
        <v>2284</v>
      </c>
      <c r="E76" s="59"/>
      <c r="F76" s="59" t="s">
        <v>2285</v>
      </c>
      <c r="G76" s="59" t="s">
        <v>2286</v>
      </c>
      <c r="H76" s="59" t="s">
        <v>2287</v>
      </c>
      <c r="I76" s="59"/>
      <c r="J76" s="59">
        <v>5991019893</v>
      </c>
      <c r="K76" s="59" t="s">
        <v>2387</v>
      </c>
      <c r="L76" s="59" t="s">
        <v>11</v>
      </c>
      <c r="M76" s="59" t="s">
        <v>2288</v>
      </c>
      <c r="N76" s="59" t="s">
        <v>2284</v>
      </c>
      <c r="O76" s="59"/>
      <c r="P76" s="59" t="s">
        <v>2285</v>
      </c>
      <c r="Q76" s="59" t="s">
        <v>1513</v>
      </c>
      <c r="R76" s="59" t="s">
        <v>1878</v>
      </c>
      <c r="S76" s="59"/>
      <c r="T76" s="79" t="s">
        <v>2289</v>
      </c>
      <c r="U76" s="59" t="s">
        <v>2290</v>
      </c>
      <c r="V76" s="56">
        <v>1727</v>
      </c>
      <c r="W76" s="56">
        <v>1328</v>
      </c>
      <c r="X76" s="56">
        <v>1195</v>
      </c>
      <c r="Y76" s="56">
        <v>398</v>
      </c>
      <c r="Z76" s="56">
        <v>0</v>
      </c>
      <c r="AA76" s="56">
        <v>0</v>
      </c>
      <c r="AB76" s="80">
        <v>0</v>
      </c>
      <c r="AC76" s="80">
        <v>0</v>
      </c>
      <c r="AD76" s="80">
        <v>400</v>
      </c>
      <c r="AE76" s="80">
        <v>1195</v>
      </c>
      <c r="AF76" s="80">
        <v>1330</v>
      </c>
      <c r="AG76" s="80">
        <v>1727</v>
      </c>
      <c r="AH76" s="56">
        <f t="shared" si="40"/>
        <v>9300</v>
      </c>
      <c r="AI76" s="57">
        <f t="shared" si="41"/>
        <v>9300</v>
      </c>
      <c r="AJ76" s="56" t="str">
        <f>AJ$18</f>
        <v>W-1.1</v>
      </c>
      <c r="AK76" s="56" t="s">
        <v>1038</v>
      </c>
      <c r="AL76" s="59"/>
      <c r="AM76" s="4">
        <v>8784</v>
      </c>
      <c r="AN76" s="4">
        <v>12</v>
      </c>
      <c r="AO76" s="4">
        <v>100</v>
      </c>
      <c r="AP76" s="4">
        <v>0</v>
      </c>
      <c r="AQ76" s="12">
        <f t="shared" si="42"/>
        <v>9300</v>
      </c>
      <c r="AR76" s="12">
        <f t="shared" si="43"/>
        <v>0</v>
      </c>
      <c r="AS76" s="53">
        <f t="shared" si="50"/>
        <v>0</v>
      </c>
      <c r="AT76" s="55">
        <f>AT72</f>
        <v>0</v>
      </c>
      <c r="AU76" s="31">
        <f t="shared" si="35"/>
        <v>0</v>
      </c>
      <c r="AV76" s="31">
        <f t="shared" si="35"/>
        <v>0</v>
      </c>
      <c r="AW76" s="31">
        <f t="shared" si="36"/>
        <v>0</v>
      </c>
      <c r="AX76" s="56">
        <f>AX$18</f>
        <v>0</v>
      </c>
      <c r="AY76" s="10">
        <f t="shared" si="37"/>
        <v>0</v>
      </c>
      <c r="AZ76" s="56">
        <f>AZ$18</f>
        <v>0</v>
      </c>
      <c r="BA76" s="10">
        <f t="shared" si="38"/>
        <v>0</v>
      </c>
      <c r="BB76" s="4"/>
      <c r="BC76" s="10">
        <f t="shared" si="39"/>
        <v>0</v>
      </c>
      <c r="BD76" s="56">
        <f>BD$18</f>
        <v>5.04</v>
      </c>
      <c r="BE76" s="10">
        <f t="shared" si="44"/>
        <v>60.48</v>
      </c>
      <c r="BF76" s="56">
        <f>BF$18</f>
        <v>4.1500000000000004</v>
      </c>
      <c r="BG76" s="10">
        <f t="shared" si="45"/>
        <v>0</v>
      </c>
      <c r="BH76" s="56">
        <f>BH$18</f>
        <v>5.8259999999999999E-2</v>
      </c>
      <c r="BI76" s="103">
        <f t="shared" si="46"/>
        <v>541.81799999999998</v>
      </c>
      <c r="BJ76" s="56">
        <f>BJ$18</f>
        <v>4.8009999999999997E-2</v>
      </c>
      <c r="BK76" s="103">
        <f t="shared" si="47"/>
        <v>0</v>
      </c>
      <c r="BL76" s="5">
        <f t="shared" si="48"/>
        <v>602.298</v>
      </c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s="68" customFormat="1">
      <c r="A77" s="4">
        <f t="shared" si="49"/>
        <v>75</v>
      </c>
      <c r="B77" s="56" t="s">
        <v>2388</v>
      </c>
      <c r="C77" s="56" t="s">
        <v>1383</v>
      </c>
      <c r="D77" s="70" t="s">
        <v>1384</v>
      </c>
      <c r="E77" s="56"/>
      <c r="F77" s="56" t="s">
        <v>1385</v>
      </c>
      <c r="G77" s="56" t="s">
        <v>1386</v>
      </c>
      <c r="H77" s="70" t="s">
        <v>427</v>
      </c>
      <c r="I77" s="56"/>
      <c r="J77" s="70" t="s">
        <v>1387</v>
      </c>
      <c r="K77" s="56" t="s">
        <v>2387</v>
      </c>
      <c r="L77" s="56" t="s">
        <v>11</v>
      </c>
      <c r="M77" s="56" t="s">
        <v>1388</v>
      </c>
      <c r="N77" s="70" t="s">
        <v>1389</v>
      </c>
      <c r="O77" s="56" t="s">
        <v>1390</v>
      </c>
      <c r="P77" s="56" t="s">
        <v>1391</v>
      </c>
      <c r="Q77" s="56"/>
      <c r="R77" s="70" t="s">
        <v>1392</v>
      </c>
      <c r="S77" s="56"/>
      <c r="T77" s="70" t="s">
        <v>1393</v>
      </c>
      <c r="U77" s="70" t="s">
        <v>1394</v>
      </c>
      <c r="V77" s="56">
        <v>7332</v>
      </c>
      <c r="W77" s="56"/>
      <c r="X77" s="56">
        <v>7914</v>
      </c>
      <c r="Y77" s="56"/>
      <c r="Z77" s="56">
        <v>3786</v>
      </c>
      <c r="AA77" s="56"/>
      <c r="AB77" s="80">
        <v>411</v>
      </c>
      <c r="AC77" s="80"/>
      <c r="AD77" s="80">
        <v>22</v>
      </c>
      <c r="AE77" s="80"/>
      <c r="AF77" s="80">
        <v>1451</v>
      </c>
      <c r="AG77" s="80">
        <v>5046</v>
      </c>
      <c r="AH77" s="56">
        <f t="shared" si="40"/>
        <v>25962</v>
      </c>
      <c r="AI77" s="57">
        <f t="shared" si="41"/>
        <v>25962</v>
      </c>
      <c r="AJ77" s="56" t="str">
        <f>AJ$4</f>
        <v>W-3.6</v>
      </c>
      <c r="AK77" s="56" t="s">
        <v>1038</v>
      </c>
      <c r="AL77" s="56"/>
      <c r="AM77" s="4">
        <v>8784</v>
      </c>
      <c r="AN77" s="4">
        <v>12</v>
      </c>
      <c r="AO77" s="4">
        <v>100</v>
      </c>
      <c r="AP77" s="4">
        <v>0</v>
      </c>
      <c r="AQ77" s="12">
        <f t="shared" si="42"/>
        <v>25962</v>
      </c>
      <c r="AR77" s="12">
        <f t="shared" si="43"/>
        <v>0</v>
      </c>
      <c r="AS77" s="53">
        <f t="shared" si="50"/>
        <v>0</v>
      </c>
      <c r="AT77" s="55">
        <f>AT75</f>
        <v>0</v>
      </c>
      <c r="AU77" s="31">
        <f t="shared" si="35"/>
        <v>0</v>
      </c>
      <c r="AV77" s="31">
        <f t="shared" si="35"/>
        <v>0</v>
      </c>
      <c r="AW77" s="31">
        <f t="shared" si="36"/>
        <v>0</v>
      </c>
      <c r="AX77" s="56">
        <f>AX$4</f>
        <v>0</v>
      </c>
      <c r="AY77" s="10">
        <f t="shared" si="37"/>
        <v>0</v>
      </c>
      <c r="AZ77" s="56">
        <f>AZ$4</f>
        <v>0</v>
      </c>
      <c r="BA77" s="10">
        <f t="shared" si="38"/>
        <v>0</v>
      </c>
      <c r="BB77" s="4"/>
      <c r="BC77" s="10">
        <f t="shared" si="39"/>
        <v>0</v>
      </c>
      <c r="BD77" s="56">
        <f>BD$4</f>
        <v>38.19</v>
      </c>
      <c r="BE77" s="10">
        <f t="shared" si="44"/>
        <v>458.28</v>
      </c>
      <c r="BF77" s="56">
        <f>BF$4</f>
        <v>31.47</v>
      </c>
      <c r="BG77" s="10">
        <f t="shared" si="45"/>
        <v>0</v>
      </c>
      <c r="BH77" s="56">
        <f>BH$4</f>
        <v>4.2540000000000001E-2</v>
      </c>
      <c r="BI77" s="103">
        <f t="shared" si="46"/>
        <v>1104.4234799999999</v>
      </c>
      <c r="BJ77" s="56">
        <f>BJ$4</f>
        <v>3.5060000000000001E-2</v>
      </c>
      <c r="BK77" s="103">
        <f t="shared" si="47"/>
        <v>0</v>
      </c>
      <c r="BL77" s="5">
        <f t="shared" si="48"/>
        <v>1562.7034799999999</v>
      </c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>
      <c r="A78" s="4">
        <f t="shared" si="49"/>
        <v>76</v>
      </c>
      <c r="B78" s="56" t="s">
        <v>2388</v>
      </c>
      <c r="C78" s="56" t="s">
        <v>1383</v>
      </c>
      <c r="D78" s="70" t="s">
        <v>1384</v>
      </c>
      <c r="E78" s="56"/>
      <c r="F78" s="56" t="s">
        <v>1385</v>
      </c>
      <c r="G78" s="56" t="s">
        <v>1386</v>
      </c>
      <c r="H78" s="70" t="s">
        <v>427</v>
      </c>
      <c r="I78" s="56"/>
      <c r="J78" s="70" t="s">
        <v>1387</v>
      </c>
      <c r="K78" s="56" t="s">
        <v>2387</v>
      </c>
      <c r="L78" s="56" t="s">
        <v>11</v>
      </c>
      <c r="M78" s="56" t="s">
        <v>1395</v>
      </c>
      <c r="N78" s="70" t="s">
        <v>1389</v>
      </c>
      <c r="O78" s="56" t="s">
        <v>1390</v>
      </c>
      <c r="P78" s="56" t="s">
        <v>1391</v>
      </c>
      <c r="Q78" s="56"/>
      <c r="R78" s="70" t="s">
        <v>1392</v>
      </c>
      <c r="S78" s="56"/>
      <c r="T78" s="70" t="s">
        <v>1396</v>
      </c>
      <c r="U78" s="70" t="s">
        <v>1397</v>
      </c>
      <c r="V78" s="56">
        <v>9700</v>
      </c>
      <c r="W78" s="56"/>
      <c r="X78" s="56">
        <v>1773</v>
      </c>
      <c r="Y78" s="56"/>
      <c r="Z78" s="56">
        <v>5407</v>
      </c>
      <c r="AA78" s="56"/>
      <c r="AB78" s="80">
        <v>990</v>
      </c>
      <c r="AC78" s="80"/>
      <c r="AD78" s="80">
        <v>1012</v>
      </c>
      <c r="AE78" s="80"/>
      <c r="AF78" s="80">
        <v>2686</v>
      </c>
      <c r="AG78" s="80">
        <v>17285</v>
      </c>
      <c r="AH78" s="56">
        <f t="shared" si="40"/>
        <v>38853</v>
      </c>
      <c r="AI78" s="57">
        <f t="shared" si="41"/>
        <v>38853</v>
      </c>
      <c r="AJ78" s="56" t="str">
        <f>AJ$4</f>
        <v>W-3.6</v>
      </c>
      <c r="AK78" s="56" t="s">
        <v>1038</v>
      </c>
      <c r="AL78" s="56"/>
      <c r="AM78" s="4">
        <v>8784</v>
      </c>
      <c r="AN78" s="4">
        <v>12</v>
      </c>
      <c r="AO78" s="4">
        <v>100</v>
      </c>
      <c r="AP78" s="4">
        <v>0</v>
      </c>
      <c r="AQ78" s="12">
        <f t="shared" si="42"/>
        <v>38853</v>
      </c>
      <c r="AR78" s="12">
        <f t="shared" si="43"/>
        <v>0</v>
      </c>
      <c r="AS78" s="53">
        <f>AS77</f>
        <v>0</v>
      </c>
      <c r="AT78" s="55">
        <f>AT77</f>
        <v>0</v>
      </c>
      <c r="AU78" s="31">
        <f t="shared" si="35"/>
        <v>0</v>
      </c>
      <c r="AV78" s="31">
        <f>AR78*AT78</f>
        <v>0</v>
      </c>
      <c r="AW78" s="31">
        <f>SUM(AU78:AV78)</f>
        <v>0</v>
      </c>
      <c r="AX78" s="56">
        <f>AX$4</f>
        <v>0</v>
      </c>
      <c r="AY78" s="10">
        <f t="shared" si="37"/>
        <v>0</v>
      </c>
      <c r="AZ78" s="56">
        <f>AZ$4</f>
        <v>0</v>
      </c>
      <c r="BA78" s="10">
        <f t="shared" si="38"/>
        <v>0</v>
      </c>
      <c r="BB78" s="4"/>
      <c r="BC78" s="10">
        <f t="shared" si="39"/>
        <v>0</v>
      </c>
      <c r="BD78" s="56">
        <f>BD$4</f>
        <v>38.19</v>
      </c>
      <c r="BE78" s="10">
        <f t="shared" si="44"/>
        <v>458.28</v>
      </c>
      <c r="BF78" s="56">
        <f>BF$4</f>
        <v>31.47</v>
      </c>
      <c r="BG78" s="10">
        <f t="shared" si="45"/>
        <v>0</v>
      </c>
      <c r="BH78" s="56">
        <f>BH$4</f>
        <v>4.2540000000000001E-2</v>
      </c>
      <c r="BI78" s="103">
        <f t="shared" si="46"/>
        <v>1652.8066200000001</v>
      </c>
      <c r="BJ78" s="56">
        <f>BJ$4</f>
        <v>3.5060000000000001E-2</v>
      </c>
      <c r="BK78" s="103">
        <f t="shared" si="47"/>
        <v>0</v>
      </c>
      <c r="BL78" s="5">
        <f t="shared" si="48"/>
        <v>2111.08662</v>
      </c>
    </row>
    <row r="79" spans="1:80">
      <c r="A79" s="4">
        <f t="shared" si="49"/>
        <v>77</v>
      </c>
      <c r="B79" s="56" t="s">
        <v>2388</v>
      </c>
      <c r="C79" s="56" t="s">
        <v>1383</v>
      </c>
      <c r="D79" s="70" t="s">
        <v>1384</v>
      </c>
      <c r="E79" s="56"/>
      <c r="F79" s="56" t="s">
        <v>1385</v>
      </c>
      <c r="G79" s="56" t="s">
        <v>1386</v>
      </c>
      <c r="H79" s="70" t="s">
        <v>427</v>
      </c>
      <c r="I79" s="56"/>
      <c r="J79" s="70" t="s">
        <v>1387</v>
      </c>
      <c r="K79" s="56" t="s">
        <v>10</v>
      </c>
      <c r="L79" s="56" t="s">
        <v>11</v>
      </c>
      <c r="M79" s="56"/>
      <c r="N79" s="70" t="s">
        <v>1384</v>
      </c>
      <c r="O79" s="56"/>
      <c r="P79" s="56" t="s">
        <v>1385</v>
      </c>
      <c r="Q79" s="56" t="s">
        <v>2430</v>
      </c>
      <c r="R79" s="70" t="s">
        <v>427</v>
      </c>
      <c r="S79" s="56"/>
      <c r="T79" s="70" t="s">
        <v>2431</v>
      </c>
      <c r="U79" s="108"/>
      <c r="V79" s="60">
        <v>875</v>
      </c>
      <c r="W79" s="60">
        <v>875</v>
      </c>
      <c r="X79" s="60">
        <v>875</v>
      </c>
      <c r="Y79" s="60">
        <v>875</v>
      </c>
      <c r="Z79" s="60">
        <v>875</v>
      </c>
      <c r="AA79" s="60">
        <v>875</v>
      </c>
      <c r="AB79" s="105">
        <v>875</v>
      </c>
      <c r="AC79" s="105">
        <v>875</v>
      </c>
      <c r="AD79" s="105">
        <v>875</v>
      </c>
      <c r="AE79" s="105">
        <v>875</v>
      </c>
      <c r="AF79" s="105">
        <v>875</v>
      </c>
      <c r="AG79" s="105">
        <v>875</v>
      </c>
      <c r="AH79" s="56">
        <f t="shared" si="40"/>
        <v>10500</v>
      </c>
      <c r="AI79" s="57">
        <f t="shared" si="41"/>
        <v>10500</v>
      </c>
      <c r="AJ79" s="56" t="str">
        <f>AJ$4</f>
        <v>W-3.6</v>
      </c>
      <c r="AK79" s="58" t="s">
        <v>1038</v>
      </c>
      <c r="AL79" s="56"/>
      <c r="AM79" s="4">
        <v>8784</v>
      </c>
      <c r="AN79" s="4">
        <v>12</v>
      </c>
      <c r="AO79" s="60">
        <v>100</v>
      </c>
      <c r="AP79" s="60">
        <v>0</v>
      </c>
      <c r="AQ79" s="12">
        <f t="shared" si="42"/>
        <v>10500</v>
      </c>
      <c r="AR79" s="12">
        <f t="shared" si="43"/>
        <v>0</v>
      </c>
      <c r="AS79" s="61">
        <f t="shared" si="50"/>
        <v>0</v>
      </c>
      <c r="AT79" s="62">
        <f>AT78</f>
        <v>0</v>
      </c>
      <c r="AU79" s="37">
        <f t="shared" si="35"/>
        <v>0</v>
      </c>
      <c r="AV79" s="37">
        <f>AR79*AT79</f>
        <v>0</v>
      </c>
      <c r="AW79" s="37">
        <f>SUM(AU79:AV79)</f>
        <v>0</v>
      </c>
      <c r="AX79" s="56">
        <f>AX$4</f>
        <v>0</v>
      </c>
      <c r="AY79" s="10">
        <f t="shared" si="37"/>
        <v>0</v>
      </c>
      <c r="AZ79" s="56">
        <f>AZ$4</f>
        <v>0</v>
      </c>
      <c r="BA79" s="10">
        <f t="shared" si="38"/>
        <v>0</v>
      </c>
      <c r="BB79" s="58"/>
      <c r="BC79" s="10">
        <f t="shared" si="39"/>
        <v>0</v>
      </c>
      <c r="BD79" s="56">
        <f>BD$4</f>
        <v>38.19</v>
      </c>
      <c r="BE79" s="10">
        <f t="shared" si="44"/>
        <v>458.28</v>
      </c>
      <c r="BF79" s="56">
        <f>BF$4</f>
        <v>31.47</v>
      </c>
      <c r="BG79" s="10">
        <f t="shared" si="45"/>
        <v>0</v>
      </c>
      <c r="BH79" s="56">
        <f>BH$4</f>
        <v>4.2540000000000001E-2</v>
      </c>
      <c r="BI79" s="103">
        <f t="shared" si="46"/>
        <v>446.67</v>
      </c>
      <c r="BJ79" s="56">
        <f>BJ$4</f>
        <v>3.5060000000000001E-2</v>
      </c>
      <c r="BK79" s="103">
        <f t="shared" si="47"/>
        <v>0</v>
      </c>
      <c r="BL79" s="5">
        <f t="shared" si="48"/>
        <v>904.95</v>
      </c>
    </row>
    <row r="80" spans="1:80">
      <c r="A80" s="4">
        <f t="shared" si="49"/>
        <v>78</v>
      </c>
      <c r="B80" s="56" t="s">
        <v>2388</v>
      </c>
      <c r="C80" s="56" t="s">
        <v>1327</v>
      </c>
      <c r="D80" s="70" t="s">
        <v>1328</v>
      </c>
      <c r="E80" s="56"/>
      <c r="F80" s="56" t="s">
        <v>1329</v>
      </c>
      <c r="G80" s="56"/>
      <c r="H80" s="70" t="s">
        <v>39</v>
      </c>
      <c r="I80" s="56"/>
      <c r="J80" s="70" t="s">
        <v>1330</v>
      </c>
      <c r="K80" s="56" t="s">
        <v>10</v>
      </c>
      <c r="L80" s="56" t="s">
        <v>11</v>
      </c>
      <c r="M80" s="56"/>
      <c r="N80" s="70" t="s">
        <v>2432</v>
      </c>
      <c r="O80" s="56"/>
      <c r="P80" s="56" t="s">
        <v>2433</v>
      </c>
      <c r="Q80" s="56"/>
      <c r="R80" s="70" t="s">
        <v>39</v>
      </c>
      <c r="S80" s="56"/>
      <c r="T80" s="70" t="s">
        <v>2434</v>
      </c>
      <c r="U80" s="108"/>
      <c r="V80" s="73">
        <v>4474</v>
      </c>
      <c r="W80" s="73">
        <v>4474</v>
      </c>
      <c r="X80" s="73">
        <v>4474</v>
      </c>
      <c r="Y80" s="73">
        <v>4474</v>
      </c>
      <c r="Z80" s="73">
        <v>4474</v>
      </c>
      <c r="AA80" s="73">
        <v>4474</v>
      </c>
      <c r="AB80" s="73">
        <v>4474</v>
      </c>
      <c r="AC80" s="73">
        <v>4474</v>
      </c>
      <c r="AD80" s="73">
        <v>4474</v>
      </c>
      <c r="AE80" s="73">
        <v>4474</v>
      </c>
      <c r="AF80" s="73">
        <v>4474</v>
      </c>
      <c r="AG80" s="73">
        <v>4474</v>
      </c>
      <c r="AH80" s="56">
        <f t="shared" si="40"/>
        <v>53688</v>
      </c>
      <c r="AI80" s="57">
        <f t="shared" si="41"/>
        <v>53688</v>
      </c>
      <c r="AJ80" s="56" t="str">
        <f>AJ$13</f>
        <v>W-5.1</v>
      </c>
      <c r="AK80" s="4" t="s">
        <v>1038</v>
      </c>
      <c r="AL80" s="56">
        <v>274</v>
      </c>
      <c r="AM80" s="4">
        <v>8784</v>
      </c>
      <c r="AN80" s="4">
        <v>12</v>
      </c>
      <c r="AO80" s="4">
        <v>100</v>
      </c>
      <c r="AP80" s="4">
        <v>0</v>
      </c>
      <c r="AQ80" s="12">
        <f t="shared" si="42"/>
        <v>53688</v>
      </c>
      <c r="AR80" s="12">
        <f t="shared" si="43"/>
        <v>0</v>
      </c>
      <c r="AS80" s="53">
        <f t="shared" si="50"/>
        <v>0</v>
      </c>
      <c r="AT80" s="55">
        <f t="shared" si="50"/>
        <v>0</v>
      </c>
      <c r="AU80" s="31">
        <f>AQ80*AS80</f>
        <v>0</v>
      </c>
      <c r="AV80" s="31">
        <f>AR80*AT80</f>
        <v>0</v>
      </c>
      <c r="AW80" s="31">
        <f>SUM(AU80:AV80)</f>
        <v>0</v>
      </c>
      <c r="AX80" s="56">
        <f>AX$13</f>
        <v>0</v>
      </c>
      <c r="AY80" s="10">
        <f t="shared" si="37"/>
        <v>0</v>
      </c>
      <c r="AZ80" s="56">
        <f>AZ$13</f>
        <v>0</v>
      </c>
      <c r="BA80" s="10">
        <f t="shared" si="38"/>
        <v>0</v>
      </c>
      <c r="BB80" s="4"/>
      <c r="BC80" s="10">
        <f t="shared" si="39"/>
        <v>0</v>
      </c>
      <c r="BD80" s="56">
        <f>BD$13</f>
        <v>6.0299999999999998E-3</v>
      </c>
      <c r="BE80" s="10">
        <f>BD80*AM80*AO80/100*AL80</f>
        <v>14513.100480000003</v>
      </c>
      <c r="BF80" s="56">
        <f>BF$13</f>
        <v>4.9699999999999996E-3</v>
      </c>
      <c r="BG80" s="10">
        <f>BF80*AM80*AP80/100*AL80</f>
        <v>0</v>
      </c>
      <c r="BH80" s="56">
        <f>BH$13</f>
        <v>2.4709999999999999E-2</v>
      </c>
      <c r="BI80" s="103">
        <f t="shared" si="46"/>
        <v>1326.63048</v>
      </c>
      <c r="BJ80" s="56">
        <f>BJ$13</f>
        <v>2.036E-2</v>
      </c>
      <c r="BK80" s="103">
        <f t="shared" si="47"/>
        <v>0</v>
      </c>
      <c r="BL80" s="5">
        <f t="shared" si="48"/>
        <v>15839.730960000003</v>
      </c>
    </row>
    <row r="81" spans="34:64">
      <c r="AH81" s="1">
        <f>SUM(AH3:AH80)</f>
        <v>6467586</v>
      </c>
      <c r="AI81" s="1">
        <f>SUM(AI3:AI80)</f>
        <v>6467586</v>
      </c>
      <c r="AQ81" s="38">
        <f>SUM(AQ3:AQ80)</f>
        <v>4697420</v>
      </c>
      <c r="AR81" s="38">
        <f>SUM(AR3:AR80)</f>
        <v>1770166</v>
      </c>
      <c r="BL81" s="3">
        <f>SUM(BL3:BL80)</f>
        <v>357864.75156000018</v>
      </c>
    </row>
    <row r="82" spans="34:64">
      <c r="AI82" s="89">
        <f>AI81/1000</f>
        <v>6467.5860000000002</v>
      </c>
      <c r="AQ82" s="38">
        <f>SUM(AQ81:AR81)</f>
        <v>6467586</v>
      </c>
      <c r="BH82" s="3">
        <f>SUM(BH3:BH81)</f>
        <v>3.3167499999999963</v>
      </c>
    </row>
    <row r="83" spans="34:64">
      <c r="AQ83" s="38">
        <f>AI81-AQ82</f>
        <v>0</v>
      </c>
    </row>
    <row r="87" spans="34:64">
      <c r="AT87" s="38"/>
    </row>
    <row r="88" spans="34:64">
      <c r="AT88" s="38"/>
    </row>
    <row r="89" spans="34:64">
      <c r="AT89" s="38"/>
    </row>
    <row r="90" spans="34:64">
      <c r="AT90" s="38"/>
    </row>
    <row r="91" spans="34:64">
      <c r="AT91" s="38"/>
    </row>
    <row r="92" spans="34:64">
      <c r="AT92" s="38"/>
    </row>
    <row r="93" spans="34:64">
      <c r="AT93" s="38"/>
    </row>
    <row r="94" spans="34:64">
      <c r="AT94" s="38"/>
    </row>
    <row r="95" spans="34:64">
      <c r="AT95" s="38"/>
    </row>
    <row r="96" spans="34:64">
      <c r="AT96" s="38"/>
    </row>
    <row r="97" spans="46:46">
      <c r="AT97" s="38"/>
    </row>
    <row r="98" spans="46:46">
      <c r="AT98" s="38"/>
    </row>
    <row r="99" spans="46:46">
      <c r="AT99" s="38"/>
    </row>
  </sheetData>
  <autoFilter ref="A2:CB83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22"/>
  <sheetViews>
    <sheetView topLeftCell="N1" zoomScale="55" zoomScaleNormal="55" workbookViewId="0">
      <selection activeCell="G31" sqref="G31"/>
    </sheetView>
  </sheetViews>
  <sheetFormatPr defaultColWidth="9" defaultRowHeight="13"/>
  <cols>
    <col min="1" max="1" width="4.58203125" style="1" customWidth="1"/>
    <col min="2" max="2" width="22.25" style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32.5" style="1" customWidth="1"/>
    <col min="14" max="14" width="14.08203125" style="1" customWidth="1"/>
    <col min="15" max="15" width="20.08203125" style="1" customWidth="1"/>
    <col min="16" max="16" width="24.58203125" style="1" customWidth="1"/>
    <col min="17" max="17" width="30.5" style="1" customWidth="1"/>
    <col min="18" max="18" width="9.58203125" style="1" customWidth="1"/>
    <col min="19" max="19" width="11.25" style="1" customWidth="1"/>
    <col min="20" max="20" width="23.08203125" style="1" customWidth="1"/>
    <col min="21" max="36" width="11.2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08203125" style="1" customWidth="1"/>
    <col min="46" max="46" width="16.08203125" style="1" customWidth="1"/>
    <col min="47" max="47" width="14.25" style="1" customWidth="1"/>
    <col min="48" max="48" width="12.25" style="1" customWidth="1"/>
    <col min="49" max="49" width="11.5820312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1" customWidth="1"/>
    <col min="58" max="58" width="11.58203125" style="1" customWidth="1"/>
    <col min="59" max="59" width="12" style="1" customWidth="1"/>
    <col min="60" max="60" width="15" style="1" customWidth="1"/>
    <col min="61" max="16384" width="9" style="1"/>
  </cols>
  <sheetData>
    <row r="1" spans="1:60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60" s="17" customFormat="1" ht="90.75" customHeight="1">
      <c r="A2" s="12" t="s">
        <v>2239</v>
      </c>
      <c r="B2" s="12" t="s">
        <v>2275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2270</v>
      </c>
      <c r="BE2" s="35" t="s">
        <v>2271</v>
      </c>
      <c r="BF2" s="2" t="s">
        <v>2272</v>
      </c>
      <c r="BG2" s="36" t="s">
        <v>2273</v>
      </c>
      <c r="BH2" s="2" t="s">
        <v>2274</v>
      </c>
    </row>
    <row r="3" spans="1:60" s="66" customFormat="1">
      <c r="A3" s="65">
        <v>1</v>
      </c>
      <c r="B3" s="56" t="s">
        <v>2386</v>
      </c>
      <c r="C3" s="56" t="s">
        <v>1025</v>
      </c>
      <c r="D3" s="70" t="s">
        <v>1026</v>
      </c>
      <c r="E3" s="56"/>
      <c r="F3" s="56" t="s">
        <v>1027</v>
      </c>
      <c r="G3" s="56" t="s">
        <v>1028</v>
      </c>
      <c r="H3" s="70" t="s">
        <v>1029</v>
      </c>
      <c r="I3" s="56"/>
      <c r="J3" s="70" t="s">
        <v>1030</v>
      </c>
      <c r="K3" s="56" t="s">
        <v>2387</v>
      </c>
      <c r="L3" s="56" t="s">
        <v>11</v>
      </c>
      <c r="M3" s="56" t="s">
        <v>1031</v>
      </c>
      <c r="N3" s="70" t="s">
        <v>1032</v>
      </c>
      <c r="O3" s="56" t="s">
        <v>1033</v>
      </c>
      <c r="P3" s="56" t="s">
        <v>1033</v>
      </c>
      <c r="Q3" s="56" t="s">
        <v>1034</v>
      </c>
      <c r="R3" s="70" t="s">
        <v>32</v>
      </c>
      <c r="S3" s="56"/>
      <c r="T3" s="70" t="s">
        <v>1035</v>
      </c>
      <c r="U3" s="70" t="s">
        <v>1036</v>
      </c>
      <c r="V3" s="71">
        <v>17493</v>
      </c>
      <c r="W3" s="71">
        <v>15409</v>
      </c>
      <c r="X3" s="71">
        <v>17143</v>
      </c>
      <c r="Y3" s="71">
        <v>13622</v>
      </c>
      <c r="Z3" s="71">
        <v>8130</v>
      </c>
      <c r="AA3" s="71">
        <v>3691</v>
      </c>
      <c r="AB3" s="72">
        <v>3545</v>
      </c>
      <c r="AC3" s="72">
        <v>3612</v>
      </c>
      <c r="AD3" s="72">
        <v>4396</v>
      </c>
      <c r="AE3" s="73">
        <v>7284</v>
      </c>
      <c r="AF3" s="73">
        <v>10130</v>
      </c>
      <c r="AG3" s="73">
        <v>17591</v>
      </c>
      <c r="AH3" s="92">
        <f>SUM(V3:AG3)</f>
        <v>122046</v>
      </c>
      <c r="AI3" s="93">
        <f>AH3</f>
        <v>122046</v>
      </c>
      <c r="AJ3" s="4" t="s">
        <v>1037</v>
      </c>
      <c r="AK3" s="4" t="s">
        <v>1038</v>
      </c>
      <c r="AL3" s="4"/>
      <c r="AM3" s="4">
        <v>8784</v>
      </c>
      <c r="AN3" s="4">
        <v>12</v>
      </c>
      <c r="AO3" s="4">
        <v>100</v>
      </c>
      <c r="AP3" s="4">
        <v>0</v>
      </c>
      <c r="AQ3" s="12">
        <f>INT(AO3*AI3/100)</f>
        <v>122046</v>
      </c>
      <c r="AR3" s="12">
        <f>INT(AP3*AI3/100)</f>
        <v>0</v>
      </c>
      <c r="AS3" s="53">
        <f>'dane do formularza ofertowego'!E19</f>
        <v>0</v>
      </c>
      <c r="AT3" s="55">
        <f>'dane do formularza ofertowego'!E20</f>
        <v>0</v>
      </c>
      <c r="AU3" s="31">
        <f t="shared" ref="AU3:AV14" si="0">AQ3*AS3</f>
        <v>0</v>
      </c>
      <c r="AV3" s="31">
        <f t="shared" si="0"/>
        <v>0</v>
      </c>
      <c r="AW3" s="31">
        <f t="shared" ref="AW3:AW14" si="1">SUM(AU3:AV3)</f>
        <v>0</v>
      </c>
      <c r="AX3" s="5">
        <f>'dane do formularza ofertowego'!J9</f>
        <v>0</v>
      </c>
      <c r="AY3" s="10">
        <f t="shared" ref="AY3:AY14" si="2">AX3*AN3*AO3/100</f>
        <v>0</v>
      </c>
      <c r="AZ3" s="5">
        <f>'dane do formularza ofertowego'!J10</f>
        <v>0</v>
      </c>
      <c r="BA3" s="10">
        <f t="shared" ref="BA3:BA14" si="3">AZ3*AN3*AP3/100</f>
        <v>0</v>
      </c>
      <c r="BB3" s="4">
        <v>4.1399999999999996E-3</v>
      </c>
      <c r="BC3" s="10">
        <f>BB3*AI3</f>
        <v>505.27043999999995</v>
      </c>
      <c r="BD3" s="4">
        <v>117.68</v>
      </c>
      <c r="BE3" s="10">
        <f t="shared" ref="BE3:BE14" si="4">BD3*AN3</f>
        <v>1412.16</v>
      </c>
      <c r="BF3" s="4">
        <v>3.8490000000000003E-2</v>
      </c>
      <c r="BG3" s="10">
        <f t="shared" ref="BG3:BG14" si="5">BF3*AI3</f>
        <v>4697.5505400000002</v>
      </c>
      <c r="BH3" s="5">
        <f>BG3+BE3+BA3+AY3+AW3+BC3</f>
        <v>6614.9809800000003</v>
      </c>
    </row>
    <row r="4" spans="1:60">
      <c r="A4" s="4">
        <f>A3+1</f>
        <v>2</v>
      </c>
      <c r="B4" s="4" t="s">
        <v>2388</v>
      </c>
      <c r="C4" s="56" t="s">
        <v>1311</v>
      </c>
      <c r="D4" s="70" t="s">
        <v>1312</v>
      </c>
      <c r="E4" s="56"/>
      <c r="F4" s="56" t="s">
        <v>1313</v>
      </c>
      <c r="G4" s="56" t="s">
        <v>1314</v>
      </c>
      <c r="H4" s="70" t="s">
        <v>131</v>
      </c>
      <c r="I4" s="56"/>
      <c r="J4" s="70" t="s">
        <v>1315</v>
      </c>
      <c r="K4" s="56" t="s">
        <v>2387</v>
      </c>
      <c r="L4" s="56" t="s">
        <v>11</v>
      </c>
      <c r="M4" s="56" t="s">
        <v>1316</v>
      </c>
      <c r="N4" s="70" t="s">
        <v>1312</v>
      </c>
      <c r="O4" s="56" t="s">
        <v>1313</v>
      </c>
      <c r="P4" s="56" t="s">
        <v>1313</v>
      </c>
      <c r="Q4" s="56" t="s">
        <v>1314</v>
      </c>
      <c r="R4" s="70" t="s">
        <v>1317</v>
      </c>
      <c r="S4" s="56"/>
      <c r="T4" s="70" t="s">
        <v>1318</v>
      </c>
      <c r="U4" s="70" t="s">
        <v>1319</v>
      </c>
      <c r="V4" s="71">
        <v>8343</v>
      </c>
      <c r="W4" s="71">
        <v>7544</v>
      </c>
      <c r="X4" s="71">
        <v>6492</v>
      </c>
      <c r="Y4" s="71">
        <v>5510</v>
      </c>
      <c r="Z4" s="71">
        <v>3324</v>
      </c>
      <c r="AA4" s="71">
        <v>9</v>
      </c>
      <c r="AB4" s="72">
        <v>44</v>
      </c>
      <c r="AC4" s="72">
        <v>36</v>
      </c>
      <c r="AD4" s="72">
        <v>9</v>
      </c>
      <c r="AE4" s="73">
        <v>4062</v>
      </c>
      <c r="AF4" s="73">
        <v>4779</v>
      </c>
      <c r="AG4" s="73">
        <v>7297</v>
      </c>
      <c r="AH4" s="92">
        <f t="shared" ref="AH4:AH16" si="6">SUM(V4:AG4)</f>
        <v>47449</v>
      </c>
      <c r="AI4" s="93">
        <f t="shared" ref="AI4:AI16" si="7">AH4</f>
        <v>47449</v>
      </c>
      <c r="AJ4" s="4" t="s">
        <v>1320</v>
      </c>
      <c r="AK4" s="4" t="s">
        <v>1038</v>
      </c>
      <c r="AL4" s="4"/>
      <c r="AM4" s="4">
        <v>8784</v>
      </c>
      <c r="AN4" s="4">
        <v>12</v>
      </c>
      <c r="AO4" s="4">
        <v>100</v>
      </c>
      <c r="AP4" s="4">
        <v>0</v>
      </c>
      <c r="AQ4" s="12">
        <f t="shared" ref="AQ4:AQ16" si="8">INT(AO4*AI4/100)</f>
        <v>47449</v>
      </c>
      <c r="AR4" s="12">
        <f t="shared" ref="AR4:AR16" si="9">INT(AP4*AI4/100)</f>
        <v>0</v>
      </c>
      <c r="AS4" s="53">
        <f>AS3</f>
        <v>0</v>
      </c>
      <c r="AT4" s="55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5">
        <f>'dane do formularza ofertowego'!E9</f>
        <v>0</v>
      </c>
      <c r="AY4" s="10">
        <f t="shared" si="2"/>
        <v>0</v>
      </c>
      <c r="AZ4" s="5">
        <f>'dane do formularza ofertowego'!E10</f>
        <v>0</v>
      </c>
      <c r="BA4" s="10">
        <f t="shared" si="3"/>
        <v>0</v>
      </c>
      <c r="BB4" s="4">
        <v>4.0899999999999999E-3</v>
      </c>
      <c r="BC4" s="10">
        <f t="shared" ref="BC4:BC14" si="10">BB4*AI4</f>
        <v>194.06640999999999</v>
      </c>
      <c r="BD4" s="4">
        <v>23.83</v>
      </c>
      <c r="BE4" s="10">
        <f t="shared" si="4"/>
        <v>285.95999999999998</v>
      </c>
      <c r="BF4" s="4">
        <v>3.6249999999999998E-2</v>
      </c>
      <c r="BG4" s="10">
        <f t="shared" si="5"/>
        <v>1720.0262499999999</v>
      </c>
      <c r="BH4" s="5">
        <f t="shared" ref="BH4:BH14" si="11">BG4+BE4+BA4+AY4+AW4+BC4</f>
        <v>2200.0526599999998</v>
      </c>
    </row>
    <row r="5" spans="1:60">
      <c r="A5" s="4">
        <f t="shared" ref="A5:A13" si="12">A4+1</f>
        <v>3</v>
      </c>
      <c r="B5" s="4" t="s">
        <v>2388</v>
      </c>
      <c r="C5" s="56" t="s">
        <v>1311</v>
      </c>
      <c r="D5" s="70" t="s">
        <v>1312</v>
      </c>
      <c r="E5" s="56"/>
      <c r="F5" s="56" t="s">
        <v>1313</v>
      </c>
      <c r="G5" s="56" t="s">
        <v>1314</v>
      </c>
      <c r="H5" s="70" t="s">
        <v>131</v>
      </c>
      <c r="I5" s="56"/>
      <c r="J5" s="70" t="s">
        <v>1315</v>
      </c>
      <c r="K5" s="56" t="s">
        <v>2387</v>
      </c>
      <c r="L5" s="56" t="s">
        <v>11</v>
      </c>
      <c r="M5" s="56" t="s">
        <v>954</v>
      </c>
      <c r="N5" s="70" t="s">
        <v>1312</v>
      </c>
      <c r="O5" s="56" t="s">
        <v>1313</v>
      </c>
      <c r="P5" s="56" t="s">
        <v>1313</v>
      </c>
      <c r="Q5" s="56" t="s">
        <v>1314</v>
      </c>
      <c r="R5" s="70" t="s">
        <v>131</v>
      </c>
      <c r="S5" s="56"/>
      <c r="T5" s="70" t="s">
        <v>1321</v>
      </c>
      <c r="U5" s="70" t="s">
        <v>1322</v>
      </c>
      <c r="V5" s="71">
        <v>16836</v>
      </c>
      <c r="W5" s="71">
        <v>14940</v>
      </c>
      <c r="X5" s="71">
        <v>13221</v>
      </c>
      <c r="Y5" s="71">
        <v>12757</v>
      </c>
      <c r="Z5" s="71">
        <v>789</v>
      </c>
      <c r="AA5" s="71">
        <v>0</v>
      </c>
      <c r="AB5" s="72">
        <v>0</v>
      </c>
      <c r="AC5" s="72">
        <v>0</v>
      </c>
      <c r="AD5" s="72">
        <v>0</v>
      </c>
      <c r="AE5" s="73">
        <v>3064</v>
      </c>
      <c r="AF5" s="73">
        <v>4236</v>
      </c>
      <c r="AG5" s="73">
        <v>19968</v>
      </c>
      <c r="AH5" s="92">
        <f t="shared" si="6"/>
        <v>85811</v>
      </c>
      <c r="AI5" s="93">
        <f t="shared" si="7"/>
        <v>85811</v>
      </c>
      <c r="AJ5" s="4" t="s">
        <v>1320</v>
      </c>
      <c r="AK5" s="4" t="s">
        <v>1038</v>
      </c>
      <c r="AL5" s="4"/>
      <c r="AM5" s="4">
        <v>8784</v>
      </c>
      <c r="AN5" s="4">
        <v>12</v>
      </c>
      <c r="AO5" s="4">
        <v>100</v>
      </c>
      <c r="AP5" s="4">
        <v>0</v>
      </c>
      <c r="AQ5" s="12">
        <f t="shared" si="8"/>
        <v>85811</v>
      </c>
      <c r="AR5" s="12">
        <f t="shared" si="9"/>
        <v>0</v>
      </c>
      <c r="AS5" s="53">
        <f t="shared" ref="AS5:AT13" si="13">AS4</f>
        <v>0</v>
      </c>
      <c r="AT5" s="55">
        <f t="shared" si="13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4">
        <f>AX4</f>
        <v>0</v>
      </c>
      <c r="AY5" s="10">
        <f t="shared" si="2"/>
        <v>0</v>
      </c>
      <c r="AZ5" s="4">
        <f>AZ4</f>
        <v>0</v>
      </c>
      <c r="BA5" s="10">
        <f t="shared" si="3"/>
        <v>0</v>
      </c>
      <c r="BB5" s="4">
        <v>4.0899999999999999E-3</v>
      </c>
      <c r="BC5" s="10">
        <f t="shared" si="10"/>
        <v>350.96699000000001</v>
      </c>
      <c r="BD5" s="4">
        <f>BD4</f>
        <v>23.83</v>
      </c>
      <c r="BE5" s="10">
        <f t="shared" si="4"/>
        <v>285.95999999999998</v>
      </c>
      <c r="BF5" s="4">
        <f>BF4</f>
        <v>3.6249999999999998E-2</v>
      </c>
      <c r="BG5" s="10">
        <f t="shared" si="5"/>
        <v>3110.6487499999998</v>
      </c>
      <c r="BH5" s="5">
        <f t="shared" si="11"/>
        <v>3747.5757399999998</v>
      </c>
    </row>
    <row r="6" spans="1:60">
      <c r="A6" s="4">
        <f t="shared" si="12"/>
        <v>4</v>
      </c>
      <c r="B6" s="4" t="s">
        <v>2388</v>
      </c>
      <c r="C6" s="56" t="s">
        <v>1311</v>
      </c>
      <c r="D6" s="70" t="s">
        <v>1312</v>
      </c>
      <c r="E6" s="56"/>
      <c r="F6" s="56" t="s">
        <v>1313</v>
      </c>
      <c r="G6" s="56" t="s">
        <v>1314</v>
      </c>
      <c r="H6" s="70" t="s">
        <v>131</v>
      </c>
      <c r="I6" s="56"/>
      <c r="J6" s="70" t="s">
        <v>1315</v>
      </c>
      <c r="K6" s="56" t="s">
        <v>2387</v>
      </c>
      <c r="L6" s="56" t="s">
        <v>11</v>
      </c>
      <c r="M6" s="56" t="s">
        <v>1323</v>
      </c>
      <c r="N6" s="70" t="s">
        <v>1312</v>
      </c>
      <c r="O6" s="56" t="s">
        <v>1313</v>
      </c>
      <c r="P6" s="56" t="s">
        <v>1313</v>
      </c>
      <c r="Q6" s="56" t="s">
        <v>1314</v>
      </c>
      <c r="R6" s="70" t="s">
        <v>1324</v>
      </c>
      <c r="S6" s="56"/>
      <c r="T6" s="70" t="s">
        <v>1325</v>
      </c>
      <c r="U6" s="70" t="s">
        <v>1326</v>
      </c>
      <c r="V6" s="71">
        <v>12235</v>
      </c>
      <c r="W6" s="71">
        <v>11153</v>
      </c>
      <c r="X6" s="71">
        <v>9916</v>
      </c>
      <c r="Y6" s="71">
        <v>8841</v>
      </c>
      <c r="Z6" s="71">
        <v>2818</v>
      </c>
      <c r="AA6" s="71">
        <v>0</v>
      </c>
      <c r="AB6" s="72">
        <v>0</v>
      </c>
      <c r="AC6" s="72">
        <v>9</v>
      </c>
      <c r="AD6" s="72">
        <v>470</v>
      </c>
      <c r="AE6" s="73">
        <v>3893</v>
      </c>
      <c r="AF6" s="73">
        <v>1135</v>
      </c>
      <c r="AG6" s="73">
        <v>16646</v>
      </c>
      <c r="AH6" s="92">
        <f t="shared" si="6"/>
        <v>67116</v>
      </c>
      <c r="AI6" s="93">
        <f t="shared" si="7"/>
        <v>67116</v>
      </c>
      <c r="AJ6" s="4" t="s">
        <v>1320</v>
      </c>
      <c r="AK6" s="4" t="s">
        <v>1038</v>
      </c>
      <c r="AL6" s="4"/>
      <c r="AM6" s="4">
        <v>8784</v>
      </c>
      <c r="AN6" s="4">
        <v>12</v>
      </c>
      <c r="AO6" s="4">
        <v>100</v>
      </c>
      <c r="AP6" s="4">
        <v>0</v>
      </c>
      <c r="AQ6" s="12">
        <f t="shared" si="8"/>
        <v>67116</v>
      </c>
      <c r="AR6" s="12">
        <f t="shared" si="9"/>
        <v>0</v>
      </c>
      <c r="AS6" s="53">
        <f t="shared" si="13"/>
        <v>0</v>
      </c>
      <c r="AT6" s="55">
        <f t="shared" si="13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4">
        <f>AX4</f>
        <v>0</v>
      </c>
      <c r="AY6" s="10">
        <f t="shared" si="2"/>
        <v>0</v>
      </c>
      <c r="AZ6" s="4">
        <f>AZ4</f>
        <v>0</v>
      </c>
      <c r="BA6" s="10">
        <f t="shared" si="3"/>
        <v>0</v>
      </c>
      <c r="BB6" s="4">
        <v>4.0899999999999999E-3</v>
      </c>
      <c r="BC6" s="10">
        <f t="shared" si="10"/>
        <v>274.50443999999999</v>
      </c>
      <c r="BD6" s="4">
        <f>BD4</f>
        <v>23.83</v>
      </c>
      <c r="BE6" s="10">
        <f t="shared" si="4"/>
        <v>285.95999999999998</v>
      </c>
      <c r="BF6" s="4">
        <f>BF4</f>
        <v>3.6249999999999998E-2</v>
      </c>
      <c r="BG6" s="10">
        <f t="shared" si="5"/>
        <v>2432.9549999999999</v>
      </c>
      <c r="BH6" s="5">
        <f t="shared" si="11"/>
        <v>2993.4194400000001</v>
      </c>
    </row>
    <row r="7" spans="1:60">
      <c r="A7" s="4">
        <f t="shared" si="12"/>
        <v>5</v>
      </c>
      <c r="B7" s="4" t="s">
        <v>2388</v>
      </c>
      <c r="C7" s="56" t="s">
        <v>1327</v>
      </c>
      <c r="D7" s="70" t="s">
        <v>1328</v>
      </c>
      <c r="E7" s="56"/>
      <c r="F7" s="56" t="s">
        <v>1329</v>
      </c>
      <c r="G7" s="56"/>
      <c r="H7" s="70" t="s">
        <v>39</v>
      </c>
      <c r="I7" s="56"/>
      <c r="J7" s="70" t="s">
        <v>1330</v>
      </c>
      <c r="K7" s="56" t="s">
        <v>2387</v>
      </c>
      <c r="L7" s="56" t="s">
        <v>11</v>
      </c>
      <c r="M7" s="56" t="s">
        <v>1332</v>
      </c>
      <c r="N7" s="70" t="s">
        <v>1328</v>
      </c>
      <c r="O7" s="56" t="s">
        <v>1331</v>
      </c>
      <c r="P7" s="56" t="s">
        <v>1329</v>
      </c>
      <c r="Q7" s="56"/>
      <c r="R7" s="70" t="s">
        <v>39</v>
      </c>
      <c r="S7" s="56"/>
      <c r="T7" s="70" t="s">
        <v>1333</v>
      </c>
      <c r="U7" s="70" t="s">
        <v>1334</v>
      </c>
      <c r="V7" s="71"/>
      <c r="W7" s="71">
        <v>22500</v>
      </c>
      <c r="X7" s="71"/>
      <c r="Y7" s="71">
        <v>20091</v>
      </c>
      <c r="Z7" s="71"/>
      <c r="AA7" s="71">
        <v>2800</v>
      </c>
      <c r="AB7" s="72"/>
      <c r="AC7" s="72">
        <v>438</v>
      </c>
      <c r="AD7" s="72"/>
      <c r="AE7" s="73">
        <v>5493</v>
      </c>
      <c r="AF7" s="73"/>
      <c r="AG7" s="73">
        <v>24743</v>
      </c>
      <c r="AH7" s="92">
        <f t="shared" si="6"/>
        <v>76065</v>
      </c>
      <c r="AI7" s="93">
        <f t="shared" si="7"/>
        <v>76065</v>
      </c>
      <c r="AJ7" s="4" t="s">
        <v>1320</v>
      </c>
      <c r="AK7" s="4" t="s">
        <v>1038</v>
      </c>
      <c r="AL7" s="4"/>
      <c r="AM7" s="4">
        <v>8784</v>
      </c>
      <c r="AN7" s="4">
        <v>12</v>
      </c>
      <c r="AO7" s="4">
        <v>100</v>
      </c>
      <c r="AP7" s="4">
        <v>0</v>
      </c>
      <c r="AQ7" s="12">
        <f t="shared" si="8"/>
        <v>76065</v>
      </c>
      <c r="AR7" s="12">
        <f t="shared" si="9"/>
        <v>0</v>
      </c>
      <c r="AS7" s="53">
        <f t="shared" si="13"/>
        <v>0</v>
      </c>
      <c r="AT7" s="55">
        <f t="shared" si="13"/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4">
        <f>AX4</f>
        <v>0</v>
      </c>
      <c r="AY7" s="10">
        <f t="shared" si="2"/>
        <v>0</v>
      </c>
      <c r="AZ7" s="4">
        <f>AZ4</f>
        <v>0</v>
      </c>
      <c r="BA7" s="10">
        <f t="shared" si="3"/>
        <v>0</v>
      </c>
      <c r="BB7" s="4"/>
      <c r="BC7" s="10">
        <f t="shared" si="10"/>
        <v>0</v>
      </c>
      <c r="BD7" s="4">
        <f>BD4</f>
        <v>23.83</v>
      </c>
      <c r="BE7" s="10">
        <f t="shared" si="4"/>
        <v>285.95999999999998</v>
      </c>
      <c r="BF7" s="4">
        <f>BF4</f>
        <v>3.6249999999999998E-2</v>
      </c>
      <c r="BG7" s="10">
        <f t="shared" si="5"/>
        <v>2757.3562499999998</v>
      </c>
      <c r="BH7" s="5">
        <f t="shared" si="11"/>
        <v>3043.3162499999999</v>
      </c>
    </row>
    <row r="8" spans="1:60">
      <c r="A8" s="4">
        <f t="shared" si="12"/>
        <v>6</v>
      </c>
      <c r="B8" s="4" t="s">
        <v>2388</v>
      </c>
      <c r="C8" s="56" t="s">
        <v>1335</v>
      </c>
      <c r="D8" s="70" t="s">
        <v>1336</v>
      </c>
      <c r="E8" s="56"/>
      <c r="F8" s="56" t="s">
        <v>1337</v>
      </c>
      <c r="G8" s="56" t="s">
        <v>1069</v>
      </c>
      <c r="H8" s="70" t="s">
        <v>410</v>
      </c>
      <c r="I8" s="56"/>
      <c r="J8" s="70" t="s">
        <v>853</v>
      </c>
      <c r="K8" s="56" t="s">
        <v>2387</v>
      </c>
      <c r="L8" s="56" t="s">
        <v>11</v>
      </c>
      <c r="M8" s="56" t="s">
        <v>1338</v>
      </c>
      <c r="N8" s="70" t="s">
        <v>1336</v>
      </c>
      <c r="O8" s="56" t="s">
        <v>1337</v>
      </c>
      <c r="P8" s="56" t="s">
        <v>1337</v>
      </c>
      <c r="Q8" s="56" t="s">
        <v>1069</v>
      </c>
      <c r="R8" s="70" t="s">
        <v>410</v>
      </c>
      <c r="S8" s="56"/>
      <c r="T8" s="70" t="s">
        <v>1339</v>
      </c>
      <c r="U8" s="70" t="s">
        <v>1340</v>
      </c>
      <c r="V8" s="71">
        <v>24472</v>
      </c>
      <c r="W8" s="71">
        <v>19325</v>
      </c>
      <c r="X8" s="71">
        <v>18213</v>
      </c>
      <c r="Y8" s="71">
        <v>14545</v>
      </c>
      <c r="Z8" s="71">
        <v>6410</v>
      </c>
      <c r="AA8" s="71">
        <v>3014</v>
      </c>
      <c r="AB8" s="72">
        <v>2750</v>
      </c>
      <c r="AC8" s="72">
        <v>2226</v>
      </c>
      <c r="AD8" s="72">
        <v>6461</v>
      </c>
      <c r="AE8" s="73">
        <v>9099</v>
      </c>
      <c r="AF8" s="73">
        <v>16035</v>
      </c>
      <c r="AG8" s="73">
        <v>22403</v>
      </c>
      <c r="AH8" s="92">
        <f t="shared" si="6"/>
        <v>144953</v>
      </c>
      <c r="AI8" s="93">
        <f t="shared" si="7"/>
        <v>144953</v>
      </c>
      <c r="AJ8" s="4" t="s">
        <v>1341</v>
      </c>
      <c r="AK8" s="4" t="s">
        <v>1038</v>
      </c>
      <c r="AL8" s="4"/>
      <c r="AM8" s="4">
        <v>8784</v>
      </c>
      <c r="AN8" s="4">
        <v>12</v>
      </c>
      <c r="AO8" s="4">
        <v>100</v>
      </c>
      <c r="AP8" s="4">
        <v>0</v>
      </c>
      <c r="AQ8" s="12">
        <f t="shared" si="8"/>
        <v>144953</v>
      </c>
      <c r="AR8" s="12">
        <f t="shared" si="9"/>
        <v>0</v>
      </c>
      <c r="AS8" s="53">
        <f t="shared" si="13"/>
        <v>0</v>
      </c>
      <c r="AT8" s="55">
        <f t="shared" si="13"/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5">
        <f>'dane do formularza ofertowego'!F9</f>
        <v>0</v>
      </c>
      <c r="AY8" s="10">
        <f t="shared" si="2"/>
        <v>0</v>
      </c>
      <c r="AZ8" s="5">
        <f>'dane do formularza ofertowego'!F10</f>
        <v>0</v>
      </c>
      <c r="BA8" s="10">
        <f t="shared" si="3"/>
        <v>0</v>
      </c>
      <c r="BB8" s="4">
        <v>4.0899999999999999E-3</v>
      </c>
      <c r="BC8" s="10">
        <f t="shared" si="10"/>
        <v>592.85776999999996</v>
      </c>
      <c r="BD8" s="4">
        <v>117.66</v>
      </c>
      <c r="BE8" s="10">
        <f t="shared" si="4"/>
        <v>1411.92</v>
      </c>
      <c r="BF8" s="4">
        <v>3.3799999999999997E-2</v>
      </c>
      <c r="BG8" s="10">
        <f t="shared" si="5"/>
        <v>4899.4114</v>
      </c>
      <c r="BH8" s="5">
        <f t="shared" si="11"/>
        <v>6904.1891699999996</v>
      </c>
    </row>
    <row r="9" spans="1:60">
      <c r="A9" s="4">
        <f t="shared" si="12"/>
        <v>7</v>
      </c>
      <c r="B9" s="4" t="s">
        <v>2388</v>
      </c>
      <c r="C9" s="56" t="s">
        <v>1343</v>
      </c>
      <c r="D9" s="70" t="s">
        <v>1344</v>
      </c>
      <c r="E9" s="56"/>
      <c r="F9" s="56" t="s">
        <v>1345</v>
      </c>
      <c r="G9" s="56" t="s">
        <v>1346</v>
      </c>
      <c r="H9" s="70" t="s">
        <v>364</v>
      </c>
      <c r="I9" s="56"/>
      <c r="J9" s="70" t="s">
        <v>1347</v>
      </c>
      <c r="K9" s="56" t="s">
        <v>2387</v>
      </c>
      <c r="L9" s="56" t="s">
        <v>11</v>
      </c>
      <c r="M9" s="56" t="s">
        <v>954</v>
      </c>
      <c r="N9" s="70" t="s">
        <v>1348</v>
      </c>
      <c r="O9" s="56" t="s">
        <v>1349</v>
      </c>
      <c r="P9" s="56" t="s">
        <v>1345</v>
      </c>
      <c r="Q9" s="56" t="s">
        <v>1346</v>
      </c>
      <c r="R9" s="70" t="s">
        <v>364</v>
      </c>
      <c r="S9" s="56"/>
      <c r="T9" s="70" t="s">
        <v>1350</v>
      </c>
      <c r="U9" s="70" t="s">
        <v>1351</v>
      </c>
      <c r="V9" s="71">
        <v>32898</v>
      </c>
      <c r="W9" s="71">
        <v>12501</v>
      </c>
      <c r="X9" s="71">
        <v>11713</v>
      </c>
      <c r="Y9" s="71">
        <v>8370</v>
      </c>
      <c r="Z9" s="71">
        <v>2705</v>
      </c>
      <c r="AA9" s="71">
        <v>1568</v>
      </c>
      <c r="AB9" s="72">
        <v>1587</v>
      </c>
      <c r="AC9" s="72">
        <v>1371</v>
      </c>
      <c r="AD9" s="72">
        <v>3820</v>
      </c>
      <c r="AE9" s="73">
        <v>5956</v>
      </c>
      <c r="AF9" s="73">
        <v>11858</v>
      </c>
      <c r="AG9" s="73">
        <v>15012</v>
      </c>
      <c r="AH9" s="92">
        <f t="shared" si="6"/>
        <v>109359</v>
      </c>
      <c r="AI9" s="93">
        <f t="shared" si="7"/>
        <v>109359</v>
      </c>
      <c r="AJ9" s="4" t="s">
        <v>1341</v>
      </c>
      <c r="AK9" s="4" t="s">
        <v>1038</v>
      </c>
      <c r="AL9" s="4"/>
      <c r="AM9" s="4">
        <v>8784</v>
      </c>
      <c r="AN9" s="4">
        <v>12</v>
      </c>
      <c r="AO9" s="4">
        <v>100</v>
      </c>
      <c r="AP9" s="4">
        <v>0</v>
      </c>
      <c r="AQ9" s="12">
        <f t="shared" si="8"/>
        <v>109359</v>
      </c>
      <c r="AR9" s="12">
        <f t="shared" si="9"/>
        <v>0</v>
      </c>
      <c r="AS9" s="53">
        <f t="shared" si="13"/>
        <v>0</v>
      </c>
      <c r="AT9" s="55">
        <f t="shared" si="13"/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4">
        <f>AX8</f>
        <v>0</v>
      </c>
      <c r="AY9" s="10">
        <f t="shared" si="2"/>
        <v>0</v>
      </c>
      <c r="AZ9" s="4">
        <f>AZ8</f>
        <v>0</v>
      </c>
      <c r="BA9" s="10">
        <f t="shared" si="3"/>
        <v>0</v>
      </c>
      <c r="BB9" s="4">
        <v>4.0899999999999999E-3</v>
      </c>
      <c r="BC9" s="10">
        <f t="shared" si="10"/>
        <v>447.27830999999998</v>
      </c>
      <c r="BD9" s="4">
        <f>BD8</f>
        <v>117.66</v>
      </c>
      <c r="BE9" s="10">
        <f t="shared" si="4"/>
        <v>1411.92</v>
      </c>
      <c r="BF9" s="4">
        <f>BF8</f>
        <v>3.3799999999999997E-2</v>
      </c>
      <c r="BG9" s="10">
        <f t="shared" si="5"/>
        <v>3696.3341999999998</v>
      </c>
      <c r="BH9" s="5">
        <f t="shared" si="11"/>
        <v>5555.5325099999991</v>
      </c>
    </row>
    <row r="10" spans="1:60">
      <c r="A10" s="4">
        <f t="shared" si="12"/>
        <v>8</v>
      </c>
      <c r="B10" s="4" t="s">
        <v>2388</v>
      </c>
      <c r="C10" s="56" t="s">
        <v>1343</v>
      </c>
      <c r="D10" s="70" t="s">
        <v>1344</v>
      </c>
      <c r="E10" s="56"/>
      <c r="F10" s="56" t="s">
        <v>1345</v>
      </c>
      <c r="G10" s="56" t="s">
        <v>1346</v>
      </c>
      <c r="H10" s="70" t="s">
        <v>364</v>
      </c>
      <c r="I10" s="56"/>
      <c r="J10" s="70" t="s">
        <v>1347</v>
      </c>
      <c r="K10" s="56" t="s">
        <v>2387</v>
      </c>
      <c r="L10" s="56" t="s">
        <v>11</v>
      </c>
      <c r="M10" s="56" t="s">
        <v>1352</v>
      </c>
      <c r="N10" s="70" t="s">
        <v>1353</v>
      </c>
      <c r="O10" s="56" t="s">
        <v>1354</v>
      </c>
      <c r="P10" s="56" t="s">
        <v>1354</v>
      </c>
      <c r="Q10" s="56" t="s">
        <v>1355</v>
      </c>
      <c r="R10" s="70" t="s">
        <v>1356</v>
      </c>
      <c r="S10" s="56"/>
      <c r="T10" s="70" t="s">
        <v>1357</v>
      </c>
      <c r="U10" s="70" t="s">
        <v>1358</v>
      </c>
      <c r="V10" s="71">
        <v>1345</v>
      </c>
      <c r="W10" s="71">
        <v>1038</v>
      </c>
      <c r="X10" s="71">
        <v>940</v>
      </c>
      <c r="Y10" s="71">
        <v>620</v>
      </c>
      <c r="Z10" s="71">
        <v>133</v>
      </c>
      <c r="AA10" s="71">
        <v>9</v>
      </c>
      <c r="AB10" s="72">
        <v>0</v>
      </c>
      <c r="AC10" s="72">
        <v>9</v>
      </c>
      <c r="AD10" s="72">
        <v>267</v>
      </c>
      <c r="AE10" s="73">
        <v>490</v>
      </c>
      <c r="AF10" s="73">
        <v>830</v>
      </c>
      <c r="AG10" s="73">
        <v>998</v>
      </c>
      <c r="AH10" s="92">
        <f t="shared" si="6"/>
        <v>6679</v>
      </c>
      <c r="AI10" s="93">
        <f t="shared" si="7"/>
        <v>6679</v>
      </c>
      <c r="AJ10" s="4" t="s">
        <v>1359</v>
      </c>
      <c r="AK10" s="4" t="s">
        <v>1038</v>
      </c>
      <c r="AL10" s="4"/>
      <c r="AM10" s="4">
        <v>8784</v>
      </c>
      <c r="AN10" s="4">
        <v>12</v>
      </c>
      <c r="AO10" s="4">
        <v>100</v>
      </c>
      <c r="AP10" s="4">
        <v>0</v>
      </c>
      <c r="AQ10" s="12">
        <f t="shared" si="8"/>
        <v>6679</v>
      </c>
      <c r="AR10" s="12">
        <f t="shared" si="9"/>
        <v>0</v>
      </c>
      <c r="AS10" s="53">
        <f t="shared" si="13"/>
        <v>0</v>
      </c>
      <c r="AT10" s="55">
        <f t="shared" si="13"/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5">
        <f>'dane do formularza ofertowego'!D9</f>
        <v>0</v>
      </c>
      <c r="AY10" s="10">
        <f t="shared" si="2"/>
        <v>0</v>
      </c>
      <c r="AZ10" s="5">
        <f>'dane do formularza ofertowego'!D10</f>
        <v>0</v>
      </c>
      <c r="BA10" s="10">
        <f t="shared" si="3"/>
        <v>0</v>
      </c>
      <c r="BB10" s="4">
        <v>4.0899999999999999E-3</v>
      </c>
      <c r="BC10" s="10">
        <f t="shared" si="10"/>
        <v>27.31711</v>
      </c>
      <c r="BD10" s="4">
        <v>9.44</v>
      </c>
      <c r="BE10" s="10">
        <f t="shared" si="4"/>
        <v>113.28</v>
      </c>
      <c r="BF10" s="4">
        <v>3.7690000000000001E-2</v>
      </c>
      <c r="BG10" s="10">
        <f t="shared" si="5"/>
        <v>251.73151000000001</v>
      </c>
      <c r="BH10" s="5">
        <f t="shared" si="11"/>
        <v>392.32862000000006</v>
      </c>
    </row>
    <row r="11" spans="1:60">
      <c r="A11" s="4">
        <f t="shared" si="12"/>
        <v>9</v>
      </c>
      <c r="B11" s="4" t="s">
        <v>2388</v>
      </c>
      <c r="C11" s="56" t="s">
        <v>1343</v>
      </c>
      <c r="D11" s="70" t="s">
        <v>1344</v>
      </c>
      <c r="E11" s="56"/>
      <c r="F11" s="56" t="s">
        <v>1345</v>
      </c>
      <c r="G11" s="56" t="s">
        <v>1346</v>
      </c>
      <c r="H11" s="70" t="s">
        <v>364</v>
      </c>
      <c r="I11" s="56"/>
      <c r="J11" s="70" t="s">
        <v>1347</v>
      </c>
      <c r="K11" s="56" t="s">
        <v>2387</v>
      </c>
      <c r="L11" s="56" t="s">
        <v>11</v>
      </c>
      <c r="M11" s="56" t="s">
        <v>1360</v>
      </c>
      <c r="N11" s="70" t="s">
        <v>1348</v>
      </c>
      <c r="O11" s="56" t="s">
        <v>1349</v>
      </c>
      <c r="P11" s="56" t="s">
        <v>1345</v>
      </c>
      <c r="Q11" s="56" t="s">
        <v>1346</v>
      </c>
      <c r="R11" s="70" t="s">
        <v>364</v>
      </c>
      <c r="S11" s="56"/>
      <c r="T11" s="70" t="s">
        <v>1361</v>
      </c>
      <c r="U11" s="70" t="s">
        <v>1362</v>
      </c>
      <c r="V11" s="71">
        <v>4237</v>
      </c>
      <c r="W11" s="71"/>
      <c r="X11" s="71">
        <v>7855</v>
      </c>
      <c r="Y11" s="71"/>
      <c r="Z11" s="71">
        <v>5451</v>
      </c>
      <c r="AA11" s="71"/>
      <c r="AB11" s="72">
        <v>35</v>
      </c>
      <c r="AC11" s="72"/>
      <c r="AD11" s="72">
        <v>443</v>
      </c>
      <c r="AE11" s="73"/>
      <c r="AF11" s="73">
        <v>1824</v>
      </c>
      <c r="AG11" s="73">
        <v>7559</v>
      </c>
      <c r="AH11" s="92">
        <f t="shared" si="6"/>
        <v>27404</v>
      </c>
      <c r="AI11" s="93">
        <f t="shared" si="7"/>
        <v>27404</v>
      </c>
      <c r="AJ11" s="4" t="s">
        <v>1320</v>
      </c>
      <c r="AK11" s="4" t="s">
        <v>1038</v>
      </c>
      <c r="AL11" s="4"/>
      <c r="AM11" s="4">
        <v>8784</v>
      </c>
      <c r="AN11" s="4">
        <v>12</v>
      </c>
      <c r="AO11" s="4">
        <v>100</v>
      </c>
      <c r="AP11" s="4">
        <v>0</v>
      </c>
      <c r="AQ11" s="12">
        <f t="shared" si="8"/>
        <v>27404</v>
      </c>
      <c r="AR11" s="12">
        <f t="shared" si="9"/>
        <v>0</v>
      </c>
      <c r="AS11" s="53">
        <f t="shared" si="13"/>
        <v>0</v>
      </c>
      <c r="AT11" s="55">
        <f t="shared" si="13"/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4">
        <f>AX4</f>
        <v>0</v>
      </c>
      <c r="AY11" s="10">
        <f t="shared" si="2"/>
        <v>0</v>
      </c>
      <c r="AZ11" s="4">
        <f>AZ4</f>
        <v>0</v>
      </c>
      <c r="BA11" s="10">
        <f t="shared" si="3"/>
        <v>0</v>
      </c>
      <c r="BB11" s="4">
        <v>4.0899999999999999E-3</v>
      </c>
      <c r="BC11" s="10">
        <f t="shared" si="10"/>
        <v>112.08235999999999</v>
      </c>
      <c r="BD11" s="4">
        <f>BD4</f>
        <v>23.83</v>
      </c>
      <c r="BE11" s="10">
        <f t="shared" si="4"/>
        <v>285.95999999999998</v>
      </c>
      <c r="BF11" s="4">
        <f>BF4</f>
        <v>3.6249999999999998E-2</v>
      </c>
      <c r="BG11" s="10">
        <f t="shared" si="5"/>
        <v>993.39499999999998</v>
      </c>
      <c r="BH11" s="5">
        <f t="shared" si="11"/>
        <v>1391.4373599999999</v>
      </c>
    </row>
    <row r="12" spans="1:60">
      <c r="A12" s="4">
        <f t="shared" si="12"/>
        <v>10</v>
      </c>
      <c r="B12" s="4" t="s">
        <v>2388</v>
      </c>
      <c r="C12" s="56" t="s">
        <v>1372</v>
      </c>
      <c r="D12" s="70" t="s">
        <v>1373</v>
      </c>
      <c r="E12" s="56"/>
      <c r="F12" s="56" t="s">
        <v>1374</v>
      </c>
      <c r="G12" s="56" t="s">
        <v>1375</v>
      </c>
      <c r="H12" s="70" t="s">
        <v>1376</v>
      </c>
      <c r="I12" s="56"/>
      <c r="J12" s="70" t="s">
        <v>1377</v>
      </c>
      <c r="K12" s="56" t="s">
        <v>2387</v>
      </c>
      <c r="L12" s="56" t="s">
        <v>11</v>
      </c>
      <c r="M12" s="56"/>
      <c r="N12" s="70" t="s">
        <v>1373</v>
      </c>
      <c r="O12" s="56"/>
      <c r="P12" s="56" t="s">
        <v>1374</v>
      </c>
      <c r="Q12" s="56" t="s">
        <v>1375</v>
      </c>
      <c r="R12" s="70" t="s">
        <v>1376</v>
      </c>
      <c r="S12" s="56"/>
      <c r="T12" s="70" t="s">
        <v>1378</v>
      </c>
      <c r="U12" s="70" t="s">
        <v>1379</v>
      </c>
      <c r="V12" s="71">
        <v>19815</v>
      </c>
      <c r="W12" s="71">
        <v>16209</v>
      </c>
      <c r="X12" s="71">
        <v>14798</v>
      </c>
      <c r="Y12" s="71">
        <v>10814</v>
      </c>
      <c r="Z12" s="71">
        <v>2536</v>
      </c>
      <c r="AA12" s="71">
        <v>983</v>
      </c>
      <c r="AB12" s="72">
        <v>652</v>
      </c>
      <c r="AC12" s="72">
        <v>372</v>
      </c>
      <c r="AD12" s="72">
        <v>3474</v>
      </c>
      <c r="AE12" s="73">
        <v>6185</v>
      </c>
      <c r="AF12" s="73">
        <v>12712</v>
      </c>
      <c r="AG12" s="73">
        <v>17643</v>
      </c>
      <c r="AH12" s="92">
        <f t="shared" si="6"/>
        <v>106193</v>
      </c>
      <c r="AI12" s="93">
        <f t="shared" si="7"/>
        <v>106193</v>
      </c>
      <c r="AJ12" s="4" t="s">
        <v>1341</v>
      </c>
      <c r="AK12" s="4" t="s">
        <v>1038</v>
      </c>
      <c r="AL12" s="4"/>
      <c r="AM12" s="4">
        <v>8784</v>
      </c>
      <c r="AN12" s="4">
        <v>12</v>
      </c>
      <c r="AO12" s="4">
        <v>100</v>
      </c>
      <c r="AP12" s="4">
        <v>0</v>
      </c>
      <c r="AQ12" s="12">
        <f t="shared" si="8"/>
        <v>106193</v>
      </c>
      <c r="AR12" s="12">
        <f t="shared" si="9"/>
        <v>0</v>
      </c>
      <c r="AS12" s="53">
        <f t="shared" si="13"/>
        <v>0</v>
      </c>
      <c r="AT12" s="55">
        <f t="shared" si="13"/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4">
        <f>AX8</f>
        <v>0</v>
      </c>
      <c r="AY12" s="10">
        <f t="shared" si="2"/>
        <v>0</v>
      </c>
      <c r="AZ12" s="4">
        <f>AZ8</f>
        <v>0</v>
      </c>
      <c r="BA12" s="10">
        <f t="shared" si="3"/>
        <v>0</v>
      </c>
      <c r="BB12" s="4">
        <v>4.0899999999999999E-3</v>
      </c>
      <c r="BC12" s="10">
        <f t="shared" si="10"/>
        <v>434.32936999999998</v>
      </c>
      <c r="BD12" s="4">
        <f>BD8</f>
        <v>117.66</v>
      </c>
      <c r="BE12" s="10">
        <f t="shared" si="4"/>
        <v>1411.92</v>
      </c>
      <c r="BF12" s="4">
        <f>BF8</f>
        <v>3.3799999999999997E-2</v>
      </c>
      <c r="BG12" s="10">
        <f t="shared" si="5"/>
        <v>3589.3233999999998</v>
      </c>
      <c r="BH12" s="5">
        <f t="shared" si="11"/>
        <v>5435.5727699999998</v>
      </c>
    </row>
    <row r="13" spans="1:60">
      <c r="A13" s="4">
        <f t="shared" si="12"/>
        <v>11</v>
      </c>
      <c r="B13" s="4" t="s">
        <v>2388</v>
      </c>
      <c r="C13" s="56" t="s">
        <v>1372</v>
      </c>
      <c r="D13" s="70" t="s">
        <v>1373</v>
      </c>
      <c r="E13" s="56"/>
      <c r="F13" s="56" t="s">
        <v>1374</v>
      </c>
      <c r="G13" s="56" t="s">
        <v>1375</v>
      </c>
      <c r="H13" s="70" t="s">
        <v>1376</v>
      </c>
      <c r="I13" s="56"/>
      <c r="J13" s="70" t="s">
        <v>1377</v>
      </c>
      <c r="K13" s="56" t="s">
        <v>2387</v>
      </c>
      <c r="L13" s="56" t="s">
        <v>11</v>
      </c>
      <c r="M13" s="56" t="s">
        <v>2299</v>
      </c>
      <c r="N13" s="56" t="s">
        <v>1373</v>
      </c>
      <c r="O13" s="56"/>
      <c r="P13" s="56" t="s">
        <v>1380</v>
      </c>
      <c r="Q13" s="56" t="s">
        <v>173</v>
      </c>
      <c r="R13" s="70" t="s">
        <v>750</v>
      </c>
      <c r="S13" s="56"/>
      <c r="T13" s="70" t="s">
        <v>1381</v>
      </c>
      <c r="U13" s="70" t="s">
        <v>1382</v>
      </c>
      <c r="V13" s="71"/>
      <c r="W13" s="71">
        <v>11194</v>
      </c>
      <c r="X13" s="71">
        <v>25744</v>
      </c>
      <c r="Y13" s="71"/>
      <c r="Z13" s="71"/>
      <c r="AA13" s="71"/>
      <c r="AB13" s="72"/>
      <c r="AC13" s="72"/>
      <c r="AD13" s="72"/>
      <c r="AE13" s="73"/>
      <c r="AF13" s="73"/>
      <c r="AG13" s="73">
        <v>13759</v>
      </c>
      <c r="AH13" s="92">
        <f t="shared" si="6"/>
        <v>50697</v>
      </c>
      <c r="AI13" s="93">
        <f t="shared" si="7"/>
        <v>50697</v>
      </c>
      <c r="AJ13" s="4" t="s">
        <v>1359</v>
      </c>
      <c r="AK13" s="4" t="s">
        <v>1038</v>
      </c>
      <c r="AL13" s="4"/>
      <c r="AM13" s="4">
        <v>8784</v>
      </c>
      <c r="AN13" s="4">
        <v>12</v>
      </c>
      <c r="AO13" s="4">
        <v>100</v>
      </c>
      <c r="AP13" s="4">
        <v>0</v>
      </c>
      <c r="AQ13" s="12">
        <f t="shared" si="8"/>
        <v>50697</v>
      </c>
      <c r="AR13" s="12">
        <f t="shared" si="9"/>
        <v>0</v>
      </c>
      <c r="AS13" s="53">
        <f t="shared" si="13"/>
        <v>0</v>
      </c>
      <c r="AT13" s="55">
        <f t="shared" si="13"/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5">
        <f>AX10</f>
        <v>0</v>
      </c>
      <c r="AY13" s="10">
        <f t="shared" si="2"/>
        <v>0</v>
      </c>
      <c r="AZ13" s="5">
        <f>AZ10</f>
        <v>0</v>
      </c>
      <c r="BA13" s="10">
        <f t="shared" si="3"/>
        <v>0</v>
      </c>
      <c r="BB13" s="4">
        <v>4.0899999999999999E-3</v>
      </c>
      <c r="BC13" s="10">
        <f t="shared" si="10"/>
        <v>207.35073</v>
      </c>
      <c r="BD13" s="4">
        <f>BD10</f>
        <v>9.44</v>
      </c>
      <c r="BE13" s="10">
        <f t="shared" si="4"/>
        <v>113.28</v>
      </c>
      <c r="BF13" s="4">
        <f>BF10</f>
        <v>3.7690000000000001E-2</v>
      </c>
      <c r="BG13" s="10">
        <f t="shared" si="5"/>
        <v>1910.7699300000002</v>
      </c>
      <c r="BH13" s="5">
        <f t="shared" si="11"/>
        <v>2231.4006600000002</v>
      </c>
    </row>
    <row r="14" spans="1:60">
      <c r="A14" s="4">
        <v>12</v>
      </c>
      <c r="B14" s="4" t="s">
        <v>2388</v>
      </c>
      <c r="C14" s="56" t="s">
        <v>1432</v>
      </c>
      <c r="D14" s="70" t="s">
        <v>1433</v>
      </c>
      <c r="E14" s="56"/>
      <c r="F14" s="56" t="s">
        <v>1434</v>
      </c>
      <c r="G14" s="56" t="s">
        <v>1435</v>
      </c>
      <c r="H14" s="70" t="s">
        <v>1436</v>
      </c>
      <c r="I14" s="56"/>
      <c r="J14" s="70" t="s">
        <v>1437</v>
      </c>
      <c r="K14" s="56" t="s">
        <v>2387</v>
      </c>
      <c r="L14" s="56" t="s">
        <v>11</v>
      </c>
      <c r="M14" s="56" t="s">
        <v>1438</v>
      </c>
      <c r="N14" s="70" t="s">
        <v>1433</v>
      </c>
      <c r="O14" s="56" t="s">
        <v>1434</v>
      </c>
      <c r="P14" s="56" t="s">
        <v>1434</v>
      </c>
      <c r="Q14" s="56" t="s">
        <v>1435</v>
      </c>
      <c r="R14" s="70" t="s">
        <v>96</v>
      </c>
      <c r="S14" s="70" t="s">
        <v>1439</v>
      </c>
      <c r="T14" s="70" t="s">
        <v>1440</v>
      </c>
      <c r="U14" s="70" t="s">
        <v>1441</v>
      </c>
      <c r="V14" s="71">
        <v>11102</v>
      </c>
      <c r="W14" s="71">
        <v>9298</v>
      </c>
      <c r="X14" s="71">
        <v>7921</v>
      </c>
      <c r="Y14" s="71">
        <v>5722</v>
      </c>
      <c r="Z14" s="71">
        <v>0</v>
      </c>
      <c r="AA14" s="71">
        <v>0</v>
      </c>
      <c r="AB14" s="72">
        <v>0</v>
      </c>
      <c r="AC14" s="72">
        <v>9</v>
      </c>
      <c r="AD14" s="72">
        <v>1546</v>
      </c>
      <c r="AE14" s="73">
        <v>3324</v>
      </c>
      <c r="AF14" s="73">
        <v>9237</v>
      </c>
      <c r="AG14" s="73">
        <v>12080</v>
      </c>
      <c r="AH14" s="92">
        <f t="shared" si="6"/>
        <v>60239</v>
      </c>
      <c r="AI14" s="93">
        <f t="shared" si="7"/>
        <v>60239</v>
      </c>
      <c r="AJ14" s="4" t="s">
        <v>1320</v>
      </c>
      <c r="AK14" s="4" t="s">
        <v>1038</v>
      </c>
      <c r="AL14" s="4"/>
      <c r="AM14" s="4">
        <v>8784</v>
      </c>
      <c r="AN14" s="4">
        <v>12</v>
      </c>
      <c r="AO14" s="4">
        <v>100</v>
      </c>
      <c r="AP14" s="4">
        <v>0</v>
      </c>
      <c r="AQ14" s="12">
        <f t="shared" si="8"/>
        <v>60239</v>
      </c>
      <c r="AR14" s="12">
        <f t="shared" si="9"/>
        <v>0</v>
      </c>
      <c r="AS14" s="53">
        <f t="shared" ref="AS14:AT16" si="14">AS13</f>
        <v>0</v>
      </c>
      <c r="AT14" s="55">
        <f t="shared" si="14"/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4">
        <f>AX4</f>
        <v>0</v>
      </c>
      <c r="AY14" s="10">
        <f t="shared" si="2"/>
        <v>0</v>
      </c>
      <c r="AZ14" s="4">
        <f>AZ4</f>
        <v>0</v>
      </c>
      <c r="BA14" s="10">
        <f t="shared" si="3"/>
        <v>0</v>
      </c>
      <c r="BB14" s="4">
        <v>4.0899999999999999E-3</v>
      </c>
      <c r="BC14" s="10">
        <f t="shared" si="10"/>
        <v>246.37751</v>
      </c>
      <c r="BD14" s="4">
        <f>BD4</f>
        <v>23.83</v>
      </c>
      <c r="BE14" s="10">
        <f t="shared" si="4"/>
        <v>285.95999999999998</v>
      </c>
      <c r="BF14" s="4">
        <f>BF4</f>
        <v>3.6249999999999998E-2</v>
      </c>
      <c r="BG14" s="10">
        <f t="shared" si="5"/>
        <v>2183.6637499999997</v>
      </c>
      <c r="BH14" s="5">
        <f t="shared" si="11"/>
        <v>2716.0012599999995</v>
      </c>
    </row>
    <row r="15" spans="1:60">
      <c r="A15" s="4">
        <v>13</v>
      </c>
      <c r="B15" s="56" t="s">
        <v>2395</v>
      </c>
      <c r="C15" s="56" t="s">
        <v>1649</v>
      </c>
      <c r="D15" s="70" t="s">
        <v>1650</v>
      </c>
      <c r="E15" s="56"/>
      <c r="F15" s="56" t="s">
        <v>1651</v>
      </c>
      <c r="G15" s="56" t="s">
        <v>1652</v>
      </c>
      <c r="H15" s="70" t="s">
        <v>114</v>
      </c>
      <c r="I15" s="56"/>
      <c r="J15" s="70" t="s">
        <v>1653</v>
      </c>
      <c r="K15" s="56" t="s">
        <v>2387</v>
      </c>
      <c r="L15" s="56" t="s">
        <v>11</v>
      </c>
      <c r="M15" s="56" t="s">
        <v>1655</v>
      </c>
      <c r="N15" s="70" t="s">
        <v>1650</v>
      </c>
      <c r="O15" s="56" t="s">
        <v>1651</v>
      </c>
      <c r="P15" s="56" t="s">
        <v>1651</v>
      </c>
      <c r="Q15" s="56" t="s">
        <v>1652</v>
      </c>
      <c r="R15" s="70" t="s">
        <v>1654</v>
      </c>
      <c r="S15" s="56"/>
      <c r="T15" s="70" t="s">
        <v>1656</v>
      </c>
      <c r="U15" s="70" t="s">
        <v>1657</v>
      </c>
      <c r="V15" s="73">
        <v>22140</v>
      </c>
      <c r="W15" s="73">
        <v>17613</v>
      </c>
      <c r="X15" s="73">
        <v>17604</v>
      </c>
      <c r="Y15" s="73">
        <v>13112</v>
      </c>
      <c r="Z15" s="73">
        <v>6260</v>
      </c>
      <c r="AA15" s="73">
        <v>2407</v>
      </c>
      <c r="AB15" s="73">
        <v>1692</v>
      </c>
      <c r="AC15" s="73">
        <v>1525</v>
      </c>
      <c r="AD15" s="73">
        <v>3880</v>
      </c>
      <c r="AE15" s="73">
        <v>8345</v>
      </c>
      <c r="AF15" s="73">
        <v>14206</v>
      </c>
      <c r="AG15" s="73">
        <v>20642</v>
      </c>
      <c r="AH15" s="92">
        <f t="shared" si="6"/>
        <v>129426</v>
      </c>
      <c r="AI15" s="93">
        <f t="shared" si="7"/>
        <v>129426</v>
      </c>
      <c r="AJ15" s="4" t="s">
        <v>1037</v>
      </c>
      <c r="AK15" s="4" t="s">
        <v>1038</v>
      </c>
      <c r="AL15" s="4"/>
      <c r="AM15" s="4">
        <v>8784</v>
      </c>
      <c r="AN15" s="4">
        <v>12</v>
      </c>
      <c r="AO15" s="4">
        <v>100</v>
      </c>
      <c r="AP15" s="4">
        <v>0</v>
      </c>
      <c r="AQ15" s="12">
        <f t="shared" si="8"/>
        <v>129426</v>
      </c>
      <c r="AR15" s="12">
        <f t="shared" si="9"/>
        <v>0</v>
      </c>
      <c r="AS15" s="53">
        <f t="shared" si="14"/>
        <v>0</v>
      </c>
      <c r="AT15" s="55">
        <f t="shared" si="14"/>
        <v>0</v>
      </c>
      <c r="AU15" s="31">
        <f>AQ15*AS15</f>
        <v>0</v>
      </c>
      <c r="AV15" s="31">
        <f>AR15*AT15</f>
        <v>0</v>
      </c>
      <c r="AW15" s="31">
        <f>SUM(AU15:AV15)</f>
        <v>0</v>
      </c>
      <c r="AX15" s="5">
        <f>AX3</f>
        <v>0</v>
      </c>
      <c r="AY15" s="10">
        <f>AX15*AN15*AO15/100</f>
        <v>0</v>
      </c>
      <c r="AZ15" s="5">
        <f>AZ3</f>
        <v>0</v>
      </c>
      <c r="BA15" s="10">
        <f>AZ15*AN15*AP15/100</f>
        <v>0</v>
      </c>
      <c r="BB15" s="4">
        <v>4.1399999999999996E-3</v>
      </c>
      <c r="BC15" s="10">
        <f>BB15*AI15</f>
        <v>535.82363999999995</v>
      </c>
      <c r="BD15" s="4">
        <v>117.68</v>
      </c>
      <c r="BE15" s="10">
        <f>BD15*AN15</f>
        <v>1412.16</v>
      </c>
      <c r="BF15" s="4">
        <v>3.8490000000000003E-2</v>
      </c>
      <c r="BG15" s="10">
        <f>BF15*AI15</f>
        <v>4981.6067400000002</v>
      </c>
      <c r="BH15" s="5">
        <f>BG15+BE15+BA15+AY15+AW15+BC15</f>
        <v>6929.5903799999996</v>
      </c>
    </row>
    <row r="16" spans="1:60">
      <c r="A16" s="4">
        <v>14</v>
      </c>
      <c r="B16" s="56" t="s">
        <v>2395</v>
      </c>
      <c r="C16" s="56" t="s">
        <v>1649</v>
      </c>
      <c r="D16" s="70" t="s">
        <v>1650</v>
      </c>
      <c r="E16" s="56"/>
      <c r="F16" s="56" t="s">
        <v>1651</v>
      </c>
      <c r="G16" s="56" t="s">
        <v>1652</v>
      </c>
      <c r="H16" s="70" t="s">
        <v>114</v>
      </c>
      <c r="I16" s="56"/>
      <c r="J16" s="70" t="s">
        <v>1653</v>
      </c>
      <c r="K16" s="56" t="s">
        <v>2387</v>
      </c>
      <c r="L16" s="56" t="s">
        <v>11</v>
      </c>
      <c r="M16" s="56" t="s">
        <v>1658</v>
      </c>
      <c r="N16" s="70" t="s">
        <v>1650</v>
      </c>
      <c r="O16" s="56" t="s">
        <v>1651</v>
      </c>
      <c r="P16" s="56" t="s">
        <v>1651</v>
      </c>
      <c r="Q16" s="56" t="s">
        <v>1652</v>
      </c>
      <c r="R16" s="70" t="s">
        <v>1654</v>
      </c>
      <c r="S16" s="56"/>
      <c r="T16" s="70" t="s">
        <v>1659</v>
      </c>
      <c r="U16" s="70" t="s">
        <v>1660</v>
      </c>
      <c r="V16" s="73">
        <v>16279</v>
      </c>
      <c r="W16" s="73">
        <v>12342</v>
      </c>
      <c r="X16" s="73">
        <v>11386</v>
      </c>
      <c r="Y16" s="73">
        <v>5085</v>
      </c>
      <c r="Z16" s="73">
        <v>733</v>
      </c>
      <c r="AA16" s="73">
        <v>120</v>
      </c>
      <c r="AB16" s="73">
        <v>1532</v>
      </c>
      <c r="AC16" s="73">
        <v>153</v>
      </c>
      <c r="AD16" s="73">
        <v>48</v>
      </c>
      <c r="AE16" s="73">
        <v>418</v>
      </c>
      <c r="AF16" s="73">
        <v>48</v>
      </c>
      <c r="AG16" s="73">
        <v>16</v>
      </c>
      <c r="AH16" s="92">
        <f t="shared" si="6"/>
        <v>48160</v>
      </c>
      <c r="AI16" s="93">
        <f t="shared" si="7"/>
        <v>48160</v>
      </c>
      <c r="AJ16" s="4" t="s">
        <v>1037</v>
      </c>
      <c r="AK16" s="4" t="s">
        <v>1038</v>
      </c>
      <c r="AL16" s="4"/>
      <c r="AM16" s="4">
        <v>8784</v>
      </c>
      <c r="AN16" s="4">
        <v>12</v>
      </c>
      <c r="AO16" s="4">
        <v>100</v>
      </c>
      <c r="AP16" s="4">
        <v>0</v>
      </c>
      <c r="AQ16" s="12">
        <f t="shared" si="8"/>
        <v>48160</v>
      </c>
      <c r="AR16" s="12">
        <f t="shared" si="9"/>
        <v>0</v>
      </c>
      <c r="AS16" s="53">
        <f t="shared" si="14"/>
        <v>0</v>
      </c>
      <c r="AT16" s="55">
        <f t="shared" si="14"/>
        <v>0</v>
      </c>
      <c r="AU16" s="31">
        <f>AQ16*AS16</f>
        <v>0</v>
      </c>
      <c r="AV16" s="31">
        <f>AR16*AT16</f>
        <v>0</v>
      </c>
      <c r="AW16" s="31">
        <f>SUM(AU16:AV16)</f>
        <v>0</v>
      </c>
      <c r="AX16" s="5">
        <f>AX3</f>
        <v>0</v>
      </c>
      <c r="AY16" s="10">
        <f>AX16*AN16*AO16/100</f>
        <v>0</v>
      </c>
      <c r="AZ16" s="5">
        <f>AZ3</f>
        <v>0</v>
      </c>
      <c r="BA16" s="10">
        <f>AZ16*AN16*AP16/100</f>
        <v>0</v>
      </c>
      <c r="BB16" s="4">
        <v>4.1399999999999996E-3</v>
      </c>
      <c r="BC16" s="10">
        <f>BB16*AI16</f>
        <v>199.38239999999999</v>
      </c>
      <c r="BD16" s="4">
        <v>117.68</v>
      </c>
      <c r="BE16" s="10">
        <f>BD16*AN16</f>
        <v>1412.16</v>
      </c>
      <c r="BF16" s="4">
        <v>3.8490000000000003E-2</v>
      </c>
      <c r="BG16" s="10">
        <f>BF16*AI16</f>
        <v>1853.6784000000002</v>
      </c>
      <c r="BH16" s="5">
        <f>BG16+BE16+BA16+AY16+AW16+BC16</f>
        <v>3465.2208000000005</v>
      </c>
    </row>
    <row r="17" spans="34:60">
      <c r="AH17" s="94">
        <f>SUM(AH3:AH16)</f>
        <v>1081597</v>
      </c>
      <c r="AI17" s="38">
        <f>SUM(AI3:AI16)</f>
        <v>1081597</v>
      </c>
      <c r="AQ17" s="38">
        <f>SUM(AQ3:AQ16)</f>
        <v>1081597</v>
      </c>
      <c r="AR17" s="38">
        <f>SUM(AR3:AR16)</f>
        <v>0</v>
      </c>
      <c r="BH17" s="3">
        <f>SUM(BH3:BH16)</f>
        <v>53620.618599999994</v>
      </c>
    </row>
    <row r="18" spans="34:60">
      <c r="AI18" s="1">
        <f>AI17/1000</f>
        <v>1081.597</v>
      </c>
      <c r="AQ18" s="38">
        <f>SUM(AQ17:AR17)</f>
        <v>1081597</v>
      </c>
    </row>
    <row r="19" spans="34:60">
      <c r="AQ19" s="38">
        <f>AI17-AQ18</f>
        <v>0</v>
      </c>
    </row>
    <row r="20" spans="34:60">
      <c r="AM20" s="1">
        <v>366</v>
      </c>
    </row>
    <row r="21" spans="34:60">
      <c r="AM21" s="1">
        <v>24</v>
      </c>
    </row>
    <row r="22" spans="34:60">
      <c r="AM22" s="1">
        <f>AM20*AM21</f>
        <v>8784</v>
      </c>
    </row>
  </sheetData>
  <autoFilter ref="A2:BH22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141"/>
  <sheetViews>
    <sheetView topLeftCell="AJ109" zoomScale="85" zoomScaleNormal="85" workbookViewId="0">
      <selection activeCell="AS143" sqref="AS143"/>
    </sheetView>
  </sheetViews>
  <sheetFormatPr defaultColWidth="9" defaultRowHeight="13"/>
  <cols>
    <col min="1" max="1" width="4.58203125" style="1" customWidth="1"/>
    <col min="2" max="2" width="11.25" style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63.58203125" style="1" customWidth="1"/>
    <col min="14" max="14" width="14.08203125" style="1" customWidth="1"/>
    <col min="15" max="15" width="11.58203125" style="1" customWidth="1"/>
    <col min="16" max="16" width="16.25" style="1" customWidth="1"/>
    <col min="17" max="17" width="14.75" style="1" customWidth="1"/>
    <col min="18" max="18" width="9.58203125" style="1" customWidth="1"/>
    <col min="19" max="19" width="10.58203125" style="1" customWidth="1"/>
    <col min="20" max="20" width="21.6640625" style="1" customWidth="1"/>
    <col min="21" max="21" width="12.25" style="1" customWidth="1"/>
    <col min="22" max="27" width="11.75" style="1" customWidth="1"/>
    <col min="28" max="33" width="9.58203125" style="1" customWidth="1"/>
    <col min="34" max="34" width="10.08203125" style="1" bestFit="1" customWidth="1"/>
    <col min="35" max="35" width="8.75" style="38" customWidth="1"/>
    <col min="36" max="36" width="8.7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49" width="11.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1" customWidth="1"/>
    <col min="58" max="58" width="11.58203125" style="1" customWidth="1"/>
    <col min="59" max="59" width="12" style="1" customWidth="1"/>
    <col min="60" max="60" width="11.25" style="1" customWidth="1"/>
    <col min="61" max="61" width="9" style="1"/>
    <col min="62" max="63" width="10.25" style="1" customWidth="1"/>
    <col min="64" max="64" width="11.75" style="1" customWidth="1"/>
    <col min="65" max="16384" width="9" style="1"/>
  </cols>
  <sheetData>
    <row r="1" spans="1:73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73" s="17" customFormat="1" ht="100.9" customHeight="1">
      <c r="A2" s="12" t="s">
        <v>2239</v>
      </c>
      <c r="B2" s="12" t="s">
        <v>2275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30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</row>
    <row r="3" spans="1:73">
      <c r="A3" s="4">
        <v>1</v>
      </c>
      <c r="B3" s="56" t="s">
        <v>2435</v>
      </c>
      <c r="C3" s="56" t="s">
        <v>283</v>
      </c>
      <c r="D3" s="70" t="s">
        <v>284</v>
      </c>
      <c r="E3" s="56"/>
      <c r="F3" s="56" t="s">
        <v>285</v>
      </c>
      <c r="G3" s="56" t="s">
        <v>286</v>
      </c>
      <c r="H3" s="70" t="s">
        <v>287</v>
      </c>
      <c r="I3" s="56"/>
      <c r="J3" s="70" t="s">
        <v>288</v>
      </c>
      <c r="K3" s="56" t="s">
        <v>2387</v>
      </c>
      <c r="L3" s="56" t="s">
        <v>11</v>
      </c>
      <c r="M3" s="56" t="s">
        <v>289</v>
      </c>
      <c r="N3" s="70" t="s">
        <v>284</v>
      </c>
      <c r="O3" s="56" t="s">
        <v>290</v>
      </c>
      <c r="P3" s="56" t="s">
        <v>285</v>
      </c>
      <c r="Q3" s="56" t="s">
        <v>286</v>
      </c>
      <c r="R3" s="70" t="s">
        <v>287</v>
      </c>
      <c r="S3" s="56"/>
      <c r="T3" s="70" t="s">
        <v>291</v>
      </c>
      <c r="U3" s="70" t="s">
        <v>292</v>
      </c>
      <c r="V3" s="83">
        <v>7494</v>
      </c>
      <c r="W3" s="83"/>
      <c r="X3" s="83">
        <v>19443</v>
      </c>
      <c r="Y3" s="83"/>
      <c r="Z3" s="83">
        <v>10542</v>
      </c>
      <c r="AA3" s="83"/>
      <c r="AB3" s="83">
        <v>1409</v>
      </c>
      <c r="AC3" s="83"/>
      <c r="AD3" s="83">
        <v>1298</v>
      </c>
      <c r="AE3" s="83"/>
      <c r="AF3" s="83">
        <v>8499</v>
      </c>
      <c r="AG3" s="83">
        <v>8365</v>
      </c>
      <c r="AH3" s="91">
        <f>SUM(V3:AG3)</f>
        <v>57050</v>
      </c>
      <c r="AI3" s="51">
        <f>AH3</f>
        <v>57050</v>
      </c>
      <c r="AJ3" s="76" t="s">
        <v>12</v>
      </c>
      <c r="AK3" s="56" t="s">
        <v>293</v>
      </c>
      <c r="AL3" s="56"/>
      <c r="AM3" s="4">
        <v>8784</v>
      </c>
      <c r="AN3" s="4">
        <v>12</v>
      </c>
      <c r="AO3" s="4">
        <v>100</v>
      </c>
      <c r="AP3" s="4">
        <v>0</v>
      </c>
      <c r="AQ3" s="12">
        <f>INT(AO3*AI3/100)</f>
        <v>57050</v>
      </c>
      <c r="AR3" s="12">
        <f>INT(AP3*AI3/100)</f>
        <v>0</v>
      </c>
      <c r="AS3" s="53">
        <f>'dane do formularza ofertowego'!F19</f>
        <v>0</v>
      </c>
      <c r="AT3" s="55">
        <f>'dane do formularza ofertowego'!F20</f>
        <v>0</v>
      </c>
      <c r="AU3" s="31">
        <f t="shared" ref="AU3:AV33" si="0">AQ3*AS3</f>
        <v>0</v>
      </c>
      <c r="AV3" s="31">
        <f t="shared" si="0"/>
        <v>0</v>
      </c>
      <c r="AW3" s="31">
        <f t="shared" ref="AW3:AW65" si="1">SUM(AU3:AV3)</f>
        <v>0</v>
      </c>
      <c r="AX3" s="120">
        <f>'dane do formularza ofertowego'!E6</f>
        <v>0</v>
      </c>
      <c r="AY3" s="10">
        <f t="shared" ref="AY3:AY66" si="2">AX3*AN3*AO3/100</f>
        <v>0</v>
      </c>
      <c r="AZ3" s="77">
        <f>'dane do formularza ofertowego'!E7</f>
        <v>0</v>
      </c>
      <c r="BA3" s="10">
        <f t="shared" ref="BA3:BA66" si="3">AZ3*AN3*AP3/100</f>
        <v>0</v>
      </c>
      <c r="BB3" s="4"/>
      <c r="BC3" s="10">
        <f>BB3*AI3</f>
        <v>0</v>
      </c>
      <c r="BD3" s="76">
        <v>42.35</v>
      </c>
      <c r="BE3" s="10">
        <f>BD3*AN3*AO3/100</f>
        <v>508.20000000000005</v>
      </c>
      <c r="BF3" s="76">
        <v>34.9</v>
      </c>
      <c r="BG3" s="10">
        <f>BF3*AN3*AP3/100</f>
        <v>0</v>
      </c>
      <c r="BH3" s="76">
        <v>3.5569999999999997E-2</v>
      </c>
      <c r="BI3" s="103">
        <f>BH3*AI3*AO3/100</f>
        <v>2029.2684999999997</v>
      </c>
      <c r="BJ3" s="76">
        <v>2.9309999999999999E-2</v>
      </c>
      <c r="BK3" s="103">
        <f>BJ3*AI3*AP3/100</f>
        <v>0</v>
      </c>
      <c r="BL3" s="5">
        <f>BK3+BI3+BG3+BE3+BC3+BA3+AY3+AW3</f>
        <v>2537.4684999999999</v>
      </c>
    </row>
    <row r="4" spans="1:73">
      <c r="A4" s="4">
        <v>2</v>
      </c>
      <c r="B4" s="56" t="s">
        <v>2435</v>
      </c>
      <c r="C4" s="56" t="s">
        <v>295</v>
      </c>
      <c r="D4" s="70" t="s">
        <v>296</v>
      </c>
      <c r="E4" s="56"/>
      <c r="F4" s="56" t="s">
        <v>297</v>
      </c>
      <c r="G4" s="56" t="s">
        <v>298</v>
      </c>
      <c r="H4" s="70" t="s">
        <v>299</v>
      </c>
      <c r="I4" s="56"/>
      <c r="J4" s="70" t="s">
        <v>300</v>
      </c>
      <c r="K4" s="56" t="s">
        <v>2387</v>
      </c>
      <c r="L4" s="56" t="s">
        <v>11</v>
      </c>
      <c r="M4" s="56" t="s">
        <v>302</v>
      </c>
      <c r="N4" s="70" t="s">
        <v>296</v>
      </c>
      <c r="O4" s="56" t="s">
        <v>297</v>
      </c>
      <c r="P4" s="56" t="s">
        <v>297</v>
      </c>
      <c r="Q4" s="56" t="s">
        <v>298</v>
      </c>
      <c r="R4" s="70" t="s">
        <v>299</v>
      </c>
      <c r="S4" s="56"/>
      <c r="T4" s="70" t="s">
        <v>303</v>
      </c>
      <c r="U4" s="70" t="s">
        <v>304</v>
      </c>
      <c r="V4" s="83">
        <v>2693</v>
      </c>
      <c r="W4" s="83">
        <v>1810</v>
      </c>
      <c r="X4" s="83">
        <v>124</v>
      </c>
      <c r="Y4" s="83">
        <v>427</v>
      </c>
      <c r="Z4" s="83">
        <v>0</v>
      </c>
      <c r="AA4" s="83">
        <v>0</v>
      </c>
      <c r="AB4" s="83">
        <v>0</v>
      </c>
      <c r="AC4" s="83">
        <v>0</v>
      </c>
      <c r="AD4" s="83">
        <v>0</v>
      </c>
      <c r="AE4" s="83">
        <v>11</v>
      </c>
      <c r="AF4" s="83">
        <v>11</v>
      </c>
      <c r="AG4" s="83">
        <v>954</v>
      </c>
      <c r="AH4" s="91">
        <f t="shared" ref="AH4:AH67" si="4">SUM(V4:AG4)</f>
        <v>6030</v>
      </c>
      <c r="AI4" s="51">
        <f t="shared" ref="AI4:AI67" si="5">AH4</f>
        <v>6030</v>
      </c>
      <c r="AJ4" s="76" t="s">
        <v>17</v>
      </c>
      <c r="AK4" s="56" t="s">
        <v>293</v>
      </c>
      <c r="AL4" s="56"/>
      <c r="AM4" s="4">
        <v>8784</v>
      </c>
      <c r="AN4" s="4">
        <v>12</v>
      </c>
      <c r="AO4" s="4">
        <v>100</v>
      </c>
      <c r="AP4" s="4">
        <v>0</v>
      </c>
      <c r="AQ4" s="12">
        <f t="shared" ref="AQ4:AQ67" si="6">INT(AO4*AI4/100)</f>
        <v>6030</v>
      </c>
      <c r="AR4" s="12">
        <f t="shared" ref="AR4:AR67" si="7">INT(AP4*AI4/100)</f>
        <v>0</v>
      </c>
      <c r="AS4" s="53">
        <f>AS3</f>
        <v>0</v>
      </c>
      <c r="AT4" s="55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77">
        <f>'dane do formularza ofertowego'!C6</f>
        <v>0</v>
      </c>
      <c r="AY4" s="10">
        <f t="shared" si="2"/>
        <v>0</v>
      </c>
      <c r="AZ4" s="77">
        <f>'dane do formularza ofertowego'!C7</f>
        <v>0</v>
      </c>
      <c r="BA4" s="10">
        <f t="shared" si="3"/>
        <v>0</v>
      </c>
      <c r="BB4" s="4">
        <v>3.8999999999999998E-3</v>
      </c>
      <c r="BC4" s="10">
        <f t="shared" ref="BC4:BC67" si="8">BB4*AI4</f>
        <v>23.516999999999999</v>
      </c>
      <c r="BD4" s="76">
        <v>4.3099999999999996</v>
      </c>
      <c r="BE4" s="10">
        <f t="shared" ref="BE4:BE67" si="9">BD4*AN4*AO4/100</f>
        <v>51.72</v>
      </c>
      <c r="BF4" s="76">
        <v>3.55</v>
      </c>
      <c r="BG4" s="10">
        <f t="shared" ref="BG4:BG67" si="10">BF4*AN4*AP4/100</f>
        <v>0</v>
      </c>
      <c r="BH4" s="76">
        <v>6.5240000000000006E-2</v>
      </c>
      <c r="BI4" s="103">
        <f t="shared" ref="BI4:BI67" si="11">BH4*AI4*AO4/100</f>
        <v>393.39720000000011</v>
      </c>
      <c r="BJ4" s="76">
        <v>5.3760000000000002E-2</v>
      </c>
      <c r="BK4" s="103">
        <f t="shared" ref="BK4:BK67" si="12">BJ4*AI4*AP4/100</f>
        <v>0</v>
      </c>
      <c r="BL4" s="5">
        <f t="shared" ref="BL4:BL67" si="13">BK4+BI4+BG4+BE4+BC4+BA4+AY4+AW4</f>
        <v>468.63420000000013</v>
      </c>
    </row>
    <row r="5" spans="1:73">
      <c r="A5" s="4">
        <v>3</v>
      </c>
      <c r="B5" s="56" t="s">
        <v>2435</v>
      </c>
      <c r="C5" s="56" t="s">
        <v>295</v>
      </c>
      <c r="D5" s="70" t="s">
        <v>296</v>
      </c>
      <c r="E5" s="56"/>
      <c r="F5" s="56" t="s">
        <v>297</v>
      </c>
      <c r="G5" s="56" t="s">
        <v>298</v>
      </c>
      <c r="H5" s="70" t="s">
        <v>299</v>
      </c>
      <c r="I5" s="56"/>
      <c r="J5" s="70" t="s">
        <v>300</v>
      </c>
      <c r="K5" s="56" t="s">
        <v>2387</v>
      </c>
      <c r="L5" s="56" t="s">
        <v>11</v>
      </c>
      <c r="M5" s="56" t="s">
        <v>24</v>
      </c>
      <c r="N5" s="70" t="s">
        <v>296</v>
      </c>
      <c r="O5" s="56"/>
      <c r="P5" s="56" t="s">
        <v>297</v>
      </c>
      <c r="Q5" s="56" t="s">
        <v>298</v>
      </c>
      <c r="R5" s="70" t="s">
        <v>299</v>
      </c>
      <c r="S5" s="56"/>
      <c r="T5" s="70" t="s">
        <v>305</v>
      </c>
      <c r="U5" s="70" t="s">
        <v>306</v>
      </c>
      <c r="V5" s="83">
        <v>18452</v>
      </c>
      <c r="W5" s="83"/>
      <c r="X5" s="83">
        <v>19662</v>
      </c>
      <c r="Y5" s="83"/>
      <c r="Z5" s="83">
        <v>10140</v>
      </c>
      <c r="AA5" s="83"/>
      <c r="AB5" s="83">
        <v>62</v>
      </c>
      <c r="AC5" s="83"/>
      <c r="AD5" s="83">
        <v>1032</v>
      </c>
      <c r="AE5" s="83">
        <v>1905</v>
      </c>
      <c r="AF5" s="83">
        <v>4481</v>
      </c>
      <c r="AG5" s="83">
        <v>9266</v>
      </c>
      <c r="AH5" s="91">
        <f t="shared" si="4"/>
        <v>65000</v>
      </c>
      <c r="AI5" s="51">
        <f t="shared" si="5"/>
        <v>65000</v>
      </c>
      <c r="AJ5" s="56" t="str">
        <f>AJ$3</f>
        <v>W-3.6</v>
      </c>
      <c r="AK5" s="56" t="s">
        <v>293</v>
      </c>
      <c r="AL5" s="56"/>
      <c r="AM5" s="4">
        <v>8784</v>
      </c>
      <c r="AN5" s="4">
        <v>12</v>
      </c>
      <c r="AO5" s="4">
        <v>100</v>
      </c>
      <c r="AP5" s="4">
        <v>0</v>
      </c>
      <c r="AQ5" s="12">
        <f t="shared" si="6"/>
        <v>65000</v>
      </c>
      <c r="AR5" s="12">
        <f t="shared" si="7"/>
        <v>0</v>
      </c>
      <c r="AS5" s="53">
        <f t="shared" ref="AS5:AT20" si="14">AS4</f>
        <v>0</v>
      </c>
      <c r="AT5" s="55">
        <f t="shared" si="14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63">
        <f>AX$3</f>
        <v>0</v>
      </c>
      <c r="AY5" s="10">
        <f t="shared" si="2"/>
        <v>0</v>
      </c>
      <c r="AZ5" s="56">
        <f>AZ$3</f>
        <v>0</v>
      </c>
      <c r="BA5" s="10">
        <f t="shared" si="3"/>
        <v>0</v>
      </c>
      <c r="BB5" s="4">
        <v>3.8999999999999998E-3</v>
      </c>
      <c r="BC5" s="10">
        <f t="shared" si="8"/>
        <v>253.5</v>
      </c>
      <c r="BD5" s="56">
        <f>BD$3</f>
        <v>42.35</v>
      </c>
      <c r="BE5" s="10">
        <f t="shared" si="9"/>
        <v>508.20000000000005</v>
      </c>
      <c r="BF5" s="56">
        <f>BF$3</f>
        <v>34.9</v>
      </c>
      <c r="BG5" s="10">
        <f t="shared" si="10"/>
        <v>0</v>
      </c>
      <c r="BH5" s="56">
        <f>BH$3</f>
        <v>3.5569999999999997E-2</v>
      </c>
      <c r="BI5" s="103">
        <f t="shared" si="11"/>
        <v>2312.0499999999997</v>
      </c>
      <c r="BJ5" s="56">
        <f>BJ$3</f>
        <v>2.9309999999999999E-2</v>
      </c>
      <c r="BK5" s="103">
        <f t="shared" si="12"/>
        <v>0</v>
      </c>
      <c r="BL5" s="5">
        <f t="shared" si="13"/>
        <v>3073.75</v>
      </c>
    </row>
    <row r="6" spans="1:73">
      <c r="A6" s="4">
        <v>4</v>
      </c>
      <c r="B6" s="56" t="s">
        <v>2435</v>
      </c>
      <c r="C6" s="56" t="s">
        <v>295</v>
      </c>
      <c r="D6" s="70" t="s">
        <v>296</v>
      </c>
      <c r="E6" s="56"/>
      <c r="F6" s="56" t="s">
        <v>297</v>
      </c>
      <c r="G6" s="56" t="s">
        <v>298</v>
      </c>
      <c r="H6" s="70" t="s">
        <v>299</v>
      </c>
      <c r="I6" s="56"/>
      <c r="J6" s="70" t="s">
        <v>300</v>
      </c>
      <c r="K6" s="56" t="s">
        <v>2387</v>
      </c>
      <c r="L6" s="56" t="s">
        <v>11</v>
      </c>
      <c r="M6" s="56" t="s">
        <v>307</v>
      </c>
      <c r="N6" s="70" t="s">
        <v>296</v>
      </c>
      <c r="O6" s="56"/>
      <c r="P6" s="56" t="s">
        <v>297</v>
      </c>
      <c r="Q6" s="56" t="s">
        <v>301</v>
      </c>
      <c r="R6" s="70" t="s">
        <v>299</v>
      </c>
      <c r="S6" s="56"/>
      <c r="T6" s="70" t="s">
        <v>308</v>
      </c>
      <c r="U6" s="70" t="s">
        <v>309</v>
      </c>
      <c r="V6" s="83">
        <v>1025</v>
      </c>
      <c r="W6" s="83">
        <v>967</v>
      </c>
      <c r="X6" s="83">
        <v>67</v>
      </c>
      <c r="Y6" s="83">
        <v>1057</v>
      </c>
      <c r="Z6" s="83">
        <v>720</v>
      </c>
      <c r="AA6" s="83">
        <v>146</v>
      </c>
      <c r="AB6" s="83">
        <v>56</v>
      </c>
      <c r="AC6" s="83">
        <v>11</v>
      </c>
      <c r="AD6" s="83">
        <v>11</v>
      </c>
      <c r="AE6" s="83">
        <v>11</v>
      </c>
      <c r="AF6" s="83">
        <v>804</v>
      </c>
      <c r="AG6" s="83">
        <v>693</v>
      </c>
      <c r="AH6" s="91">
        <f t="shared" si="4"/>
        <v>5568</v>
      </c>
      <c r="AI6" s="51">
        <f t="shared" si="5"/>
        <v>5568</v>
      </c>
      <c r="AJ6" s="56" t="str">
        <f>AJ$4</f>
        <v>W-1.1</v>
      </c>
      <c r="AK6" s="56" t="s">
        <v>293</v>
      </c>
      <c r="AL6" s="56"/>
      <c r="AM6" s="4">
        <v>8784</v>
      </c>
      <c r="AN6" s="4">
        <v>12</v>
      </c>
      <c r="AO6" s="4">
        <v>100</v>
      </c>
      <c r="AP6" s="4">
        <v>0</v>
      </c>
      <c r="AQ6" s="12">
        <f t="shared" si="6"/>
        <v>5568</v>
      </c>
      <c r="AR6" s="12">
        <f t="shared" si="7"/>
        <v>0</v>
      </c>
      <c r="AS6" s="53">
        <f t="shared" si="14"/>
        <v>0</v>
      </c>
      <c r="AT6" s="55">
        <f t="shared" si="14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56">
        <f>AX$4</f>
        <v>0</v>
      </c>
      <c r="AY6" s="10">
        <f t="shared" si="2"/>
        <v>0</v>
      </c>
      <c r="AZ6" s="56">
        <f>AZ$4</f>
        <v>0</v>
      </c>
      <c r="BA6" s="10">
        <f t="shared" si="3"/>
        <v>0</v>
      </c>
      <c r="BB6" s="4">
        <v>3.8999999999999998E-3</v>
      </c>
      <c r="BC6" s="10">
        <f t="shared" si="8"/>
        <v>21.715199999999999</v>
      </c>
      <c r="BD6" s="56">
        <f>BD$4</f>
        <v>4.3099999999999996</v>
      </c>
      <c r="BE6" s="10">
        <f t="shared" si="9"/>
        <v>51.72</v>
      </c>
      <c r="BF6" s="56">
        <f>BF$4</f>
        <v>3.55</v>
      </c>
      <c r="BG6" s="10">
        <f t="shared" si="10"/>
        <v>0</v>
      </c>
      <c r="BH6" s="56">
        <f>BH$4</f>
        <v>6.5240000000000006E-2</v>
      </c>
      <c r="BI6" s="103">
        <f t="shared" si="11"/>
        <v>363.25632000000007</v>
      </c>
      <c r="BJ6" s="56">
        <f>BJ$4</f>
        <v>5.3760000000000002E-2</v>
      </c>
      <c r="BK6" s="103">
        <f t="shared" si="12"/>
        <v>0</v>
      </c>
      <c r="BL6" s="5">
        <f t="shared" si="13"/>
        <v>436.69152000000008</v>
      </c>
    </row>
    <row r="7" spans="1:73" s="43" customFormat="1">
      <c r="A7" s="4">
        <v>5</v>
      </c>
      <c r="B7" s="56" t="s">
        <v>2435</v>
      </c>
      <c r="C7" s="56" t="s">
        <v>295</v>
      </c>
      <c r="D7" s="70" t="s">
        <v>296</v>
      </c>
      <c r="E7" s="56"/>
      <c r="F7" s="56" t="s">
        <v>297</v>
      </c>
      <c r="G7" s="56" t="s">
        <v>298</v>
      </c>
      <c r="H7" s="70" t="s">
        <v>299</v>
      </c>
      <c r="I7" s="56"/>
      <c r="J7" s="70" t="s">
        <v>300</v>
      </c>
      <c r="K7" s="56" t="s">
        <v>2387</v>
      </c>
      <c r="L7" s="56" t="s">
        <v>11</v>
      </c>
      <c r="M7" s="56" t="s">
        <v>2322</v>
      </c>
      <c r="N7" s="70" t="s">
        <v>2323</v>
      </c>
      <c r="O7" s="56"/>
      <c r="P7" s="56" t="s">
        <v>2324</v>
      </c>
      <c r="Q7" s="56" t="s">
        <v>2324</v>
      </c>
      <c r="R7" s="70" t="s">
        <v>2325</v>
      </c>
      <c r="S7" s="56"/>
      <c r="T7" s="70" t="s">
        <v>2326</v>
      </c>
      <c r="U7" s="70" t="s">
        <v>2327</v>
      </c>
      <c r="V7" s="83"/>
      <c r="W7" s="83">
        <v>1728</v>
      </c>
      <c r="X7" s="83"/>
      <c r="Y7" s="83">
        <v>1728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628</v>
      </c>
      <c r="AF7" s="83">
        <v>679</v>
      </c>
      <c r="AG7" s="83">
        <v>1051</v>
      </c>
      <c r="AH7" s="91">
        <f t="shared" si="4"/>
        <v>5814</v>
      </c>
      <c r="AI7" s="51">
        <f t="shared" si="5"/>
        <v>5814</v>
      </c>
      <c r="AJ7" s="56" t="str">
        <f>AJ$4</f>
        <v>W-1.1</v>
      </c>
      <c r="AK7" s="56" t="s">
        <v>293</v>
      </c>
      <c r="AL7" s="56"/>
      <c r="AM7" s="4">
        <v>8784</v>
      </c>
      <c r="AN7" s="4">
        <v>12</v>
      </c>
      <c r="AO7" s="4">
        <v>100</v>
      </c>
      <c r="AP7" s="4">
        <v>0</v>
      </c>
      <c r="AQ7" s="12">
        <f t="shared" si="6"/>
        <v>5814</v>
      </c>
      <c r="AR7" s="12">
        <f t="shared" si="7"/>
        <v>0</v>
      </c>
      <c r="AS7" s="53">
        <f t="shared" si="14"/>
        <v>0</v>
      </c>
      <c r="AT7" s="55">
        <f t="shared" si="14"/>
        <v>0</v>
      </c>
      <c r="AU7" s="31">
        <f>AQ7*AS7</f>
        <v>0</v>
      </c>
      <c r="AV7" s="31">
        <f>AR7*AT7</f>
        <v>0</v>
      </c>
      <c r="AW7" s="31">
        <f>SUM(AU7:AV7)</f>
        <v>0</v>
      </c>
      <c r="AX7" s="56">
        <f>AX$4</f>
        <v>0</v>
      </c>
      <c r="AY7" s="10">
        <f t="shared" si="2"/>
        <v>0</v>
      </c>
      <c r="AZ7" s="56">
        <f>AZ$4</f>
        <v>0</v>
      </c>
      <c r="BA7" s="10">
        <f t="shared" si="3"/>
        <v>0</v>
      </c>
      <c r="BB7" s="4">
        <v>3.8999999999999998E-3</v>
      </c>
      <c r="BC7" s="10">
        <f t="shared" si="8"/>
        <v>22.674599999999998</v>
      </c>
      <c r="BD7" s="56">
        <f>BD$4</f>
        <v>4.3099999999999996</v>
      </c>
      <c r="BE7" s="10">
        <f t="shared" si="9"/>
        <v>51.72</v>
      </c>
      <c r="BF7" s="56">
        <f>BF$4</f>
        <v>3.55</v>
      </c>
      <c r="BG7" s="10">
        <f t="shared" si="10"/>
        <v>0</v>
      </c>
      <c r="BH7" s="56">
        <f>BH$4</f>
        <v>6.5240000000000006E-2</v>
      </c>
      <c r="BI7" s="103">
        <f t="shared" si="11"/>
        <v>379.30536000000006</v>
      </c>
      <c r="BJ7" s="56">
        <f>BJ$4</f>
        <v>5.3760000000000002E-2</v>
      </c>
      <c r="BK7" s="103">
        <f t="shared" si="12"/>
        <v>0</v>
      </c>
      <c r="BL7" s="5">
        <f t="shared" si="13"/>
        <v>453.69996000000009</v>
      </c>
      <c r="BM7" s="1"/>
      <c r="BN7" s="1"/>
      <c r="BO7" s="1"/>
      <c r="BP7" s="1"/>
      <c r="BQ7" s="1"/>
      <c r="BR7" s="1"/>
      <c r="BS7" s="1"/>
      <c r="BT7" s="1"/>
      <c r="BU7" s="1"/>
    </row>
    <row r="8" spans="1:73">
      <c r="A8" s="4">
        <v>6</v>
      </c>
      <c r="B8" s="56" t="s">
        <v>2435</v>
      </c>
      <c r="C8" s="56" t="s">
        <v>310</v>
      </c>
      <c r="D8" s="70" t="s">
        <v>311</v>
      </c>
      <c r="E8" s="56"/>
      <c r="F8" s="56" t="s">
        <v>312</v>
      </c>
      <c r="G8" s="56"/>
      <c r="H8" s="70" t="s">
        <v>313</v>
      </c>
      <c r="I8" s="56"/>
      <c r="J8" s="70" t="s">
        <v>314</v>
      </c>
      <c r="K8" s="56" t="s">
        <v>2387</v>
      </c>
      <c r="L8" s="56" t="s">
        <v>11</v>
      </c>
      <c r="M8" s="56" t="s">
        <v>315</v>
      </c>
      <c r="N8" s="56" t="s">
        <v>2378</v>
      </c>
      <c r="O8" s="56"/>
      <c r="P8" s="56" t="s">
        <v>316</v>
      </c>
      <c r="Q8" s="56"/>
      <c r="R8" s="70" t="s">
        <v>317</v>
      </c>
      <c r="S8" s="70" t="s">
        <v>166</v>
      </c>
      <c r="T8" s="70" t="s">
        <v>2328</v>
      </c>
      <c r="U8" s="70" t="s">
        <v>318</v>
      </c>
      <c r="V8" s="83">
        <v>8381</v>
      </c>
      <c r="W8" s="83"/>
      <c r="X8" s="83"/>
      <c r="Y8" s="83"/>
      <c r="Z8" s="83">
        <v>4405</v>
      </c>
      <c r="AA8" s="83"/>
      <c r="AB8" s="83"/>
      <c r="AC8" s="83"/>
      <c r="AD8" s="83"/>
      <c r="AE8" s="83"/>
      <c r="AF8" s="83"/>
      <c r="AG8" s="83">
        <v>2766</v>
      </c>
      <c r="AH8" s="91">
        <f t="shared" si="4"/>
        <v>15552</v>
      </c>
      <c r="AI8" s="51">
        <f t="shared" si="5"/>
        <v>15552</v>
      </c>
      <c r="AJ8" s="56" t="str">
        <f>AJ$11</f>
        <v>W-2.1</v>
      </c>
      <c r="AK8" s="56" t="s">
        <v>293</v>
      </c>
      <c r="AL8" s="56"/>
      <c r="AM8" s="4">
        <v>8784</v>
      </c>
      <c r="AN8" s="4">
        <v>12</v>
      </c>
      <c r="AO8" s="4">
        <v>100</v>
      </c>
      <c r="AP8" s="4">
        <v>0</v>
      </c>
      <c r="AQ8" s="12">
        <f t="shared" si="6"/>
        <v>15552</v>
      </c>
      <c r="AR8" s="12">
        <f t="shared" si="7"/>
        <v>0</v>
      </c>
      <c r="AS8" s="53">
        <f>AS6</f>
        <v>0</v>
      </c>
      <c r="AT8" s="55">
        <f>AT6</f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56">
        <f>AX$11</f>
        <v>0</v>
      </c>
      <c r="AY8" s="10">
        <f t="shared" si="2"/>
        <v>0</v>
      </c>
      <c r="AZ8" s="56">
        <f>AZ$11</f>
        <v>0</v>
      </c>
      <c r="BA8" s="10">
        <f t="shared" si="3"/>
        <v>0</v>
      </c>
      <c r="BB8" s="4"/>
      <c r="BC8" s="10">
        <f t="shared" si="8"/>
        <v>0</v>
      </c>
      <c r="BD8" s="56">
        <f>BD$11</f>
        <v>10.97</v>
      </c>
      <c r="BE8" s="10">
        <f t="shared" si="9"/>
        <v>131.64000000000001</v>
      </c>
      <c r="BF8" s="56">
        <f>BF$11</f>
        <v>9.0399999999999991</v>
      </c>
      <c r="BG8" s="10">
        <f t="shared" si="10"/>
        <v>0</v>
      </c>
      <c r="BH8" s="56">
        <f>BH$11</f>
        <v>4.7449999999999999E-2</v>
      </c>
      <c r="BI8" s="103">
        <f t="shared" si="11"/>
        <v>737.94240000000002</v>
      </c>
      <c r="BJ8" s="56">
        <f>BJ$11</f>
        <v>3.9100000000000003E-2</v>
      </c>
      <c r="BK8" s="103">
        <f t="shared" si="12"/>
        <v>0</v>
      </c>
      <c r="BL8" s="5">
        <f t="shared" si="13"/>
        <v>869.58240000000001</v>
      </c>
    </row>
    <row r="9" spans="1:73">
      <c r="A9" s="4">
        <v>7</v>
      </c>
      <c r="B9" s="56" t="s">
        <v>2435</v>
      </c>
      <c r="C9" s="56" t="s">
        <v>310</v>
      </c>
      <c r="D9" s="70" t="s">
        <v>311</v>
      </c>
      <c r="E9" s="56"/>
      <c r="F9" s="56" t="s">
        <v>312</v>
      </c>
      <c r="G9" s="56"/>
      <c r="H9" s="70" t="s">
        <v>313</v>
      </c>
      <c r="I9" s="56"/>
      <c r="J9" s="70" t="s">
        <v>314</v>
      </c>
      <c r="K9" s="56" t="s">
        <v>2387</v>
      </c>
      <c r="L9" s="56" t="s">
        <v>11</v>
      </c>
      <c r="M9" s="56" t="s">
        <v>319</v>
      </c>
      <c r="N9" s="70" t="s">
        <v>311</v>
      </c>
      <c r="O9" s="56" t="s">
        <v>312</v>
      </c>
      <c r="P9" s="56" t="s">
        <v>312</v>
      </c>
      <c r="Q9" s="56"/>
      <c r="R9" s="70" t="s">
        <v>313</v>
      </c>
      <c r="S9" s="56"/>
      <c r="T9" s="70" t="s">
        <v>320</v>
      </c>
      <c r="U9" s="70" t="s">
        <v>321</v>
      </c>
      <c r="V9" s="83"/>
      <c r="W9" s="83">
        <v>20585</v>
      </c>
      <c r="X9" s="83"/>
      <c r="Y9" s="83">
        <v>18488</v>
      </c>
      <c r="Z9" s="83"/>
      <c r="AA9" s="83">
        <v>5409</v>
      </c>
      <c r="AB9" s="83"/>
      <c r="AC9" s="83">
        <v>188</v>
      </c>
      <c r="AD9" s="83">
        <v>88</v>
      </c>
      <c r="AE9" s="83">
        <v>4068</v>
      </c>
      <c r="AF9" s="83"/>
      <c r="AG9" s="83">
        <v>18193</v>
      </c>
      <c r="AH9" s="91">
        <f t="shared" si="4"/>
        <v>67019</v>
      </c>
      <c r="AI9" s="51">
        <f t="shared" si="5"/>
        <v>67019</v>
      </c>
      <c r="AJ9" s="56" t="str">
        <f>AJ$3</f>
        <v>W-3.6</v>
      </c>
      <c r="AK9" s="56" t="s">
        <v>293</v>
      </c>
      <c r="AL9" s="56"/>
      <c r="AM9" s="4">
        <v>8784</v>
      </c>
      <c r="AN9" s="4">
        <v>12</v>
      </c>
      <c r="AO9" s="4">
        <v>100</v>
      </c>
      <c r="AP9" s="4">
        <v>0</v>
      </c>
      <c r="AQ9" s="12">
        <f t="shared" si="6"/>
        <v>67019</v>
      </c>
      <c r="AR9" s="12">
        <f t="shared" si="7"/>
        <v>0</v>
      </c>
      <c r="AS9" s="53">
        <f t="shared" si="14"/>
        <v>0</v>
      </c>
      <c r="AT9" s="55">
        <f t="shared" si="14"/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56">
        <f>AX$3</f>
        <v>0</v>
      </c>
      <c r="AY9" s="10">
        <f t="shared" si="2"/>
        <v>0</v>
      </c>
      <c r="AZ9" s="56">
        <f>AZ$3</f>
        <v>0</v>
      </c>
      <c r="BA9" s="10">
        <f t="shared" si="3"/>
        <v>0</v>
      </c>
      <c r="BB9" s="4"/>
      <c r="BC9" s="10">
        <f t="shared" si="8"/>
        <v>0</v>
      </c>
      <c r="BD9" s="56">
        <f>BD$3</f>
        <v>42.35</v>
      </c>
      <c r="BE9" s="10">
        <f t="shared" si="9"/>
        <v>508.20000000000005</v>
      </c>
      <c r="BF9" s="56">
        <f>BF$3</f>
        <v>34.9</v>
      </c>
      <c r="BG9" s="10">
        <f t="shared" si="10"/>
        <v>0</v>
      </c>
      <c r="BH9" s="56">
        <f>BH$3</f>
        <v>3.5569999999999997E-2</v>
      </c>
      <c r="BI9" s="103">
        <f t="shared" si="11"/>
        <v>2383.8658299999997</v>
      </c>
      <c r="BJ9" s="56">
        <f>BJ$3</f>
        <v>2.9309999999999999E-2</v>
      </c>
      <c r="BK9" s="103">
        <f t="shared" si="12"/>
        <v>0</v>
      </c>
      <c r="BL9" s="5">
        <f t="shared" si="13"/>
        <v>2892.0658299999996</v>
      </c>
    </row>
    <row r="10" spans="1:73">
      <c r="A10" s="4">
        <v>8</v>
      </c>
      <c r="B10" s="56" t="s">
        <v>2435</v>
      </c>
      <c r="C10" s="56" t="s">
        <v>310</v>
      </c>
      <c r="D10" s="70" t="s">
        <v>311</v>
      </c>
      <c r="E10" s="56"/>
      <c r="F10" s="56" t="s">
        <v>312</v>
      </c>
      <c r="G10" s="56"/>
      <c r="H10" s="70" t="s">
        <v>313</v>
      </c>
      <c r="I10" s="56"/>
      <c r="J10" s="70" t="s">
        <v>314</v>
      </c>
      <c r="K10" s="56" t="s">
        <v>2387</v>
      </c>
      <c r="L10" s="56" t="s">
        <v>11</v>
      </c>
      <c r="M10" s="56" t="s">
        <v>14</v>
      </c>
      <c r="N10" s="70" t="s">
        <v>311</v>
      </c>
      <c r="O10" s="56" t="s">
        <v>312</v>
      </c>
      <c r="P10" s="56" t="s">
        <v>312</v>
      </c>
      <c r="Q10" s="56"/>
      <c r="R10" s="70" t="s">
        <v>313</v>
      </c>
      <c r="S10" s="56"/>
      <c r="T10" s="70" t="s">
        <v>322</v>
      </c>
      <c r="U10" s="70" t="s">
        <v>323</v>
      </c>
      <c r="V10" s="83"/>
      <c r="W10" s="83">
        <v>19724</v>
      </c>
      <c r="X10" s="83"/>
      <c r="Y10" s="83">
        <v>17716</v>
      </c>
      <c r="Z10" s="83"/>
      <c r="AA10" s="83">
        <v>8259</v>
      </c>
      <c r="AB10" s="83"/>
      <c r="AC10" s="83">
        <v>2262</v>
      </c>
      <c r="AD10" s="83"/>
      <c r="AE10" s="83">
        <v>4744</v>
      </c>
      <c r="AF10" s="83"/>
      <c r="AG10" s="83">
        <v>18353</v>
      </c>
      <c r="AH10" s="91">
        <f t="shared" si="4"/>
        <v>71058</v>
      </c>
      <c r="AI10" s="51">
        <f t="shared" si="5"/>
        <v>71058</v>
      </c>
      <c r="AJ10" s="56" t="str">
        <f>AJ$3</f>
        <v>W-3.6</v>
      </c>
      <c r="AK10" s="56" t="s">
        <v>293</v>
      </c>
      <c r="AL10" s="56"/>
      <c r="AM10" s="4">
        <v>8784</v>
      </c>
      <c r="AN10" s="4">
        <v>12</v>
      </c>
      <c r="AO10" s="4">
        <v>100</v>
      </c>
      <c r="AP10" s="4">
        <v>0</v>
      </c>
      <c r="AQ10" s="12">
        <f t="shared" si="6"/>
        <v>71058</v>
      </c>
      <c r="AR10" s="12">
        <f t="shared" si="7"/>
        <v>0</v>
      </c>
      <c r="AS10" s="53">
        <f t="shared" si="14"/>
        <v>0</v>
      </c>
      <c r="AT10" s="55">
        <f t="shared" si="14"/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56">
        <f>AX$3</f>
        <v>0</v>
      </c>
      <c r="AY10" s="10">
        <f t="shared" si="2"/>
        <v>0</v>
      </c>
      <c r="AZ10" s="56">
        <f>AZ$3</f>
        <v>0</v>
      </c>
      <c r="BA10" s="10">
        <f t="shared" si="3"/>
        <v>0</v>
      </c>
      <c r="BB10" s="4"/>
      <c r="BC10" s="10">
        <f t="shared" si="8"/>
        <v>0</v>
      </c>
      <c r="BD10" s="56">
        <f>BD$3</f>
        <v>42.35</v>
      </c>
      <c r="BE10" s="10">
        <f t="shared" si="9"/>
        <v>508.20000000000005</v>
      </c>
      <c r="BF10" s="56">
        <f>BF$3</f>
        <v>34.9</v>
      </c>
      <c r="BG10" s="10">
        <f t="shared" si="10"/>
        <v>0</v>
      </c>
      <c r="BH10" s="56">
        <f>BH$3</f>
        <v>3.5569999999999997E-2</v>
      </c>
      <c r="BI10" s="103">
        <f t="shared" si="11"/>
        <v>2527.5330599999998</v>
      </c>
      <c r="BJ10" s="56">
        <f>BJ$3</f>
        <v>2.9309999999999999E-2</v>
      </c>
      <c r="BK10" s="103">
        <f t="shared" si="12"/>
        <v>0</v>
      </c>
      <c r="BL10" s="5">
        <f t="shared" si="13"/>
        <v>3035.7330599999996</v>
      </c>
    </row>
    <row r="11" spans="1:73">
      <c r="A11" s="4">
        <v>9</v>
      </c>
      <c r="B11" s="56" t="s">
        <v>2435</v>
      </c>
      <c r="C11" s="56" t="s">
        <v>310</v>
      </c>
      <c r="D11" s="70" t="s">
        <v>311</v>
      </c>
      <c r="E11" s="56"/>
      <c r="F11" s="56" t="s">
        <v>312</v>
      </c>
      <c r="G11" s="56"/>
      <c r="H11" s="70" t="s">
        <v>313</v>
      </c>
      <c r="I11" s="56"/>
      <c r="J11" s="70" t="s">
        <v>314</v>
      </c>
      <c r="K11" s="56" t="s">
        <v>2387</v>
      </c>
      <c r="L11" s="56" t="s">
        <v>11</v>
      </c>
      <c r="M11" s="56" t="s">
        <v>324</v>
      </c>
      <c r="N11" s="56" t="s">
        <v>325</v>
      </c>
      <c r="O11" s="56"/>
      <c r="P11" s="56" t="s">
        <v>326</v>
      </c>
      <c r="Q11" s="56"/>
      <c r="R11" s="70" t="s">
        <v>327</v>
      </c>
      <c r="S11" s="56"/>
      <c r="T11" s="70" t="s">
        <v>2329</v>
      </c>
      <c r="U11" s="70" t="s">
        <v>328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>
        <v>1787</v>
      </c>
      <c r="AH11" s="91">
        <f t="shared" si="4"/>
        <v>1787</v>
      </c>
      <c r="AI11" s="51">
        <f t="shared" si="5"/>
        <v>1787</v>
      </c>
      <c r="AJ11" s="76" t="s">
        <v>109</v>
      </c>
      <c r="AK11" s="56" t="s">
        <v>293</v>
      </c>
      <c r="AL11" s="56"/>
      <c r="AM11" s="4">
        <v>8784</v>
      </c>
      <c r="AN11" s="4">
        <v>12</v>
      </c>
      <c r="AO11" s="4">
        <v>100</v>
      </c>
      <c r="AP11" s="4">
        <v>0</v>
      </c>
      <c r="AQ11" s="12">
        <f t="shared" si="6"/>
        <v>1787</v>
      </c>
      <c r="AR11" s="12">
        <f t="shared" si="7"/>
        <v>0</v>
      </c>
      <c r="AS11" s="53">
        <f t="shared" si="14"/>
        <v>0</v>
      </c>
      <c r="AT11" s="55">
        <f t="shared" si="14"/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77">
        <f>'dane do formularza ofertowego'!D6</f>
        <v>0</v>
      </c>
      <c r="AY11" s="10">
        <f t="shared" si="2"/>
        <v>0</v>
      </c>
      <c r="AZ11" s="77">
        <f>'dane do formularza ofertowego'!D7</f>
        <v>0</v>
      </c>
      <c r="BA11" s="10">
        <f t="shared" si="3"/>
        <v>0</v>
      </c>
      <c r="BB11" s="4"/>
      <c r="BC11" s="10">
        <f t="shared" si="8"/>
        <v>0</v>
      </c>
      <c r="BD11" s="76">
        <v>10.97</v>
      </c>
      <c r="BE11" s="10">
        <f t="shared" si="9"/>
        <v>131.64000000000001</v>
      </c>
      <c r="BF11" s="76">
        <v>9.0399999999999991</v>
      </c>
      <c r="BG11" s="10">
        <f t="shared" si="10"/>
        <v>0</v>
      </c>
      <c r="BH11" s="76">
        <v>4.7449999999999999E-2</v>
      </c>
      <c r="BI11" s="103">
        <f t="shared" si="11"/>
        <v>84.793150000000011</v>
      </c>
      <c r="BJ11" s="76">
        <v>3.9100000000000003E-2</v>
      </c>
      <c r="BK11" s="103">
        <f t="shared" si="12"/>
        <v>0</v>
      </c>
      <c r="BL11" s="5">
        <f t="shared" si="13"/>
        <v>216.43315000000001</v>
      </c>
    </row>
    <row r="12" spans="1:73">
      <c r="A12" s="4">
        <v>10</v>
      </c>
      <c r="B12" s="56" t="s">
        <v>2435</v>
      </c>
      <c r="C12" s="56" t="s">
        <v>329</v>
      </c>
      <c r="D12" s="70" t="s">
        <v>330</v>
      </c>
      <c r="E12" s="56"/>
      <c r="F12" s="56" t="s">
        <v>331</v>
      </c>
      <c r="G12" s="56" t="s">
        <v>332</v>
      </c>
      <c r="H12" s="70" t="s">
        <v>39</v>
      </c>
      <c r="I12" s="56"/>
      <c r="J12" s="70" t="s">
        <v>333</v>
      </c>
      <c r="K12" s="56" t="s">
        <v>2387</v>
      </c>
      <c r="L12" s="56" t="s">
        <v>11</v>
      </c>
      <c r="M12" s="56" t="s">
        <v>334</v>
      </c>
      <c r="N12" s="70" t="s">
        <v>330</v>
      </c>
      <c r="O12" s="56"/>
      <c r="P12" s="56" t="s">
        <v>331</v>
      </c>
      <c r="Q12" s="56" t="s">
        <v>332</v>
      </c>
      <c r="R12" s="70" t="s">
        <v>39</v>
      </c>
      <c r="S12" s="56"/>
      <c r="T12" s="70" t="s">
        <v>335</v>
      </c>
      <c r="U12" s="70" t="s">
        <v>336</v>
      </c>
      <c r="V12" s="83">
        <v>29047</v>
      </c>
      <c r="W12" s="83">
        <v>485</v>
      </c>
      <c r="X12" s="83">
        <v>18717</v>
      </c>
      <c r="Y12" s="83"/>
      <c r="Z12" s="83">
        <v>9791</v>
      </c>
      <c r="AA12" s="83"/>
      <c r="AB12" s="83">
        <v>0</v>
      </c>
      <c r="AC12" s="83"/>
      <c r="AD12" s="83">
        <v>0</v>
      </c>
      <c r="AE12" s="83"/>
      <c r="AF12" s="83">
        <v>7180</v>
      </c>
      <c r="AG12" s="83">
        <v>19780</v>
      </c>
      <c r="AH12" s="91">
        <f t="shared" si="4"/>
        <v>85000</v>
      </c>
      <c r="AI12" s="51">
        <f t="shared" si="5"/>
        <v>85000</v>
      </c>
      <c r="AJ12" s="56" t="str">
        <f>AJ$3</f>
        <v>W-3.6</v>
      </c>
      <c r="AK12" s="56" t="s">
        <v>293</v>
      </c>
      <c r="AL12" s="56"/>
      <c r="AM12" s="4">
        <v>8784</v>
      </c>
      <c r="AN12" s="4">
        <v>12</v>
      </c>
      <c r="AO12" s="4">
        <v>100</v>
      </c>
      <c r="AP12" s="4">
        <v>0</v>
      </c>
      <c r="AQ12" s="12">
        <f t="shared" si="6"/>
        <v>85000</v>
      </c>
      <c r="AR12" s="12">
        <f t="shared" si="7"/>
        <v>0</v>
      </c>
      <c r="AS12" s="53">
        <f t="shared" si="14"/>
        <v>0</v>
      </c>
      <c r="AT12" s="55">
        <f t="shared" si="14"/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56">
        <f>AX$3</f>
        <v>0</v>
      </c>
      <c r="AY12" s="10">
        <f t="shared" si="2"/>
        <v>0</v>
      </c>
      <c r="AZ12" s="56">
        <f>AZ$3</f>
        <v>0</v>
      </c>
      <c r="BA12" s="10">
        <f t="shared" si="3"/>
        <v>0</v>
      </c>
      <c r="BB12" s="4"/>
      <c r="BC12" s="10">
        <f t="shared" si="8"/>
        <v>0</v>
      </c>
      <c r="BD12" s="56">
        <f>BD$3</f>
        <v>42.35</v>
      </c>
      <c r="BE12" s="10">
        <f t="shared" si="9"/>
        <v>508.20000000000005</v>
      </c>
      <c r="BF12" s="56">
        <f>BF$3</f>
        <v>34.9</v>
      </c>
      <c r="BG12" s="10">
        <f t="shared" si="10"/>
        <v>0</v>
      </c>
      <c r="BH12" s="56">
        <f>BH$3</f>
        <v>3.5569999999999997E-2</v>
      </c>
      <c r="BI12" s="103">
        <f t="shared" si="11"/>
        <v>3023.45</v>
      </c>
      <c r="BJ12" s="56">
        <f>BJ$3</f>
        <v>2.9309999999999999E-2</v>
      </c>
      <c r="BK12" s="103">
        <f t="shared" si="12"/>
        <v>0</v>
      </c>
      <c r="BL12" s="5">
        <f t="shared" si="13"/>
        <v>3531.6499999999996</v>
      </c>
    </row>
    <row r="13" spans="1:73">
      <c r="A13" s="4">
        <v>11</v>
      </c>
      <c r="B13" s="56" t="s">
        <v>2435</v>
      </c>
      <c r="C13" s="56" t="s">
        <v>329</v>
      </c>
      <c r="D13" s="70" t="s">
        <v>330</v>
      </c>
      <c r="E13" s="56"/>
      <c r="F13" s="56" t="s">
        <v>331</v>
      </c>
      <c r="G13" s="56" t="s">
        <v>332</v>
      </c>
      <c r="H13" s="70" t="s">
        <v>39</v>
      </c>
      <c r="I13" s="56"/>
      <c r="J13" s="70" t="s">
        <v>333</v>
      </c>
      <c r="K13" s="56" t="s">
        <v>2387</v>
      </c>
      <c r="L13" s="56" t="s">
        <v>11</v>
      </c>
      <c r="M13" s="56" t="s">
        <v>337</v>
      </c>
      <c r="N13" s="70" t="s">
        <v>338</v>
      </c>
      <c r="O13" s="56" t="s">
        <v>339</v>
      </c>
      <c r="P13" s="56" t="s">
        <v>340</v>
      </c>
      <c r="Q13" s="56"/>
      <c r="R13" s="56"/>
      <c r="S13" s="56"/>
      <c r="T13" s="70" t="s">
        <v>2330</v>
      </c>
      <c r="U13" s="70" t="s">
        <v>341</v>
      </c>
      <c r="V13" s="83"/>
      <c r="W13" s="83"/>
      <c r="X13" s="83"/>
      <c r="Y13" s="83"/>
      <c r="Z13" s="83"/>
      <c r="AA13" s="83">
        <v>7190</v>
      </c>
      <c r="AB13" s="83"/>
      <c r="AC13" s="83"/>
      <c r="AD13" s="83"/>
      <c r="AE13" s="83">
        <v>623</v>
      </c>
      <c r="AF13" s="83"/>
      <c r="AG13" s="83">
        <v>1687</v>
      </c>
      <c r="AH13" s="91">
        <f t="shared" si="4"/>
        <v>9500</v>
      </c>
      <c r="AI13" s="51">
        <f t="shared" si="5"/>
        <v>9500</v>
      </c>
      <c r="AJ13" s="56" t="str">
        <f>AJ$11</f>
        <v>W-2.1</v>
      </c>
      <c r="AK13" s="56" t="s">
        <v>293</v>
      </c>
      <c r="AL13" s="56"/>
      <c r="AM13" s="4">
        <v>8784</v>
      </c>
      <c r="AN13" s="4">
        <v>12</v>
      </c>
      <c r="AO13" s="4">
        <v>100</v>
      </c>
      <c r="AP13" s="4">
        <v>0</v>
      </c>
      <c r="AQ13" s="12">
        <f t="shared" si="6"/>
        <v>9500</v>
      </c>
      <c r="AR13" s="12">
        <f t="shared" si="7"/>
        <v>0</v>
      </c>
      <c r="AS13" s="53">
        <f t="shared" si="14"/>
        <v>0</v>
      </c>
      <c r="AT13" s="55">
        <f t="shared" si="14"/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56">
        <f>AX$11</f>
        <v>0</v>
      </c>
      <c r="AY13" s="10">
        <f t="shared" si="2"/>
        <v>0</v>
      </c>
      <c r="AZ13" s="56">
        <f>AZ$11</f>
        <v>0</v>
      </c>
      <c r="BA13" s="10">
        <f t="shared" si="3"/>
        <v>0</v>
      </c>
      <c r="BB13" s="4"/>
      <c r="BC13" s="10">
        <f t="shared" si="8"/>
        <v>0</v>
      </c>
      <c r="BD13" s="56">
        <f>BD$11</f>
        <v>10.97</v>
      </c>
      <c r="BE13" s="10">
        <f t="shared" si="9"/>
        <v>131.64000000000001</v>
      </c>
      <c r="BF13" s="56">
        <f>BF$11</f>
        <v>9.0399999999999991</v>
      </c>
      <c r="BG13" s="10">
        <f t="shared" si="10"/>
        <v>0</v>
      </c>
      <c r="BH13" s="56">
        <f>BH$11</f>
        <v>4.7449999999999999E-2</v>
      </c>
      <c r="BI13" s="103">
        <f t="shared" si="11"/>
        <v>450.77499999999998</v>
      </c>
      <c r="BJ13" s="56">
        <f>BJ$11</f>
        <v>3.9100000000000003E-2</v>
      </c>
      <c r="BK13" s="103">
        <f t="shared" si="12"/>
        <v>0</v>
      </c>
      <c r="BL13" s="5">
        <f t="shared" si="13"/>
        <v>582.41499999999996</v>
      </c>
    </row>
    <row r="14" spans="1:73">
      <c r="A14" s="4">
        <v>12</v>
      </c>
      <c r="B14" s="56" t="s">
        <v>2435</v>
      </c>
      <c r="C14" s="56" t="s">
        <v>329</v>
      </c>
      <c r="D14" s="70" t="s">
        <v>330</v>
      </c>
      <c r="E14" s="56"/>
      <c r="F14" s="56" t="s">
        <v>331</v>
      </c>
      <c r="G14" s="56" t="s">
        <v>332</v>
      </c>
      <c r="H14" s="70" t="s">
        <v>39</v>
      </c>
      <c r="I14" s="56"/>
      <c r="J14" s="70" t="s">
        <v>333</v>
      </c>
      <c r="K14" s="56" t="s">
        <v>2387</v>
      </c>
      <c r="L14" s="56" t="s">
        <v>11</v>
      </c>
      <c r="M14" s="56" t="s">
        <v>342</v>
      </c>
      <c r="N14" s="70" t="s">
        <v>343</v>
      </c>
      <c r="O14" s="56" t="s">
        <v>344</v>
      </c>
      <c r="P14" s="56" t="s">
        <v>345</v>
      </c>
      <c r="Q14" s="56"/>
      <c r="R14" s="56">
        <v>51</v>
      </c>
      <c r="S14" s="56"/>
      <c r="T14" s="70" t="s">
        <v>346</v>
      </c>
      <c r="U14" s="70" t="s">
        <v>347</v>
      </c>
      <c r="V14" s="83"/>
      <c r="W14" s="83"/>
      <c r="X14" s="83"/>
      <c r="Y14" s="83"/>
      <c r="Z14" s="83">
        <v>0</v>
      </c>
      <c r="AA14" s="83"/>
      <c r="AB14" s="83"/>
      <c r="AC14" s="83"/>
      <c r="AD14" s="83"/>
      <c r="AE14" s="83"/>
      <c r="AF14" s="83"/>
      <c r="AG14" s="83">
        <v>0</v>
      </c>
      <c r="AH14" s="91">
        <f t="shared" si="4"/>
        <v>0</v>
      </c>
      <c r="AI14" s="51">
        <f t="shared" si="5"/>
        <v>0</v>
      </c>
      <c r="AJ14" s="56" t="str">
        <f>AJ$4</f>
        <v>W-1.1</v>
      </c>
      <c r="AK14" s="56" t="s">
        <v>293</v>
      </c>
      <c r="AL14" s="56"/>
      <c r="AM14" s="4">
        <v>8784</v>
      </c>
      <c r="AN14" s="4">
        <v>12</v>
      </c>
      <c r="AO14" s="4">
        <v>100</v>
      </c>
      <c r="AP14" s="4">
        <v>0</v>
      </c>
      <c r="AQ14" s="12">
        <f t="shared" si="6"/>
        <v>0</v>
      </c>
      <c r="AR14" s="12">
        <f t="shared" si="7"/>
        <v>0</v>
      </c>
      <c r="AS14" s="53">
        <f t="shared" si="14"/>
        <v>0</v>
      </c>
      <c r="AT14" s="55">
        <f t="shared" si="14"/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56">
        <f>AX$4</f>
        <v>0</v>
      </c>
      <c r="AY14" s="10">
        <f t="shared" si="2"/>
        <v>0</v>
      </c>
      <c r="AZ14" s="56">
        <f>AZ$4</f>
        <v>0</v>
      </c>
      <c r="BA14" s="10">
        <f t="shared" si="3"/>
        <v>0</v>
      </c>
      <c r="BB14" s="4"/>
      <c r="BC14" s="10">
        <f t="shared" si="8"/>
        <v>0</v>
      </c>
      <c r="BD14" s="56">
        <f>BD$4</f>
        <v>4.3099999999999996</v>
      </c>
      <c r="BE14" s="10">
        <f t="shared" si="9"/>
        <v>51.72</v>
      </c>
      <c r="BF14" s="56">
        <f>BF$4</f>
        <v>3.55</v>
      </c>
      <c r="BG14" s="10">
        <f t="shared" si="10"/>
        <v>0</v>
      </c>
      <c r="BH14" s="56">
        <f>BH$4</f>
        <v>6.5240000000000006E-2</v>
      </c>
      <c r="BI14" s="103">
        <f t="shared" si="11"/>
        <v>0</v>
      </c>
      <c r="BJ14" s="56">
        <f>BJ$4</f>
        <v>5.3760000000000002E-2</v>
      </c>
      <c r="BK14" s="103">
        <f t="shared" si="12"/>
        <v>0</v>
      </c>
      <c r="BL14" s="5">
        <f t="shared" si="13"/>
        <v>51.72</v>
      </c>
    </row>
    <row r="15" spans="1:73">
      <c r="A15" s="4">
        <v>13</v>
      </c>
      <c r="B15" s="56" t="s">
        <v>2435</v>
      </c>
      <c r="C15" s="56" t="s">
        <v>348</v>
      </c>
      <c r="D15" s="70" t="s">
        <v>349</v>
      </c>
      <c r="E15" s="56"/>
      <c r="F15" s="56" t="s">
        <v>350</v>
      </c>
      <c r="G15" s="56" t="s">
        <v>173</v>
      </c>
      <c r="H15" s="70" t="s">
        <v>96</v>
      </c>
      <c r="I15" s="56"/>
      <c r="J15" s="70" t="s">
        <v>351</v>
      </c>
      <c r="K15" s="56" t="s">
        <v>2387</v>
      </c>
      <c r="L15" s="56" t="s">
        <v>11</v>
      </c>
      <c r="M15" s="56" t="s">
        <v>352</v>
      </c>
      <c r="N15" s="70" t="s">
        <v>349</v>
      </c>
      <c r="O15" s="56"/>
      <c r="P15" s="56" t="s">
        <v>350</v>
      </c>
      <c r="Q15" s="56" t="s">
        <v>173</v>
      </c>
      <c r="R15" s="70" t="s">
        <v>96</v>
      </c>
      <c r="S15" s="56"/>
      <c r="T15" s="70" t="s">
        <v>353</v>
      </c>
      <c r="U15" s="70" t="s">
        <v>354</v>
      </c>
      <c r="V15" s="83">
        <v>1868</v>
      </c>
      <c r="W15" s="83">
        <v>1472</v>
      </c>
      <c r="X15" s="83">
        <v>1211</v>
      </c>
      <c r="Y15" s="83">
        <v>670</v>
      </c>
      <c r="Z15" s="83">
        <v>45</v>
      </c>
      <c r="AA15" s="83">
        <v>0</v>
      </c>
      <c r="AB15" s="83">
        <v>0</v>
      </c>
      <c r="AC15" s="83">
        <v>0</v>
      </c>
      <c r="AD15" s="83">
        <v>11</v>
      </c>
      <c r="AE15" s="83">
        <v>78</v>
      </c>
      <c r="AF15" s="83">
        <v>172</v>
      </c>
      <c r="AG15" s="83">
        <v>1950</v>
      </c>
      <c r="AH15" s="91">
        <f t="shared" si="4"/>
        <v>7477</v>
      </c>
      <c r="AI15" s="51">
        <f t="shared" si="5"/>
        <v>7477</v>
      </c>
      <c r="AJ15" s="56" t="str">
        <f>AJ$3</f>
        <v>W-3.6</v>
      </c>
      <c r="AK15" s="56" t="s">
        <v>293</v>
      </c>
      <c r="AL15" s="56"/>
      <c r="AM15" s="4">
        <v>8784</v>
      </c>
      <c r="AN15" s="4">
        <v>12</v>
      </c>
      <c r="AO15" s="4">
        <v>100</v>
      </c>
      <c r="AP15" s="4">
        <v>0</v>
      </c>
      <c r="AQ15" s="12">
        <f t="shared" si="6"/>
        <v>7477</v>
      </c>
      <c r="AR15" s="12">
        <f t="shared" si="7"/>
        <v>0</v>
      </c>
      <c r="AS15" s="53">
        <f t="shared" si="14"/>
        <v>0</v>
      </c>
      <c r="AT15" s="55">
        <f t="shared" si="14"/>
        <v>0</v>
      </c>
      <c r="AU15" s="31">
        <f t="shared" si="0"/>
        <v>0</v>
      </c>
      <c r="AV15" s="31">
        <f t="shared" si="0"/>
        <v>0</v>
      </c>
      <c r="AW15" s="31">
        <f t="shared" si="1"/>
        <v>0</v>
      </c>
      <c r="AX15" s="56">
        <f>AX$3</f>
        <v>0</v>
      </c>
      <c r="AY15" s="10">
        <f t="shared" si="2"/>
        <v>0</v>
      </c>
      <c r="AZ15" s="56">
        <f>AZ$3</f>
        <v>0</v>
      </c>
      <c r="BA15" s="10">
        <f t="shared" si="3"/>
        <v>0</v>
      </c>
      <c r="BB15" s="4"/>
      <c r="BC15" s="10">
        <f t="shared" si="8"/>
        <v>0</v>
      </c>
      <c r="BD15" s="56">
        <f>BD$3</f>
        <v>42.35</v>
      </c>
      <c r="BE15" s="10">
        <f t="shared" si="9"/>
        <v>508.20000000000005</v>
      </c>
      <c r="BF15" s="56">
        <f>BF$3</f>
        <v>34.9</v>
      </c>
      <c r="BG15" s="10">
        <f t="shared" si="10"/>
        <v>0</v>
      </c>
      <c r="BH15" s="56">
        <f>BH$3</f>
        <v>3.5569999999999997E-2</v>
      </c>
      <c r="BI15" s="103">
        <f t="shared" si="11"/>
        <v>265.95688999999999</v>
      </c>
      <c r="BJ15" s="56">
        <f>BJ$3</f>
        <v>2.9309999999999999E-2</v>
      </c>
      <c r="BK15" s="103">
        <f t="shared" si="12"/>
        <v>0</v>
      </c>
      <c r="BL15" s="5">
        <f t="shared" si="13"/>
        <v>774.15688999999998</v>
      </c>
    </row>
    <row r="16" spans="1:73">
      <c r="A16" s="4">
        <v>14</v>
      </c>
      <c r="B16" s="56" t="s">
        <v>2435</v>
      </c>
      <c r="C16" s="56" t="s">
        <v>348</v>
      </c>
      <c r="D16" s="70" t="s">
        <v>349</v>
      </c>
      <c r="E16" s="56"/>
      <c r="F16" s="56" t="s">
        <v>350</v>
      </c>
      <c r="G16" s="56" t="s">
        <v>173</v>
      </c>
      <c r="H16" s="70" t="s">
        <v>96</v>
      </c>
      <c r="I16" s="56"/>
      <c r="J16" s="70" t="s">
        <v>351</v>
      </c>
      <c r="K16" s="56" t="s">
        <v>2387</v>
      </c>
      <c r="L16" s="56" t="s">
        <v>11</v>
      </c>
      <c r="M16" s="56" t="s">
        <v>355</v>
      </c>
      <c r="N16" s="70" t="s">
        <v>349</v>
      </c>
      <c r="O16" s="56"/>
      <c r="P16" s="56" t="s">
        <v>350</v>
      </c>
      <c r="Q16" s="56" t="s">
        <v>173</v>
      </c>
      <c r="R16" s="70" t="s">
        <v>96</v>
      </c>
      <c r="S16" s="56"/>
      <c r="T16" s="70" t="s">
        <v>356</v>
      </c>
      <c r="U16" s="70" t="s">
        <v>357</v>
      </c>
      <c r="V16" s="83">
        <v>8489</v>
      </c>
      <c r="W16" s="83">
        <v>8594</v>
      </c>
      <c r="X16" s="83">
        <v>6721</v>
      </c>
      <c r="Y16" s="83">
        <v>5881</v>
      </c>
      <c r="Z16" s="83">
        <v>1045</v>
      </c>
      <c r="AA16" s="83">
        <v>996</v>
      </c>
      <c r="AB16" s="83">
        <v>622</v>
      </c>
      <c r="AC16" s="83">
        <v>599</v>
      </c>
      <c r="AD16" s="83">
        <v>1407</v>
      </c>
      <c r="AE16" s="83">
        <v>2985</v>
      </c>
      <c r="AF16" s="83">
        <v>2816</v>
      </c>
      <c r="AG16" s="83">
        <v>11467</v>
      </c>
      <c r="AH16" s="91">
        <f t="shared" si="4"/>
        <v>51622</v>
      </c>
      <c r="AI16" s="51">
        <f t="shared" si="5"/>
        <v>51622</v>
      </c>
      <c r="AJ16" s="56" t="str">
        <f>AJ$3</f>
        <v>W-3.6</v>
      </c>
      <c r="AK16" s="56" t="s">
        <v>293</v>
      </c>
      <c r="AL16" s="56"/>
      <c r="AM16" s="4">
        <v>8784</v>
      </c>
      <c r="AN16" s="4">
        <v>12</v>
      </c>
      <c r="AO16" s="4">
        <v>100</v>
      </c>
      <c r="AP16" s="4">
        <v>0</v>
      </c>
      <c r="AQ16" s="12">
        <f t="shared" si="6"/>
        <v>51622</v>
      </c>
      <c r="AR16" s="12">
        <f t="shared" si="7"/>
        <v>0</v>
      </c>
      <c r="AS16" s="53">
        <f t="shared" si="14"/>
        <v>0</v>
      </c>
      <c r="AT16" s="55">
        <f t="shared" si="14"/>
        <v>0</v>
      </c>
      <c r="AU16" s="31">
        <f t="shared" si="0"/>
        <v>0</v>
      </c>
      <c r="AV16" s="31">
        <f t="shared" si="0"/>
        <v>0</v>
      </c>
      <c r="AW16" s="31">
        <f t="shared" si="1"/>
        <v>0</v>
      </c>
      <c r="AX16" s="56">
        <f>AX$3</f>
        <v>0</v>
      </c>
      <c r="AY16" s="10">
        <f t="shared" si="2"/>
        <v>0</v>
      </c>
      <c r="AZ16" s="56">
        <f>AZ$3</f>
        <v>0</v>
      </c>
      <c r="BA16" s="10">
        <f t="shared" si="3"/>
        <v>0</v>
      </c>
      <c r="BB16" s="4"/>
      <c r="BC16" s="10">
        <f t="shared" si="8"/>
        <v>0</v>
      </c>
      <c r="BD16" s="56">
        <f>BD$3</f>
        <v>42.35</v>
      </c>
      <c r="BE16" s="10">
        <f t="shared" si="9"/>
        <v>508.20000000000005</v>
      </c>
      <c r="BF16" s="56">
        <f>BF$3</f>
        <v>34.9</v>
      </c>
      <c r="BG16" s="10">
        <f t="shared" si="10"/>
        <v>0</v>
      </c>
      <c r="BH16" s="56">
        <f>BH$3</f>
        <v>3.5569999999999997E-2</v>
      </c>
      <c r="BI16" s="103">
        <f t="shared" si="11"/>
        <v>1836.19454</v>
      </c>
      <c r="BJ16" s="56">
        <f>BJ$3</f>
        <v>2.9309999999999999E-2</v>
      </c>
      <c r="BK16" s="103">
        <f t="shared" si="12"/>
        <v>0</v>
      </c>
      <c r="BL16" s="5">
        <f t="shared" si="13"/>
        <v>2344.3945400000002</v>
      </c>
    </row>
    <row r="17" spans="1:64">
      <c r="A17" s="4">
        <v>15</v>
      </c>
      <c r="B17" s="56" t="s">
        <v>2435</v>
      </c>
      <c r="C17" s="56" t="s">
        <v>348</v>
      </c>
      <c r="D17" s="70" t="s">
        <v>349</v>
      </c>
      <c r="E17" s="56"/>
      <c r="F17" s="56" t="s">
        <v>350</v>
      </c>
      <c r="G17" s="56" t="s">
        <v>173</v>
      </c>
      <c r="H17" s="70" t="s">
        <v>96</v>
      </c>
      <c r="I17" s="56"/>
      <c r="J17" s="70" t="s">
        <v>351</v>
      </c>
      <c r="K17" s="56" t="s">
        <v>2387</v>
      </c>
      <c r="L17" s="56" t="s">
        <v>11</v>
      </c>
      <c r="M17" s="56" t="s">
        <v>358</v>
      </c>
      <c r="N17" s="70" t="s">
        <v>349</v>
      </c>
      <c r="O17" s="56"/>
      <c r="P17" s="56" t="s">
        <v>350</v>
      </c>
      <c r="Q17" s="56" t="s">
        <v>173</v>
      </c>
      <c r="R17" s="70" t="s">
        <v>96</v>
      </c>
      <c r="S17" s="56"/>
      <c r="T17" s="70" t="s">
        <v>359</v>
      </c>
      <c r="U17" s="70" t="s">
        <v>360</v>
      </c>
      <c r="V17" s="83">
        <v>2886</v>
      </c>
      <c r="W17" s="83">
        <v>2899</v>
      </c>
      <c r="X17" s="83">
        <v>1980</v>
      </c>
      <c r="Y17" s="83">
        <v>1476</v>
      </c>
      <c r="Z17" s="83">
        <v>307</v>
      </c>
      <c r="AA17" s="83">
        <v>68</v>
      </c>
      <c r="AB17" s="83">
        <v>113</v>
      </c>
      <c r="AC17" s="83">
        <v>0</v>
      </c>
      <c r="AD17" s="83">
        <v>11</v>
      </c>
      <c r="AE17" s="83">
        <v>1147</v>
      </c>
      <c r="AF17" s="83">
        <v>886</v>
      </c>
      <c r="AG17" s="83">
        <v>3853</v>
      </c>
      <c r="AH17" s="91">
        <f t="shared" si="4"/>
        <v>15626</v>
      </c>
      <c r="AI17" s="51">
        <f t="shared" si="5"/>
        <v>15626</v>
      </c>
      <c r="AJ17" s="56" t="str">
        <f>AJ$11</f>
        <v>W-2.1</v>
      </c>
      <c r="AK17" s="56" t="s">
        <v>293</v>
      </c>
      <c r="AL17" s="56"/>
      <c r="AM17" s="4">
        <v>8784</v>
      </c>
      <c r="AN17" s="4">
        <v>12</v>
      </c>
      <c r="AO17" s="4">
        <v>100</v>
      </c>
      <c r="AP17" s="4">
        <v>0</v>
      </c>
      <c r="AQ17" s="12">
        <f t="shared" si="6"/>
        <v>15626</v>
      </c>
      <c r="AR17" s="12">
        <f t="shared" si="7"/>
        <v>0</v>
      </c>
      <c r="AS17" s="53">
        <f t="shared" si="14"/>
        <v>0</v>
      </c>
      <c r="AT17" s="55">
        <f t="shared" si="14"/>
        <v>0</v>
      </c>
      <c r="AU17" s="31">
        <f t="shared" si="0"/>
        <v>0</v>
      </c>
      <c r="AV17" s="31">
        <f t="shared" si="0"/>
        <v>0</v>
      </c>
      <c r="AW17" s="31">
        <f t="shared" si="1"/>
        <v>0</v>
      </c>
      <c r="AX17" s="56">
        <f>AX$11</f>
        <v>0</v>
      </c>
      <c r="AY17" s="10">
        <f t="shared" si="2"/>
        <v>0</v>
      </c>
      <c r="AZ17" s="56">
        <f>AZ$11</f>
        <v>0</v>
      </c>
      <c r="BA17" s="10">
        <f t="shared" si="3"/>
        <v>0</v>
      </c>
      <c r="BB17" s="4"/>
      <c r="BC17" s="10">
        <f t="shared" si="8"/>
        <v>0</v>
      </c>
      <c r="BD17" s="56">
        <f>BD$11</f>
        <v>10.97</v>
      </c>
      <c r="BE17" s="10">
        <f t="shared" si="9"/>
        <v>131.64000000000001</v>
      </c>
      <c r="BF17" s="56">
        <f>BF$11</f>
        <v>9.0399999999999991</v>
      </c>
      <c r="BG17" s="10">
        <f t="shared" si="10"/>
        <v>0</v>
      </c>
      <c r="BH17" s="56">
        <f>BH$11</f>
        <v>4.7449999999999999E-2</v>
      </c>
      <c r="BI17" s="103">
        <f t="shared" si="11"/>
        <v>741.45369999999991</v>
      </c>
      <c r="BJ17" s="56">
        <f>BJ$11</f>
        <v>3.9100000000000003E-2</v>
      </c>
      <c r="BK17" s="103">
        <f t="shared" si="12"/>
        <v>0</v>
      </c>
      <c r="BL17" s="5">
        <f t="shared" si="13"/>
        <v>873.0936999999999</v>
      </c>
    </row>
    <row r="18" spans="1:64">
      <c r="A18" s="4">
        <v>16</v>
      </c>
      <c r="B18" s="56" t="s">
        <v>2435</v>
      </c>
      <c r="C18" s="56" t="s">
        <v>361</v>
      </c>
      <c r="D18" s="70" t="s">
        <v>362</v>
      </c>
      <c r="E18" s="56"/>
      <c r="F18" s="56" t="s">
        <v>363</v>
      </c>
      <c r="G18" s="56"/>
      <c r="H18" s="70" t="s">
        <v>364</v>
      </c>
      <c r="I18" s="56"/>
      <c r="J18" s="70" t="s">
        <v>365</v>
      </c>
      <c r="K18" s="56" t="s">
        <v>2387</v>
      </c>
      <c r="L18" s="56" t="s">
        <v>11</v>
      </c>
      <c r="M18" s="56" t="s">
        <v>367</v>
      </c>
      <c r="N18" s="70" t="s">
        <v>362</v>
      </c>
      <c r="O18" s="56" t="s">
        <v>366</v>
      </c>
      <c r="P18" s="56" t="s">
        <v>363</v>
      </c>
      <c r="Q18" s="56"/>
      <c r="R18" s="70" t="s">
        <v>364</v>
      </c>
      <c r="S18" s="56"/>
      <c r="T18" s="70" t="s">
        <v>368</v>
      </c>
      <c r="U18" s="70" t="s">
        <v>369</v>
      </c>
      <c r="V18" s="83">
        <v>3569</v>
      </c>
      <c r="W18" s="83">
        <v>3060</v>
      </c>
      <c r="X18" s="83"/>
      <c r="Y18" s="83">
        <v>9261</v>
      </c>
      <c r="Z18" s="83"/>
      <c r="AA18" s="83">
        <v>1156</v>
      </c>
      <c r="AB18" s="83"/>
      <c r="AC18" s="83">
        <v>309</v>
      </c>
      <c r="AD18" s="83"/>
      <c r="AE18" s="83">
        <v>352</v>
      </c>
      <c r="AF18" s="83"/>
      <c r="AG18" s="83">
        <v>5334</v>
      </c>
      <c r="AH18" s="91">
        <f t="shared" si="4"/>
        <v>23041</v>
      </c>
      <c r="AI18" s="51">
        <f t="shared" si="5"/>
        <v>23041</v>
      </c>
      <c r="AJ18" s="56" t="str">
        <f>AJ$3</f>
        <v>W-3.6</v>
      </c>
      <c r="AK18" s="56" t="s">
        <v>293</v>
      </c>
      <c r="AL18" s="56"/>
      <c r="AM18" s="4">
        <v>8784</v>
      </c>
      <c r="AN18" s="4">
        <v>12</v>
      </c>
      <c r="AO18" s="4">
        <v>100</v>
      </c>
      <c r="AP18" s="4">
        <v>0</v>
      </c>
      <c r="AQ18" s="12">
        <f t="shared" si="6"/>
        <v>23041</v>
      </c>
      <c r="AR18" s="12">
        <f t="shared" si="7"/>
        <v>0</v>
      </c>
      <c r="AS18" s="53">
        <f t="shared" si="14"/>
        <v>0</v>
      </c>
      <c r="AT18" s="55">
        <f t="shared" si="14"/>
        <v>0</v>
      </c>
      <c r="AU18" s="31">
        <f t="shared" si="0"/>
        <v>0</v>
      </c>
      <c r="AV18" s="31">
        <f t="shared" si="0"/>
        <v>0</v>
      </c>
      <c r="AW18" s="31">
        <f t="shared" si="1"/>
        <v>0</v>
      </c>
      <c r="AX18" s="56">
        <f>AX$3</f>
        <v>0</v>
      </c>
      <c r="AY18" s="10">
        <f t="shared" si="2"/>
        <v>0</v>
      </c>
      <c r="AZ18" s="56">
        <f>AZ$3</f>
        <v>0</v>
      </c>
      <c r="BA18" s="10">
        <f t="shared" si="3"/>
        <v>0</v>
      </c>
      <c r="BB18" s="4">
        <v>3.8999999999999998E-3</v>
      </c>
      <c r="BC18" s="10">
        <f t="shared" si="8"/>
        <v>89.859899999999996</v>
      </c>
      <c r="BD18" s="56">
        <f>BD$3</f>
        <v>42.35</v>
      </c>
      <c r="BE18" s="10">
        <f t="shared" si="9"/>
        <v>508.20000000000005</v>
      </c>
      <c r="BF18" s="56">
        <f>BF$3</f>
        <v>34.9</v>
      </c>
      <c r="BG18" s="10">
        <f t="shared" si="10"/>
        <v>0</v>
      </c>
      <c r="BH18" s="56">
        <f>BH$3</f>
        <v>3.5569999999999997E-2</v>
      </c>
      <c r="BI18" s="103">
        <f t="shared" si="11"/>
        <v>819.56836999999996</v>
      </c>
      <c r="BJ18" s="56">
        <f>BJ$3</f>
        <v>2.9309999999999999E-2</v>
      </c>
      <c r="BK18" s="103">
        <f t="shared" si="12"/>
        <v>0</v>
      </c>
      <c r="BL18" s="5">
        <f t="shared" si="13"/>
        <v>1417.6282699999999</v>
      </c>
    </row>
    <row r="19" spans="1:64">
      <c r="A19" s="4">
        <v>17</v>
      </c>
      <c r="B19" s="56" t="s">
        <v>2435</v>
      </c>
      <c r="C19" s="56" t="s">
        <v>361</v>
      </c>
      <c r="D19" s="70" t="s">
        <v>362</v>
      </c>
      <c r="E19" s="56"/>
      <c r="F19" s="56" t="s">
        <v>363</v>
      </c>
      <c r="G19" s="56"/>
      <c r="H19" s="70" t="s">
        <v>364</v>
      </c>
      <c r="I19" s="56"/>
      <c r="J19" s="70" t="s">
        <v>365</v>
      </c>
      <c r="K19" s="56" t="s">
        <v>2387</v>
      </c>
      <c r="L19" s="56" t="s">
        <v>11</v>
      </c>
      <c r="M19" s="56" t="s">
        <v>370</v>
      </c>
      <c r="N19" s="70" t="s">
        <v>362</v>
      </c>
      <c r="O19" s="56" t="s">
        <v>366</v>
      </c>
      <c r="P19" s="56" t="s">
        <v>363</v>
      </c>
      <c r="Q19" s="56"/>
      <c r="R19" s="70" t="s">
        <v>364</v>
      </c>
      <c r="S19" s="56"/>
      <c r="T19" s="70" t="s">
        <v>371</v>
      </c>
      <c r="U19" s="70" t="s">
        <v>372</v>
      </c>
      <c r="V19" s="83"/>
      <c r="W19" s="83">
        <v>24403</v>
      </c>
      <c r="X19" s="83"/>
      <c r="Y19" s="83">
        <v>21472</v>
      </c>
      <c r="Z19" s="83"/>
      <c r="AA19" s="83">
        <v>2850</v>
      </c>
      <c r="AB19" s="83"/>
      <c r="AC19" s="83">
        <v>850</v>
      </c>
      <c r="AD19" s="83"/>
      <c r="AE19" s="83">
        <v>7400</v>
      </c>
      <c r="AF19" s="83"/>
      <c r="AG19" s="83">
        <v>21101</v>
      </c>
      <c r="AH19" s="91">
        <f t="shared" si="4"/>
        <v>78076</v>
      </c>
      <c r="AI19" s="51">
        <f t="shared" si="5"/>
        <v>78076</v>
      </c>
      <c r="AJ19" s="56" t="str">
        <f>AJ$3</f>
        <v>W-3.6</v>
      </c>
      <c r="AK19" s="56" t="s">
        <v>293</v>
      </c>
      <c r="AL19" s="56"/>
      <c r="AM19" s="4">
        <v>8784</v>
      </c>
      <c r="AN19" s="4">
        <v>12</v>
      </c>
      <c r="AO19" s="4">
        <v>100</v>
      </c>
      <c r="AP19" s="4">
        <v>0</v>
      </c>
      <c r="AQ19" s="12">
        <f t="shared" si="6"/>
        <v>78076</v>
      </c>
      <c r="AR19" s="12">
        <f t="shared" si="7"/>
        <v>0</v>
      </c>
      <c r="AS19" s="53">
        <f t="shared" si="14"/>
        <v>0</v>
      </c>
      <c r="AT19" s="55">
        <f t="shared" si="14"/>
        <v>0</v>
      </c>
      <c r="AU19" s="31">
        <f t="shared" si="0"/>
        <v>0</v>
      </c>
      <c r="AV19" s="31">
        <f t="shared" si="0"/>
        <v>0</v>
      </c>
      <c r="AW19" s="31">
        <f t="shared" si="1"/>
        <v>0</v>
      </c>
      <c r="AX19" s="56">
        <f>AX$3</f>
        <v>0</v>
      </c>
      <c r="AY19" s="10">
        <f t="shared" si="2"/>
        <v>0</v>
      </c>
      <c r="AZ19" s="56">
        <f>AZ$3</f>
        <v>0</v>
      </c>
      <c r="BA19" s="10">
        <f t="shared" si="3"/>
        <v>0</v>
      </c>
      <c r="BB19" s="4">
        <v>3.8999999999999998E-3</v>
      </c>
      <c r="BC19" s="10">
        <f t="shared" si="8"/>
        <v>304.49639999999999</v>
      </c>
      <c r="BD19" s="56">
        <f>BD$3</f>
        <v>42.35</v>
      </c>
      <c r="BE19" s="10">
        <f t="shared" si="9"/>
        <v>508.20000000000005</v>
      </c>
      <c r="BF19" s="56">
        <f>BF$3</f>
        <v>34.9</v>
      </c>
      <c r="BG19" s="10">
        <f t="shared" si="10"/>
        <v>0</v>
      </c>
      <c r="BH19" s="56">
        <f>BH$3</f>
        <v>3.5569999999999997E-2</v>
      </c>
      <c r="BI19" s="103">
        <f t="shared" si="11"/>
        <v>2777.1633199999992</v>
      </c>
      <c r="BJ19" s="56">
        <f>BJ$3</f>
        <v>2.9309999999999999E-2</v>
      </c>
      <c r="BK19" s="103">
        <f t="shared" si="12"/>
        <v>0</v>
      </c>
      <c r="BL19" s="5">
        <f t="shared" si="13"/>
        <v>3589.8597199999995</v>
      </c>
    </row>
    <row r="20" spans="1:64">
      <c r="A20" s="4">
        <v>18</v>
      </c>
      <c r="B20" s="56" t="s">
        <v>2435</v>
      </c>
      <c r="C20" s="56" t="s">
        <v>361</v>
      </c>
      <c r="D20" s="70" t="s">
        <v>362</v>
      </c>
      <c r="E20" s="56"/>
      <c r="F20" s="56" t="s">
        <v>363</v>
      </c>
      <c r="G20" s="56"/>
      <c r="H20" s="70" t="s">
        <v>364</v>
      </c>
      <c r="I20" s="56"/>
      <c r="J20" s="70" t="s">
        <v>365</v>
      </c>
      <c r="K20" s="56" t="s">
        <v>2387</v>
      </c>
      <c r="L20" s="56" t="s">
        <v>11</v>
      </c>
      <c r="M20" s="56"/>
      <c r="N20" s="70" t="s">
        <v>362</v>
      </c>
      <c r="O20" s="56" t="s">
        <v>366</v>
      </c>
      <c r="P20" s="56" t="s">
        <v>363</v>
      </c>
      <c r="Q20" s="56"/>
      <c r="R20" s="70" t="s">
        <v>364</v>
      </c>
      <c r="S20" s="56"/>
      <c r="T20" s="70" t="s">
        <v>373</v>
      </c>
      <c r="U20" s="70" t="s">
        <v>374</v>
      </c>
      <c r="V20" s="83"/>
      <c r="W20" s="83"/>
      <c r="X20" s="83"/>
      <c r="Y20" s="83">
        <v>5636</v>
      </c>
      <c r="Z20" s="83"/>
      <c r="AA20" s="83">
        <v>0</v>
      </c>
      <c r="AB20" s="83"/>
      <c r="AC20" s="83"/>
      <c r="AD20" s="83">
        <v>0</v>
      </c>
      <c r="AE20" s="83"/>
      <c r="AF20" s="83"/>
      <c r="AG20" s="83">
        <v>0</v>
      </c>
      <c r="AH20" s="91">
        <f t="shared" si="4"/>
        <v>5636</v>
      </c>
      <c r="AI20" s="51">
        <f t="shared" si="5"/>
        <v>5636</v>
      </c>
      <c r="AJ20" s="56" t="str">
        <f>AJ$3</f>
        <v>W-3.6</v>
      </c>
      <c r="AK20" s="56" t="s">
        <v>293</v>
      </c>
      <c r="AL20" s="56"/>
      <c r="AM20" s="4">
        <v>8784</v>
      </c>
      <c r="AN20" s="4">
        <v>12</v>
      </c>
      <c r="AO20" s="4">
        <v>100</v>
      </c>
      <c r="AP20" s="4">
        <v>0</v>
      </c>
      <c r="AQ20" s="12">
        <f t="shared" si="6"/>
        <v>5636</v>
      </c>
      <c r="AR20" s="12">
        <f t="shared" si="7"/>
        <v>0</v>
      </c>
      <c r="AS20" s="53">
        <f t="shared" si="14"/>
        <v>0</v>
      </c>
      <c r="AT20" s="55">
        <f t="shared" si="14"/>
        <v>0</v>
      </c>
      <c r="AU20" s="31">
        <f t="shared" si="0"/>
        <v>0</v>
      </c>
      <c r="AV20" s="31">
        <f t="shared" si="0"/>
        <v>0</v>
      </c>
      <c r="AW20" s="31">
        <f t="shared" si="1"/>
        <v>0</v>
      </c>
      <c r="AX20" s="56">
        <f>AX$3</f>
        <v>0</v>
      </c>
      <c r="AY20" s="10">
        <f t="shared" si="2"/>
        <v>0</v>
      </c>
      <c r="AZ20" s="56">
        <f>AZ$3</f>
        <v>0</v>
      </c>
      <c r="BA20" s="10">
        <f t="shared" si="3"/>
        <v>0</v>
      </c>
      <c r="BB20" s="4">
        <v>3.8999999999999998E-3</v>
      </c>
      <c r="BC20" s="10">
        <f t="shared" si="8"/>
        <v>21.980399999999999</v>
      </c>
      <c r="BD20" s="56">
        <f>BD$3</f>
        <v>42.35</v>
      </c>
      <c r="BE20" s="10">
        <f t="shared" si="9"/>
        <v>508.20000000000005</v>
      </c>
      <c r="BF20" s="56">
        <f>BF$3</f>
        <v>34.9</v>
      </c>
      <c r="BG20" s="10">
        <f t="shared" si="10"/>
        <v>0</v>
      </c>
      <c r="BH20" s="56">
        <f>BH$3</f>
        <v>3.5569999999999997E-2</v>
      </c>
      <c r="BI20" s="103">
        <f t="shared" si="11"/>
        <v>200.47251999999997</v>
      </c>
      <c r="BJ20" s="56">
        <f>BJ$3</f>
        <v>2.9309999999999999E-2</v>
      </c>
      <c r="BK20" s="103">
        <f t="shared" si="12"/>
        <v>0</v>
      </c>
      <c r="BL20" s="5">
        <f t="shared" si="13"/>
        <v>730.65292000000011</v>
      </c>
    </row>
    <row r="21" spans="1:64">
      <c r="A21" s="4">
        <v>19</v>
      </c>
      <c r="B21" s="56" t="s">
        <v>2435</v>
      </c>
      <c r="C21" s="56" t="s">
        <v>375</v>
      </c>
      <c r="D21" s="70" t="s">
        <v>376</v>
      </c>
      <c r="E21" s="56"/>
      <c r="F21" s="56" t="s">
        <v>377</v>
      </c>
      <c r="G21" s="56" t="s">
        <v>378</v>
      </c>
      <c r="H21" s="70" t="s">
        <v>379</v>
      </c>
      <c r="I21" s="56"/>
      <c r="J21" s="70" t="s">
        <v>380</v>
      </c>
      <c r="K21" s="56" t="s">
        <v>2387</v>
      </c>
      <c r="L21" s="56" t="s">
        <v>11</v>
      </c>
      <c r="M21" s="56" t="s">
        <v>375</v>
      </c>
      <c r="N21" s="70" t="s">
        <v>376</v>
      </c>
      <c r="O21" s="56" t="s">
        <v>377</v>
      </c>
      <c r="P21" s="56" t="s">
        <v>377</v>
      </c>
      <c r="Q21" s="56" t="s">
        <v>381</v>
      </c>
      <c r="R21" s="70" t="s">
        <v>379</v>
      </c>
      <c r="S21" s="56"/>
      <c r="T21" s="70" t="s">
        <v>382</v>
      </c>
      <c r="U21" s="70" t="s">
        <v>383</v>
      </c>
      <c r="V21" s="83"/>
      <c r="W21" s="83">
        <v>51807</v>
      </c>
      <c r="X21" s="83"/>
      <c r="Y21" s="83">
        <v>32067</v>
      </c>
      <c r="Z21" s="83">
        <v>4237</v>
      </c>
      <c r="AA21" s="83">
        <v>0</v>
      </c>
      <c r="AB21" s="83">
        <v>0</v>
      </c>
      <c r="AC21" s="83">
        <v>0</v>
      </c>
      <c r="AD21" s="83">
        <v>0</v>
      </c>
      <c r="AE21" s="83">
        <v>1133</v>
      </c>
      <c r="AF21" s="83">
        <v>5785</v>
      </c>
      <c r="AG21" s="83">
        <v>9338</v>
      </c>
      <c r="AH21" s="91">
        <f t="shared" si="4"/>
        <v>104367</v>
      </c>
      <c r="AI21" s="51">
        <f t="shared" si="5"/>
        <v>104367</v>
      </c>
      <c r="AJ21" s="56" t="str">
        <f>AJ$3</f>
        <v>W-3.6</v>
      </c>
      <c r="AK21" s="56" t="s">
        <v>293</v>
      </c>
      <c r="AL21" s="56"/>
      <c r="AM21" s="4">
        <v>8784</v>
      </c>
      <c r="AN21" s="4">
        <v>12</v>
      </c>
      <c r="AO21" s="4">
        <v>100</v>
      </c>
      <c r="AP21" s="4">
        <v>0</v>
      </c>
      <c r="AQ21" s="12">
        <f t="shared" si="6"/>
        <v>104367</v>
      </c>
      <c r="AR21" s="12">
        <f t="shared" si="7"/>
        <v>0</v>
      </c>
      <c r="AS21" s="53">
        <f t="shared" ref="AS21:AT36" si="15">AS20</f>
        <v>0</v>
      </c>
      <c r="AT21" s="55">
        <f t="shared" si="15"/>
        <v>0</v>
      </c>
      <c r="AU21" s="31">
        <f t="shared" si="0"/>
        <v>0</v>
      </c>
      <c r="AV21" s="31">
        <f t="shared" si="0"/>
        <v>0</v>
      </c>
      <c r="AW21" s="31">
        <f t="shared" si="1"/>
        <v>0</v>
      </c>
      <c r="AX21" s="56">
        <f>AX$3</f>
        <v>0</v>
      </c>
      <c r="AY21" s="10">
        <f t="shared" si="2"/>
        <v>0</v>
      </c>
      <c r="AZ21" s="56">
        <f>AZ$3</f>
        <v>0</v>
      </c>
      <c r="BA21" s="10">
        <f t="shared" si="3"/>
        <v>0</v>
      </c>
      <c r="BB21" s="4"/>
      <c r="BC21" s="10">
        <f t="shared" si="8"/>
        <v>0</v>
      </c>
      <c r="BD21" s="56">
        <f>BD$3</f>
        <v>42.35</v>
      </c>
      <c r="BE21" s="10">
        <f t="shared" si="9"/>
        <v>508.20000000000005</v>
      </c>
      <c r="BF21" s="56">
        <f>BF$3</f>
        <v>34.9</v>
      </c>
      <c r="BG21" s="10">
        <f t="shared" si="10"/>
        <v>0</v>
      </c>
      <c r="BH21" s="56">
        <f>BH$3</f>
        <v>3.5569999999999997E-2</v>
      </c>
      <c r="BI21" s="103">
        <f t="shared" si="11"/>
        <v>3712.3341899999996</v>
      </c>
      <c r="BJ21" s="56">
        <f>BJ$3</f>
        <v>2.9309999999999999E-2</v>
      </c>
      <c r="BK21" s="103">
        <f t="shared" si="12"/>
        <v>0</v>
      </c>
      <c r="BL21" s="5">
        <f t="shared" si="13"/>
        <v>4220.5341899999994</v>
      </c>
    </row>
    <row r="22" spans="1:64">
      <c r="A22" s="4">
        <v>20</v>
      </c>
      <c r="B22" s="56" t="s">
        <v>2435</v>
      </c>
      <c r="C22" s="56" t="s">
        <v>384</v>
      </c>
      <c r="D22" s="70" t="s">
        <v>385</v>
      </c>
      <c r="E22" s="56"/>
      <c r="F22" s="56" t="s">
        <v>386</v>
      </c>
      <c r="G22" s="56" t="s">
        <v>387</v>
      </c>
      <c r="H22" s="70" t="s">
        <v>96</v>
      </c>
      <c r="I22" s="56"/>
      <c r="J22" s="70" t="s">
        <v>388</v>
      </c>
      <c r="K22" s="56" t="s">
        <v>2387</v>
      </c>
      <c r="L22" s="56" t="s">
        <v>11</v>
      </c>
      <c r="M22" s="56" t="s">
        <v>389</v>
      </c>
      <c r="N22" s="70" t="s">
        <v>385</v>
      </c>
      <c r="O22" s="56"/>
      <c r="P22" s="56" t="s">
        <v>386</v>
      </c>
      <c r="Q22" s="56" t="s">
        <v>387</v>
      </c>
      <c r="R22" s="70" t="s">
        <v>96</v>
      </c>
      <c r="S22" s="56"/>
      <c r="T22" s="70" t="s">
        <v>390</v>
      </c>
      <c r="U22" s="70" t="s">
        <v>391</v>
      </c>
      <c r="V22" s="83"/>
      <c r="W22" s="83">
        <v>26903</v>
      </c>
      <c r="X22" s="83"/>
      <c r="Y22" s="83">
        <v>16628</v>
      </c>
      <c r="Z22" s="83"/>
      <c r="AA22" s="83">
        <v>5810</v>
      </c>
      <c r="AB22" s="83"/>
      <c r="AC22" s="83">
        <v>0</v>
      </c>
      <c r="AD22" s="83">
        <v>542</v>
      </c>
      <c r="AE22" s="83">
        <v>3289</v>
      </c>
      <c r="AF22" s="83">
        <v>8444</v>
      </c>
      <c r="AG22" s="83">
        <v>11386</v>
      </c>
      <c r="AH22" s="91">
        <f t="shared" si="4"/>
        <v>73002</v>
      </c>
      <c r="AI22" s="51">
        <f t="shared" si="5"/>
        <v>73002</v>
      </c>
      <c r="AJ22" s="56" t="str">
        <f>AJ$3</f>
        <v>W-3.6</v>
      </c>
      <c r="AK22" s="56" t="s">
        <v>293</v>
      </c>
      <c r="AL22" s="56"/>
      <c r="AM22" s="4">
        <v>8784</v>
      </c>
      <c r="AN22" s="4">
        <v>12</v>
      </c>
      <c r="AO22" s="4">
        <v>100</v>
      </c>
      <c r="AP22" s="4">
        <v>0</v>
      </c>
      <c r="AQ22" s="12">
        <f t="shared" si="6"/>
        <v>73002</v>
      </c>
      <c r="AR22" s="12">
        <f t="shared" si="7"/>
        <v>0</v>
      </c>
      <c r="AS22" s="53">
        <f t="shared" si="15"/>
        <v>0</v>
      </c>
      <c r="AT22" s="55">
        <f t="shared" si="15"/>
        <v>0</v>
      </c>
      <c r="AU22" s="31">
        <f t="shared" si="0"/>
        <v>0</v>
      </c>
      <c r="AV22" s="31">
        <f t="shared" si="0"/>
        <v>0</v>
      </c>
      <c r="AW22" s="31">
        <f t="shared" si="1"/>
        <v>0</v>
      </c>
      <c r="AX22" s="56">
        <f>AX$3</f>
        <v>0</v>
      </c>
      <c r="AY22" s="10">
        <f t="shared" si="2"/>
        <v>0</v>
      </c>
      <c r="AZ22" s="56">
        <f>AZ$3</f>
        <v>0</v>
      </c>
      <c r="BA22" s="10">
        <f t="shared" si="3"/>
        <v>0</v>
      </c>
      <c r="BB22" s="4">
        <v>3.8999999999999998E-3</v>
      </c>
      <c r="BC22" s="10">
        <f t="shared" si="8"/>
        <v>284.70779999999996</v>
      </c>
      <c r="BD22" s="56">
        <f>BD$3</f>
        <v>42.35</v>
      </c>
      <c r="BE22" s="10">
        <f t="shared" si="9"/>
        <v>508.20000000000005</v>
      </c>
      <c r="BF22" s="56">
        <f>BF$3</f>
        <v>34.9</v>
      </c>
      <c r="BG22" s="10">
        <f t="shared" si="10"/>
        <v>0</v>
      </c>
      <c r="BH22" s="56">
        <f>BH$3</f>
        <v>3.5569999999999997E-2</v>
      </c>
      <c r="BI22" s="103">
        <f t="shared" si="11"/>
        <v>2596.6811399999997</v>
      </c>
      <c r="BJ22" s="56">
        <f>BJ$3</f>
        <v>2.9309999999999999E-2</v>
      </c>
      <c r="BK22" s="103">
        <f t="shared" si="12"/>
        <v>0</v>
      </c>
      <c r="BL22" s="5">
        <f t="shared" si="13"/>
        <v>3389.5889399999996</v>
      </c>
    </row>
    <row r="23" spans="1:64">
      <c r="A23" s="4">
        <v>21</v>
      </c>
      <c r="B23" s="56" t="s">
        <v>2435</v>
      </c>
      <c r="C23" s="56" t="s">
        <v>384</v>
      </c>
      <c r="D23" s="70" t="s">
        <v>385</v>
      </c>
      <c r="E23" s="56"/>
      <c r="F23" s="56" t="s">
        <v>386</v>
      </c>
      <c r="G23" s="56" t="s">
        <v>387</v>
      </c>
      <c r="H23" s="70" t="s">
        <v>96</v>
      </c>
      <c r="I23" s="56"/>
      <c r="J23" s="70" t="s">
        <v>388</v>
      </c>
      <c r="K23" s="56" t="s">
        <v>2387</v>
      </c>
      <c r="L23" s="56" t="s">
        <v>11</v>
      </c>
      <c r="M23" s="56" t="s">
        <v>392</v>
      </c>
      <c r="N23" s="70" t="s">
        <v>393</v>
      </c>
      <c r="O23" s="56" t="s">
        <v>394</v>
      </c>
      <c r="P23" s="56" t="s">
        <v>395</v>
      </c>
      <c r="Q23" s="56"/>
      <c r="R23" s="70" t="s">
        <v>396</v>
      </c>
      <c r="S23" s="56"/>
      <c r="T23" s="70" t="s">
        <v>397</v>
      </c>
      <c r="U23" s="70" t="s">
        <v>398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91">
        <f t="shared" si="4"/>
        <v>0</v>
      </c>
      <c r="AI23" s="51">
        <f t="shared" si="5"/>
        <v>0</v>
      </c>
      <c r="AJ23" s="56" t="str">
        <f>AJ$4</f>
        <v>W-1.1</v>
      </c>
      <c r="AK23" s="56" t="s">
        <v>293</v>
      </c>
      <c r="AL23" s="56"/>
      <c r="AM23" s="4">
        <v>8784</v>
      </c>
      <c r="AN23" s="4">
        <v>12</v>
      </c>
      <c r="AO23" s="4">
        <v>100</v>
      </c>
      <c r="AP23" s="4">
        <v>0</v>
      </c>
      <c r="AQ23" s="12">
        <f t="shared" si="6"/>
        <v>0</v>
      </c>
      <c r="AR23" s="12">
        <f t="shared" si="7"/>
        <v>0</v>
      </c>
      <c r="AS23" s="53">
        <f t="shared" si="15"/>
        <v>0</v>
      </c>
      <c r="AT23" s="55">
        <f t="shared" si="15"/>
        <v>0</v>
      </c>
      <c r="AU23" s="31">
        <f t="shared" si="0"/>
        <v>0</v>
      </c>
      <c r="AV23" s="31">
        <f t="shared" si="0"/>
        <v>0</v>
      </c>
      <c r="AW23" s="31">
        <f t="shared" si="1"/>
        <v>0</v>
      </c>
      <c r="AX23" s="56">
        <f>AX$4</f>
        <v>0</v>
      </c>
      <c r="AY23" s="10">
        <f t="shared" si="2"/>
        <v>0</v>
      </c>
      <c r="AZ23" s="56">
        <f>AZ$4</f>
        <v>0</v>
      </c>
      <c r="BA23" s="10">
        <f t="shared" si="3"/>
        <v>0</v>
      </c>
      <c r="BB23" s="4"/>
      <c r="BC23" s="10">
        <f t="shared" si="8"/>
        <v>0</v>
      </c>
      <c r="BD23" s="56">
        <f>BD$4</f>
        <v>4.3099999999999996</v>
      </c>
      <c r="BE23" s="10">
        <f t="shared" si="9"/>
        <v>51.72</v>
      </c>
      <c r="BF23" s="56">
        <f>BF$4</f>
        <v>3.55</v>
      </c>
      <c r="BG23" s="10">
        <f t="shared" si="10"/>
        <v>0</v>
      </c>
      <c r="BH23" s="56">
        <f>BH$4</f>
        <v>6.5240000000000006E-2</v>
      </c>
      <c r="BI23" s="103">
        <f t="shared" si="11"/>
        <v>0</v>
      </c>
      <c r="BJ23" s="56">
        <f>BJ$4</f>
        <v>5.3760000000000002E-2</v>
      </c>
      <c r="BK23" s="103">
        <f t="shared" si="12"/>
        <v>0</v>
      </c>
      <c r="BL23" s="5">
        <f t="shared" si="13"/>
        <v>51.72</v>
      </c>
    </row>
    <row r="24" spans="1:64">
      <c r="A24" s="4">
        <v>22</v>
      </c>
      <c r="B24" s="56" t="s">
        <v>2435</v>
      </c>
      <c r="C24" s="56" t="s">
        <v>399</v>
      </c>
      <c r="D24" s="70" t="s">
        <v>400</v>
      </c>
      <c r="E24" s="56"/>
      <c r="F24" s="56" t="s">
        <v>401</v>
      </c>
      <c r="G24" s="56" t="s">
        <v>402</v>
      </c>
      <c r="H24" s="70" t="s">
        <v>39</v>
      </c>
      <c r="I24" s="56"/>
      <c r="J24" s="70" t="s">
        <v>403</v>
      </c>
      <c r="K24" s="56" t="s">
        <v>2387</v>
      </c>
      <c r="L24" s="56" t="s">
        <v>11</v>
      </c>
      <c r="M24" s="56" t="s">
        <v>404</v>
      </c>
      <c r="N24" s="70" t="s">
        <v>400</v>
      </c>
      <c r="O24" s="56" t="s">
        <v>401</v>
      </c>
      <c r="P24" s="56" t="s">
        <v>401</v>
      </c>
      <c r="Q24" s="56" t="s">
        <v>402</v>
      </c>
      <c r="R24" s="70" t="s">
        <v>39</v>
      </c>
      <c r="S24" s="56"/>
      <c r="T24" s="70" t="s">
        <v>405</v>
      </c>
      <c r="U24" s="70" t="s">
        <v>406</v>
      </c>
      <c r="V24" s="83">
        <v>16076</v>
      </c>
      <c r="W24" s="83">
        <v>11676</v>
      </c>
      <c r="X24" s="83">
        <v>12685</v>
      </c>
      <c r="Y24" s="83">
        <v>8631</v>
      </c>
      <c r="Z24" s="83">
        <v>2951</v>
      </c>
      <c r="AA24" s="83">
        <v>1013</v>
      </c>
      <c r="AB24" s="83">
        <v>783</v>
      </c>
      <c r="AC24" s="83">
        <v>717</v>
      </c>
      <c r="AD24" s="83">
        <v>3210</v>
      </c>
      <c r="AE24" s="83">
        <v>5126</v>
      </c>
      <c r="AF24" s="83">
        <v>9757</v>
      </c>
      <c r="AG24" s="83">
        <v>14504</v>
      </c>
      <c r="AH24" s="91">
        <f t="shared" si="4"/>
        <v>87129</v>
      </c>
      <c r="AI24" s="51">
        <f t="shared" si="5"/>
        <v>87129</v>
      </c>
      <c r="AJ24" s="56" t="str">
        <f>AJ$3</f>
        <v>W-3.6</v>
      </c>
      <c r="AK24" s="56" t="s">
        <v>293</v>
      </c>
      <c r="AL24" s="56"/>
      <c r="AM24" s="4">
        <v>8784</v>
      </c>
      <c r="AN24" s="4">
        <v>12</v>
      </c>
      <c r="AO24" s="4">
        <v>100</v>
      </c>
      <c r="AP24" s="4">
        <v>0</v>
      </c>
      <c r="AQ24" s="12">
        <f t="shared" si="6"/>
        <v>87129</v>
      </c>
      <c r="AR24" s="12">
        <f t="shared" si="7"/>
        <v>0</v>
      </c>
      <c r="AS24" s="53">
        <f t="shared" si="15"/>
        <v>0</v>
      </c>
      <c r="AT24" s="55">
        <f t="shared" si="15"/>
        <v>0</v>
      </c>
      <c r="AU24" s="31">
        <f t="shared" si="0"/>
        <v>0</v>
      </c>
      <c r="AV24" s="31">
        <f t="shared" si="0"/>
        <v>0</v>
      </c>
      <c r="AW24" s="31">
        <f t="shared" si="1"/>
        <v>0</v>
      </c>
      <c r="AX24" s="56">
        <f>AX$3</f>
        <v>0</v>
      </c>
      <c r="AY24" s="10">
        <f t="shared" si="2"/>
        <v>0</v>
      </c>
      <c r="AZ24" s="56">
        <f>AZ$3</f>
        <v>0</v>
      </c>
      <c r="BA24" s="10">
        <f t="shared" si="3"/>
        <v>0</v>
      </c>
      <c r="BB24" s="4">
        <v>3.8999999999999998E-3</v>
      </c>
      <c r="BC24" s="10">
        <f t="shared" si="8"/>
        <v>339.80309999999997</v>
      </c>
      <c r="BD24" s="56">
        <f>BD$3</f>
        <v>42.35</v>
      </c>
      <c r="BE24" s="10">
        <f t="shared" si="9"/>
        <v>508.20000000000005</v>
      </c>
      <c r="BF24" s="56">
        <f>BF$3</f>
        <v>34.9</v>
      </c>
      <c r="BG24" s="10">
        <f t="shared" si="10"/>
        <v>0</v>
      </c>
      <c r="BH24" s="56">
        <f>BH$3</f>
        <v>3.5569999999999997E-2</v>
      </c>
      <c r="BI24" s="103">
        <f t="shared" si="11"/>
        <v>3099.1785299999992</v>
      </c>
      <c r="BJ24" s="56">
        <f>BJ$3</f>
        <v>2.9309999999999999E-2</v>
      </c>
      <c r="BK24" s="103">
        <f t="shared" si="12"/>
        <v>0</v>
      </c>
      <c r="BL24" s="5">
        <f t="shared" si="13"/>
        <v>3947.1816299999991</v>
      </c>
    </row>
    <row r="25" spans="1:64">
      <c r="A25" s="4">
        <v>23</v>
      </c>
      <c r="B25" s="56" t="s">
        <v>2435</v>
      </c>
      <c r="C25" s="56" t="s">
        <v>399</v>
      </c>
      <c r="D25" s="70" t="s">
        <v>400</v>
      </c>
      <c r="E25" s="56"/>
      <c r="F25" s="56" t="s">
        <v>401</v>
      </c>
      <c r="G25" s="56" t="s">
        <v>402</v>
      </c>
      <c r="H25" s="70" t="s">
        <v>39</v>
      </c>
      <c r="I25" s="56"/>
      <c r="J25" s="70" t="s">
        <v>403</v>
      </c>
      <c r="K25" s="56" t="s">
        <v>2387</v>
      </c>
      <c r="L25" s="56" t="s">
        <v>11</v>
      </c>
      <c r="M25" s="56" t="s">
        <v>407</v>
      </c>
      <c r="N25" s="70" t="s">
        <v>408</v>
      </c>
      <c r="O25" s="56" t="s">
        <v>409</v>
      </c>
      <c r="P25" s="56" t="s">
        <v>409</v>
      </c>
      <c r="Q25" s="56"/>
      <c r="R25" s="70" t="s">
        <v>410</v>
      </c>
      <c r="S25" s="56"/>
      <c r="T25" s="70" t="s">
        <v>411</v>
      </c>
      <c r="U25" s="70" t="s">
        <v>412</v>
      </c>
      <c r="V25" s="83">
        <v>5685</v>
      </c>
      <c r="W25" s="83"/>
      <c r="X25" s="83">
        <v>9886</v>
      </c>
      <c r="Y25" s="83">
        <v>1440</v>
      </c>
      <c r="Z25" s="83">
        <v>2943</v>
      </c>
      <c r="AA25" s="83"/>
      <c r="AB25" s="83">
        <v>452</v>
      </c>
      <c r="AC25" s="83">
        <v>132</v>
      </c>
      <c r="AD25" s="83">
        <v>1114</v>
      </c>
      <c r="AE25" s="83"/>
      <c r="AF25" s="83">
        <v>5214</v>
      </c>
      <c r="AG25" s="83">
        <v>4247</v>
      </c>
      <c r="AH25" s="91">
        <f t="shared" si="4"/>
        <v>31113</v>
      </c>
      <c r="AI25" s="51">
        <f t="shared" si="5"/>
        <v>31113</v>
      </c>
      <c r="AJ25" s="56" t="str">
        <f>AJ$3</f>
        <v>W-3.6</v>
      </c>
      <c r="AK25" s="56" t="s">
        <v>293</v>
      </c>
      <c r="AL25" s="56"/>
      <c r="AM25" s="4">
        <v>8784</v>
      </c>
      <c r="AN25" s="4">
        <v>12</v>
      </c>
      <c r="AO25" s="4">
        <v>100</v>
      </c>
      <c r="AP25" s="4">
        <v>0</v>
      </c>
      <c r="AQ25" s="12">
        <f t="shared" si="6"/>
        <v>31113</v>
      </c>
      <c r="AR25" s="12">
        <f t="shared" si="7"/>
        <v>0</v>
      </c>
      <c r="AS25" s="53">
        <f t="shared" si="15"/>
        <v>0</v>
      </c>
      <c r="AT25" s="55">
        <f t="shared" si="15"/>
        <v>0</v>
      </c>
      <c r="AU25" s="31">
        <f t="shared" si="0"/>
        <v>0</v>
      </c>
      <c r="AV25" s="31">
        <f t="shared" si="0"/>
        <v>0</v>
      </c>
      <c r="AW25" s="31">
        <f t="shared" si="1"/>
        <v>0</v>
      </c>
      <c r="AX25" s="56">
        <f>AX$3</f>
        <v>0</v>
      </c>
      <c r="AY25" s="10">
        <f t="shared" si="2"/>
        <v>0</v>
      </c>
      <c r="AZ25" s="56">
        <f>AZ$3</f>
        <v>0</v>
      </c>
      <c r="BA25" s="10">
        <f t="shared" si="3"/>
        <v>0</v>
      </c>
      <c r="BB25" s="4">
        <v>3.8999999999999998E-3</v>
      </c>
      <c r="BC25" s="10">
        <f t="shared" si="8"/>
        <v>121.3407</v>
      </c>
      <c r="BD25" s="56">
        <f>BD$3</f>
        <v>42.35</v>
      </c>
      <c r="BE25" s="10">
        <f t="shared" si="9"/>
        <v>508.20000000000005</v>
      </c>
      <c r="BF25" s="56">
        <f>BF$3</f>
        <v>34.9</v>
      </c>
      <c r="BG25" s="10">
        <f t="shared" si="10"/>
        <v>0</v>
      </c>
      <c r="BH25" s="56">
        <f>BH$3</f>
        <v>3.5569999999999997E-2</v>
      </c>
      <c r="BI25" s="103">
        <f t="shared" si="11"/>
        <v>1106.68941</v>
      </c>
      <c r="BJ25" s="56">
        <f>BJ$3</f>
        <v>2.9309999999999999E-2</v>
      </c>
      <c r="BK25" s="103">
        <f t="shared" si="12"/>
        <v>0</v>
      </c>
      <c r="BL25" s="5">
        <f t="shared" si="13"/>
        <v>1736.23011</v>
      </c>
    </row>
    <row r="26" spans="1:64">
      <c r="A26" s="4">
        <v>24</v>
      </c>
      <c r="B26" s="56" t="s">
        <v>2435</v>
      </c>
      <c r="C26" s="56" t="s">
        <v>399</v>
      </c>
      <c r="D26" s="70" t="s">
        <v>400</v>
      </c>
      <c r="E26" s="56"/>
      <c r="F26" s="56" t="s">
        <v>401</v>
      </c>
      <c r="G26" s="56" t="s">
        <v>402</v>
      </c>
      <c r="H26" s="70" t="s">
        <v>39</v>
      </c>
      <c r="I26" s="56"/>
      <c r="J26" s="70" t="s">
        <v>403</v>
      </c>
      <c r="K26" s="56" t="s">
        <v>2387</v>
      </c>
      <c r="L26" s="56" t="s">
        <v>11</v>
      </c>
      <c r="M26" s="56" t="s">
        <v>407</v>
      </c>
      <c r="N26" s="70" t="s">
        <v>408</v>
      </c>
      <c r="O26" s="56" t="s">
        <v>409</v>
      </c>
      <c r="P26" s="56" t="s">
        <v>409</v>
      </c>
      <c r="Q26" s="56"/>
      <c r="R26" s="70" t="s">
        <v>410</v>
      </c>
      <c r="S26" s="56"/>
      <c r="T26" s="70" t="s">
        <v>413</v>
      </c>
      <c r="U26" s="70" t="s">
        <v>414</v>
      </c>
      <c r="V26" s="83">
        <v>306</v>
      </c>
      <c r="W26" s="83">
        <v>2394</v>
      </c>
      <c r="X26" s="83">
        <v>704</v>
      </c>
      <c r="Y26" s="83">
        <v>11</v>
      </c>
      <c r="Z26" s="83">
        <v>181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344</v>
      </c>
      <c r="AG26" s="83">
        <v>2101</v>
      </c>
      <c r="AH26" s="91">
        <f t="shared" si="4"/>
        <v>6041</v>
      </c>
      <c r="AI26" s="51">
        <f t="shared" si="5"/>
        <v>6041</v>
      </c>
      <c r="AJ26" s="56" t="str">
        <f>AJ$11</f>
        <v>W-2.1</v>
      </c>
      <c r="AK26" s="56" t="s">
        <v>293</v>
      </c>
      <c r="AL26" s="56"/>
      <c r="AM26" s="4">
        <v>8784</v>
      </c>
      <c r="AN26" s="4">
        <v>12</v>
      </c>
      <c r="AO26" s="4">
        <v>100</v>
      </c>
      <c r="AP26" s="4">
        <v>0</v>
      </c>
      <c r="AQ26" s="12">
        <f t="shared" si="6"/>
        <v>6041</v>
      </c>
      <c r="AR26" s="12">
        <f t="shared" si="7"/>
        <v>0</v>
      </c>
      <c r="AS26" s="53">
        <f t="shared" si="15"/>
        <v>0</v>
      </c>
      <c r="AT26" s="55">
        <f t="shared" si="15"/>
        <v>0</v>
      </c>
      <c r="AU26" s="31">
        <f t="shared" si="0"/>
        <v>0</v>
      </c>
      <c r="AV26" s="31">
        <f t="shared" si="0"/>
        <v>0</v>
      </c>
      <c r="AW26" s="31">
        <f t="shared" si="1"/>
        <v>0</v>
      </c>
      <c r="AX26" s="56">
        <f>AX$11</f>
        <v>0</v>
      </c>
      <c r="AY26" s="10">
        <f t="shared" si="2"/>
        <v>0</v>
      </c>
      <c r="AZ26" s="56">
        <f>AZ$11</f>
        <v>0</v>
      </c>
      <c r="BA26" s="10">
        <f t="shared" si="3"/>
        <v>0</v>
      </c>
      <c r="BB26" s="4">
        <v>3.8999999999999998E-3</v>
      </c>
      <c r="BC26" s="10">
        <f t="shared" si="8"/>
        <v>23.559899999999999</v>
      </c>
      <c r="BD26" s="56">
        <f>BD$11</f>
        <v>10.97</v>
      </c>
      <c r="BE26" s="10">
        <f t="shared" si="9"/>
        <v>131.64000000000001</v>
      </c>
      <c r="BF26" s="56">
        <f>BF$11</f>
        <v>9.0399999999999991</v>
      </c>
      <c r="BG26" s="10">
        <f t="shared" si="10"/>
        <v>0</v>
      </c>
      <c r="BH26" s="56">
        <f>BH$11</f>
        <v>4.7449999999999999E-2</v>
      </c>
      <c r="BI26" s="103">
        <f t="shared" si="11"/>
        <v>286.64544999999998</v>
      </c>
      <c r="BJ26" s="56">
        <f>BJ$11</f>
        <v>3.9100000000000003E-2</v>
      </c>
      <c r="BK26" s="103">
        <f t="shared" si="12"/>
        <v>0</v>
      </c>
      <c r="BL26" s="5">
        <f t="shared" si="13"/>
        <v>441.84534999999994</v>
      </c>
    </row>
    <row r="27" spans="1:64">
      <c r="A27" s="4">
        <v>25</v>
      </c>
      <c r="B27" s="56" t="s">
        <v>2435</v>
      </c>
      <c r="C27" s="56" t="s">
        <v>415</v>
      </c>
      <c r="D27" s="70" t="s">
        <v>416</v>
      </c>
      <c r="E27" s="56"/>
      <c r="F27" s="56" t="s">
        <v>417</v>
      </c>
      <c r="G27" s="56" t="s">
        <v>151</v>
      </c>
      <c r="H27" s="70" t="s">
        <v>418</v>
      </c>
      <c r="I27" s="56"/>
      <c r="J27" s="70" t="s">
        <v>419</v>
      </c>
      <c r="K27" s="56" t="s">
        <v>2387</v>
      </c>
      <c r="L27" s="56" t="s">
        <v>11</v>
      </c>
      <c r="M27" s="56" t="s">
        <v>420</v>
      </c>
      <c r="N27" s="70" t="s">
        <v>416</v>
      </c>
      <c r="O27" s="56" t="s">
        <v>417</v>
      </c>
      <c r="P27" s="56" t="s">
        <v>417</v>
      </c>
      <c r="Q27" s="56" t="s">
        <v>151</v>
      </c>
      <c r="R27" s="70" t="s">
        <v>418</v>
      </c>
      <c r="S27" s="56"/>
      <c r="T27" s="70" t="s">
        <v>421</v>
      </c>
      <c r="U27" s="70" t="s">
        <v>422</v>
      </c>
      <c r="V27" s="83"/>
      <c r="W27" s="83">
        <v>1948</v>
      </c>
      <c r="X27" s="83"/>
      <c r="Y27" s="83">
        <v>568</v>
      </c>
      <c r="Z27" s="83"/>
      <c r="AA27" s="83">
        <v>3963</v>
      </c>
      <c r="AB27" s="83"/>
      <c r="AC27" s="83">
        <v>2542</v>
      </c>
      <c r="AD27" s="83"/>
      <c r="AE27" s="83">
        <v>4487</v>
      </c>
      <c r="AF27" s="83"/>
      <c r="AG27" s="83">
        <v>1753</v>
      </c>
      <c r="AH27" s="91">
        <f t="shared" si="4"/>
        <v>15261</v>
      </c>
      <c r="AI27" s="51">
        <f t="shared" si="5"/>
        <v>15261</v>
      </c>
      <c r="AJ27" s="56" t="str">
        <f>AJ$3</f>
        <v>W-3.6</v>
      </c>
      <c r="AK27" s="56" t="s">
        <v>293</v>
      </c>
      <c r="AL27" s="56"/>
      <c r="AM27" s="4">
        <v>8784</v>
      </c>
      <c r="AN27" s="4">
        <v>12</v>
      </c>
      <c r="AO27" s="4">
        <v>100</v>
      </c>
      <c r="AP27" s="4">
        <v>0</v>
      </c>
      <c r="AQ27" s="12">
        <f t="shared" si="6"/>
        <v>15261</v>
      </c>
      <c r="AR27" s="12">
        <f t="shared" si="7"/>
        <v>0</v>
      </c>
      <c r="AS27" s="53">
        <f t="shared" si="15"/>
        <v>0</v>
      </c>
      <c r="AT27" s="55">
        <f t="shared" si="15"/>
        <v>0</v>
      </c>
      <c r="AU27" s="31">
        <f t="shared" si="0"/>
        <v>0</v>
      </c>
      <c r="AV27" s="31">
        <f t="shared" si="0"/>
        <v>0</v>
      </c>
      <c r="AW27" s="31">
        <f t="shared" si="1"/>
        <v>0</v>
      </c>
      <c r="AX27" s="56">
        <f>AX$3</f>
        <v>0</v>
      </c>
      <c r="AY27" s="10">
        <f t="shared" si="2"/>
        <v>0</v>
      </c>
      <c r="AZ27" s="56">
        <f>AZ$3</f>
        <v>0</v>
      </c>
      <c r="BA27" s="10">
        <f t="shared" si="3"/>
        <v>0</v>
      </c>
      <c r="BB27" s="4">
        <v>3.8999999999999998E-3</v>
      </c>
      <c r="BC27" s="10">
        <f t="shared" si="8"/>
        <v>59.517899999999997</v>
      </c>
      <c r="BD27" s="56">
        <f>BD$3</f>
        <v>42.35</v>
      </c>
      <c r="BE27" s="10">
        <f t="shared" si="9"/>
        <v>508.20000000000005</v>
      </c>
      <c r="BF27" s="56">
        <f>BF$3</f>
        <v>34.9</v>
      </c>
      <c r="BG27" s="10">
        <f t="shared" si="10"/>
        <v>0</v>
      </c>
      <c r="BH27" s="56">
        <f>BH$3</f>
        <v>3.5569999999999997E-2</v>
      </c>
      <c r="BI27" s="103">
        <f t="shared" si="11"/>
        <v>542.83376999999996</v>
      </c>
      <c r="BJ27" s="56">
        <f>BJ$3</f>
        <v>2.9309999999999999E-2</v>
      </c>
      <c r="BK27" s="103">
        <f t="shared" si="12"/>
        <v>0</v>
      </c>
      <c r="BL27" s="5">
        <f t="shared" si="13"/>
        <v>1110.5516700000001</v>
      </c>
    </row>
    <row r="28" spans="1:64">
      <c r="A28" s="4">
        <v>26</v>
      </c>
      <c r="B28" s="56" t="s">
        <v>2435</v>
      </c>
      <c r="C28" s="56" t="s">
        <v>423</v>
      </c>
      <c r="D28" s="70" t="s">
        <v>424</v>
      </c>
      <c r="E28" s="56"/>
      <c r="F28" s="56" t="s">
        <v>425</v>
      </c>
      <c r="G28" s="56" t="s">
        <v>426</v>
      </c>
      <c r="H28" s="70" t="s">
        <v>427</v>
      </c>
      <c r="I28" s="56"/>
      <c r="J28" s="70" t="s">
        <v>428</v>
      </c>
      <c r="K28" s="56" t="s">
        <v>2387</v>
      </c>
      <c r="L28" s="56" t="s">
        <v>11</v>
      </c>
      <c r="M28" s="56" t="s">
        <v>153</v>
      </c>
      <c r="N28" s="70" t="s">
        <v>424</v>
      </c>
      <c r="O28" s="56"/>
      <c r="P28" s="56" t="s">
        <v>425</v>
      </c>
      <c r="Q28" s="56" t="s">
        <v>426</v>
      </c>
      <c r="R28" s="70" t="s">
        <v>427</v>
      </c>
      <c r="S28" s="56"/>
      <c r="T28" s="70" t="s">
        <v>429</v>
      </c>
      <c r="U28" s="70" t="s">
        <v>430</v>
      </c>
      <c r="V28" s="83"/>
      <c r="W28" s="83">
        <v>20008</v>
      </c>
      <c r="X28" s="83"/>
      <c r="Y28" s="83">
        <v>14435</v>
      </c>
      <c r="Z28" s="83"/>
      <c r="AA28" s="83">
        <v>4935</v>
      </c>
      <c r="AB28" s="83"/>
      <c r="AC28" s="83">
        <v>1028</v>
      </c>
      <c r="AD28" s="83"/>
      <c r="AE28" s="83">
        <v>3662</v>
      </c>
      <c r="AF28" s="83"/>
      <c r="AG28" s="83">
        <v>14491</v>
      </c>
      <c r="AH28" s="91">
        <f t="shared" si="4"/>
        <v>58559</v>
      </c>
      <c r="AI28" s="51">
        <f t="shared" si="5"/>
        <v>58559</v>
      </c>
      <c r="AJ28" s="56" t="str">
        <f>AJ$3</f>
        <v>W-3.6</v>
      </c>
      <c r="AK28" s="56" t="s">
        <v>293</v>
      </c>
      <c r="AL28" s="56"/>
      <c r="AM28" s="4">
        <v>8784</v>
      </c>
      <c r="AN28" s="4">
        <v>12</v>
      </c>
      <c r="AO28" s="4">
        <v>100</v>
      </c>
      <c r="AP28" s="4">
        <v>0</v>
      </c>
      <c r="AQ28" s="12">
        <f t="shared" si="6"/>
        <v>58559</v>
      </c>
      <c r="AR28" s="12">
        <f t="shared" si="7"/>
        <v>0</v>
      </c>
      <c r="AS28" s="53">
        <f t="shared" si="15"/>
        <v>0</v>
      </c>
      <c r="AT28" s="55">
        <f t="shared" si="15"/>
        <v>0</v>
      </c>
      <c r="AU28" s="31">
        <f t="shared" si="0"/>
        <v>0</v>
      </c>
      <c r="AV28" s="31">
        <f t="shared" si="0"/>
        <v>0</v>
      </c>
      <c r="AW28" s="31">
        <f t="shared" si="1"/>
        <v>0</v>
      </c>
      <c r="AX28" s="56">
        <f>AX$3</f>
        <v>0</v>
      </c>
      <c r="AY28" s="10">
        <f t="shared" si="2"/>
        <v>0</v>
      </c>
      <c r="AZ28" s="56">
        <f>AZ$3</f>
        <v>0</v>
      </c>
      <c r="BA28" s="10">
        <f t="shared" si="3"/>
        <v>0</v>
      </c>
      <c r="BB28" s="4">
        <v>3.8999999999999998E-3</v>
      </c>
      <c r="BC28" s="10">
        <f t="shared" si="8"/>
        <v>228.3801</v>
      </c>
      <c r="BD28" s="56">
        <f>BD$3</f>
        <v>42.35</v>
      </c>
      <c r="BE28" s="10">
        <f t="shared" si="9"/>
        <v>508.20000000000005</v>
      </c>
      <c r="BF28" s="56">
        <f>BF$3</f>
        <v>34.9</v>
      </c>
      <c r="BG28" s="10">
        <f t="shared" si="10"/>
        <v>0</v>
      </c>
      <c r="BH28" s="56">
        <f>BH$3</f>
        <v>3.5569999999999997E-2</v>
      </c>
      <c r="BI28" s="103">
        <f t="shared" si="11"/>
        <v>2082.9436299999998</v>
      </c>
      <c r="BJ28" s="56">
        <f>BJ$3</f>
        <v>2.9309999999999999E-2</v>
      </c>
      <c r="BK28" s="103">
        <f t="shared" si="12"/>
        <v>0</v>
      </c>
      <c r="BL28" s="5">
        <f t="shared" si="13"/>
        <v>2819.5237299999994</v>
      </c>
    </row>
    <row r="29" spans="1:64">
      <c r="A29" s="4">
        <v>27</v>
      </c>
      <c r="B29" s="56" t="s">
        <v>2435</v>
      </c>
      <c r="C29" s="56" t="s">
        <v>423</v>
      </c>
      <c r="D29" s="70" t="s">
        <v>424</v>
      </c>
      <c r="E29" s="56"/>
      <c r="F29" s="56" t="s">
        <v>425</v>
      </c>
      <c r="G29" s="56" t="s">
        <v>426</v>
      </c>
      <c r="H29" s="70" t="s">
        <v>427</v>
      </c>
      <c r="I29" s="56"/>
      <c r="J29" s="70" t="s">
        <v>428</v>
      </c>
      <c r="K29" s="56" t="s">
        <v>2387</v>
      </c>
      <c r="L29" s="56" t="s">
        <v>11</v>
      </c>
      <c r="M29" s="56" t="s">
        <v>431</v>
      </c>
      <c r="N29" s="70" t="s">
        <v>432</v>
      </c>
      <c r="O29" s="56"/>
      <c r="P29" s="56" t="s">
        <v>433</v>
      </c>
      <c r="Q29" s="56" t="s">
        <v>434</v>
      </c>
      <c r="R29" s="70" t="s">
        <v>435</v>
      </c>
      <c r="S29" s="56"/>
      <c r="T29" s="70" t="s">
        <v>436</v>
      </c>
      <c r="U29" s="70" t="s">
        <v>437</v>
      </c>
      <c r="V29" s="83">
        <v>22477</v>
      </c>
      <c r="W29" s="83">
        <v>19622</v>
      </c>
      <c r="X29" s="83">
        <v>21123</v>
      </c>
      <c r="Y29" s="83">
        <v>9408</v>
      </c>
      <c r="Z29" s="83">
        <v>6593</v>
      </c>
      <c r="AA29" s="83">
        <v>3600</v>
      </c>
      <c r="AB29" s="83">
        <v>4067</v>
      </c>
      <c r="AC29" s="83">
        <v>3182</v>
      </c>
      <c r="AD29" s="83">
        <v>5164</v>
      </c>
      <c r="AE29" s="83">
        <v>9869</v>
      </c>
      <c r="AF29" s="83">
        <v>13485</v>
      </c>
      <c r="AG29" s="83">
        <v>21680</v>
      </c>
      <c r="AH29" s="91">
        <f t="shared" si="4"/>
        <v>140270</v>
      </c>
      <c r="AI29" s="51">
        <f t="shared" si="5"/>
        <v>140270</v>
      </c>
      <c r="AJ29" s="76" t="s">
        <v>27</v>
      </c>
      <c r="AK29" s="56" t="s">
        <v>293</v>
      </c>
      <c r="AL29" s="56"/>
      <c r="AM29" s="4">
        <v>8784</v>
      </c>
      <c r="AN29" s="4">
        <v>12</v>
      </c>
      <c r="AO29" s="4">
        <v>100</v>
      </c>
      <c r="AP29" s="4">
        <v>0</v>
      </c>
      <c r="AQ29" s="12">
        <f t="shared" si="6"/>
        <v>140270</v>
      </c>
      <c r="AR29" s="12">
        <f t="shared" si="7"/>
        <v>0</v>
      </c>
      <c r="AS29" s="53">
        <f t="shared" si="15"/>
        <v>0</v>
      </c>
      <c r="AT29" s="55">
        <f t="shared" si="15"/>
        <v>0</v>
      </c>
      <c r="AU29" s="31">
        <f t="shared" si="0"/>
        <v>0</v>
      </c>
      <c r="AV29" s="31">
        <f t="shared" si="0"/>
        <v>0</v>
      </c>
      <c r="AW29" s="31">
        <f t="shared" si="1"/>
        <v>0</v>
      </c>
      <c r="AX29" s="77">
        <f>'dane do formularza ofertowego'!G6</f>
        <v>0</v>
      </c>
      <c r="AY29" s="10">
        <f t="shared" si="2"/>
        <v>0</v>
      </c>
      <c r="AZ29" s="77">
        <f>'dane do formularza ofertowego'!G7</f>
        <v>0</v>
      </c>
      <c r="BA29" s="10">
        <f t="shared" si="3"/>
        <v>0</v>
      </c>
      <c r="BB29" s="4">
        <v>3.8999999999999998E-3</v>
      </c>
      <c r="BC29" s="10">
        <f t="shared" si="8"/>
        <v>547.053</v>
      </c>
      <c r="BD29" s="76">
        <v>236.57</v>
      </c>
      <c r="BE29" s="10">
        <f t="shared" si="9"/>
        <v>2838.84</v>
      </c>
      <c r="BF29" s="76">
        <v>194.95</v>
      </c>
      <c r="BG29" s="10">
        <f t="shared" si="10"/>
        <v>0</v>
      </c>
      <c r="BH29" s="76">
        <v>3.4860000000000002E-2</v>
      </c>
      <c r="BI29" s="103">
        <f t="shared" si="11"/>
        <v>4889.8122000000003</v>
      </c>
      <c r="BJ29" s="76">
        <v>2.8729999999999999E-2</v>
      </c>
      <c r="BK29" s="103">
        <f t="shared" si="12"/>
        <v>0</v>
      </c>
      <c r="BL29" s="5">
        <f t="shared" si="13"/>
        <v>8275.7052000000003</v>
      </c>
    </row>
    <row r="30" spans="1:64">
      <c r="A30" s="4">
        <v>28</v>
      </c>
      <c r="B30" s="56" t="s">
        <v>2435</v>
      </c>
      <c r="C30" s="56" t="s">
        <v>423</v>
      </c>
      <c r="D30" s="70" t="s">
        <v>424</v>
      </c>
      <c r="E30" s="56"/>
      <c r="F30" s="56" t="s">
        <v>425</v>
      </c>
      <c r="G30" s="56" t="s">
        <v>426</v>
      </c>
      <c r="H30" s="70" t="s">
        <v>427</v>
      </c>
      <c r="I30" s="56"/>
      <c r="J30" s="70" t="s">
        <v>428</v>
      </c>
      <c r="K30" s="56" t="s">
        <v>2387</v>
      </c>
      <c r="L30" s="56" t="s">
        <v>11</v>
      </c>
      <c r="M30" s="56" t="s">
        <v>438</v>
      </c>
      <c r="N30" s="70" t="s">
        <v>432</v>
      </c>
      <c r="O30" s="56"/>
      <c r="P30" s="56" t="s">
        <v>433</v>
      </c>
      <c r="Q30" s="56" t="s">
        <v>434</v>
      </c>
      <c r="R30" s="70" t="s">
        <v>439</v>
      </c>
      <c r="S30" s="56"/>
      <c r="T30" s="70" t="s">
        <v>440</v>
      </c>
      <c r="U30" s="70" t="s">
        <v>441</v>
      </c>
      <c r="V30" s="83">
        <v>125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2260</v>
      </c>
      <c r="AE30" s="83">
        <v>384</v>
      </c>
      <c r="AF30" s="83">
        <v>381</v>
      </c>
      <c r="AG30" s="83">
        <v>1632</v>
      </c>
      <c r="AH30" s="91">
        <f t="shared" si="4"/>
        <v>4782</v>
      </c>
      <c r="AI30" s="51">
        <f t="shared" si="5"/>
        <v>4782</v>
      </c>
      <c r="AJ30" s="56" t="str">
        <f>AJ$4</f>
        <v>W-1.1</v>
      </c>
      <c r="AK30" s="56" t="s">
        <v>293</v>
      </c>
      <c r="AL30" s="56"/>
      <c r="AM30" s="4">
        <v>8784</v>
      </c>
      <c r="AN30" s="4">
        <v>12</v>
      </c>
      <c r="AO30" s="4">
        <v>100</v>
      </c>
      <c r="AP30" s="4">
        <v>0</v>
      </c>
      <c r="AQ30" s="12">
        <f t="shared" si="6"/>
        <v>4782</v>
      </c>
      <c r="AR30" s="12">
        <f t="shared" si="7"/>
        <v>0</v>
      </c>
      <c r="AS30" s="53">
        <f t="shared" si="15"/>
        <v>0</v>
      </c>
      <c r="AT30" s="55">
        <f t="shared" si="15"/>
        <v>0</v>
      </c>
      <c r="AU30" s="31">
        <f t="shared" si="0"/>
        <v>0</v>
      </c>
      <c r="AV30" s="31">
        <f t="shared" si="0"/>
        <v>0</v>
      </c>
      <c r="AW30" s="31">
        <f t="shared" si="1"/>
        <v>0</v>
      </c>
      <c r="AX30" s="56">
        <f>AX$4</f>
        <v>0</v>
      </c>
      <c r="AY30" s="10">
        <f t="shared" si="2"/>
        <v>0</v>
      </c>
      <c r="AZ30" s="56">
        <f>AZ$4</f>
        <v>0</v>
      </c>
      <c r="BA30" s="10">
        <f t="shared" si="3"/>
        <v>0</v>
      </c>
      <c r="BB30" s="4">
        <v>3.8999999999999998E-3</v>
      </c>
      <c r="BC30" s="10">
        <f t="shared" si="8"/>
        <v>18.649799999999999</v>
      </c>
      <c r="BD30" s="56">
        <f>BD$4</f>
        <v>4.3099999999999996</v>
      </c>
      <c r="BE30" s="10">
        <f t="shared" si="9"/>
        <v>51.72</v>
      </c>
      <c r="BF30" s="56">
        <f>BF$4</f>
        <v>3.55</v>
      </c>
      <c r="BG30" s="10">
        <f t="shared" si="10"/>
        <v>0</v>
      </c>
      <c r="BH30" s="56">
        <f>BH$4</f>
        <v>6.5240000000000006E-2</v>
      </c>
      <c r="BI30" s="103">
        <f t="shared" si="11"/>
        <v>311.97768000000002</v>
      </c>
      <c r="BJ30" s="56">
        <f>BJ$4</f>
        <v>5.3760000000000002E-2</v>
      </c>
      <c r="BK30" s="103">
        <f t="shared" si="12"/>
        <v>0</v>
      </c>
      <c r="BL30" s="5">
        <f t="shared" si="13"/>
        <v>382.34748000000002</v>
      </c>
    </row>
    <row r="31" spans="1:64">
      <c r="A31" s="4">
        <v>29</v>
      </c>
      <c r="B31" s="56" t="s">
        <v>2435</v>
      </c>
      <c r="C31" s="56" t="s">
        <v>423</v>
      </c>
      <c r="D31" s="70" t="s">
        <v>424</v>
      </c>
      <c r="E31" s="56"/>
      <c r="F31" s="56" t="s">
        <v>425</v>
      </c>
      <c r="G31" s="56" t="s">
        <v>426</v>
      </c>
      <c r="H31" s="70" t="s">
        <v>427</v>
      </c>
      <c r="I31" s="56"/>
      <c r="J31" s="70" t="s">
        <v>428</v>
      </c>
      <c r="K31" s="56" t="s">
        <v>2387</v>
      </c>
      <c r="L31" s="56" t="s">
        <v>11</v>
      </c>
      <c r="M31" s="56" t="s">
        <v>442</v>
      </c>
      <c r="N31" s="70" t="s">
        <v>443</v>
      </c>
      <c r="O31" s="56"/>
      <c r="P31" s="56" t="s">
        <v>444</v>
      </c>
      <c r="Q31" s="56" t="s">
        <v>445</v>
      </c>
      <c r="R31" s="70" t="s">
        <v>446</v>
      </c>
      <c r="S31" s="56"/>
      <c r="T31" s="70" t="s">
        <v>447</v>
      </c>
      <c r="U31" s="70" t="s">
        <v>448</v>
      </c>
      <c r="V31" s="83"/>
      <c r="W31" s="83">
        <v>6737</v>
      </c>
      <c r="X31" s="83"/>
      <c r="Y31" s="83">
        <v>3512</v>
      </c>
      <c r="Z31" s="83"/>
      <c r="AA31" s="83">
        <v>1353</v>
      </c>
      <c r="AB31" s="83"/>
      <c r="AC31" s="83">
        <v>79</v>
      </c>
      <c r="AD31" s="83"/>
      <c r="AE31" s="83">
        <v>745</v>
      </c>
      <c r="AF31" s="83"/>
      <c r="AG31" s="83">
        <v>5087</v>
      </c>
      <c r="AH31" s="91">
        <f t="shared" si="4"/>
        <v>17513</v>
      </c>
      <c r="AI31" s="51">
        <f t="shared" si="5"/>
        <v>17513</v>
      </c>
      <c r="AJ31" s="56" t="str">
        <f>AJ$3</f>
        <v>W-3.6</v>
      </c>
      <c r="AK31" s="56" t="s">
        <v>293</v>
      </c>
      <c r="AL31" s="56"/>
      <c r="AM31" s="4">
        <v>8784</v>
      </c>
      <c r="AN31" s="4">
        <v>12</v>
      </c>
      <c r="AO31" s="4">
        <v>100</v>
      </c>
      <c r="AP31" s="4">
        <v>0</v>
      </c>
      <c r="AQ31" s="12">
        <f t="shared" si="6"/>
        <v>17513</v>
      </c>
      <c r="AR31" s="12">
        <f t="shared" si="7"/>
        <v>0</v>
      </c>
      <c r="AS31" s="53">
        <f t="shared" si="15"/>
        <v>0</v>
      </c>
      <c r="AT31" s="55">
        <f t="shared" si="15"/>
        <v>0</v>
      </c>
      <c r="AU31" s="31">
        <f t="shared" si="0"/>
        <v>0</v>
      </c>
      <c r="AV31" s="31">
        <f t="shared" si="0"/>
        <v>0</v>
      </c>
      <c r="AW31" s="31">
        <f t="shared" si="1"/>
        <v>0</v>
      </c>
      <c r="AX31" s="56">
        <f>AX$3</f>
        <v>0</v>
      </c>
      <c r="AY31" s="10">
        <f t="shared" si="2"/>
        <v>0</v>
      </c>
      <c r="AZ31" s="56">
        <f>AZ$3</f>
        <v>0</v>
      </c>
      <c r="BA31" s="10">
        <f t="shared" si="3"/>
        <v>0</v>
      </c>
      <c r="BB31" s="4">
        <v>3.8999999999999998E-3</v>
      </c>
      <c r="BC31" s="10">
        <f t="shared" si="8"/>
        <v>68.300699999999992</v>
      </c>
      <c r="BD31" s="56">
        <f>BD$3</f>
        <v>42.35</v>
      </c>
      <c r="BE31" s="10">
        <f t="shared" si="9"/>
        <v>508.20000000000005</v>
      </c>
      <c r="BF31" s="56">
        <f>BF$3</f>
        <v>34.9</v>
      </c>
      <c r="BG31" s="10">
        <f t="shared" si="10"/>
        <v>0</v>
      </c>
      <c r="BH31" s="56">
        <f>BH$3</f>
        <v>3.5569999999999997E-2</v>
      </c>
      <c r="BI31" s="103">
        <f t="shared" si="11"/>
        <v>622.93741</v>
      </c>
      <c r="BJ31" s="56">
        <f>BJ$3</f>
        <v>2.9309999999999999E-2</v>
      </c>
      <c r="BK31" s="103">
        <f t="shared" si="12"/>
        <v>0</v>
      </c>
      <c r="BL31" s="5">
        <f t="shared" si="13"/>
        <v>1199.4381100000001</v>
      </c>
    </row>
    <row r="32" spans="1:64">
      <c r="A32" s="4">
        <v>30</v>
      </c>
      <c r="B32" s="56" t="s">
        <v>2435</v>
      </c>
      <c r="C32" s="56" t="s">
        <v>449</v>
      </c>
      <c r="D32" s="70" t="s">
        <v>450</v>
      </c>
      <c r="E32" s="56"/>
      <c r="F32" s="56" t="s">
        <v>451</v>
      </c>
      <c r="G32" s="56" t="s">
        <v>452</v>
      </c>
      <c r="H32" s="70" t="s">
        <v>453</v>
      </c>
      <c r="I32" s="56"/>
      <c r="J32" s="70" t="s">
        <v>454</v>
      </c>
      <c r="K32" s="56" t="s">
        <v>2387</v>
      </c>
      <c r="L32" s="56" t="s">
        <v>11</v>
      </c>
      <c r="M32" s="56" t="s">
        <v>455</v>
      </c>
      <c r="N32" s="70" t="s">
        <v>456</v>
      </c>
      <c r="O32" s="56" t="s">
        <v>457</v>
      </c>
      <c r="P32" s="56" t="s">
        <v>458</v>
      </c>
      <c r="Q32" s="56" t="s">
        <v>458</v>
      </c>
      <c r="R32" s="70" t="s">
        <v>459</v>
      </c>
      <c r="S32" s="70" t="s">
        <v>216</v>
      </c>
      <c r="T32" s="70" t="s">
        <v>460</v>
      </c>
      <c r="U32" s="70" t="s">
        <v>461</v>
      </c>
      <c r="V32" s="83"/>
      <c r="W32" s="83"/>
      <c r="X32" s="83">
        <v>7498</v>
      </c>
      <c r="Y32" s="83"/>
      <c r="Z32" s="83"/>
      <c r="AA32" s="83"/>
      <c r="AB32" s="83"/>
      <c r="AC32" s="83"/>
      <c r="AD32" s="83"/>
      <c r="AE32" s="83"/>
      <c r="AF32" s="83"/>
      <c r="AG32" s="83">
        <v>8419</v>
      </c>
      <c r="AH32" s="91">
        <f t="shared" si="4"/>
        <v>15917</v>
      </c>
      <c r="AI32" s="51">
        <f t="shared" si="5"/>
        <v>15917</v>
      </c>
      <c r="AJ32" s="56" t="str">
        <f>AJ$11</f>
        <v>W-2.1</v>
      </c>
      <c r="AK32" s="56" t="s">
        <v>293</v>
      </c>
      <c r="AL32" s="56"/>
      <c r="AM32" s="4">
        <v>8784</v>
      </c>
      <c r="AN32" s="4">
        <v>12</v>
      </c>
      <c r="AO32" s="4">
        <v>100</v>
      </c>
      <c r="AP32" s="4">
        <v>0</v>
      </c>
      <c r="AQ32" s="12">
        <f t="shared" si="6"/>
        <v>15917</v>
      </c>
      <c r="AR32" s="12">
        <f t="shared" si="7"/>
        <v>0</v>
      </c>
      <c r="AS32" s="53">
        <f t="shared" si="15"/>
        <v>0</v>
      </c>
      <c r="AT32" s="55">
        <f t="shared" si="15"/>
        <v>0</v>
      </c>
      <c r="AU32" s="31">
        <f t="shared" si="0"/>
        <v>0</v>
      </c>
      <c r="AV32" s="31">
        <f t="shared" si="0"/>
        <v>0</v>
      </c>
      <c r="AW32" s="31">
        <f t="shared" si="1"/>
        <v>0</v>
      </c>
      <c r="AX32" s="56">
        <f>AX$11</f>
        <v>0</v>
      </c>
      <c r="AY32" s="10">
        <f t="shared" si="2"/>
        <v>0</v>
      </c>
      <c r="AZ32" s="56">
        <f>AZ$11</f>
        <v>0</v>
      </c>
      <c r="BA32" s="10">
        <f t="shared" si="3"/>
        <v>0</v>
      </c>
      <c r="BB32" s="4"/>
      <c r="BC32" s="10">
        <f t="shared" si="8"/>
        <v>0</v>
      </c>
      <c r="BD32" s="56">
        <f>BD$11</f>
        <v>10.97</v>
      </c>
      <c r="BE32" s="10">
        <f t="shared" si="9"/>
        <v>131.64000000000001</v>
      </c>
      <c r="BF32" s="56">
        <f>BF$11</f>
        <v>9.0399999999999991</v>
      </c>
      <c r="BG32" s="10">
        <f t="shared" si="10"/>
        <v>0</v>
      </c>
      <c r="BH32" s="56">
        <f>BH$11</f>
        <v>4.7449999999999999E-2</v>
      </c>
      <c r="BI32" s="103">
        <f t="shared" si="11"/>
        <v>755.26165000000003</v>
      </c>
      <c r="BJ32" s="56">
        <f>BJ$11</f>
        <v>3.9100000000000003E-2</v>
      </c>
      <c r="BK32" s="103">
        <f t="shared" si="12"/>
        <v>0</v>
      </c>
      <c r="BL32" s="5">
        <f t="shared" si="13"/>
        <v>886.90165000000002</v>
      </c>
    </row>
    <row r="33" spans="1:64">
      <c r="A33" s="4">
        <v>31</v>
      </c>
      <c r="B33" s="56" t="s">
        <v>2435</v>
      </c>
      <c r="C33" s="56" t="s">
        <v>462</v>
      </c>
      <c r="D33" s="70" t="s">
        <v>463</v>
      </c>
      <c r="E33" s="56"/>
      <c r="F33" s="56" t="s">
        <v>464</v>
      </c>
      <c r="G33" s="56" t="s">
        <v>465</v>
      </c>
      <c r="H33" s="70" t="s">
        <v>53</v>
      </c>
      <c r="I33" s="56"/>
      <c r="J33" s="70" t="s">
        <v>466</v>
      </c>
      <c r="K33" s="56" t="s">
        <v>2387</v>
      </c>
      <c r="L33" s="56" t="s">
        <v>11</v>
      </c>
      <c r="M33" s="56" t="s">
        <v>467</v>
      </c>
      <c r="N33" s="70" t="s">
        <v>463</v>
      </c>
      <c r="O33" s="56"/>
      <c r="P33" s="56" t="s">
        <v>464</v>
      </c>
      <c r="Q33" s="56" t="s">
        <v>465</v>
      </c>
      <c r="R33" s="70" t="s">
        <v>53</v>
      </c>
      <c r="S33" s="56"/>
      <c r="T33" s="70" t="s">
        <v>468</v>
      </c>
      <c r="U33" s="70" t="s">
        <v>469</v>
      </c>
      <c r="V33" s="83">
        <v>18138</v>
      </c>
      <c r="W33" s="83">
        <v>26028</v>
      </c>
      <c r="X33" s="83">
        <v>19476</v>
      </c>
      <c r="Y33" s="83">
        <v>12838</v>
      </c>
      <c r="Z33" s="83">
        <v>5811</v>
      </c>
      <c r="AA33" s="83">
        <v>3107</v>
      </c>
      <c r="AB33" s="83">
        <v>2460</v>
      </c>
      <c r="AC33" s="83">
        <v>353</v>
      </c>
      <c r="AD33" s="83">
        <v>728</v>
      </c>
      <c r="AE33" s="83">
        <v>3792</v>
      </c>
      <c r="AF33" s="83">
        <v>12894</v>
      </c>
      <c r="AG33" s="83">
        <v>19191</v>
      </c>
      <c r="AH33" s="91">
        <f t="shared" si="4"/>
        <v>124816</v>
      </c>
      <c r="AI33" s="51">
        <f t="shared" si="5"/>
        <v>124816</v>
      </c>
      <c r="AJ33" s="56" t="str">
        <f>AJ$29</f>
        <v>W-4</v>
      </c>
      <c r="AK33" s="56" t="s">
        <v>293</v>
      </c>
      <c r="AL33" s="56"/>
      <c r="AM33" s="4">
        <v>8784</v>
      </c>
      <c r="AN33" s="4">
        <v>12</v>
      </c>
      <c r="AO33" s="4">
        <v>100</v>
      </c>
      <c r="AP33" s="4">
        <v>0</v>
      </c>
      <c r="AQ33" s="12">
        <f t="shared" si="6"/>
        <v>124816</v>
      </c>
      <c r="AR33" s="12">
        <f t="shared" si="7"/>
        <v>0</v>
      </c>
      <c r="AS33" s="53">
        <f t="shared" si="15"/>
        <v>0</v>
      </c>
      <c r="AT33" s="55">
        <f t="shared" si="15"/>
        <v>0</v>
      </c>
      <c r="AU33" s="31">
        <f t="shared" si="0"/>
        <v>0</v>
      </c>
      <c r="AV33" s="31">
        <f t="shared" si="0"/>
        <v>0</v>
      </c>
      <c r="AW33" s="31">
        <f t="shared" si="1"/>
        <v>0</v>
      </c>
      <c r="AX33" s="56">
        <f>AX$29</f>
        <v>0</v>
      </c>
      <c r="AY33" s="10">
        <f t="shared" si="2"/>
        <v>0</v>
      </c>
      <c r="AZ33" s="56">
        <f>AZ$29</f>
        <v>0</v>
      </c>
      <c r="BA33" s="10">
        <f t="shared" si="3"/>
        <v>0</v>
      </c>
      <c r="BB33" s="4">
        <v>3.8999999999999998E-3</v>
      </c>
      <c r="BC33" s="10">
        <f t="shared" si="8"/>
        <v>486.7824</v>
      </c>
      <c r="BD33" s="56">
        <f>BD$29</f>
        <v>236.57</v>
      </c>
      <c r="BE33" s="10">
        <f t="shared" si="9"/>
        <v>2838.84</v>
      </c>
      <c r="BF33" s="56">
        <f>BF$29</f>
        <v>194.95</v>
      </c>
      <c r="BG33" s="10">
        <f t="shared" si="10"/>
        <v>0</v>
      </c>
      <c r="BH33" s="56">
        <f>BH$29</f>
        <v>3.4860000000000002E-2</v>
      </c>
      <c r="BI33" s="103">
        <f t="shared" si="11"/>
        <v>4351.0857599999999</v>
      </c>
      <c r="BJ33" s="56">
        <f>BJ$29</f>
        <v>2.8729999999999999E-2</v>
      </c>
      <c r="BK33" s="103">
        <f t="shared" si="12"/>
        <v>0</v>
      </c>
      <c r="BL33" s="5">
        <f t="shared" si="13"/>
        <v>7676.7081600000001</v>
      </c>
    </row>
    <row r="34" spans="1:64">
      <c r="A34" s="4">
        <v>32</v>
      </c>
      <c r="B34" s="56" t="s">
        <v>2435</v>
      </c>
      <c r="C34" s="56" t="s">
        <v>462</v>
      </c>
      <c r="D34" s="70" t="s">
        <v>463</v>
      </c>
      <c r="E34" s="56"/>
      <c r="F34" s="56" t="s">
        <v>464</v>
      </c>
      <c r="G34" s="56" t="s">
        <v>465</v>
      </c>
      <c r="H34" s="70" t="s">
        <v>53</v>
      </c>
      <c r="I34" s="56"/>
      <c r="J34" s="70" t="s">
        <v>466</v>
      </c>
      <c r="K34" s="56" t="s">
        <v>2387</v>
      </c>
      <c r="L34" s="56" t="s">
        <v>11</v>
      </c>
      <c r="M34" s="56" t="s">
        <v>470</v>
      </c>
      <c r="N34" s="70" t="s">
        <v>463</v>
      </c>
      <c r="O34" s="56"/>
      <c r="P34" s="56" t="s">
        <v>464</v>
      </c>
      <c r="Q34" s="56" t="s">
        <v>471</v>
      </c>
      <c r="R34" s="70" t="s">
        <v>114</v>
      </c>
      <c r="S34" s="56"/>
      <c r="T34" s="70" t="s">
        <v>472</v>
      </c>
      <c r="U34" s="70" t="s">
        <v>473</v>
      </c>
      <c r="V34" s="83"/>
      <c r="W34" s="83">
        <v>19228</v>
      </c>
      <c r="X34" s="83"/>
      <c r="Y34" s="83">
        <v>10344</v>
      </c>
      <c r="Z34" s="83"/>
      <c r="AA34" s="83">
        <v>853</v>
      </c>
      <c r="AB34" s="83"/>
      <c r="AC34" s="83">
        <v>0</v>
      </c>
      <c r="AD34" s="83"/>
      <c r="AE34" s="83">
        <v>0</v>
      </c>
      <c r="AF34" s="83"/>
      <c r="AG34" s="83">
        <v>11495</v>
      </c>
      <c r="AH34" s="91">
        <f t="shared" si="4"/>
        <v>41920</v>
      </c>
      <c r="AI34" s="51">
        <f t="shared" si="5"/>
        <v>41920</v>
      </c>
      <c r="AJ34" s="56" t="str">
        <f>AJ$3</f>
        <v>W-3.6</v>
      </c>
      <c r="AK34" s="56" t="s">
        <v>293</v>
      </c>
      <c r="AL34" s="56"/>
      <c r="AM34" s="4">
        <v>8784</v>
      </c>
      <c r="AN34" s="4">
        <v>12</v>
      </c>
      <c r="AO34" s="4">
        <v>100</v>
      </c>
      <c r="AP34" s="4">
        <v>0</v>
      </c>
      <c r="AQ34" s="12">
        <f t="shared" si="6"/>
        <v>41920</v>
      </c>
      <c r="AR34" s="12">
        <f t="shared" si="7"/>
        <v>0</v>
      </c>
      <c r="AS34" s="53">
        <f t="shared" si="15"/>
        <v>0</v>
      </c>
      <c r="AT34" s="55">
        <f t="shared" si="15"/>
        <v>0</v>
      </c>
      <c r="AU34" s="31">
        <f t="shared" ref="AU34:AV59" si="16">AQ34*AS34</f>
        <v>0</v>
      </c>
      <c r="AV34" s="31">
        <f t="shared" si="16"/>
        <v>0</v>
      </c>
      <c r="AW34" s="31">
        <f t="shared" si="1"/>
        <v>0</v>
      </c>
      <c r="AX34" s="56">
        <f>AX$3</f>
        <v>0</v>
      </c>
      <c r="AY34" s="10">
        <f t="shared" si="2"/>
        <v>0</v>
      </c>
      <c r="AZ34" s="56">
        <f>AZ$3</f>
        <v>0</v>
      </c>
      <c r="BA34" s="10">
        <f t="shared" si="3"/>
        <v>0</v>
      </c>
      <c r="BB34" s="4">
        <v>3.8999999999999998E-3</v>
      </c>
      <c r="BC34" s="10">
        <f t="shared" si="8"/>
        <v>163.488</v>
      </c>
      <c r="BD34" s="56">
        <f>BD$3</f>
        <v>42.35</v>
      </c>
      <c r="BE34" s="10">
        <f t="shared" si="9"/>
        <v>508.20000000000005</v>
      </c>
      <c r="BF34" s="56">
        <f>BF$3</f>
        <v>34.9</v>
      </c>
      <c r="BG34" s="10">
        <f t="shared" si="10"/>
        <v>0</v>
      </c>
      <c r="BH34" s="56">
        <f>BH$3</f>
        <v>3.5569999999999997E-2</v>
      </c>
      <c r="BI34" s="103">
        <f t="shared" si="11"/>
        <v>1491.0944</v>
      </c>
      <c r="BJ34" s="56">
        <f>BJ$3</f>
        <v>2.9309999999999999E-2</v>
      </c>
      <c r="BK34" s="103">
        <f t="shared" si="12"/>
        <v>0</v>
      </c>
      <c r="BL34" s="5">
        <f t="shared" si="13"/>
        <v>2162.7824000000001</v>
      </c>
    </row>
    <row r="35" spans="1:64">
      <c r="A35" s="4">
        <v>33</v>
      </c>
      <c r="B35" s="56" t="s">
        <v>2435</v>
      </c>
      <c r="C35" s="56" t="s">
        <v>462</v>
      </c>
      <c r="D35" s="70" t="s">
        <v>463</v>
      </c>
      <c r="E35" s="56"/>
      <c r="F35" s="56" t="s">
        <v>464</v>
      </c>
      <c r="G35" s="56" t="s">
        <v>465</v>
      </c>
      <c r="H35" s="70" t="s">
        <v>53</v>
      </c>
      <c r="I35" s="56"/>
      <c r="J35" s="70" t="s">
        <v>466</v>
      </c>
      <c r="K35" s="56" t="s">
        <v>2387</v>
      </c>
      <c r="L35" s="56" t="s">
        <v>11</v>
      </c>
      <c r="M35" s="56" t="s">
        <v>474</v>
      </c>
      <c r="N35" s="56" t="s">
        <v>2379</v>
      </c>
      <c r="O35" s="56"/>
      <c r="P35" s="56" t="s">
        <v>475</v>
      </c>
      <c r="Q35" s="56"/>
      <c r="R35" s="70" t="s">
        <v>476</v>
      </c>
      <c r="S35" s="56"/>
      <c r="T35" s="70" t="s">
        <v>2331</v>
      </c>
      <c r="U35" s="56"/>
      <c r="V35" s="83"/>
      <c r="W35" s="83"/>
      <c r="X35" s="83"/>
      <c r="Y35" s="83"/>
      <c r="Z35" s="83"/>
      <c r="AA35" s="83"/>
      <c r="AB35" s="83"/>
      <c r="AC35" s="83"/>
      <c r="AD35" s="83">
        <v>6056</v>
      </c>
      <c r="AE35" s="83"/>
      <c r="AF35" s="83"/>
      <c r="AG35" s="83">
        <v>2025</v>
      </c>
      <c r="AH35" s="91">
        <f t="shared" si="4"/>
        <v>8081</v>
      </c>
      <c r="AI35" s="51">
        <f t="shared" si="5"/>
        <v>8081</v>
      </c>
      <c r="AJ35" s="56" t="str">
        <f>AJ$11</f>
        <v>W-2.1</v>
      </c>
      <c r="AK35" s="56" t="s">
        <v>293</v>
      </c>
      <c r="AL35" s="56"/>
      <c r="AM35" s="4">
        <v>8784</v>
      </c>
      <c r="AN35" s="4">
        <v>12</v>
      </c>
      <c r="AO35" s="4">
        <v>100</v>
      </c>
      <c r="AP35" s="4">
        <v>0</v>
      </c>
      <c r="AQ35" s="12">
        <f t="shared" si="6"/>
        <v>8081</v>
      </c>
      <c r="AR35" s="12">
        <f t="shared" si="7"/>
        <v>0</v>
      </c>
      <c r="AS35" s="53">
        <f t="shared" si="15"/>
        <v>0</v>
      </c>
      <c r="AT35" s="55">
        <f t="shared" si="15"/>
        <v>0</v>
      </c>
      <c r="AU35" s="31">
        <f t="shared" si="16"/>
        <v>0</v>
      </c>
      <c r="AV35" s="31">
        <f t="shared" si="16"/>
        <v>0</v>
      </c>
      <c r="AW35" s="31">
        <f t="shared" si="1"/>
        <v>0</v>
      </c>
      <c r="AX35" s="56">
        <f>AX$11</f>
        <v>0</v>
      </c>
      <c r="AY35" s="10">
        <f t="shared" si="2"/>
        <v>0</v>
      </c>
      <c r="AZ35" s="56">
        <f>AZ$11</f>
        <v>0</v>
      </c>
      <c r="BA35" s="10">
        <f t="shared" si="3"/>
        <v>0</v>
      </c>
      <c r="BB35" s="4">
        <v>3.8999999999999998E-3</v>
      </c>
      <c r="BC35" s="10">
        <f t="shared" si="8"/>
        <v>31.515899999999998</v>
      </c>
      <c r="BD35" s="56">
        <f>BD$11</f>
        <v>10.97</v>
      </c>
      <c r="BE35" s="10">
        <f t="shared" si="9"/>
        <v>131.64000000000001</v>
      </c>
      <c r="BF35" s="56">
        <f>BF$11</f>
        <v>9.0399999999999991</v>
      </c>
      <c r="BG35" s="10">
        <f t="shared" si="10"/>
        <v>0</v>
      </c>
      <c r="BH35" s="56">
        <f>BH$11</f>
        <v>4.7449999999999999E-2</v>
      </c>
      <c r="BI35" s="103">
        <f t="shared" si="11"/>
        <v>383.44344999999998</v>
      </c>
      <c r="BJ35" s="56">
        <f>BJ$11</f>
        <v>3.9100000000000003E-2</v>
      </c>
      <c r="BK35" s="103">
        <f t="shared" si="12"/>
        <v>0</v>
      </c>
      <c r="BL35" s="5">
        <f t="shared" si="13"/>
        <v>546.59934999999996</v>
      </c>
    </row>
    <row r="36" spans="1:64">
      <c r="A36" s="4">
        <v>34</v>
      </c>
      <c r="B36" s="56" t="s">
        <v>2436</v>
      </c>
      <c r="C36" s="56" t="s">
        <v>477</v>
      </c>
      <c r="D36" s="70" t="s">
        <v>478</v>
      </c>
      <c r="E36" s="56"/>
      <c r="F36" s="56" t="s">
        <v>479</v>
      </c>
      <c r="G36" s="56" t="s">
        <v>480</v>
      </c>
      <c r="H36" s="70" t="s">
        <v>481</v>
      </c>
      <c r="I36" s="56"/>
      <c r="J36" s="70" t="s">
        <v>482</v>
      </c>
      <c r="K36" s="56" t="s">
        <v>2387</v>
      </c>
      <c r="L36" s="56" t="s">
        <v>11</v>
      </c>
      <c r="M36" s="56" t="s">
        <v>483</v>
      </c>
      <c r="N36" s="70" t="s">
        <v>2437</v>
      </c>
      <c r="O36" s="56" t="s">
        <v>2438</v>
      </c>
      <c r="P36" s="56" t="s">
        <v>2439</v>
      </c>
      <c r="Q36" s="56"/>
      <c r="R36" s="70" t="s">
        <v>2440</v>
      </c>
      <c r="S36" s="56"/>
      <c r="T36" s="70" t="s">
        <v>484</v>
      </c>
      <c r="U36" s="70" t="s">
        <v>485</v>
      </c>
      <c r="V36" s="83">
        <v>1056</v>
      </c>
      <c r="W36" s="83">
        <v>626</v>
      </c>
      <c r="X36" s="83">
        <v>1239</v>
      </c>
      <c r="Y36" s="83">
        <v>511</v>
      </c>
      <c r="Z36" s="83">
        <v>817</v>
      </c>
      <c r="AA36" s="83">
        <v>261</v>
      </c>
      <c r="AB36" s="83">
        <v>99</v>
      </c>
      <c r="AC36" s="83">
        <v>55</v>
      </c>
      <c r="AD36" s="83">
        <v>66</v>
      </c>
      <c r="AE36" s="83">
        <v>186</v>
      </c>
      <c r="AF36" s="83">
        <v>505</v>
      </c>
      <c r="AG36" s="83">
        <v>1016</v>
      </c>
      <c r="AH36" s="91">
        <f t="shared" si="4"/>
        <v>6437</v>
      </c>
      <c r="AI36" s="51">
        <f t="shared" si="5"/>
        <v>6437</v>
      </c>
      <c r="AJ36" s="56" t="str">
        <f>AJ$11</f>
        <v>W-2.1</v>
      </c>
      <c r="AK36" s="56" t="s">
        <v>293</v>
      </c>
      <c r="AL36" s="56"/>
      <c r="AM36" s="4">
        <v>8784</v>
      </c>
      <c r="AN36" s="4">
        <v>12</v>
      </c>
      <c r="AO36" s="4">
        <v>100</v>
      </c>
      <c r="AP36" s="4">
        <v>0</v>
      </c>
      <c r="AQ36" s="12">
        <f t="shared" si="6"/>
        <v>6437</v>
      </c>
      <c r="AR36" s="12">
        <f t="shared" si="7"/>
        <v>0</v>
      </c>
      <c r="AS36" s="53">
        <f t="shared" si="15"/>
        <v>0</v>
      </c>
      <c r="AT36" s="55">
        <f t="shared" si="15"/>
        <v>0</v>
      </c>
      <c r="AU36" s="31">
        <f t="shared" si="16"/>
        <v>0</v>
      </c>
      <c r="AV36" s="31">
        <f t="shared" si="16"/>
        <v>0</v>
      </c>
      <c r="AW36" s="31">
        <f t="shared" si="1"/>
        <v>0</v>
      </c>
      <c r="AX36" s="56">
        <f>AX$11</f>
        <v>0</v>
      </c>
      <c r="AY36" s="10">
        <f t="shared" si="2"/>
        <v>0</v>
      </c>
      <c r="AZ36" s="56">
        <f>AZ$11</f>
        <v>0</v>
      </c>
      <c r="BA36" s="10">
        <f t="shared" si="3"/>
        <v>0</v>
      </c>
      <c r="BB36" s="4"/>
      <c r="BC36" s="10">
        <f t="shared" si="8"/>
        <v>0</v>
      </c>
      <c r="BD36" s="56">
        <f>BD$11</f>
        <v>10.97</v>
      </c>
      <c r="BE36" s="10">
        <f t="shared" si="9"/>
        <v>131.64000000000001</v>
      </c>
      <c r="BF36" s="56">
        <f>BF$11</f>
        <v>9.0399999999999991</v>
      </c>
      <c r="BG36" s="10">
        <f t="shared" si="10"/>
        <v>0</v>
      </c>
      <c r="BH36" s="56">
        <f>BH$11</f>
        <v>4.7449999999999999E-2</v>
      </c>
      <c r="BI36" s="103">
        <f t="shared" si="11"/>
        <v>305.43565000000001</v>
      </c>
      <c r="BJ36" s="56">
        <f>BJ$11</f>
        <v>3.9100000000000003E-2</v>
      </c>
      <c r="BK36" s="103">
        <f t="shared" si="12"/>
        <v>0</v>
      </c>
      <c r="BL36" s="5">
        <f t="shared" si="13"/>
        <v>437.07565</v>
      </c>
    </row>
    <row r="37" spans="1:64">
      <c r="A37" s="4">
        <v>35</v>
      </c>
      <c r="B37" s="56" t="s">
        <v>2436</v>
      </c>
      <c r="C37" s="56" t="s">
        <v>477</v>
      </c>
      <c r="D37" s="70" t="s">
        <v>478</v>
      </c>
      <c r="E37" s="56"/>
      <c r="F37" s="56" t="s">
        <v>479</v>
      </c>
      <c r="G37" s="56" t="s">
        <v>480</v>
      </c>
      <c r="H37" s="70" t="s">
        <v>481</v>
      </c>
      <c r="I37" s="56"/>
      <c r="J37" s="70" t="s">
        <v>482</v>
      </c>
      <c r="K37" s="56" t="s">
        <v>2387</v>
      </c>
      <c r="L37" s="56" t="s">
        <v>11</v>
      </c>
      <c r="M37" s="56" t="s">
        <v>486</v>
      </c>
      <c r="N37" s="70" t="s">
        <v>478</v>
      </c>
      <c r="O37" s="56" t="s">
        <v>479</v>
      </c>
      <c r="P37" s="56" t="s">
        <v>479</v>
      </c>
      <c r="Q37" s="56" t="s">
        <v>480</v>
      </c>
      <c r="R37" s="70" t="s">
        <v>481</v>
      </c>
      <c r="S37" s="56"/>
      <c r="T37" s="70" t="s">
        <v>487</v>
      </c>
      <c r="U37" s="70" t="s">
        <v>509</v>
      </c>
      <c r="V37" s="83"/>
      <c r="W37" s="83">
        <v>7613</v>
      </c>
      <c r="X37" s="83"/>
      <c r="Y37" s="83">
        <v>4955</v>
      </c>
      <c r="Z37" s="83"/>
      <c r="AA37" s="83">
        <v>2313</v>
      </c>
      <c r="AB37" s="83"/>
      <c r="AC37" s="83">
        <v>110</v>
      </c>
      <c r="AD37" s="83"/>
      <c r="AE37" s="83">
        <v>722</v>
      </c>
      <c r="AF37" s="83"/>
      <c r="AG37" s="83">
        <v>6326</v>
      </c>
      <c r="AH37" s="91">
        <f t="shared" si="4"/>
        <v>22039</v>
      </c>
      <c r="AI37" s="51">
        <f t="shared" si="5"/>
        <v>22039</v>
      </c>
      <c r="AJ37" s="56" t="str">
        <f>AJ$3</f>
        <v>W-3.6</v>
      </c>
      <c r="AK37" s="56" t="s">
        <v>293</v>
      </c>
      <c r="AL37" s="56"/>
      <c r="AM37" s="4">
        <v>8784</v>
      </c>
      <c r="AN37" s="4">
        <v>12</v>
      </c>
      <c r="AO37" s="4">
        <v>100</v>
      </c>
      <c r="AP37" s="4">
        <v>0</v>
      </c>
      <c r="AQ37" s="12">
        <f t="shared" si="6"/>
        <v>22039</v>
      </c>
      <c r="AR37" s="12">
        <f t="shared" si="7"/>
        <v>0</v>
      </c>
      <c r="AS37" s="53">
        <f t="shared" ref="AS37:AT52" si="17">AS36</f>
        <v>0</v>
      </c>
      <c r="AT37" s="55">
        <f t="shared" si="17"/>
        <v>0</v>
      </c>
      <c r="AU37" s="31">
        <f t="shared" si="16"/>
        <v>0</v>
      </c>
      <c r="AV37" s="31">
        <f t="shared" si="16"/>
        <v>0</v>
      </c>
      <c r="AW37" s="31">
        <f t="shared" si="1"/>
        <v>0</v>
      </c>
      <c r="AX37" s="56">
        <f>AX$3</f>
        <v>0</v>
      </c>
      <c r="AY37" s="10">
        <f t="shared" si="2"/>
        <v>0</v>
      </c>
      <c r="AZ37" s="56">
        <f>AZ$3</f>
        <v>0</v>
      </c>
      <c r="BA37" s="10">
        <f t="shared" si="3"/>
        <v>0</v>
      </c>
      <c r="BB37" s="4"/>
      <c r="BC37" s="10">
        <f t="shared" si="8"/>
        <v>0</v>
      </c>
      <c r="BD37" s="56">
        <f>BD$3</f>
        <v>42.35</v>
      </c>
      <c r="BE37" s="10">
        <f t="shared" si="9"/>
        <v>508.20000000000005</v>
      </c>
      <c r="BF37" s="56">
        <f>BF$3</f>
        <v>34.9</v>
      </c>
      <c r="BG37" s="10">
        <f t="shared" si="10"/>
        <v>0</v>
      </c>
      <c r="BH37" s="56">
        <f>BH$3</f>
        <v>3.5569999999999997E-2</v>
      </c>
      <c r="BI37" s="103">
        <f t="shared" si="11"/>
        <v>783.92722999999978</v>
      </c>
      <c r="BJ37" s="56">
        <f>BJ$3</f>
        <v>2.9309999999999999E-2</v>
      </c>
      <c r="BK37" s="103">
        <f t="shared" si="12"/>
        <v>0</v>
      </c>
      <c r="BL37" s="5">
        <f t="shared" si="13"/>
        <v>1292.1272299999998</v>
      </c>
    </row>
    <row r="38" spans="1:64">
      <c r="A38" s="4">
        <v>36</v>
      </c>
      <c r="B38" s="56" t="s">
        <v>2436</v>
      </c>
      <c r="C38" s="56" t="s">
        <v>477</v>
      </c>
      <c r="D38" s="70" t="s">
        <v>478</v>
      </c>
      <c r="E38" s="56"/>
      <c r="F38" s="56" t="s">
        <v>479</v>
      </c>
      <c r="G38" s="56" t="s">
        <v>480</v>
      </c>
      <c r="H38" s="70" t="s">
        <v>481</v>
      </c>
      <c r="I38" s="56"/>
      <c r="J38" s="70" t="s">
        <v>482</v>
      </c>
      <c r="K38" s="56" t="s">
        <v>2387</v>
      </c>
      <c r="L38" s="56" t="s">
        <v>11</v>
      </c>
      <c r="M38" s="56" t="s">
        <v>488</v>
      </c>
      <c r="N38" s="70" t="s">
        <v>489</v>
      </c>
      <c r="O38" s="56" t="s">
        <v>2441</v>
      </c>
      <c r="P38" s="56" t="s">
        <v>490</v>
      </c>
      <c r="Q38" s="56" t="s">
        <v>491</v>
      </c>
      <c r="R38" s="70" t="s">
        <v>492</v>
      </c>
      <c r="S38" s="56"/>
      <c r="T38" s="70" t="s">
        <v>493</v>
      </c>
      <c r="U38" s="70" t="s">
        <v>494</v>
      </c>
      <c r="V38" s="83">
        <v>1180</v>
      </c>
      <c r="W38" s="83">
        <v>1103</v>
      </c>
      <c r="X38" s="83">
        <v>830</v>
      </c>
      <c r="Y38" s="83">
        <v>977</v>
      </c>
      <c r="Z38" s="83">
        <v>635</v>
      </c>
      <c r="AA38" s="83">
        <v>316</v>
      </c>
      <c r="AB38" s="83">
        <v>11</v>
      </c>
      <c r="AC38" s="83">
        <v>44</v>
      </c>
      <c r="AD38" s="83">
        <v>22</v>
      </c>
      <c r="AE38" s="83">
        <v>110</v>
      </c>
      <c r="AF38" s="83">
        <v>318</v>
      </c>
      <c r="AG38" s="83">
        <v>1615</v>
      </c>
      <c r="AH38" s="91">
        <f t="shared" si="4"/>
        <v>7161</v>
      </c>
      <c r="AI38" s="51">
        <f t="shared" si="5"/>
        <v>7161</v>
      </c>
      <c r="AJ38" s="56" t="str">
        <f>AJ$11</f>
        <v>W-2.1</v>
      </c>
      <c r="AK38" s="56" t="s">
        <v>293</v>
      </c>
      <c r="AL38" s="56"/>
      <c r="AM38" s="4">
        <v>8784</v>
      </c>
      <c r="AN38" s="4">
        <v>12</v>
      </c>
      <c r="AO38" s="4">
        <v>100</v>
      </c>
      <c r="AP38" s="4">
        <v>0</v>
      </c>
      <c r="AQ38" s="12">
        <f t="shared" si="6"/>
        <v>7161</v>
      </c>
      <c r="AR38" s="12">
        <f t="shared" si="7"/>
        <v>0</v>
      </c>
      <c r="AS38" s="53">
        <f t="shared" si="17"/>
        <v>0</v>
      </c>
      <c r="AT38" s="55">
        <f t="shared" si="17"/>
        <v>0</v>
      </c>
      <c r="AU38" s="31">
        <f t="shared" si="16"/>
        <v>0</v>
      </c>
      <c r="AV38" s="31">
        <f t="shared" si="16"/>
        <v>0</v>
      </c>
      <c r="AW38" s="31">
        <f t="shared" si="1"/>
        <v>0</v>
      </c>
      <c r="AX38" s="56">
        <f>AX$11</f>
        <v>0</v>
      </c>
      <c r="AY38" s="10">
        <f t="shared" si="2"/>
        <v>0</v>
      </c>
      <c r="AZ38" s="56">
        <f>AZ$11</f>
        <v>0</v>
      </c>
      <c r="BA38" s="10">
        <f t="shared" si="3"/>
        <v>0</v>
      </c>
      <c r="BB38" s="4"/>
      <c r="BC38" s="10">
        <f t="shared" si="8"/>
        <v>0</v>
      </c>
      <c r="BD38" s="56">
        <f>BD$11</f>
        <v>10.97</v>
      </c>
      <c r="BE38" s="10">
        <f t="shared" si="9"/>
        <v>131.64000000000001</v>
      </c>
      <c r="BF38" s="56">
        <f>BF$11</f>
        <v>9.0399999999999991</v>
      </c>
      <c r="BG38" s="10">
        <f t="shared" si="10"/>
        <v>0</v>
      </c>
      <c r="BH38" s="56">
        <f>BH$11</f>
        <v>4.7449999999999999E-2</v>
      </c>
      <c r="BI38" s="103">
        <f t="shared" si="11"/>
        <v>339.78944999999999</v>
      </c>
      <c r="BJ38" s="56">
        <f>BJ$11</f>
        <v>3.9100000000000003E-2</v>
      </c>
      <c r="BK38" s="103">
        <f t="shared" si="12"/>
        <v>0</v>
      </c>
      <c r="BL38" s="5">
        <f t="shared" si="13"/>
        <v>471.42944999999997</v>
      </c>
    </row>
    <row r="39" spans="1:64">
      <c r="A39" s="4">
        <v>37</v>
      </c>
      <c r="B39" s="56" t="s">
        <v>2436</v>
      </c>
      <c r="C39" s="56" t="s">
        <v>477</v>
      </c>
      <c r="D39" s="70" t="s">
        <v>478</v>
      </c>
      <c r="E39" s="56"/>
      <c r="F39" s="56" t="s">
        <v>479</v>
      </c>
      <c r="G39" s="56" t="s">
        <v>480</v>
      </c>
      <c r="H39" s="70" t="s">
        <v>481</v>
      </c>
      <c r="I39" s="56"/>
      <c r="J39" s="70" t="s">
        <v>482</v>
      </c>
      <c r="K39" s="56" t="s">
        <v>2387</v>
      </c>
      <c r="L39" s="56" t="s">
        <v>11</v>
      </c>
      <c r="M39" s="56" t="s">
        <v>495</v>
      </c>
      <c r="N39" s="70" t="s">
        <v>478</v>
      </c>
      <c r="O39" s="56" t="s">
        <v>479</v>
      </c>
      <c r="P39" s="56" t="s">
        <v>496</v>
      </c>
      <c r="Q39" s="56"/>
      <c r="R39" s="70" t="s">
        <v>497</v>
      </c>
      <c r="S39" s="56"/>
      <c r="T39" s="70" t="s">
        <v>498</v>
      </c>
      <c r="U39" s="70" t="s">
        <v>2442</v>
      </c>
      <c r="V39" s="83">
        <v>103</v>
      </c>
      <c r="W39" s="83">
        <v>227</v>
      </c>
      <c r="X39" s="83">
        <v>1001</v>
      </c>
      <c r="Y39" s="83">
        <v>68</v>
      </c>
      <c r="Z39" s="83">
        <v>68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91">
        <f t="shared" si="4"/>
        <v>1467</v>
      </c>
      <c r="AI39" s="51">
        <f t="shared" si="5"/>
        <v>1467</v>
      </c>
      <c r="AJ39" s="56" t="str">
        <f>AJ$4</f>
        <v>W-1.1</v>
      </c>
      <c r="AK39" s="56" t="s">
        <v>293</v>
      </c>
      <c r="AL39" s="56"/>
      <c r="AM39" s="4">
        <v>8784</v>
      </c>
      <c r="AN39" s="4">
        <v>12</v>
      </c>
      <c r="AO39" s="4">
        <v>100</v>
      </c>
      <c r="AP39" s="4">
        <v>0</v>
      </c>
      <c r="AQ39" s="12">
        <f t="shared" si="6"/>
        <v>1467</v>
      </c>
      <c r="AR39" s="12">
        <f t="shared" si="7"/>
        <v>0</v>
      </c>
      <c r="AS39" s="53">
        <f t="shared" si="17"/>
        <v>0</v>
      </c>
      <c r="AT39" s="55">
        <f t="shared" si="17"/>
        <v>0</v>
      </c>
      <c r="AU39" s="31">
        <f t="shared" si="16"/>
        <v>0</v>
      </c>
      <c r="AV39" s="31">
        <f t="shared" si="16"/>
        <v>0</v>
      </c>
      <c r="AW39" s="31">
        <f t="shared" si="1"/>
        <v>0</v>
      </c>
      <c r="AX39" s="56">
        <f>AX$4</f>
        <v>0</v>
      </c>
      <c r="AY39" s="10">
        <f t="shared" si="2"/>
        <v>0</v>
      </c>
      <c r="AZ39" s="56">
        <f>AZ$4</f>
        <v>0</v>
      </c>
      <c r="BA39" s="10">
        <f t="shared" si="3"/>
        <v>0</v>
      </c>
      <c r="BB39" s="4"/>
      <c r="BC39" s="10">
        <f t="shared" si="8"/>
        <v>0</v>
      </c>
      <c r="BD39" s="56">
        <f>BD$4</f>
        <v>4.3099999999999996</v>
      </c>
      <c r="BE39" s="10">
        <f t="shared" si="9"/>
        <v>51.72</v>
      </c>
      <c r="BF39" s="56">
        <f>BF$4</f>
        <v>3.55</v>
      </c>
      <c r="BG39" s="10">
        <f t="shared" si="10"/>
        <v>0</v>
      </c>
      <c r="BH39" s="56">
        <f>BH$4</f>
        <v>6.5240000000000006E-2</v>
      </c>
      <c r="BI39" s="103">
        <f t="shared" si="11"/>
        <v>95.707080000000005</v>
      </c>
      <c r="BJ39" s="56">
        <f>BJ$4</f>
        <v>5.3760000000000002E-2</v>
      </c>
      <c r="BK39" s="103">
        <f t="shared" si="12"/>
        <v>0</v>
      </c>
      <c r="BL39" s="5">
        <f t="shared" si="13"/>
        <v>147.42707999999999</v>
      </c>
    </row>
    <row r="40" spans="1:64">
      <c r="A40" s="4">
        <v>38</v>
      </c>
      <c r="B40" s="56" t="s">
        <v>2436</v>
      </c>
      <c r="C40" s="56" t="s">
        <v>477</v>
      </c>
      <c r="D40" s="70" t="s">
        <v>478</v>
      </c>
      <c r="E40" s="56"/>
      <c r="F40" s="56" t="s">
        <v>479</v>
      </c>
      <c r="G40" s="56" t="s">
        <v>480</v>
      </c>
      <c r="H40" s="70" t="s">
        <v>481</v>
      </c>
      <c r="I40" s="56"/>
      <c r="J40" s="70" t="s">
        <v>482</v>
      </c>
      <c r="K40" s="56" t="s">
        <v>2387</v>
      </c>
      <c r="L40" s="56" t="s">
        <v>11</v>
      </c>
      <c r="M40" s="56" t="s">
        <v>499</v>
      </c>
      <c r="N40" s="70" t="s">
        <v>478</v>
      </c>
      <c r="O40" s="56" t="s">
        <v>479</v>
      </c>
      <c r="P40" s="56" t="s">
        <v>479</v>
      </c>
      <c r="Q40" s="56" t="s">
        <v>480</v>
      </c>
      <c r="R40" s="70" t="s">
        <v>481</v>
      </c>
      <c r="S40" s="56"/>
      <c r="T40" s="70" t="s">
        <v>500</v>
      </c>
      <c r="U40" s="70" t="s">
        <v>501</v>
      </c>
      <c r="V40" s="83">
        <v>16484</v>
      </c>
      <c r="W40" s="83">
        <v>12870</v>
      </c>
      <c r="X40" s="83">
        <v>12294</v>
      </c>
      <c r="Y40" s="83">
        <v>7959</v>
      </c>
      <c r="Z40" s="83">
        <v>1676</v>
      </c>
      <c r="AA40" s="83">
        <v>232</v>
      </c>
      <c r="AB40" s="83">
        <v>143</v>
      </c>
      <c r="AC40" s="83">
        <v>0</v>
      </c>
      <c r="AD40" s="83">
        <v>1248</v>
      </c>
      <c r="AE40" s="83">
        <v>4472</v>
      </c>
      <c r="AF40" s="83">
        <v>9306</v>
      </c>
      <c r="AG40" s="83">
        <v>14594</v>
      </c>
      <c r="AH40" s="91">
        <f t="shared" si="4"/>
        <v>81278</v>
      </c>
      <c r="AI40" s="51">
        <f t="shared" si="5"/>
        <v>81278</v>
      </c>
      <c r="AJ40" s="56" t="str">
        <f>AJ$29</f>
        <v>W-4</v>
      </c>
      <c r="AK40" s="56" t="s">
        <v>293</v>
      </c>
      <c r="AL40" s="56"/>
      <c r="AM40" s="4">
        <v>8784</v>
      </c>
      <c r="AN40" s="4">
        <v>12</v>
      </c>
      <c r="AO40" s="4">
        <v>100</v>
      </c>
      <c r="AP40" s="4">
        <v>0</v>
      </c>
      <c r="AQ40" s="12">
        <f t="shared" si="6"/>
        <v>81278</v>
      </c>
      <c r="AR40" s="12">
        <f t="shared" si="7"/>
        <v>0</v>
      </c>
      <c r="AS40" s="53">
        <f t="shared" si="17"/>
        <v>0</v>
      </c>
      <c r="AT40" s="55">
        <f t="shared" si="17"/>
        <v>0</v>
      </c>
      <c r="AU40" s="31">
        <f t="shared" si="16"/>
        <v>0</v>
      </c>
      <c r="AV40" s="31">
        <f t="shared" si="16"/>
        <v>0</v>
      </c>
      <c r="AW40" s="31">
        <f t="shared" si="1"/>
        <v>0</v>
      </c>
      <c r="AX40" s="56">
        <f>AX$29</f>
        <v>0</v>
      </c>
      <c r="AY40" s="10">
        <f t="shared" si="2"/>
        <v>0</v>
      </c>
      <c r="AZ40" s="56">
        <f>AZ$29</f>
        <v>0</v>
      </c>
      <c r="BA40" s="10">
        <f t="shared" si="3"/>
        <v>0</v>
      </c>
      <c r="BB40" s="4"/>
      <c r="BC40" s="10">
        <f t="shared" si="8"/>
        <v>0</v>
      </c>
      <c r="BD40" s="56">
        <f>BD$29</f>
        <v>236.57</v>
      </c>
      <c r="BE40" s="10">
        <f t="shared" si="9"/>
        <v>2838.84</v>
      </c>
      <c r="BF40" s="56">
        <f>BF$29</f>
        <v>194.95</v>
      </c>
      <c r="BG40" s="10">
        <f t="shared" si="10"/>
        <v>0</v>
      </c>
      <c r="BH40" s="56">
        <f>BH$29</f>
        <v>3.4860000000000002E-2</v>
      </c>
      <c r="BI40" s="103">
        <f t="shared" si="11"/>
        <v>2833.3510799999999</v>
      </c>
      <c r="BJ40" s="56">
        <f>BJ$29</f>
        <v>2.8729999999999999E-2</v>
      </c>
      <c r="BK40" s="103">
        <f t="shared" si="12"/>
        <v>0</v>
      </c>
      <c r="BL40" s="5">
        <f t="shared" si="13"/>
        <v>5672.1910800000005</v>
      </c>
    </row>
    <row r="41" spans="1:64">
      <c r="A41" s="4">
        <v>39</v>
      </c>
      <c r="B41" s="56" t="s">
        <v>2436</v>
      </c>
      <c r="C41" s="56" t="s">
        <v>477</v>
      </c>
      <c r="D41" s="70" t="s">
        <v>478</v>
      </c>
      <c r="E41" s="56"/>
      <c r="F41" s="56" t="s">
        <v>479</v>
      </c>
      <c r="G41" s="56" t="s">
        <v>480</v>
      </c>
      <c r="H41" s="70" t="s">
        <v>481</v>
      </c>
      <c r="I41" s="56"/>
      <c r="J41" s="70" t="s">
        <v>482</v>
      </c>
      <c r="K41" s="56" t="s">
        <v>2387</v>
      </c>
      <c r="L41" s="56" t="s">
        <v>11</v>
      </c>
      <c r="M41" s="56" t="s">
        <v>502</v>
      </c>
      <c r="N41" s="70" t="s">
        <v>503</v>
      </c>
      <c r="O41" s="56" t="s">
        <v>504</v>
      </c>
      <c r="P41" s="56" t="s">
        <v>504</v>
      </c>
      <c r="Q41" s="56"/>
      <c r="R41" s="70" t="s">
        <v>505</v>
      </c>
      <c r="S41" s="56"/>
      <c r="T41" s="70" t="s">
        <v>506</v>
      </c>
      <c r="U41" s="70" t="s">
        <v>2443</v>
      </c>
      <c r="V41" s="83">
        <v>387</v>
      </c>
      <c r="W41" s="83">
        <v>680</v>
      </c>
      <c r="X41" s="83">
        <v>751</v>
      </c>
      <c r="Y41" s="83">
        <v>727</v>
      </c>
      <c r="Z41" s="83">
        <v>747</v>
      </c>
      <c r="AA41" s="83">
        <v>650</v>
      </c>
      <c r="AB41" s="83">
        <v>209</v>
      </c>
      <c r="AC41" s="83">
        <v>208</v>
      </c>
      <c r="AD41" s="83">
        <v>197</v>
      </c>
      <c r="AE41" s="83">
        <v>209</v>
      </c>
      <c r="AF41" s="83">
        <v>198</v>
      </c>
      <c r="AG41" s="83">
        <v>1277</v>
      </c>
      <c r="AH41" s="91">
        <f t="shared" si="4"/>
        <v>6240</v>
      </c>
      <c r="AI41" s="51">
        <f t="shared" si="5"/>
        <v>6240</v>
      </c>
      <c r="AJ41" s="56" t="str">
        <f>AJ$11</f>
        <v>W-2.1</v>
      </c>
      <c r="AK41" s="56" t="s">
        <v>293</v>
      </c>
      <c r="AL41" s="56"/>
      <c r="AM41" s="4">
        <v>8784</v>
      </c>
      <c r="AN41" s="4">
        <v>12</v>
      </c>
      <c r="AO41" s="4">
        <v>100</v>
      </c>
      <c r="AP41" s="4">
        <v>0</v>
      </c>
      <c r="AQ41" s="12">
        <f t="shared" si="6"/>
        <v>6240</v>
      </c>
      <c r="AR41" s="12">
        <f t="shared" si="7"/>
        <v>0</v>
      </c>
      <c r="AS41" s="53">
        <f t="shared" si="17"/>
        <v>0</v>
      </c>
      <c r="AT41" s="55">
        <f t="shared" si="17"/>
        <v>0</v>
      </c>
      <c r="AU41" s="31">
        <f t="shared" si="16"/>
        <v>0</v>
      </c>
      <c r="AV41" s="31">
        <f t="shared" si="16"/>
        <v>0</v>
      </c>
      <c r="AW41" s="31">
        <f t="shared" si="1"/>
        <v>0</v>
      </c>
      <c r="AX41" s="56">
        <f>AX$11</f>
        <v>0</v>
      </c>
      <c r="AY41" s="10">
        <f t="shared" si="2"/>
        <v>0</v>
      </c>
      <c r="AZ41" s="56">
        <f>AZ$11</f>
        <v>0</v>
      </c>
      <c r="BA41" s="10">
        <f t="shared" si="3"/>
        <v>0</v>
      </c>
      <c r="BB41" s="4"/>
      <c r="BC41" s="10">
        <f t="shared" si="8"/>
        <v>0</v>
      </c>
      <c r="BD41" s="56">
        <f>BD$11</f>
        <v>10.97</v>
      </c>
      <c r="BE41" s="10">
        <f t="shared" si="9"/>
        <v>131.64000000000001</v>
      </c>
      <c r="BF41" s="56">
        <f>BF$11</f>
        <v>9.0399999999999991</v>
      </c>
      <c r="BG41" s="10">
        <f t="shared" si="10"/>
        <v>0</v>
      </c>
      <c r="BH41" s="56">
        <f>BH$11</f>
        <v>4.7449999999999999E-2</v>
      </c>
      <c r="BI41" s="103">
        <f t="shared" si="11"/>
        <v>296.08800000000002</v>
      </c>
      <c r="BJ41" s="56">
        <f>BJ$11</f>
        <v>3.9100000000000003E-2</v>
      </c>
      <c r="BK41" s="103">
        <f t="shared" si="12"/>
        <v>0</v>
      </c>
      <c r="BL41" s="5">
        <f t="shared" si="13"/>
        <v>427.72800000000007</v>
      </c>
    </row>
    <row r="42" spans="1:64">
      <c r="A42" s="4">
        <v>40</v>
      </c>
      <c r="B42" s="56" t="s">
        <v>2436</v>
      </c>
      <c r="C42" s="56" t="s">
        <v>477</v>
      </c>
      <c r="D42" s="70" t="s">
        <v>478</v>
      </c>
      <c r="E42" s="56"/>
      <c r="F42" s="56" t="s">
        <v>479</v>
      </c>
      <c r="G42" s="56" t="s">
        <v>480</v>
      </c>
      <c r="H42" s="70" t="s">
        <v>481</v>
      </c>
      <c r="I42" s="56"/>
      <c r="J42" s="70" t="s">
        <v>482</v>
      </c>
      <c r="K42" s="56" t="s">
        <v>2387</v>
      </c>
      <c r="L42" s="56" t="s">
        <v>11</v>
      </c>
      <c r="M42" s="56" t="s">
        <v>507</v>
      </c>
      <c r="N42" s="70" t="s">
        <v>478</v>
      </c>
      <c r="O42" s="56" t="s">
        <v>479</v>
      </c>
      <c r="P42" s="56" t="s">
        <v>479</v>
      </c>
      <c r="Q42" s="56" t="s">
        <v>508</v>
      </c>
      <c r="R42" s="70" t="s">
        <v>481</v>
      </c>
      <c r="S42" s="56"/>
      <c r="T42" s="70" t="s">
        <v>2444</v>
      </c>
      <c r="U42" s="70" t="s">
        <v>2445</v>
      </c>
      <c r="V42" s="83"/>
      <c r="W42" s="83"/>
      <c r="X42" s="83"/>
      <c r="Y42" s="83"/>
      <c r="Z42" s="83"/>
      <c r="AA42" s="83"/>
      <c r="AB42" s="83"/>
      <c r="AC42" s="83">
        <v>6455</v>
      </c>
      <c r="AD42" s="83"/>
      <c r="AE42" s="83"/>
      <c r="AF42" s="83"/>
      <c r="AG42" s="83">
        <v>2257</v>
      </c>
      <c r="AH42" s="91">
        <f t="shared" si="4"/>
        <v>8712</v>
      </c>
      <c r="AI42" s="51">
        <f t="shared" si="5"/>
        <v>8712</v>
      </c>
      <c r="AJ42" s="56" t="str">
        <f>AJ$3</f>
        <v>W-3.6</v>
      </c>
      <c r="AK42" s="56" t="s">
        <v>293</v>
      </c>
      <c r="AL42" s="56"/>
      <c r="AM42" s="4">
        <v>8784</v>
      </c>
      <c r="AN42" s="4">
        <v>12</v>
      </c>
      <c r="AO42" s="4">
        <v>100</v>
      </c>
      <c r="AP42" s="4">
        <v>0</v>
      </c>
      <c r="AQ42" s="12">
        <f t="shared" si="6"/>
        <v>8712</v>
      </c>
      <c r="AR42" s="12">
        <f t="shared" si="7"/>
        <v>0</v>
      </c>
      <c r="AS42" s="53">
        <f t="shared" si="17"/>
        <v>0</v>
      </c>
      <c r="AT42" s="55">
        <f t="shared" si="17"/>
        <v>0</v>
      </c>
      <c r="AU42" s="31">
        <f t="shared" si="16"/>
        <v>0</v>
      </c>
      <c r="AV42" s="31">
        <f t="shared" si="16"/>
        <v>0</v>
      </c>
      <c r="AW42" s="31">
        <f t="shared" si="1"/>
        <v>0</v>
      </c>
      <c r="AX42" s="56">
        <f>AX$3</f>
        <v>0</v>
      </c>
      <c r="AY42" s="10">
        <f t="shared" si="2"/>
        <v>0</v>
      </c>
      <c r="AZ42" s="56">
        <f>AZ$3</f>
        <v>0</v>
      </c>
      <c r="BA42" s="10">
        <f t="shared" si="3"/>
        <v>0</v>
      </c>
      <c r="BB42" s="4"/>
      <c r="BC42" s="10">
        <f t="shared" si="8"/>
        <v>0</v>
      </c>
      <c r="BD42" s="56">
        <f>BD$3</f>
        <v>42.35</v>
      </c>
      <c r="BE42" s="10">
        <f t="shared" si="9"/>
        <v>508.20000000000005</v>
      </c>
      <c r="BF42" s="56">
        <f>BF$3</f>
        <v>34.9</v>
      </c>
      <c r="BG42" s="10">
        <f t="shared" si="10"/>
        <v>0</v>
      </c>
      <c r="BH42" s="56">
        <f>BH$3</f>
        <v>3.5569999999999997E-2</v>
      </c>
      <c r="BI42" s="103">
        <f t="shared" si="11"/>
        <v>309.88583999999997</v>
      </c>
      <c r="BJ42" s="56">
        <f>BJ$3</f>
        <v>2.9309999999999999E-2</v>
      </c>
      <c r="BK42" s="103">
        <f t="shared" si="12"/>
        <v>0</v>
      </c>
      <c r="BL42" s="5">
        <f t="shared" si="13"/>
        <v>818.08583999999996</v>
      </c>
    </row>
    <row r="43" spans="1:64">
      <c r="A43" s="4">
        <v>41</v>
      </c>
      <c r="B43" s="56" t="s">
        <v>2436</v>
      </c>
      <c r="C43" s="56" t="s">
        <v>510</v>
      </c>
      <c r="D43" s="70" t="s">
        <v>511</v>
      </c>
      <c r="E43" s="56"/>
      <c r="F43" s="56" t="s">
        <v>512</v>
      </c>
      <c r="G43" s="56" t="s">
        <v>513</v>
      </c>
      <c r="H43" s="70" t="s">
        <v>514</v>
      </c>
      <c r="I43" s="56"/>
      <c r="J43" s="70" t="s">
        <v>515</v>
      </c>
      <c r="K43" s="56" t="s">
        <v>2387</v>
      </c>
      <c r="L43" s="56" t="s">
        <v>11</v>
      </c>
      <c r="M43" s="56" t="s">
        <v>520</v>
      </c>
      <c r="N43" s="70" t="s">
        <v>517</v>
      </c>
      <c r="O43" s="56" t="s">
        <v>518</v>
      </c>
      <c r="P43" s="56" t="s">
        <v>518</v>
      </c>
      <c r="Q43" s="56" t="s">
        <v>189</v>
      </c>
      <c r="R43" s="70" t="s">
        <v>521</v>
      </c>
      <c r="S43" s="70" t="s">
        <v>522</v>
      </c>
      <c r="T43" s="70" t="s">
        <v>523</v>
      </c>
      <c r="U43" s="70" t="s">
        <v>524</v>
      </c>
      <c r="V43" s="83">
        <v>0</v>
      </c>
      <c r="W43" s="83"/>
      <c r="X43" s="83"/>
      <c r="Y43" s="83"/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91">
        <f t="shared" si="4"/>
        <v>0</v>
      </c>
      <c r="AI43" s="51">
        <f t="shared" si="5"/>
        <v>0</v>
      </c>
      <c r="AJ43" s="56" t="str">
        <f>AJ$4</f>
        <v>W-1.1</v>
      </c>
      <c r="AK43" s="56" t="s">
        <v>293</v>
      </c>
      <c r="AL43" s="56"/>
      <c r="AM43" s="4">
        <v>8784</v>
      </c>
      <c r="AN43" s="4">
        <v>12</v>
      </c>
      <c r="AO43" s="4">
        <v>100</v>
      </c>
      <c r="AP43" s="4">
        <v>0</v>
      </c>
      <c r="AQ43" s="12">
        <f t="shared" si="6"/>
        <v>0</v>
      </c>
      <c r="AR43" s="12">
        <f t="shared" si="7"/>
        <v>0</v>
      </c>
      <c r="AS43" s="53">
        <f t="shared" si="17"/>
        <v>0</v>
      </c>
      <c r="AT43" s="55">
        <f t="shared" si="17"/>
        <v>0</v>
      </c>
      <c r="AU43" s="31">
        <f t="shared" si="16"/>
        <v>0</v>
      </c>
      <c r="AV43" s="31">
        <f t="shared" si="16"/>
        <v>0</v>
      </c>
      <c r="AW43" s="31">
        <f t="shared" si="1"/>
        <v>0</v>
      </c>
      <c r="AX43" s="56">
        <f>AX$4</f>
        <v>0</v>
      </c>
      <c r="AY43" s="10">
        <f t="shared" si="2"/>
        <v>0</v>
      </c>
      <c r="AZ43" s="56">
        <f>AZ$4</f>
        <v>0</v>
      </c>
      <c r="BA43" s="10">
        <f t="shared" si="3"/>
        <v>0</v>
      </c>
      <c r="BB43" s="4"/>
      <c r="BC43" s="10">
        <f t="shared" si="8"/>
        <v>0</v>
      </c>
      <c r="BD43" s="56">
        <f>BD$4</f>
        <v>4.3099999999999996</v>
      </c>
      <c r="BE43" s="10">
        <f t="shared" si="9"/>
        <v>51.72</v>
      </c>
      <c r="BF43" s="56">
        <f>BF$4</f>
        <v>3.55</v>
      </c>
      <c r="BG43" s="10">
        <f t="shared" si="10"/>
        <v>0</v>
      </c>
      <c r="BH43" s="56">
        <f>BH$4</f>
        <v>6.5240000000000006E-2</v>
      </c>
      <c r="BI43" s="103">
        <f t="shared" si="11"/>
        <v>0</v>
      </c>
      <c r="BJ43" s="56">
        <f>BJ$4</f>
        <v>5.3760000000000002E-2</v>
      </c>
      <c r="BK43" s="103">
        <f t="shared" si="12"/>
        <v>0</v>
      </c>
      <c r="BL43" s="5">
        <f t="shared" si="13"/>
        <v>51.72</v>
      </c>
    </row>
    <row r="44" spans="1:64">
      <c r="A44" s="4">
        <v>42</v>
      </c>
      <c r="B44" s="56" t="s">
        <v>2436</v>
      </c>
      <c r="C44" s="56" t="s">
        <v>525</v>
      </c>
      <c r="D44" s="70" t="s">
        <v>526</v>
      </c>
      <c r="E44" s="56" t="s">
        <v>527</v>
      </c>
      <c r="F44" s="56" t="s">
        <v>528</v>
      </c>
      <c r="G44" s="56"/>
      <c r="H44" s="70" t="s">
        <v>166</v>
      </c>
      <c r="I44" s="56"/>
      <c r="J44" s="70" t="s">
        <v>529</v>
      </c>
      <c r="K44" s="56" t="s">
        <v>2387</v>
      </c>
      <c r="L44" s="56" t="s">
        <v>11</v>
      </c>
      <c r="M44" s="56" t="s">
        <v>530</v>
      </c>
      <c r="N44" s="70" t="s">
        <v>526</v>
      </c>
      <c r="O44" s="56" t="s">
        <v>527</v>
      </c>
      <c r="P44" s="56" t="s">
        <v>528</v>
      </c>
      <c r="Q44" s="56"/>
      <c r="R44" s="70" t="s">
        <v>166</v>
      </c>
      <c r="S44" s="56"/>
      <c r="T44" s="70" t="s">
        <v>531</v>
      </c>
      <c r="U44" s="70" t="s">
        <v>532</v>
      </c>
      <c r="V44" s="83"/>
      <c r="W44" s="83"/>
      <c r="X44" s="83"/>
      <c r="Y44" s="83"/>
      <c r="Z44" s="83"/>
      <c r="AA44" s="83"/>
      <c r="AB44" s="83"/>
      <c r="AC44" s="83"/>
      <c r="AD44" s="83">
        <v>16323</v>
      </c>
      <c r="AE44" s="83"/>
      <c r="AF44" s="83">
        <v>0</v>
      </c>
      <c r="AG44" s="83">
        <v>120</v>
      </c>
      <c r="AH44" s="91">
        <f t="shared" si="4"/>
        <v>16443</v>
      </c>
      <c r="AI44" s="51">
        <f t="shared" si="5"/>
        <v>16443</v>
      </c>
      <c r="AJ44" s="56" t="str">
        <f>AJ$4</f>
        <v>W-1.1</v>
      </c>
      <c r="AK44" s="56" t="s">
        <v>293</v>
      </c>
      <c r="AL44" s="56"/>
      <c r="AM44" s="4">
        <v>8784</v>
      </c>
      <c r="AN44" s="4">
        <v>12</v>
      </c>
      <c r="AO44" s="4">
        <v>100</v>
      </c>
      <c r="AP44" s="4">
        <v>0</v>
      </c>
      <c r="AQ44" s="12">
        <f t="shared" si="6"/>
        <v>16443</v>
      </c>
      <c r="AR44" s="12">
        <f t="shared" si="7"/>
        <v>0</v>
      </c>
      <c r="AS44" s="53">
        <f t="shared" si="17"/>
        <v>0</v>
      </c>
      <c r="AT44" s="55">
        <f t="shared" si="17"/>
        <v>0</v>
      </c>
      <c r="AU44" s="31">
        <f t="shared" si="16"/>
        <v>0</v>
      </c>
      <c r="AV44" s="31">
        <f t="shared" si="16"/>
        <v>0</v>
      </c>
      <c r="AW44" s="31">
        <f t="shared" si="1"/>
        <v>0</v>
      </c>
      <c r="AX44" s="56">
        <f>AX$4</f>
        <v>0</v>
      </c>
      <c r="AY44" s="10">
        <f t="shared" si="2"/>
        <v>0</v>
      </c>
      <c r="AZ44" s="56">
        <f>AZ$4</f>
        <v>0</v>
      </c>
      <c r="BA44" s="10">
        <f t="shared" si="3"/>
        <v>0</v>
      </c>
      <c r="BB44" s="4"/>
      <c r="BC44" s="10">
        <f t="shared" si="8"/>
        <v>0</v>
      </c>
      <c r="BD44" s="56">
        <f>BD$4</f>
        <v>4.3099999999999996</v>
      </c>
      <c r="BE44" s="10">
        <f t="shared" si="9"/>
        <v>51.72</v>
      </c>
      <c r="BF44" s="56">
        <f>BF$4</f>
        <v>3.55</v>
      </c>
      <c r="BG44" s="10">
        <f t="shared" si="10"/>
        <v>0</v>
      </c>
      <c r="BH44" s="56">
        <f>BH$4</f>
        <v>6.5240000000000006E-2</v>
      </c>
      <c r="BI44" s="103">
        <f t="shared" si="11"/>
        <v>1072.7413200000001</v>
      </c>
      <c r="BJ44" s="56">
        <f>BJ$4</f>
        <v>5.3760000000000002E-2</v>
      </c>
      <c r="BK44" s="103">
        <f t="shared" si="12"/>
        <v>0</v>
      </c>
      <c r="BL44" s="5">
        <f t="shared" si="13"/>
        <v>1124.4613200000001</v>
      </c>
    </row>
    <row r="45" spans="1:64">
      <c r="A45" s="4">
        <v>43</v>
      </c>
      <c r="B45" s="56" t="s">
        <v>2436</v>
      </c>
      <c r="C45" s="56" t="s">
        <v>525</v>
      </c>
      <c r="D45" s="70" t="s">
        <v>526</v>
      </c>
      <c r="E45" s="56" t="s">
        <v>527</v>
      </c>
      <c r="F45" s="56" t="s">
        <v>528</v>
      </c>
      <c r="G45" s="56"/>
      <c r="H45" s="70" t="s">
        <v>166</v>
      </c>
      <c r="I45" s="56"/>
      <c r="J45" s="70" t="s">
        <v>529</v>
      </c>
      <c r="K45" s="56" t="s">
        <v>2387</v>
      </c>
      <c r="L45" s="56" t="s">
        <v>11</v>
      </c>
      <c r="M45" s="56" t="s">
        <v>533</v>
      </c>
      <c r="N45" s="70" t="s">
        <v>526</v>
      </c>
      <c r="O45" s="56" t="s">
        <v>527</v>
      </c>
      <c r="P45" s="56" t="s">
        <v>528</v>
      </c>
      <c r="Q45" s="56"/>
      <c r="R45" s="70" t="s">
        <v>166</v>
      </c>
      <c r="S45" s="56"/>
      <c r="T45" s="70" t="s">
        <v>534</v>
      </c>
      <c r="U45" s="70" t="s">
        <v>535</v>
      </c>
      <c r="V45" s="83">
        <v>19391</v>
      </c>
      <c r="W45" s="83"/>
      <c r="X45" s="83">
        <v>11836</v>
      </c>
      <c r="Y45" s="83"/>
      <c r="Z45" s="83">
        <v>4992</v>
      </c>
      <c r="AA45" s="83"/>
      <c r="AB45" s="83">
        <v>492</v>
      </c>
      <c r="AC45" s="83"/>
      <c r="AD45" s="83">
        <v>569</v>
      </c>
      <c r="AE45" s="83"/>
      <c r="AF45" s="83">
        <v>5693</v>
      </c>
      <c r="AG45" s="83">
        <v>9856</v>
      </c>
      <c r="AH45" s="91">
        <f t="shared" si="4"/>
        <v>52829</v>
      </c>
      <c r="AI45" s="51">
        <f t="shared" si="5"/>
        <v>52829</v>
      </c>
      <c r="AJ45" s="56" t="str">
        <f>AJ$3</f>
        <v>W-3.6</v>
      </c>
      <c r="AK45" s="56" t="s">
        <v>293</v>
      </c>
      <c r="AL45" s="56"/>
      <c r="AM45" s="4">
        <v>8784</v>
      </c>
      <c r="AN45" s="4">
        <v>12</v>
      </c>
      <c r="AO45" s="4">
        <v>100</v>
      </c>
      <c r="AP45" s="4">
        <v>0</v>
      </c>
      <c r="AQ45" s="12">
        <f t="shared" si="6"/>
        <v>52829</v>
      </c>
      <c r="AR45" s="12">
        <f t="shared" si="7"/>
        <v>0</v>
      </c>
      <c r="AS45" s="53">
        <f t="shared" si="17"/>
        <v>0</v>
      </c>
      <c r="AT45" s="55">
        <f t="shared" si="17"/>
        <v>0</v>
      </c>
      <c r="AU45" s="31">
        <f t="shared" si="16"/>
        <v>0</v>
      </c>
      <c r="AV45" s="31">
        <f t="shared" si="16"/>
        <v>0</v>
      </c>
      <c r="AW45" s="31">
        <f t="shared" si="1"/>
        <v>0</v>
      </c>
      <c r="AX45" s="56">
        <f>AX$3</f>
        <v>0</v>
      </c>
      <c r="AY45" s="10">
        <f t="shared" si="2"/>
        <v>0</v>
      </c>
      <c r="AZ45" s="56">
        <f>AZ$3</f>
        <v>0</v>
      </c>
      <c r="BA45" s="10">
        <f t="shared" si="3"/>
        <v>0</v>
      </c>
      <c r="BB45" s="4"/>
      <c r="BC45" s="10">
        <f t="shared" si="8"/>
        <v>0</v>
      </c>
      <c r="BD45" s="56">
        <f>BD$3</f>
        <v>42.35</v>
      </c>
      <c r="BE45" s="10">
        <f t="shared" si="9"/>
        <v>508.20000000000005</v>
      </c>
      <c r="BF45" s="56">
        <f>BF$3</f>
        <v>34.9</v>
      </c>
      <c r="BG45" s="10">
        <f t="shared" si="10"/>
        <v>0</v>
      </c>
      <c r="BH45" s="56">
        <f>BH$3</f>
        <v>3.5569999999999997E-2</v>
      </c>
      <c r="BI45" s="103">
        <f t="shared" si="11"/>
        <v>1879.12753</v>
      </c>
      <c r="BJ45" s="56">
        <f>BJ$3</f>
        <v>2.9309999999999999E-2</v>
      </c>
      <c r="BK45" s="103">
        <f t="shared" si="12"/>
        <v>0</v>
      </c>
      <c r="BL45" s="5">
        <f t="shared" si="13"/>
        <v>2387.32753</v>
      </c>
    </row>
    <row r="46" spans="1:64">
      <c r="A46" s="4">
        <v>44</v>
      </c>
      <c r="B46" s="56" t="s">
        <v>2436</v>
      </c>
      <c r="C46" s="56" t="s">
        <v>525</v>
      </c>
      <c r="D46" s="70" t="s">
        <v>526</v>
      </c>
      <c r="E46" s="56" t="s">
        <v>527</v>
      </c>
      <c r="F46" s="56" t="s">
        <v>528</v>
      </c>
      <c r="G46" s="56"/>
      <c r="H46" s="70" t="s">
        <v>166</v>
      </c>
      <c r="I46" s="56"/>
      <c r="J46" s="70" t="s">
        <v>529</v>
      </c>
      <c r="K46" s="56" t="s">
        <v>2387</v>
      </c>
      <c r="L46" s="56" t="s">
        <v>11</v>
      </c>
      <c r="M46" s="56" t="s">
        <v>536</v>
      </c>
      <c r="N46" s="70" t="s">
        <v>537</v>
      </c>
      <c r="O46" s="56" t="s">
        <v>538</v>
      </c>
      <c r="P46" s="56" t="s">
        <v>539</v>
      </c>
      <c r="Q46" s="56"/>
      <c r="R46" s="70" t="s">
        <v>32</v>
      </c>
      <c r="S46" s="56"/>
      <c r="T46" s="70" t="s">
        <v>540</v>
      </c>
      <c r="U46" s="70" t="s">
        <v>541</v>
      </c>
      <c r="V46" s="83"/>
      <c r="W46" s="83"/>
      <c r="X46" s="83">
        <v>1357</v>
      </c>
      <c r="Y46" s="83">
        <v>77</v>
      </c>
      <c r="Z46" s="83"/>
      <c r="AA46" s="83"/>
      <c r="AB46" s="83"/>
      <c r="AC46" s="83"/>
      <c r="AD46" s="83"/>
      <c r="AE46" s="83"/>
      <c r="AF46" s="83"/>
      <c r="AG46" s="83">
        <v>1336</v>
      </c>
      <c r="AH46" s="91">
        <f t="shared" si="4"/>
        <v>2770</v>
      </c>
      <c r="AI46" s="51">
        <f t="shared" si="5"/>
        <v>2770</v>
      </c>
      <c r="AJ46" s="56" t="str">
        <f>AJ$4</f>
        <v>W-1.1</v>
      </c>
      <c r="AK46" s="56" t="s">
        <v>293</v>
      </c>
      <c r="AL46" s="56"/>
      <c r="AM46" s="4">
        <v>8784</v>
      </c>
      <c r="AN46" s="4">
        <v>12</v>
      </c>
      <c r="AO46" s="4">
        <v>100</v>
      </c>
      <c r="AP46" s="4">
        <v>0</v>
      </c>
      <c r="AQ46" s="12">
        <f t="shared" si="6"/>
        <v>2770</v>
      </c>
      <c r="AR46" s="12">
        <f t="shared" si="7"/>
        <v>0</v>
      </c>
      <c r="AS46" s="53">
        <f t="shared" si="17"/>
        <v>0</v>
      </c>
      <c r="AT46" s="55">
        <f t="shared" si="17"/>
        <v>0</v>
      </c>
      <c r="AU46" s="31">
        <f t="shared" si="16"/>
        <v>0</v>
      </c>
      <c r="AV46" s="31">
        <f t="shared" si="16"/>
        <v>0</v>
      </c>
      <c r="AW46" s="31">
        <f t="shared" si="1"/>
        <v>0</v>
      </c>
      <c r="AX46" s="56">
        <f>AX$4</f>
        <v>0</v>
      </c>
      <c r="AY46" s="10">
        <f t="shared" si="2"/>
        <v>0</v>
      </c>
      <c r="AZ46" s="56">
        <f>AZ$4</f>
        <v>0</v>
      </c>
      <c r="BA46" s="10">
        <f t="shared" si="3"/>
        <v>0</v>
      </c>
      <c r="BB46" s="4"/>
      <c r="BC46" s="10">
        <f t="shared" si="8"/>
        <v>0</v>
      </c>
      <c r="BD46" s="56">
        <f>BD$4</f>
        <v>4.3099999999999996</v>
      </c>
      <c r="BE46" s="10">
        <f t="shared" si="9"/>
        <v>51.72</v>
      </c>
      <c r="BF46" s="56">
        <f>BF$4</f>
        <v>3.55</v>
      </c>
      <c r="BG46" s="10">
        <f t="shared" si="10"/>
        <v>0</v>
      </c>
      <c r="BH46" s="56">
        <f>BH$4</f>
        <v>6.5240000000000006E-2</v>
      </c>
      <c r="BI46" s="103">
        <f t="shared" si="11"/>
        <v>180.71480000000003</v>
      </c>
      <c r="BJ46" s="56">
        <f>BJ$4</f>
        <v>5.3760000000000002E-2</v>
      </c>
      <c r="BK46" s="103">
        <f t="shared" si="12"/>
        <v>0</v>
      </c>
      <c r="BL46" s="5">
        <f t="shared" si="13"/>
        <v>232.43480000000002</v>
      </c>
    </row>
    <row r="47" spans="1:64">
      <c r="A47" s="4">
        <v>45</v>
      </c>
      <c r="B47" s="56" t="s">
        <v>2436</v>
      </c>
      <c r="C47" s="56" t="s">
        <v>542</v>
      </c>
      <c r="D47" s="70" t="s">
        <v>543</v>
      </c>
      <c r="E47" s="56"/>
      <c r="F47" s="56" t="s">
        <v>544</v>
      </c>
      <c r="G47" s="56" t="s">
        <v>545</v>
      </c>
      <c r="H47" s="70" t="s">
        <v>546</v>
      </c>
      <c r="I47" s="56"/>
      <c r="J47" s="70" t="s">
        <v>547</v>
      </c>
      <c r="K47" s="56" t="s">
        <v>2387</v>
      </c>
      <c r="L47" s="56" t="s">
        <v>11</v>
      </c>
      <c r="M47" s="56" t="s">
        <v>548</v>
      </c>
      <c r="N47" s="70" t="s">
        <v>543</v>
      </c>
      <c r="O47" s="56"/>
      <c r="P47" s="56" t="s">
        <v>544</v>
      </c>
      <c r="Q47" s="56" t="s">
        <v>545</v>
      </c>
      <c r="R47" s="70" t="s">
        <v>546</v>
      </c>
      <c r="S47" s="56"/>
      <c r="T47" s="70" t="s">
        <v>549</v>
      </c>
      <c r="U47" s="70" t="s">
        <v>550</v>
      </c>
      <c r="V47" s="83">
        <v>17345</v>
      </c>
      <c r="W47" s="83">
        <v>20725</v>
      </c>
      <c r="X47" s="83">
        <v>43662</v>
      </c>
      <c r="Y47" s="83">
        <v>12405</v>
      </c>
      <c r="Z47" s="83">
        <v>0</v>
      </c>
      <c r="AA47" s="83">
        <v>0</v>
      </c>
      <c r="AB47" s="83">
        <v>0</v>
      </c>
      <c r="AC47" s="83">
        <v>0</v>
      </c>
      <c r="AD47" s="83">
        <v>5553</v>
      </c>
      <c r="AE47" s="83">
        <v>13881</v>
      </c>
      <c r="AF47" s="83">
        <v>22646</v>
      </c>
      <c r="AG47" s="83">
        <v>51293</v>
      </c>
      <c r="AH47" s="91">
        <f t="shared" si="4"/>
        <v>187510</v>
      </c>
      <c r="AI47" s="51">
        <f t="shared" si="5"/>
        <v>187510</v>
      </c>
      <c r="AJ47" s="56" t="str">
        <f>AJ$29</f>
        <v>W-4</v>
      </c>
      <c r="AK47" s="56" t="s">
        <v>293</v>
      </c>
      <c r="AL47" s="56"/>
      <c r="AM47" s="4">
        <v>8784</v>
      </c>
      <c r="AN47" s="4">
        <v>12</v>
      </c>
      <c r="AO47" s="4">
        <v>100</v>
      </c>
      <c r="AP47" s="4">
        <v>0</v>
      </c>
      <c r="AQ47" s="12">
        <f t="shared" si="6"/>
        <v>187510</v>
      </c>
      <c r="AR47" s="12">
        <f t="shared" si="7"/>
        <v>0</v>
      </c>
      <c r="AS47" s="53">
        <f t="shared" si="17"/>
        <v>0</v>
      </c>
      <c r="AT47" s="55">
        <f t="shared" si="17"/>
        <v>0</v>
      </c>
      <c r="AU47" s="31">
        <f t="shared" si="16"/>
        <v>0</v>
      </c>
      <c r="AV47" s="31">
        <f t="shared" si="16"/>
        <v>0</v>
      </c>
      <c r="AW47" s="31">
        <f t="shared" si="1"/>
        <v>0</v>
      </c>
      <c r="AX47" s="56">
        <f>AX$29</f>
        <v>0</v>
      </c>
      <c r="AY47" s="10">
        <f t="shared" si="2"/>
        <v>0</v>
      </c>
      <c r="AZ47" s="56">
        <f>AZ$29</f>
        <v>0</v>
      </c>
      <c r="BA47" s="10">
        <f t="shared" si="3"/>
        <v>0</v>
      </c>
      <c r="BB47" s="4"/>
      <c r="BC47" s="10">
        <f t="shared" si="8"/>
        <v>0</v>
      </c>
      <c r="BD47" s="56">
        <f>BD$29</f>
        <v>236.57</v>
      </c>
      <c r="BE47" s="10">
        <f t="shared" si="9"/>
        <v>2838.84</v>
      </c>
      <c r="BF47" s="56">
        <f>BF$29</f>
        <v>194.95</v>
      </c>
      <c r="BG47" s="10">
        <f t="shared" si="10"/>
        <v>0</v>
      </c>
      <c r="BH47" s="56">
        <f>BH$29</f>
        <v>3.4860000000000002E-2</v>
      </c>
      <c r="BI47" s="103">
        <f t="shared" si="11"/>
        <v>6536.5986000000003</v>
      </c>
      <c r="BJ47" s="56">
        <f>BJ$29</f>
        <v>2.8729999999999999E-2</v>
      </c>
      <c r="BK47" s="103">
        <f t="shared" si="12"/>
        <v>0</v>
      </c>
      <c r="BL47" s="5">
        <f t="shared" si="13"/>
        <v>9375.4386000000013</v>
      </c>
    </row>
    <row r="48" spans="1:64">
      <c r="A48" s="4">
        <v>46</v>
      </c>
      <c r="B48" s="56" t="s">
        <v>2436</v>
      </c>
      <c r="C48" s="56" t="s">
        <v>542</v>
      </c>
      <c r="D48" s="70" t="s">
        <v>543</v>
      </c>
      <c r="E48" s="56"/>
      <c r="F48" s="56" t="s">
        <v>544</v>
      </c>
      <c r="G48" s="56" t="s">
        <v>545</v>
      </c>
      <c r="H48" s="70" t="s">
        <v>546</v>
      </c>
      <c r="I48" s="56"/>
      <c r="J48" s="70" t="s">
        <v>547</v>
      </c>
      <c r="K48" s="56" t="s">
        <v>2387</v>
      </c>
      <c r="L48" s="56" t="s">
        <v>11</v>
      </c>
      <c r="M48" s="56" t="s">
        <v>551</v>
      </c>
      <c r="N48" s="70" t="s">
        <v>543</v>
      </c>
      <c r="O48" s="56" t="s">
        <v>544</v>
      </c>
      <c r="P48" s="56" t="s">
        <v>552</v>
      </c>
      <c r="Q48" s="56"/>
      <c r="R48" s="70" t="s">
        <v>553</v>
      </c>
      <c r="S48" s="56"/>
      <c r="T48" s="70" t="s">
        <v>554</v>
      </c>
      <c r="U48" s="70" t="s">
        <v>555</v>
      </c>
      <c r="V48" s="83">
        <v>1886</v>
      </c>
      <c r="W48" s="83">
        <v>1765</v>
      </c>
      <c r="X48" s="83">
        <v>1606</v>
      </c>
      <c r="Y48" s="83">
        <v>1148</v>
      </c>
      <c r="Z48" s="83">
        <v>397</v>
      </c>
      <c r="AA48" s="83">
        <v>128</v>
      </c>
      <c r="AB48" s="83">
        <v>11</v>
      </c>
      <c r="AC48" s="83">
        <v>0</v>
      </c>
      <c r="AD48" s="83">
        <v>459</v>
      </c>
      <c r="AE48" s="83">
        <v>746</v>
      </c>
      <c r="AF48" s="83">
        <v>1205</v>
      </c>
      <c r="AG48" s="83">
        <v>1548</v>
      </c>
      <c r="AH48" s="91">
        <f t="shared" si="4"/>
        <v>10899</v>
      </c>
      <c r="AI48" s="51">
        <f t="shared" si="5"/>
        <v>10899</v>
      </c>
      <c r="AJ48" s="56" t="str">
        <f>AJ$3</f>
        <v>W-3.6</v>
      </c>
      <c r="AK48" s="56" t="s">
        <v>293</v>
      </c>
      <c r="AL48" s="56"/>
      <c r="AM48" s="4">
        <v>8784</v>
      </c>
      <c r="AN48" s="4">
        <v>12</v>
      </c>
      <c r="AO48" s="4">
        <v>100</v>
      </c>
      <c r="AP48" s="4">
        <v>0</v>
      </c>
      <c r="AQ48" s="12">
        <f t="shared" si="6"/>
        <v>10899</v>
      </c>
      <c r="AR48" s="12">
        <f t="shared" si="7"/>
        <v>0</v>
      </c>
      <c r="AS48" s="53">
        <f t="shared" si="17"/>
        <v>0</v>
      </c>
      <c r="AT48" s="55">
        <f t="shared" si="17"/>
        <v>0</v>
      </c>
      <c r="AU48" s="31">
        <f t="shared" si="16"/>
        <v>0</v>
      </c>
      <c r="AV48" s="31">
        <f t="shared" si="16"/>
        <v>0</v>
      </c>
      <c r="AW48" s="31">
        <f t="shared" si="1"/>
        <v>0</v>
      </c>
      <c r="AX48" s="56">
        <f>AX$3</f>
        <v>0</v>
      </c>
      <c r="AY48" s="10">
        <f t="shared" si="2"/>
        <v>0</v>
      </c>
      <c r="AZ48" s="56">
        <f>AZ$3</f>
        <v>0</v>
      </c>
      <c r="BA48" s="10">
        <f t="shared" si="3"/>
        <v>0</v>
      </c>
      <c r="BB48" s="4"/>
      <c r="BC48" s="10">
        <f t="shared" si="8"/>
        <v>0</v>
      </c>
      <c r="BD48" s="56">
        <f>BD$3</f>
        <v>42.35</v>
      </c>
      <c r="BE48" s="10">
        <f t="shared" si="9"/>
        <v>508.20000000000005</v>
      </c>
      <c r="BF48" s="56">
        <f>BF$3</f>
        <v>34.9</v>
      </c>
      <c r="BG48" s="10">
        <f t="shared" si="10"/>
        <v>0</v>
      </c>
      <c r="BH48" s="56">
        <f>BH$3</f>
        <v>3.5569999999999997E-2</v>
      </c>
      <c r="BI48" s="103">
        <f t="shared" si="11"/>
        <v>387.67742999999996</v>
      </c>
      <c r="BJ48" s="56">
        <f>BJ$3</f>
        <v>2.9309999999999999E-2</v>
      </c>
      <c r="BK48" s="103">
        <f t="shared" si="12"/>
        <v>0</v>
      </c>
      <c r="BL48" s="5">
        <f t="shared" si="13"/>
        <v>895.87743</v>
      </c>
    </row>
    <row r="49" spans="1:74">
      <c r="A49" s="4">
        <v>47</v>
      </c>
      <c r="B49" s="56" t="s">
        <v>2436</v>
      </c>
      <c r="C49" s="56" t="s">
        <v>542</v>
      </c>
      <c r="D49" s="70" t="s">
        <v>543</v>
      </c>
      <c r="E49" s="56"/>
      <c r="F49" s="56" t="s">
        <v>544</v>
      </c>
      <c r="G49" s="56" t="s">
        <v>545</v>
      </c>
      <c r="H49" s="70" t="s">
        <v>546</v>
      </c>
      <c r="I49" s="56"/>
      <c r="J49" s="70" t="s">
        <v>547</v>
      </c>
      <c r="K49" s="56" t="s">
        <v>2387</v>
      </c>
      <c r="L49" s="56" t="s">
        <v>11</v>
      </c>
      <c r="M49" s="56" t="s">
        <v>556</v>
      </c>
      <c r="N49" s="70" t="s">
        <v>557</v>
      </c>
      <c r="O49" s="56" t="s">
        <v>558</v>
      </c>
      <c r="P49" s="56" t="s">
        <v>558</v>
      </c>
      <c r="Q49" s="56"/>
      <c r="R49" s="70" t="s">
        <v>559</v>
      </c>
      <c r="S49" s="56"/>
      <c r="T49" s="70" t="s">
        <v>560</v>
      </c>
      <c r="U49" s="70" t="s">
        <v>561</v>
      </c>
      <c r="V49" s="83">
        <v>1608</v>
      </c>
      <c r="W49" s="83">
        <v>1683</v>
      </c>
      <c r="X49" s="83">
        <v>1499</v>
      </c>
      <c r="Y49" s="83">
        <v>1169</v>
      </c>
      <c r="Z49" s="83">
        <v>201</v>
      </c>
      <c r="AA49" s="83">
        <v>11</v>
      </c>
      <c r="AB49" s="83">
        <v>11</v>
      </c>
      <c r="AC49" s="83">
        <v>11</v>
      </c>
      <c r="AD49" s="83">
        <v>407</v>
      </c>
      <c r="AE49" s="83">
        <v>1102</v>
      </c>
      <c r="AF49" s="83">
        <v>1236</v>
      </c>
      <c r="AG49" s="83">
        <v>2271</v>
      </c>
      <c r="AH49" s="91">
        <f t="shared" si="4"/>
        <v>11209</v>
      </c>
      <c r="AI49" s="51">
        <f t="shared" si="5"/>
        <v>11209</v>
      </c>
      <c r="AJ49" s="56" t="str">
        <f>AJ$11</f>
        <v>W-2.1</v>
      </c>
      <c r="AK49" s="56" t="s">
        <v>293</v>
      </c>
      <c r="AL49" s="56"/>
      <c r="AM49" s="4">
        <v>8784</v>
      </c>
      <c r="AN49" s="4">
        <v>12</v>
      </c>
      <c r="AO49" s="4">
        <v>100</v>
      </c>
      <c r="AP49" s="4">
        <v>0</v>
      </c>
      <c r="AQ49" s="12">
        <f t="shared" si="6"/>
        <v>11209</v>
      </c>
      <c r="AR49" s="12">
        <f t="shared" si="7"/>
        <v>0</v>
      </c>
      <c r="AS49" s="53">
        <f t="shared" si="17"/>
        <v>0</v>
      </c>
      <c r="AT49" s="55">
        <f t="shared" si="17"/>
        <v>0</v>
      </c>
      <c r="AU49" s="31">
        <f t="shared" si="16"/>
        <v>0</v>
      </c>
      <c r="AV49" s="31">
        <f t="shared" si="16"/>
        <v>0</v>
      </c>
      <c r="AW49" s="31">
        <f t="shared" si="1"/>
        <v>0</v>
      </c>
      <c r="AX49" s="56">
        <f>AX$11</f>
        <v>0</v>
      </c>
      <c r="AY49" s="10">
        <f t="shared" si="2"/>
        <v>0</v>
      </c>
      <c r="AZ49" s="56">
        <f>AZ$11</f>
        <v>0</v>
      </c>
      <c r="BA49" s="10">
        <f t="shared" si="3"/>
        <v>0</v>
      </c>
      <c r="BB49" s="4"/>
      <c r="BC49" s="10">
        <f t="shared" si="8"/>
        <v>0</v>
      </c>
      <c r="BD49" s="56">
        <f>BD$11</f>
        <v>10.97</v>
      </c>
      <c r="BE49" s="10">
        <f t="shared" si="9"/>
        <v>131.64000000000001</v>
      </c>
      <c r="BF49" s="56">
        <f>BF$11</f>
        <v>9.0399999999999991</v>
      </c>
      <c r="BG49" s="10">
        <f t="shared" si="10"/>
        <v>0</v>
      </c>
      <c r="BH49" s="56">
        <f>BH$11</f>
        <v>4.7449999999999999E-2</v>
      </c>
      <c r="BI49" s="103">
        <f t="shared" si="11"/>
        <v>531.86704999999995</v>
      </c>
      <c r="BJ49" s="56">
        <f>BJ$11</f>
        <v>3.9100000000000003E-2</v>
      </c>
      <c r="BK49" s="103">
        <f t="shared" si="12"/>
        <v>0</v>
      </c>
      <c r="BL49" s="5">
        <f t="shared" si="13"/>
        <v>663.50704999999994</v>
      </c>
    </row>
    <row r="50" spans="1:74">
      <c r="A50" s="4">
        <v>48</v>
      </c>
      <c r="B50" s="56" t="s">
        <v>2436</v>
      </c>
      <c r="C50" s="56" t="s">
        <v>562</v>
      </c>
      <c r="D50" s="70" t="s">
        <v>563</v>
      </c>
      <c r="E50" s="56"/>
      <c r="F50" s="56" t="s">
        <v>564</v>
      </c>
      <c r="G50" s="56"/>
      <c r="H50" s="70" t="s">
        <v>565</v>
      </c>
      <c r="I50" s="56"/>
      <c r="J50" s="70" t="s">
        <v>566</v>
      </c>
      <c r="K50" s="56" t="s">
        <v>2387</v>
      </c>
      <c r="L50" s="56" t="s">
        <v>11</v>
      </c>
      <c r="M50" s="56" t="s">
        <v>567</v>
      </c>
      <c r="N50" s="70" t="s">
        <v>563</v>
      </c>
      <c r="O50" s="56"/>
      <c r="P50" s="56" t="s">
        <v>564</v>
      </c>
      <c r="Q50" s="56"/>
      <c r="R50" s="70" t="s">
        <v>565</v>
      </c>
      <c r="S50" s="56"/>
      <c r="T50" s="70" t="s">
        <v>568</v>
      </c>
      <c r="U50" s="70" t="s">
        <v>569</v>
      </c>
      <c r="V50" s="83">
        <v>5556.2213756794927</v>
      </c>
      <c r="W50" s="83">
        <v>2566.8792535205239</v>
      </c>
      <c r="X50" s="83">
        <v>1635.920044514831</v>
      </c>
      <c r="Y50" s="83">
        <v>4020.4597012369986</v>
      </c>
      <c r="Z50" s="83">
        <v>1115.8669691392372</v>
      </c>
      <c r="AA50" s="83">
        <v>111.71510508068313</v>
      </c>
      <c r="AB50" s="83">
        <v>0</v>
      </c>
      <c r="AC50" s="83">
        <v>0</v>
      </c>
      <c r="AD50" s="83">
        <v>1218.593502546762</v>
      </c>
      <c r="AE50" s="83">
        <v>0</v>
      </c>
      <c r="AF50" s="83">
        <v>2379.4033300517913</v>
      </c>
      <c r="AG50" s="83">
        <v>11394.94071822968</v>
      </c>
      <c r="AH50" s="91">
        <f t="shared" si="4"/>
        <v>30000</v>
      </c>
      <c r="AI50" s="51">
        <f t="shared" si="5"/>
        <v>30000</v>
      </c>
      <c r="AJ50" s="56" t="str">
        <f>AJ$29</f>
        <v>W-4</v>
      </c>
      <c r="AK50" s="56" t="s">
        <v>293</v>
      </c>
      <c r="AL50" s="56"/>
      <c r="AM50" s="4">
        <v>8784</v>
      </c>
      <c r="AN50" s="4">
        <v>12</v>
      </c>
      <c r="AO50" s="4">
        <v>100</v>
      </c>
      <c r="AP50" s="4">
        <v>0</v>
      </c>
      <c r="AQ50" s="12">
        <f t="shared" si="6"/>
        <v>30000</v>
      </c>
      <c r="AR50" s="12">
        <f t="shared" si="7"/>
        <v>0</v>
      </c>
      <c r="AS50" s="53">
        <f t="shared" si="17"/>
        <v>0</v>
      </c>
      <c r="AT50" s="55">
        <f t="shared" si="17"/>
        <v>0</v>
      </c>
      <c r="AU50" s="31">
        <f t="shared" si="16"/>
        <v>0</v>
      </c>
      <c r="AV50" s="31">
        <f t="shared" si="16"/>
        <v>0</v>
      </c>
      <c r="AW50" s="31">
        <f t="shared" si="1"/>
        <v>0</v>
      </c>
      <c r="AX50" s="56">
        <f>AX$29</f>
        <v>0</v>
      </c>
      <c r="AY50" s="10">
        <f t="shared" si="2"/>
        <v>0</v>
      </c>
      <c r="AZ50" s="56">
        <f>AZ$29</f>
        <v>0</v>
      </c>
      <c r="BA50" s="10">
        <f t="shared" si="3"/>
        <v>0</v>
      </c>
      <c r="BB50" s="4"/>
      <c r="BC50" s="10">
        <f t="shared" si="8"/>
        <v>0</v>
      </c>
      <c r="BD50" s="56">
        <f>BD$29</f>
        <v>236.57</v>
      </c>
      <c r="BE50" s="10">
        <f t="shared" si="9"/>
        <v>2838.84</v>
      </c>
      <c r="BF50" s="56">
        <f>BF$29</f>
        <v>194.95</v>
      </c>
      <c r="BG50" s="10">
        <f t="shared" si="10"/>
        <v>0</v>
      </c>
      <c r="BH50" s="56">
        <f>BH$29</f>
        <v>3.4860000000000002E-2</v>
      </c>
      <c r="BI50" s="103">
        <f t="shared" si="11"/>
        <v>1045.8</v>
      </c>
      <c r="BJ50" s="56">
        <f>BJ$29</f>
        <v>2.8729999999999999E-2</v>
      </c>
      <c r="BK50" s="103">
        <f t="shared" si="12"/>
        <v>0</v>
      </c>
      <c r="BL50" s="5">
        <f t="shared" si="13"/>
        <v>3884.6400000000003</v>
      </c>
    </row>
    <row r="51" spans="1:74">
      <c r="A51" s="4">
        <v>49</v>
      </c>
      <c r="B51" s="56" t="s">
        <v>2436</v>
      </c>
      <c r="C51" s="56" t="s">
        <v>562</v>
      </c>
      <c r="D51" s="70" t="s">
        <v>563</v>
      </c>
      <c r="E51" s="56"/>
      <c r="F51" s="56" t="s">
        <v>564</v>
      </c>
      <c r="G51" s="56"/>
      <c r="H51" s="70" t="s">
        <v>565</v>
      </c>
      <c r="I51" s="56"/>
      <c r="J51" s="70" t="s">
        <v>566</v>
      </c>
      <c r="K51" s="56" t="s">
        <v>2387</v>
      </c>
      <c r="L51" s="56" t="s">
        <v>11</v>
      </c>
      <c r="M51" s="56" t="s">
        <v>570</v>
      </c>
      <c r="N51" s="70" t="s">
        <v>571</v>
      </c>
      <c r="O51" s="56" t="s">
        <v>572</v>
      </c>
      <c r="P51" s="56" t="s">
        <v>572</v>
      </c>
      <c r="Q51" s="56"/>
      <c r="R51" s="70" t="s">
        <v>573</v>
      </c>
      <c r="S51" s="56"/>
      <c r="T51" s="70" t="s">
        <v>574</v>
      </c>
      <c r="U51" s="70" t="s">
        <v>575</v>
      </c>
      <c r="V51" s="83">
        <v>685.60530014053404</v>
      </c>
      <c r="W51" s="83">
        <v>1129.2913069664726</v>
      </c>
      <c r="X51" s="83">
        <v>1007.8297530616343</v>
      </c>
      <c r="Y51" s="83">
        <v>2417.185304155792</v>
      </c>
      <c r="Z51" s="83">
        <v>423.60971692431241</v>
      </c>
      <c r="AA51" s="83">
        <v>413.57157197349926</v>
      </c>
      <c r="AB51" s="83">
        <v>425.61734591447498</v>
      </c>
      <c r="AC51" s="83">
        <v>469.78518369805261</v>
      </c>
      <c r="AD51" s="83">
        <v>400.52198353744228</v>
      </c>
      <c r="AE51" s="83">
        <v>465.7699257177274</v>
      </c>
      <c r="AF51" s="83">
        <v>399.51816904236097</v>
      </c>
      <c r="AG51" s="83">
        <v>1761.6944388676973</v>
      </c>
      <c r="AH51" s="91">
        <f t="shared" si="4"/>
        <v>9999.9999999999982</v>
      </c>
      <c r="AI51" s="51">
        <f t="shared" si="5"/>
        <v>9999.9999999999982</v>
      </c>
      <c r="AJ51" s="56" t="str">
        <f>AJ$11</f>
        <v>W-2.1</v>
      </c>
      <c r="AK51" s="56" t="s">
        <v>293</v>
      </c>
      <c r="AL51" s="56"/>
      <c r="AM51" s="4">
        <v>8784</v>
      </c>
      <c r="AN51" s="4">
        <v>12</v>
      </c>
      <c r="AO51" s="4">
        <v>100</v>
      </c>
      <c r="AP51" s="4">
        <v>0</v>
      </c>
      <c r="AQ51" s="12">
        <f t="shared" si="6"/>
        <v>10000</v>
      </c>
      <c r="AR51" s="12">
        <f t="shared" si="7"/>
        <v>0</v>
      </c>
      <c r="AS51" s="53">
        <f t="shared" si="17"/>
        <v>0</v>
      </c>
      <c r="AT51" s="55">
        <f t="shared" si="17"/>
        <v>0</v>
      </c>
      <c r="AU51" s="31">
        <f t="shared" si="16"/>
        <v>0</v>
      </c>
      <c r="AV51" s="31">
        <f t="shared" si="16"/>
        <v>0</v>
      </c>
      <c r="AW51" s="31">
        <f t="shared" si="1"/>
        <v>0</v>
      </c>
      <c r="AX51" s="56">
        <f>AX$11</f>
        <v>0</v>
      </c>
      <c r="AY51" s="10">
        <f t="shared" si="2"/>
        <v>0</v>
      </c>
      <c r="AZ51" s="56">
        <f>AZ$11</f>
        <v>0</v>
      </c>
      <c r="BA51" s="10">
        <f t="shared" si="3"/>
        <v>0</v>
      </c>
      <c r="BB51" s="4"/>
      <c r="BC51" s="10">
        <f t="shared" si="8"/>
        <v>0</v>
      </c>
      <c r="BD51" s="56">
        <f>BD$11</f>
        <v>10.97</v>
      </c>
      <c r="BE51" s="10">
        <f t="shared" si="9"/>
        <v>131.64000000000001</v>
      </c>
      <c r="BF51" s="56">
        <f>BF$11</f>
        <v>9.0399999999999991</v>
      </c>
      <c r="BG51" s="10">
        <f t="shared" si="10"/>
        <v>0</v>
      </c>
      <c r="BH51" s="56">
        <f>BH$11</f>
        <v>4.7449999999999999E-2</v>
      </c>
      <c r="BI51" s="103">
        <f t="shared" si="11"/>
        <v>474.49999999999983</v>
      </c>
      <c r="BJ51" s="56">
        <f>BJ$11</f>
        <v>3.9100000000000003E-2</v>
      </c>
      <c r="BK51" s="103">
        <f t="shared" si="12"/>
        <v>0</v>
      </c>
      <c r="BL51" s="5">
        <f t="shared" si="13"/>
        <v>606.13999999999987</v>
      </c>
    </row>
    <row r="52" spans="1:74">
      <c r="A52" s="4">
        <v>50</v>
      </c>
      <c r="B52" s="56" t="s">
        <v>2436</v>
      </c>
      <c r="C52" s="56" t="s">
        <v>576</v>
      </c>
      <c r="D52" s="70" t="s">
        <v>577</v>
      </c>
      <c r="E52" s="56"/>
      <c r="F52" s="56" t="s">
        <v>578</v>
      </c>
      <c r="G52" s="56" t="s">
        <v>579</v>
      </c>
      <c r="H52" s="70" t="s">
        <v>453</v>
      </c>
      <c r="I52" s="56"/>
      <c r="J52" s="70" t="s">
        <v>580</v>
      </c>
      <c r="K52" s="56" t="s">
        <v>2387</v>
      </c>
      <c r="L52" s="56" t="s">
        <v>11</v>
      </c>
      <c r="M52" s="56" t="s">
        <v>581</v>
      </c>
      <c r="N52" s="70" t="s">
        <v>577</v>
      </c>
      <c r="O52" s="56"/>
      <c r="P52" s="56" t="s">
        <v>578</v>
      </c>
      <c r="Q52" s="56" t="s">
        <v>579</v>
      </c>
      <c r="R52" s="70" t="s">
        <v>453</v>
      </c>
      <c r="S52" s="56"/>
      <c r="T52" s="70" t="s">
        <v>582</v>
      </c>
      <c r="U52" s="70" t="s">
        <v>583</v>
      </c>
      <c r="V52" s="83">
        <v>6197</v>
      </c>
      <c r="W52" s="83">
        <v>5857</v>
      </c>
      <c r="X52" s="83">
        <v>5649</v>
      </c>
      <c r="Y52" s="83">
        <v>4576</v>
      </c>
      <c r="Z52" s="83">
        <v>504</v>
      </c>
      <c r="AA52" s="83">
        <v>482</v>
      </c>
      <c r="AB52" s="83">
        <v>142</v>
      </c>
      <c r="AC52" s="83">
        <v>109</v>
      </c>
      <c r="AD52" s="83">
        <v>33</v>
      </c>
      <c r="AE52" s="83">
        <v>2913</v>
      </c>
      <c r="AF52" s="83">
        <v>1850</v>
      </c>
      <c r="AG52" s="83">
        <v>10144</v>
      </c>
      <c r="AH52" s="91">
        <f t="shared" si="4"/>
        <v>38456</v>
      </c>
      <c r="AI52" s="51">
        <f t="shared" si="5"/>
        <v>38456</v>
      </c>
      <c r="AJ52" s="56" t="str">
        <f>AJ$3</f>
        <v>W-3.6</v>
      </c>
      <c r="AK52" s="56" t="s">
        <v>293</v>
      </c>
      <c r="AL52" s="56"/>
      <c r="AM52" s="4">
        <v>8784</v>
      </c>
      <c r="AN52" s="4">
        <v>12</v>
      </c>
      <c r="AO52" s="4">
        <v>100</v>
      </c>
      <c r="AP52" s="4">
        <v>0</v>
      </c>
      <c r="AQ52" s="12">
        <f t="shared" si="6"/>
        <v>38456</v>
      </c>
      <c r="AR52" s="12">
        <f t="shared" si="7"/>
        <v>0</v>
      </c>
      <c r="AS52" s="53">
        <f t="shared" si="17"/>
        <v>0</v>
      </c>
      <c r="AT52" s="55">
        <f t="shared" si="17"/>
        <v>0</v>
      </c>
      <c r="AU52" s="31">
        <f t="shared" si="16"/>
        <v>0</v>
      </c>
      <c r="AV52" s="31">
        <f t="shared" si="16"/>
        <v>0</v>
      </c>
      <c r="AW52" s="31">
        <f t="shared" si="1"/>
        <v>0</v>
      </c>
      <c r="AX52" s="56">
        <f>AX$3</f>
        <v>0</v>
      </c>
      <c r="AY52" s="10">
        <f t="shared" si="2"/>
        <v>0</v>
      </c>
      <c r="AZ52" s="56">
        <f>AZ$3</f>
        <v>0</v>
      </c>
      <c r="BA52" s="10">
        <f t="shared" si="3"/>
        <v>0</v>
      </c>
      <c r="BB52" s="4">
        <v>3.8999999999999998E-3</v>
      </c>
      <c r="BC52" s="10">
        <f t="shared" si="8"/>
        <v>149.97839999999999</v>
      </c>
      <c r="BD52" s="56">
        <f>BD$3</f>
        <v>42.35</v>
      </c>
      <c r="BE52" s="10">
        <f t="shared" si="9"/>
        <v>508.20000000000005</v>
      </c>
      <c r="BF52" s="56">
        <f>BF$3</f>
        <v>34.9</v>
      </c>
      <c r="BG52" s="10">
        <f t="shared" si="10"/>
        <v>0</v>
      </c>
      <c r="BH52" s="56">
        <f>BH$3</f>
        <v>3.5569999999999997E-2</v>
      </c>
      <c r="BI52" s="103">
        <f t="shared" si="11"/>
        <v>1367.8799200000001</v>
      </c>
      <c r="BJ52" s="56">
        <f>BJ$3</f>
        <v>2.9309999999999999E-2</v>
      </c>
      <c r="BK52" s="103">
        <f t="shared" si="12"/>
        <v>0</v>
      </c>
      <c r="BL52" s="5">
        <f t="shared" si="13"/>
        <v>2026.0583200000001</v>
      </c>
    </row>
    <row r="53" spans="1:74">
      <c r="A53" s="4">
        <v>51</v>
      </c>
      <c r="B53" s="56" t="s">
        <v>2436</v>
      </c>
      <c r="C53" s="56" t="s">
        <v>576</v>
      </c>
      <c r="D53" s="70" t="s">
        <v>577</v>
      </c>
      <c r="E53" s="56"/>
      <c r="F53" s="56" t="s">
        <v>578</v>
      </c>
      <c r="G53" s="56" t="s">
        <v>579</v>
      </c>
      <c r="H53" s="70" t="s">
        <v>453</v>
      </c>
      <c r="I53" s="56"/>
      <c r="J53" s="70" t="s">
        <v>580</v>
      </c>
      <c r="K53" s="56" t="s">
        <v>2387</v>
      </c>
      <c r="L53" s="56" t="s">
        <v>11</v>
      </c>
      <c r="M53" s="56" t="s">
        <v>584</v>
      </c>
      <c r="N53" s="70" t="s">
        <v>577</v>
      </c>
      <c r="O53" s="56"/>
      <c r="P53" s="56" t="s">
        <v>578</v>
      </c>
      <c r="Q53" s="56" t="s">
        <v>579</v>
      </c>
      <c r="R53" s="70" t="s">
        <v>453</v>
      </c>
      <c r="S53" s="70" t="s">
        <v>39</v>
      </c>
      <c r="T53" s="70" t="s">
        <v>585</v>
      </c>
      <c r="U53" s="70" t="s">
        <v>586</v>
      </c>
      <c r="V53" s="83">
        <v>6635</v>
      </c>
      <c r="W53" s="83">
        <v>5574</v>
      </c>
      <c r="X53" s="83">
        <v>164</v>
      </c>
      <c r="Y53" s="83">
        <v>8759</v>
      </c>
      <c r="Z53" s="83">
        <v>1358</v>
      </c>
      <c r="AA53" s="83">
        <v>679</v>
      </c>
      <c r="AB53" s="83">
        <v>591</v>
      </c>
      <c r="AC53" s="83">
        <v>569</v>
      </c>
      <c r="AD53" s="83">
        <v>142</v>
      </c>
      <c r="AE53" s="83">
        <v>2398</v>
      </c>
      <c r="AF53" s="83">
        <v>942</v>
      </c>
      <c r="AG53" s="83">
        <v>10997</v>
      </c>
      <c r="AH53" s="91">
        <f t="shared" si="4"/>
        <v>38808</v>
      </c>
      <c r="AI53" s="51">
        <f t="shared" si="5"/>
        <v>38808</v>
      </c>
      <c r="AJ53" s="56" t="str">
        <f>AJ$3</f>
        <v>W-3.6</v>
      </c>
      <c r="AK53" s="56" t="s">
        <v>293</v>
      </c>
      <c r="AL53" s="56"/>
      <c r="AM53" s="4">
        <v>8784</v>
      </c>
      <c r="AN53" s="4">
        <v>12</v>
      </c>
      <c r="AO53" s="4">
        <v>100</v>
      </c>
      <c r="AP53" s="4">
        <v>0</v>
      </c>
      <c r="AQ53" s="12">
        <f t="shared" si="6"/>
        <v>38808</v>
      </c>
      <c r="AR53" s="12">
        <f t="shared" si="7"/>
        <v>0</v>
      </c>
      <c r="AS53" s="53">
        <f t="shared" ref="AS53:AT67" si="18">AS52</f>
        <v>0</v>
      </c>
      <c r="AT53" s="55">
        <f t="shared" si="18"/>
        <v>0</v>
      </c>
      <c r="AU53" s="31">
        <f t="shared" si="16"/>
        <v>0</v>
      </c>
      <c r="AV53" s="31">
        <f t="shared" si="16"/>
        <v>0</v>
      </c>
      <c r="AW53" s="31">
        <f t="shared" si="1"/>
        <v>0</v>
      </c>
      <c r="AX53" s="56">
        <f>AX$3</f>
        <v>0</v>
      </c>
      <c r="AY53" s="10">
        <f t="shared" si="2"/>
        <v>0</v>
      </c>
      <c r="AZ53" s="56">
        <f>AZ$3</f>
        <v>0</v>
      </c>
      <c r="BA53" s="10">
        <f t="shared" si="3"/>
        <v>0</v>
      </c>
      <c r="BB53" s="4">
        <v>3.8999999999999998E-3</v>
      </c>
      <c r="BC53" s="10">
        <f t="shared" si="8"/>
        <v>151.35120000000001</v>
      </c>
      <c r="BD53" s="56">
        <f>BD$3</f>
        <v>42.35</v>
      </c>
      <c r="BE53" s="10">
        <f t="shared" si="9"/>
        <v>508.20000000000005</v>
      </c>
      <c r="BF53" s="56">
        <f>BF$3</f>
        <v>34.9</v>
      </c>
      <c r="BG53" s="10">
        <f t="shared" si="10"/>
        <v>0</v>
      </c>
      <c r="BH53" s="56">
        <f>BH$3</f>
        <v>3.5569999999999997E-2</v>
      </c>
      <c r="BI53" s="103">
        <f t="shared" si="11"/>
        <v>1380.4005599999998</v>
      </c>
      <c r="BJ53" s="56">
        <f>BJ$3</f>
        <v>2.9309999999999999E-2</v>
      </c>
      <c r="BK53" s="103">
        <f t="shared" si="12"/>
        <v>0</v>
      </c>
      <c r="BL53" s="5">
        <f t="shared" si="13"/>
        <v>2039.9517599999999</v>
      </c>
    </row>
    <row r="54" spans="1:74">
      <c r="A54" s="4">
        <v>52</v>
      </c>
      <c r="B54" s="56" t="s">
        <v>2436</v>
      </c>
      <c r="C54" s="56" t="s">
        <v>576</v>
      </c>
      <c r="D54" s="70" t="s">
        <v>577</v>
      </c>
      <c r="E54" s="56"/>
      <c r="F54" s="56" t="s">
        <v>578</v>
      </c>
      <c r="G54" s="56" t="s">
        <v>579</v>
      </c>
      <c r="H54" s="70" t="s">
        <v>453</v>
      </c>
      <c r="I54" s="56"/>
      <c r="J54" s="70" t="s">
        <v>580</v>
      </c>
      <c r="K54" s="56" t="s">
        <v>2387</v>
      </c>
      <c r="L54" s="56" t="s">
        <v>11</v>
      </c>
      <c r="M54" s="56" t="s">
        <v>587</v>
      </c>
      <c r="N54" s="70" t="s">
        <v>588</v>
      </c>
      <c r="O54" s="56" t="s">
        <v>589</v>
      </c>
      <c r="P54" s="56" t="s">
        <v>590</v>
      </c>
      <c r="Q54" s="56"/>
      <c r="R54" s="70" t="s">
        <v>591</v>
      </c>
      <c r="S54" s="56"/>
      <c r="T54" s="70" t="s">
        <v>592</v>
      </c>
      <c r="U54" s="70" t="s">
        <v>593</v>
      </c>
      <c r="V54" s="83">
        <v>1533</v>
      </c>
      <c r="W54" s="83">
        <v>1380</v>
      </c>
      <c r="X54" s="83">
        <v>44</v>
      </c>
      <c r="Y54" s="83">
        <v>1521</v>
      </c>
      <c r="Z54" s="83">
        <v>701</v>
      </c>
      <c r="AA54" s="83">
        <v>11</v>
      </c>
      <c r="AB54" s="83">
        <v>0</v>
      </c>
      <c r="AC54" s="83">
        <v>0</v>
      </c>
      <c r="AD54" s="83">
        <v>0</v>
      </c>
      <c r="AE54" s="83">
        <v>164</v>
      </c>
      <c r="AF54" s="83">
        <v>482</v>
      </c>
      <c r="AG54" s="83">
        <v>2506</v>
      </c>
      <c r="AH54" s="91">
        <f t="shared" si="4"/>
        <v>8342</v>
      </c>
      <c r="AI54" s="51">
        <f t="shared" si="5"/>
        <v>8342</v>
      </c>
      <c r="AJ54" s="56" t="str">
        <f>AJ$11</f>
        <v>W-2.1</v>
      </c>
      <c r="AK54" s="56" t="s">
        <v>293</v>
      </c>
      <c r="AL54" s="56"/>
      <c r="AM54" s="4">
        <v>8784</v>
      </c>
      <c r="AN54" s="4">
        <v>12</v>
      </c>
      <c r="AO54" s="4">
        <v>100</v>
      </c>
      <c r="AP54" s="4">
        <v>0</v>
      </c>
      <c r="AQ54" s="12">
        <f t="shared" si="6"/>
        <v>8342</v>
      </c>
      <c r="AR54" s="12">
        <f t="shared" si="7"/>
        <v>0</v>
      </c>
      <c r="AS54" s="53">
        <f t="shared" si="18"/>
        <v>0</v>
      </c>
      <c r="AT54" s="55">
        <f t="shared" si="18"/>
        <v>0</v>
      </c>
      <c r="AU54" s="31">
        <f t="shared" si="16"/>
        <v>0</v>
      </c>
      <c r="AV54" s="31">
        <f t="shared" si="16"/>
        <v>0</v>
      </c>
      <c r="AW54" s="31">
        <f t="shared" si="1"/>
        <v>0</v>
      </c>
      <c r="AX54" s="56">
        <f>AX$11</f>
        <v>0</v>
      </c>
      <c r="AY54" s="10">
        <f t="shared" si="2"/>
        <v>0</v>
      </c>
      <c r="AZ54" s="56">
        <f>AZ$11</f>
        <v>0</v>
      </c>
      <c r="BA54" s="10">
        <f t="shared" si="3"/>
        <v>0</v>
      </c>
      <c r="BB54" s="4">
        <v>3.8999999999999998E-3</v>
      </c>
      <c r="BC54" s="10">
        <f t="shared" si="8"/>
        <v>32.533799999999999</v>
      </c>
      <c r="BD54" s="56">
        <f>BD$11</f>
        <v>10.97</v>
      </c>
      <c r="BE54" s="10">
        <f t="shared" si="9"/>
        <v>131.64000000000001</v>
      </c>
      <c r="BF54" s="56">
        <f>BF$11</f>
        <v>9.0399999999999991</v>
      </c>
      <c r="BG54" s="10">
        <f t="shared" si="10"/>
        <v>0</v>
      </c>
      <c r="BH54" s="56">
        <f>BH$11</f>
        <v>4.7449999999999999E-2</v>
      </c>
      <c r="BI54" s="103">
        <f t="shared" si="11"/>
        <v>395.8279</v>
      </c>
      <c r="BJ54" s="56">
        <f>BJ$11</f>
        <v>3.9100000000000003E-2</v>
      </c>
      <c r="BK54" s="103">
        <f t="shared" si="12"/>
        <v>0</v>
      </c>
      <c r="BL54" s="5">
        <f t="shared" si="13"/>
        <v>560.00170000000003</v>
      </c>
    </row>
    <row r="55" spans="1:74" s="68" customFormat="1">
      <c r="A55" s="4">
        <v>53</v>
      </c>
      <c r="B55" s="56" t="s">
        <v>2436</v>
      </c>
      <c r="C55" s="56" t="s">
        <v>576</v>
      </c>
      <c r="D55" s="70" t="s">
        <v>577</v>
      </c>
      <c r="E55" s="56"/>
      <c r="F55" s="56" t="s">
        <v>578</v>
      </c>
      <c r="G55" s="56" t="s">
        <v>579</v>
      </c>
      <c r="H55" s="70" t="s">
        <v>453</v>
      </c>
      <c r="I55" s="56"/>
      <c r="J55" s="70" t="s">
        <v>580</v>
      </c>
      <c r="K55" s="56" t="s">
        <v>2387</v>
      </c>
      <c r="L55" s="56" t="s">
        <v>11</v>
      </c>
      <c r="M55" s="56" t="s">
        <v>594</v>
      </c>
      <c r="N55" s="70" t="s">
        <v>537</v>
      </c>
      <c r="O55" s="56" t="s">
        <v>538</v>
      </c>
      <c r="P55" s="56" t="s">
        <v>595</v>
      </c>
      <c r="Q55" s="56"/>
      <c r="R55" s="70" t="s">
        <v>596</v>
      </c>
      <c r="S55" s="56"/>
      <c r="T55" s="70" t="s">
        <v>597</v>
      </c>
      <c r="U55" s="70" t="s">
        <v>598</v>
      </c>
      <c r="V55" s="83">
        <v>0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>
        <v>0</v>
      </c>
      <c r="AH55" s="91">
        <f t="shared" si="4"/>
        <v>0</v>
      </c>
      <c r="AI55" s="51">
        <f t="shared" si="5"/>
        <v>0</v>
      </c>
      <c r="AJ55" s="56" t="str">
        <f>AJ$4</f>
        <v>W-1.1</v>
      </c>
      <c r="AK55" s="56" t="s">
        <v>293</v>
      </c>
      <c r="AL55" s="56"/>
      <c r="AM55" s="4">
        <v>8784</v>
      </c>
      <c r="AN55" s="4">
        <v>12</v>
      </c>
      <c r="AO55" s="4">
        <v>0</v>
      </c>
      <c r="AP55" s="4">
        <v>100</v>
      </c>
      <c r="AQ55" s="12">
        <f t="shared" si="6"/>
        <v>0</v>
      </c>
      <c r="AR55" s="12">
        <f t="shared" si="7"/>
        <v>0</v>
      </c>
      <c r="AS55" s="53">
        <f>AS54</f>
        <v>0</v>
      </c>
      <c r="AT55" s="55">
        <f>AT54</f>
        <v>0</v>
      </c>
      <c r="AU55" s="31">
        <f t="shared" si="16"/>
        <v>0</v>
      </c>
      <c r="AV55" s="31">
        <f t="shared" si="16"/>
        <v>0</v>
      </c>
      <c r="AW55" s="31">
        <f t="shared" si="1"/>
        <v>0</v>
      </c>
      <c r="AX55" s="56">
        <f>AX$4</f>
        <v>0</v>
      </c>
      <c r="AY55" s="10">
        <f t="shared" si="2"/>
        <v>0</v>
      </c>
      <c r="AZ55" s="56">
        <f>AZ$4</f>
        <v>0</v>
      </c>
      <c r="BA55" s="10">
        <f t="shared" si="3"/>
        <v>0</v>
      </c>
      <c r="BB55" s="4"/>
      <c r="BC55" s="10">
        <f t="shared" si="8"/>
        <v>0</v>
      </c>
      <c r="BD55" s="56">
        <f>BD$4</f>
        <v>4.3099999999999996</v>
      </c>
      <c r="BE55" s="10">
        <f t="shared" si="9"/>
        <v>0</v>
      </c>
      <c r="BF55" s="56">
        <f>BF$4</f>
        <v>3.55</v>
      </c>
      <c r="BG55" s="10">
        <f t="shared" si="10"/>
        <v>42.599999999999994</v>
      </c>
      <c r="BH55" s="56">
        <f>BH$4</f>
        <v>6.5240000000000006E-2</v>
      </c>
      <c r="BI55" s="103">
        <f t="shared" si="11"/>
        <v>0</v>
      </c>
      <c r="BJ55" s="56">
        <f>BJ$4</f>
        <v>5.3760000000000002E-2</v>
      </c>
      <c r="BK55" s="103">
        <f t="shared" si="12"/>
        <v>0</v>
      </c>
      <c r="BL55" s="5">
        <f t="shared" si="13"/>
        <v>42.599999999999994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>
      <c r="A56" s="4">
        <v>54</v>
      </c>
      <c r="B56" s="56" t="s">
        <v>2436</v>
      </c>
      <c r="C56" s="56" t="s">
        <v>599</v>
      </c>
      <c r="D56" s="70" t="s">
        <v>600</v>
      </c>
      <c r="E56" s="56"/>
      <c r="F56" s="56" t="s">
        <v>601</v>
      </c>
      <c r="G56" s="56"/>
      <c r="H56" s="70" t="s">
        <v>602</v>
      </c>
      <c r="I56" s="56"/>
      <c r="J56" s="70" t="s">
        <v>603</v>
      </c>
      <c r="K56" s="56" t="s">
        <v>2387</v>
      </c>
      <c r="L56" s="56" t="s">
        <v>11</v>
      </c>
      <c r="M56" s="56" t="s">
        <v>604</v>
      </c>
      <c r="N56" s="70" t="s">
        <v>600</v>
      </c>
      <c r="O56" s="56"/>
      <c r="P56" s="56" t="s">
        <v>601</v>
      </c>
      <c r="Q56" s="56"/>
      <c r="R56" s="70" t="s">
        <v>602</v>
      </c>
      <c r="S56" s="56"/>
      <c r="T56" s="70" t="s">
        <v>605</v>
      </c>
      <c r="U56" s="70" t="s">
        <v>606</v>
      </c>
      <c r="V56" s="83"/>
      <c r="W56" s="83">
        <v>29655</v>
      </c>
      <c r="X56" s="83"/>
      <c r="Y56" s="83">
        <v>21225</v>
      </c>
      <c r="Z56" s="83"/>
      <c r="AA56" s="83">
        <v>8834</v>
      </c>
      <c r="AB56" s="83">
        <v>1029</v>
      </c>
      <c r="AC56" s="83">
        <v>317</v>
      </c>
      <c r="AD56" s="83"/>
      <c r="AE56" s="83">
        <v>4097</v>
      </c>
      <c r="AF56" s="83"/>
      <c r="AG56" s="83">
        <v>22400</v>
      </c>
      <c r="AH56" s="91">
        <f t="shared" si="4"/>
        <v>87557</v>
      </c>
      <c r="AI56" s="51">
        <f t="shared" si="5"/>
        <v>87557</v>
      </c>
      <c r="AJ56" s="56" t="str">
        <f>AJ$3</f>
        <v>W-3.6</v>
      </c>
      <c r="AK56" s="56" t="s">
        <v>293</v>
      </c>
      <c r="AL56" s="56"/>
      <c r="AM56" s="4">
        <v>8784</v>
      </c>
      <c r="AN56" s="4">
        <v>12</v>
      </c>
      <c r="AO56" s="4">
        <v>100</v>
      </c>
      <c r="AP56" s="4">
        <v>0</v>
      </c>
      <c r="AQ56" s="12">
        <f t="shared" si="6"/>
        <v>87557</v>
      </c>
      <c r="AR56" s="12">
        <f t="shared" si="7"/>
        <v>0</v>
      </c>
      <c r="AS56" s="53">
        <f>AS55</f>
        <v>0</v>
      </c>
      <c r="AT56" s="55">
        <f>AT55</f>
        <v>0</v>
      </c>
      <c r="AU56" s="31">
        <f t="shared" si="16"/>
        <v>0</v>
      </c>
      <c r="AV56" s="31">
        <f t="shared" si="16"/>
        <v>0</v>
      </c>
      <c r="AW56" s="31">
        <f t="shared" si="1"/>
        <v>0</v>
      </c>
      <c r="AX56" s="56">
        <f>AX$3</f>
        <v>0</v>
      </c>
      <c r="AY56" s="10">
        <f t="shared" si="2"/>
        <v>0</v>
      </c>
      <c r="AZ56" s="56">
        <f>AZ$3</f>
        <v>0</v>
      </c>
      <c r="BA56" s="10">
        <f t="shared" si="3"/>
        <v>0</v>
      </c>
      <c r="BB56" s="4"/>
      <c r="BC56" s="10">
        <f t="shared" si="8"/>
        <v>0</v>
      </c>
      <c r="BD56" s="56">
        <f>BD$3</f>
        <v>42.35</v>
      </c>
      <c r="BE56" s="10">
        <f t="shared" si="9"/>
        <v>508.20000000000005</v>
      </c>
      <c r="BF56" s="56">
        <f>BF$3</f>
        <v>34.9</v>
      </c>
      <c r="BG56" s="10">
        <f t="shared" si="10"/>
        <v>0</v>
      </c>
      <c r="BH56" s="56">
        <f>BH$3</f>
        <v>3.5569999999999997E-2</v>
      </c>
      <c r="BI56" s="103">
        <f t="shared" si="11"/>
        <v>3114.4024899999999</v>
      </c>
      <c r="BJ56" s="56">
        <f>BJ$3</f>
        <v>2.9309999999999999E-2</v>
      </c>
      <c r="BK56" s="103">
        <f t="shared" si="12"/>
        <v>0</v>
      </c>
      <c r="BL56" s="5">
        <f t="shared" si="13"/>
        <v>3622.6024900000002</v>
      </c>
    </row>
    <row r="57" spans="1:74">
      <c r="A57" s="4">
        <v>55</v>
      </c>
      <c r="B57" s="56" t="s">
        <v>2436</v>
      </c>
      <c r="C57" s="56" t="s">
        <v>599</v>
      </c>
      <c r="D57" s="70" t="s">
        <v>600</v>
      </c>
      <c r="E57" s="56"/>
      <c r="F57" s="56" t="s">
        <v>601</v>
      </c>
      <c r="G57" s="56"/>
      <c r="H57" s="70" t="s">
        <v>602</v>
      </c>
      <c r="I57" s="56"/>
      <c r="J57" s="70" t="s">
        <v>603</v>
      </c>
      <c r="K57" s="56" t="s">
        <v>2387</v>
      </c>
      <c r="L57" s="56" t="s">
        <v>11</v>
      </c>
      <c r="M57" s="56" t="s">
        <v>607</v>
      </c>
      <c r="N57" s="70" t="s">
        <v>600</v>
      </c>
      <c r="O57" s="56"/>
      <c r="P57" s="56" t="s">
        <v>601</v>
      </c>
      <c r="Q57" s="56"/>
      <c r="R57" s="70" t="s">
        <v>608</v>
      </c>
      <c r="S57" s="56"/>
      <c r="T57" s="70" t="s">
        <v>609</v>
      </c>
      <c r="U57" s="70" t="s">
        <v>610</v>
      </c>
      <c r="V57" s="83">
        <v>3711</v>
      </c>
      <c r="W57" s="83">
        <v>3536</v>
      </c>
      <c r="X57" s="83">
        <v>2700</v>
      </c>
      <c r="Y57" s="83">
        <v>3345</v>
      </c>
      <c r="Z57" s="83">
        <v>2815</v>
      </c>
      <c r="AA57" s="83">
        <v>1030</v>
      </c>
      <c r="AB57" s="83">
        <v>242</v>
      </c>
      <c r="AC57" s="83">
        <v>98</v>
      </c>
      <c r="AD57" s="83">
        <v>44</v>
      </c>
      <c r="AE57" s="83">
        <v>897</v>
      </c>
      <c r="AF57" s="83">
        <v>854</v>
      </c>
      <c r="AG57" s="83">
        <v>4447</v>
      </c>
      <c r="AH57" s="91">
        <f t="shared" si="4"/>
        <v>23719</v>
      </c>
      <c r="AI57" s="51">
        <f t="shared" si="5"/>
        <v>23719</v>
      </c>
      <c r="AJ57" s="56" t="str">
        <f>AJ$3</f>
        <v>W-3.6</v>
      </c>
      <c r="AK57" s="56" t="s">
        <v>293</v>
      </c>
      <c r="AL57" s="56"/>
      <c r="AM57" s="4">
        <v>8784</v>
      </c>
      <c r="AN57" s="4">
        <v>12</v>
      </c>
      <c r="AO57" s="4">
        <v>100</v>
      </c>
      <c r="AP57" s="4">
        <v>0</v>
      </c>
      <c r="AQ57" s="12">
        <f t="shared" si="6"/>
        <v>23719</v>
      </c>
      <c r="AR57" s="12">
        <f t="shared" si="7"/>
        <v>0</v>
      </c>
      <c r="AS57" s="53">
        <f t="shared" si="18"/>
        <v>0</v>
      </c>
      <c r="AT57" s="55">
        <f t="shared" si="18"/>
        <v>0</v>
      </c>
      <c r="AU57" s="31">
        <f t="shared" si="16"/>
        <v>0</v>
      </c>
      <c r="AV57" s="31">
        <f t="shared" si="16"/>
        <v>0</v>
      </c>
      <c r="AW57" s="31">
        <f t="shared" si="1"/>
        <v>0</v>
      </c>
      <c r="AX57" s="56">
        <f>AX$3</f>
        <v>0</v>
      </c>
      <c r="AY57" s="10">
        <f t="shared" si="2"/>
        <v>0</v>
      </c>
      <c r="AZ57" s="56">
        <f>AZ$3</f>
        <v>0</v>
      </c>
      <c r="BA57" s="10">
        <f t="shared" si="3"/>
        <v>0</v>
      </c>
      <c r="BB57" s="4"/>
      <c r="BC57" s="10">
        <f t="shared" si="8"/>
        <v>0</v>
      </c>
      <c r="BD57" s="56">
        <f>BD$3</f>
        <v>42.35</v>
      </c>
      <c r="BE57" s="10">
        <f t="shared" si="9"/>
        <v>508.20000000000005</v>
      </c>
      <c r="BF57" s="56">
        <f>BF$3</f>
        <v>34.9</v>
      </c>
      <c r="BG57" s="10">
        <f t="shared" si="10"/>
        <v>0</v>
      </c>
      <c r="BH57" s="56">
        <f>BH$3</f>
        <v>3.5569999999999997E-2</v>
      </c>
      <c r="BI57" s="103">
        <f t="shared" si="11"/>
        <v>843.68482999999992</v>
      </c>
      <c r="BJ57" s="56">
        <f>BJ$3</f>
        <v>2.9309999999999999E-2</v>
      </c>
      <c r="BK57" s="103">
        <f t="shared" si="12"/>
        <v>0</v>
      </c>
      <c r="BL57" s="5">
        <f t="shared" si="13"/>
        <v>1351.88483</v>
      </c>
    </row>
    <row r="58" spans="1:74">
      <c r="A58" s="4">
        <v>56</v>
      </c>
      <c r="B58" s="56" t="s">
        <v>2436</v>
      </c>
      <c r="C58" s="56" t="s">
        <v>599</v>
      </c>
      <c r="D58" s="70" t="s">
        <v>600</v>
      </c>
      <c r="E58" s="56"/>
      <c r="F58" s="56" t="s">
        <v>601</v>
      </c>
      <c r="G58" s="56"/>
      <c r="H58" s="70" t="s">
        <v>602</v>
      </c>
      <c r="I58" s="56"/>
      <c r="J58" s="70" t="s">
        <v>603</v>
      </c>
      <c r="K58" s="56" t="s">
        <v>2387</v>
      </c>
      <c r="L58" s="56" t="s">
        <v>11</v>
      </c>
      <c r="M58" s="56" t="s">
        <v>611</v>
      </c>
      <c r="N58" s="70" t="s">
        <v>612</v>
      </c>
      <c r="O58" s="56" t="s">
        <v>613</v>
      </c>
      <c r="P58" s="56" t="s">
        <v>614</v>
      </c>
      <c r="Q58" s="56"/>
      <c r="R58" s="70" t="s">
        <v>615</v>
      </c>
      <c r="S58" s="56"/>
      <c r="T58" s="70" t="s">
        <v>616</v>
      </c>
      <c r="U58" s="70" t="s">
        <v>617</v>
      </c>
      <c r="V58" s="83">
        <v>1851</v>
      </c>
      <c r="W58" s="83">
        <v>1785</v>
      </c>
      <c r="X58" s="83">
        <v>1376</v>
      </c>
      <c r="Y58" s="83">
        <v>1331</v>
      </c>
      <c r="Z58" s="83">
        <v>932</v>
      </c>
      <c r="AA58" s="83">
        <v>57</v>
      </c>
      <c r="AB58" s="83">
        <v>44</v>
      </c>
      <c r="AC58" s="83">
        <v>11</v>
      </c>
      <c r="AD58" s="83">
        <v>11</v>
      </c>
      <c r="AE58" s="83">
        <v>120</v>
      </c>
      <c r="AF58" s="83">
        <v>438</v>
      </c>
      <c r="AG58" s="83">
        <v>3102</v>
      </c>
      <c r="AH58" s="91">
        <f t="shared" si="4"/>
        <v>11058</v>
      </c>
      <c r="AI58" s="51">
        <f t="shared" si="5"/>
        <v>11058</v>
      </c>
      <c r="AJ58" s="56" t="str">
        <f>AJ$11</f>
        <v>W-2.1</v>
      </c>
      <c r="AK58" s="56" t="s">
        <v>293</v>
      </c>
      <c r="AL58" s="56"/>
      <c r="AM58" s="4">
        <v>8784</v>
      </c>
      <c r="AN58" s="4">
        <v>12</v>
      </c>
      <c r="AO58" s="4">
        <v>100</v>
      </c>
      <c r="AP58" s="4">
        <v>0</v>
      </c>
      <c r="AQ58" s="12">
        <f t="shared" si="6"/>
        <v>11058</v>
      </c>
      <c r="AR58" s="12">
        <f t="shared" si="7"/>
        <v>0</v>
      </c>
      <c r="AS58" s="53">
        <f t="shared" si="18"/>
        <v>0</v>
      </c>
      <c r="AT58" s="55">
        <f t="shared" si="18"/>
        <v>0</v>
      </c>
      <c r="AU58" s="31">
        <f t="shared" si="16"/>
        <v>0</v>
      </c>
      <c r="AV58" s="31">
        <f t="shared" si="16"/>
        <v>0</v>
      </c>
      <c r="AW58" s="31">
        <f t="shared" si="1"/>
        <v>0</v>
      </c>
      <c r="AX58" s="56">
        <f>AX$11</f>
        <v>0</v>
      </c>
      <c r="AY58" s="10">
        <f t="shared" si="2"/>
        <v>0</v>
      </c>
      <c r="AZ58" s="56">
        <f>AZ$11</f>
        <v>0</v>
      </c>
      <c r="BA58" s="10">
        <f t="shared" si="3"/>
        <v>0</v>
      </c>
      <c r="BB58" s="4"/>
      <c r="BC58" s="10">
        <f t="shared" si="8"/>
        <v>0</v>
      </c>
      <c r="BD58" s="56">
        <f>BD$11</f>
        <v>10.97</v>
      </c>
      <c r="BE58" s="10">
        <f t="shared" si="9"/>
        <v>131.64000000000001</v>
      </c>
      <c r="BF58" s="56">
        <f>BF$11</f>
        <v>9.0399999999999991</v>
      </c>
      <c r="BG58" s="10">
        <f t="shared" si="10"/>
        <v>0</v>
      </c>
      <c r="BH58" s="56">
        <f>BH$11</f>
        <v>4.7449999999999999E-2</v>
      </c>
      <c r="BI58" s="103">
        <f t="shared" si="11"/>
        <v>524.70209999999997</v>
      </c>
      <c r="BJ58" s="56">
        <f>BJ$11</f>
        <v>3.9100000000000003E-2</v>
      </c>
      <c r="BK58" s="103">
        <f t="shared" si="12"/>
        <v>0</v>
      </c>
      <c r="BL58" s="5">
        <f t="shared" si="13"/>
        <v>656.34209999999996</v>
      </c>
    </row>
    <row r="59" spans="1:74">
      <c r="A59" s="4">
        <v>57</v>
      </c>
      <c r="B59" s="56" t="s">
        <v>2436</v>
      </c>
      <c r="C59" s="56" t="s">
        <v>599</v>
      </c>
      <c r="D59" s="70" t="s">
        <v>600</v>
      </c>
      <c r="E59" s="56"/>
      <c r="F59" s="56" t="s">
        <v>601</v>
      </c>
      <c r="G59" s="56"/>
      <c r="H59" s="70" t="s">
        <v>602</v>
      </c>
      <c r="I59" s="56"/>
      <c r="J59" s="70" t="s">
        <v>603</v>
      </c>
      <c r="K59" s="56" t="s">
        <v>2387</v>
      </c>
      <c r="L59" s="56" t="s">
        <v>11</v>
      </c>
      <c r="M59" s="56" t="s">
        <v>618</v>
      </c>
      <c r="N59" s="70" t="s">
        <v>619</v>
      </c>
      <c r="O59" s="56"/>
      <c r="P59" s="56" t="s">
        <v>620</v>
      </c>
      <c r="Q59" s="56"/>
      <c r="R59" s="70" t="s">
        <v>621</v>
      </c>
      <c r="S59" s="56"/>
      <c r="T59" s="70" t="s">
        <v>622</v>
      </c>
      <c r="U59" s="70" t="s">
        <v>623</v>
      </c>
      <c r="V59" s="83">
        <v>2337</v>
      </c>
      <c r="W59" s="83">
        <v>2548</v>
      </c>
      <c r="X59" s="83">
        <v>3558</v>
      </c>
      <c r="Y59" s="83">
        <v>1306</v>
      </c>
      <c r="Z59" s="83">
        <v>91</v>
      </c>
      <c r="AA59" s="83">
        <v>283</v>
      </c>
      <c r="AB59" s="83">
        <v>100</v>
      </c>
      <c r="AC59" s="83">
        <v>0</v>
      </c>
      <c r="AD59" s="83">
        <v>11</v>
      </c>
      <c r="AE59" s="83">
        <v>1317</v>
      </c>
      <c r="AF59" s="83">
        <v>592</v>
      </c>
      <c r="AG59" s="83">
        <v>4088</v>
      </c>
      <c r="AH59" s="91">
        <f t="shared" si="4"/>
        <v>16231</v>
      </c>
      <c r="AI59" s="51">
        <f t="shared" si="5"/>
        <v>16231</v>
      </c>
      <c r="AJ59" s="56" t="str">
        <f>AJ$3</f>
        <v>W-3.6</v>
      </c>
      <c r="AK59" s="56" t="s">
        <v>293</v>
      </c>
      <c r="AL59" s="56"/>
      <c r="AM59" s="4">
        <v>8784</v>
      </c>
      <c r="AN59" s="4">
        <v>12</v>
      </c>
      <c r="AO59" s="4">
        <v>100</v>
      </c>
      <c r="AP59" s="4">
        <v>0</v>
      </c>
      <c r="AQ59" s="12">
        <f t="shared" si="6"/>
        <v>16231</v>
      </c>
      <c r="AR59" s="12">
        <f t="shared" si="7"/>
        <v>0</v>
      </c>
      <c r="AS59" s="53">
        <f t="shared" si="18"/>
        <v>0</v>
      </c>
      <c r="AT59" s="55">
        <f t="shared" si="18"/>
        <v>0</v>
      </c>
      <c r="AU59" s="31">
        <f t="shared" si="16"/>
        <v>0</v>
      </c>
      <c r="AV59" s="31">
        <f t="shared" si="16"/>
        <v>0</v>
      </c>
      <c r="AW59" s="31">
        <f t="shared" si="1"/>
        <v>0</v>
      </c>
      <c r="AX59" s="56">
        <f>AX$3</f>
        <v>0</v>
      </c>
      <c r="AY59" s="10">
        <f t="shared" si="2"/>
        <v>0</v>
      </c>
      <c r="AZ59" s="56">
        <f>AZ$3</f>
        <v>0</v>
      </c>
      <c r="BA59" s="10">
        <f t="shared" si="3"/>
        <v>0</v>
      </c>
      <c r="BB59" s="4"/>
      <c r="BC59" s="10">
        <f t="shared" si="8"/>
        <v>0</v>
      </c>
      <c r="BD59" s="56">
        <f>BD$3</f>
        <v>42.35</v>
      </c>
      <c r="BE59" s="10">
        <f t="shared" si="9"/>
        <v>508.20000000000005</v>
      </c>
      <c r="BF59" s="56">
        <f>BF$3</f>
        <v>34.9</v>
      </c>
      <c r="BG59" s="10">
        <f t="shared" si="10"/>
        <v>0</v>
      </c>
      <c r="BH59" s="56">
        <f>BH$3</f>
        <v>3.5569999999999997E-2</v>
      </c>
      <c r="BI59" s="103">
        <f t="shared" si="11"/>
        <v>577.33666999999991</v>
      </c>
      <c r="BJ59" s="56">
        <f>BJ$3</f>
        <v>2.9309999999999999E-2</v>
      </c>
      <c r="BK59" s="103">
        <f t="shared" si="12"/>
        <v>0</v>
      </c>
      <c r="BL59" s="5">
        <f t="shared" si="13"/>
        <v>1085.53667</v>
      </c>
    </row>
    <row r="60" spans="1:74">
      <c r="A60" s="4">
        <v>58</v>
      </c>
      <c r="B60" s="56" t="s">
        <v>2436</v>
      </c>
      <c r="C60" s="56" t="s">
        <v>599</v>
      </c>
      <c r="D60" s="70" t="s">
        <v>600</v>
      </c>
      <c r="E60" s="56"/>
      <c r="F60" s="56" t="s">
        <v>601</v>
      </c>
      <c r="G60" s="56"/>
      <c r="H60" s="70" t="s">
        <v>602</v>
      </c>
      <c r="I60" s="56"/>
      <c r="J60" s="70" t="s">
        <v>603</v>
      </c>
      <c r="K60" s="56" t="s">
        <v>2387</v>
      </c>
      <c r="L60" s="56" t="s">
        <v>11</v>
      </c>
      <c r="M60" s="56" t="s">
        <v>624</v>
      </c>
      <c r="N60" s="70" t="s">
        <v>625</v>
      </c>
      <c r="O60" s="56" t="s">
        <v>626</v>
      </c>
      <c r="P60" s="56" t="s">
        <v>627</v>
      </c>
      <c r="Q60" s="56" t="s">
        <v>628</v>
      </c>
      <c r="R60" s="70" t="s">
        <v>629</v>
      </c>
      <c r="S60" s="56"/>
      <c r="T60" s="70" t="s">
        <v>630</v>
      </c>
      <c r="U60" s="70" t="s">
        <v>631</v>
      </c>
      <c r="V60" s="83">
        <v>5763</v>
      </c>
      <c r="W60" s="83">
        <v>11</v>
      </c>
      <c r="X60" s="83">
        <v>2409</v>
      </c>
      <c r="Y60" s="83">
        <v>2430</v>
      </c>
      <c r="Z60" s="83">
        <v>1882</v>
      </c>
      <c r="AA60" s="83">
        <v>0</v>
      </c>
      <c r="AB60" s="83">
        <v>344</v>
      </c>
      <c r="AC60" s="83">
        <v>0</v>
      </c>
      <c r="AD60" s="83">
        <v>483</v>
      </c>
      <c r="AE60" s="83">
        <v>33</v>
      </c>
      <c r="AF60" s="83">
        <v>2352</v>
      </c>
      <c r="AG60" s="83">
        <v>2732</v>
      </c>
      <c r="AH60" s="91">
        <f t="shared" si="4"/>
        <v>18439</v>
      </c>
      <c r="AI60" s="51">
        <f t="shared" si="5"/>
        <v>18439</v>
      </c>
      <c r="AJ60" s="56" t="str">
        <f>AJ$3</f>
        <v>W-3.6</v>
      </c>
      <c r="AK60" s="56" t="s">
        <v>293</v>
      </c>
      <c r="AL60" s="56"/>
      <c r="AM60" s="4">
        <v>8784</v>
      </c>
      <c r="AN60" s="4">
        <v>12</v>
      </c>
      <c r="AO60" s="4">
        <v>100</v>
      </c>
      <c r="AP60" s="4">
        <v>0</v>
      </c>
      <c r="AQ60" s="12">
        <f t="shared" si="6"/>
        <v>18439</v>
      </c>
      <c r="AR60" s="12">
        <f t="shared" si="7"/>
        <v>0</v>
      </c>
      <c r="AS60" s="53">
        <f t="shared" si="18"/>
        <v>0</v>
      </c>
      <c r="AT60" s="55">
        <f t="shared" si="18"/>
        <v>0</v>
      </c>
      <c r="AU60" s="31">
        <f t="shared" ref="AU60:AV89" si="19">AQ60*AS60</f>
        <v>0</v>
      </c>
      <c r="AV60" s="31">
        <f t="shared" si="19"/>
        <v>0</v>
      </c>
      <c r="AW60" s="31">
        <f t="shared" si="1"/>
        <v>0</v>
      </c>
      <c r="AX60" s="56">
        <f>AX$3</f>
        <v>0</v>
      </c>
      <c r="AY60" s="10">
        <f t="shared" si="2"/>
        <v>0</v>
      </c>
      <c r="AZ60" s="56">
        <f>AZ$3</f>
        <v>0</v>
      </c>
      <c r="BA60" s="10">
        <f t="shared" si="3"/>
        <v>0</v>
      </c>
      <c r="BB60" s="4"/>
      <c r="BC60" s="10">
        <f t="shared" si="8"/>
        <v>0</v>
      </c>
      <c r="BD60" s="56">
        <f>BD$3</f>
        <v>42.35</v>
      </c>
      <c r="BE60" s="10">
        <f t="shared" si="9"/>
        <v>508.20000000000005</v>
      </c>
      <c r="BF60" s="56">
        <f>BF$3</f>
        <v>34.9</v>
      </c>
      <c r="BG60" s="10">
        <f t="shared" si="10"/>
        <v>0</v>
      </c>
      <c r="BH60" s="56">
        <f>BH$3</f>
        <v>3.5569999999999997E-2</v>
      </c>
      <c r="BI60" s="103">
        <f t="shared" si="11"/>
        <v>655.87522999999999</v>
      </c>
      <c r="BJ60" s="56">
        <f>BJ$3</f>
        <v>2.9309999999999999E-2</v>
      </c>
      <c r="BK60" s="103">
        <f t="shared" si="12"/>
        <v>0</v>
      </c>
      <c r="BL60" s="5">
        <f t="shared" si="13"/>
        <v>1164.0752299999999</v>
      </c>
    </row>
    <row r="61" spans="1:74">
      <c r="A61" s="4">
        <v>59</v>
      </c>
      <c r="B61" s="56" t="s">
        <v>2436</v>
      </c>
      <c r="C61" s="56" t="s">
        <v>599</v>
      </c>
      <c r="D61" s="70" t="s">
        <v>600</v>
      </c>
      <c r="E61" s="56"/>
      <c r="F61" s="56" t="s">
        <v>601</v>
      </c>
      <c r="G61" s="56"/>
      <c r="H61" s="70" t="s">
        <v>602</v>
      </c>
      <c r="I61" s="56"/>
      <c r="J61" s="70" t="s">
        <v>603</v>
      </c>
      <c r="K61" s="56" t="s">
        <v>2387</v>
      </c>
      <c r="L61" s="56" t="s">
        <v>11</v>
      </c>
      <c r="M61" s="56" t="s">
        <v>632</v>
      </c>
      <c r="N61" s="70" t="s">
        <v>625</v>
      </c>
      <c r="O61" s="56" t="s">
        <v>626</v>
      </c>
      <c r="P61" s="56" t="s">
        <v>633</v>
      </c>
      <c r="Q61" s="56"/>
      <c r="R61" s="70" t="s">
        <v>634</v>
      </c>
      <c r="S61" s="56"/>
      <c r="T61" s="70" t="s">
        <v>635</v>
      </c>
      <c r="U61" s="70" t="s">
        <v>636</v>
      </c>
      <c r="V61" s="83">
        <v>1861</v>
      </c>
      <c r="W61" s="83">
        <v>1813</v>
      </c>
      <c r="X61" s="83">
        <v>1536</v>
      </c>
      <c r="Y61" s="83">
        <v>1363</v>
      </c>
      <c r="Z61" s="83">
        <v>1044</v>
      </c>
      <c r="AA61" s="83">
        <v>148</v>
      </c>
      <c r="AB61" s="83">
        <v>100</v>
      </c>
      <c r="AC61" s="83">
        <v>0</v>
      </c>
      <c r="AD61" s="83">
        <v>55</v>
      </c>
      <c r="AE61" s="83">
        <v>383</v>
      </c>
      <c r="AF61" s="83">
        <v>580</v>
      </c>
      <c r="AG61" s="83">
        <v>2570</v>
      </c>
      <c r="AH61" s="91">
        <f t="shared" si="4"/>
        <v>11453</v>
      </c>
      <c r="AI61" s="51">
        <f t="shared" si="5"/>
        <v>11453</v>
      </c>
      <c r="AJ61" s="56" t="str">
        <f>AJ$11</f>
        <v>W-2.1</v>
      </c>
      <c r="AK61" s="56" t="s">
        <v>293</v>
      </c>
      <c r="AL61" s="56"/>
      <c r="AM61" s="4">
        <v>8784</v>
      </c>
      <c r="AN61" s="4">
        <v>12</v>
      </c>
      <c r="AO61" s="4">
        <v>100</v>
      </c>
      <c r="AP61" s="4">
        <v>0</v>
      </c>
      <c r="AQ61" s="12">
        <f t="shared" si="6"/>
        <v>11453</v>
      </c>
      <c r="AR61" s="12">
        <f t="shared" si="7"/>
        <v>0</v>
      </c>
      <c r="AS61" s="53">
        <f t="shared" si="18"/>
        <v>0</v>
      </c>
      <c r="AT61" s="55">
        <f t="shared" si="18"/>
        <v>0</v>
      </c>
      <c r="AU61" s="31">
        <f t="shared" si="19"/>
        <v>0</v>
      </c>
      <c r="AV61" s="31">
        <f t="shared" si="19"/>
        <v>0</v>
      </c>
      <c r="AW61" s="31">
        <f t="shared" si="1"/>
        <v>0</v>
      </c>
      <c r="AX61" s="56">
        <f>AX$11</f>
        <v>0</v>
      </c>
      <c r="AY61" s="10">
        <f t="shared" si="2"/>
        <v>0</v>
      </c>
      <c r="AZ61" s="56">
        <f>AZ$11</f>
        <v>0</v>
      </c>
      <c r="BA61" s="10">
        <f t="shared" si="3"/>
        <v>0</v>
      </c>
      <c r="BB61" s="4"/>
      <c r="BC61" s="10">
        <f t="shared" si="8"/>
        <v>0</v>
      </c>
      <c r="BD61" s="56">
        <f>BD$11</f>
        <v>10.97</v>
      </c>
      <c r="BE61" s="10">
        <f t="shared" si="9"/>
        <v>131.64000000000001</v>
      </c>
      <c r="BF61" s="56">
        <f>BF$11</f>
        <v>9.0399999999999991</v>
      </c>
      <c r="BG61" s="10">
        <f t="shared" si="10"/>
        <v>0</v>
      </c>
      <c r="BH61" s="56">
        <f>BH$11</f>
        <v>4.7449999999999999E-2</v>
      </c>
      <c r="BI61" s="103">
        <f t="shared" si="11"/>
        <v>543.44484999999997</v>
      </c>
      <c r="BJ61" s="56">
        <f>BJ$11</f>
        <v>3.9100000000000003E-2</v>
      </c>
      <c r="BK61" s="103">
        <f t="shared" si="12"/>
        <v>0</v>
      </c>
      <c r="BL61" s="5">
        <f t="shared" si="13"/>
        <v>675.08484999999996</v>
      </c>
    </row>
    <row r="62" spans="1:74">
      <c r="A62" s="4">
        <v>60</v>
      </c>
      <c r="B62" s="56" t="s">
        <v>2436</v>
      </c>
      <c r="C62" s="56" t="s">
        <v>599</v>
      </c>
      <c r="D62" s="70" t="s">
        <v>600</v>
      </c>
      <c r="E62" s="56"/>
      <c r="F62" s="56" t="s">
        <v>601</v>
      </c>
      <c r="G62" s="56"/>
      <c r="H62" s="70" t="s">
        <v>602</v>
      </c>
      <c r="I62" s="56"/>
      <c r="J62" s="70" t="s">
        <v>603</v>
      </c>
      <c r="K62" s="56" t="s">
        <v>2387</v>
      </c>
      <c r="L62" s="56" t="s">
        <v>11</v>
      </c>
      <c r="M62" s="56" t="s">
        <v>637</v>
      </c>
      <c r="N62" s="70" t="s">
        <v>638</v>
      </c>
      <c r="O62" s="56"/>
      <c r="P62" s="56" t="s">
        <v>639</v>
      </c>
      <c r="Q62" s="56"/>
      <c r="R62" s="70" t="s">
        <v>640</v>
      </c>
      <c r="S62" s="56"/>
      <c r="T62" s="70" t="s">
        <v>641</v>
      </c>
      <c r="U62" s="70" t="s">
        <v>642</v>
      </c>
      <c r="V62" s="83">
        <v>1964</v>
      </c>
      <c r="W62" s="83">
        <v>1902</v>
      </c>
      <c r="X62" s="83">
        <v>1516</v>
      </c>
      <c r="Y62" s="83">
        <v>1416</v>
      </c>
      <c r="Z62" s="83">
        <v>804</v>
      </c>
      <c r="AA62" s="83">
        <v>11</v>
      </c>
      <c r="AB62" s="83">
        <v>22</v>
      </c>
      <c r="AC62" s="83">
        <v>0</v>
      </c>
      <c r="AD62" s="83">
        <v>11</v>
      </c>
      <c r="AE62" s="83">
        <v>265</v>
      </c>
      <c r="AF62" s="83">
        <v>452</v>
      </c>
      <c r="AG62" s="83">
        <v>2493</v>
      </c>
      <c r="AH62" s="91">
        <f t="shared" si="4"/>
        <v>10856</v>
      </c>
      <c r="AI62" s="51">
        <f t="shared" si="5"/>
        <v>10856</v>
      </c>
      <c r="AJ62" s="56" t="str">
        <f>AJ$11</f>
        <v>W-2.1</v>
      </c>
      <c r="AK62" s="56" t="s">
        <v>293</v>
      </c>
      <c r="AL62" s="56"/>
      <c r="AM62" s="4">
        <v>8784</v>
      </c>
      <c r="AN62" s="4">
        <v>12</v>
      </c>
      <c r="AO62" s="4">
        <v>100</v>
      </c>
      <c r="AP62" s="4">
        <v>0</v>
      </c>
      <c r="AQ62" s="12">
        <f t="shared" si="6"/>
        <v>10856</v>
      </c>
      <c r="AR62" s="12">
        <f t="shared" si="7"/>
        <v>0</v>
      </c>
      <c r="AS62" s="53">
        <f t="shared" si="18"/>
        <v>0</v>
      </c>
      <c r="AT62" s="55">
        <f t="shared" si="18"/>
        <v>0</v>
      </c>
      <c r="AU62" s="31">
        <f t="shared" si="19"/>
        <v>0</v>
      </c>
      <c r="AV62" s="31">
        <f t="shared" si="19"/>
        <v>0</v>
      </c>
      <c r="AW62" s="31">
        <f t="shared" si="1"/>
        <v>0</v>
      </c>
      <c r="AX62" s="56">
        <f>AX$11</f>
        <v>0</v>
      </c>
      <c r="AY62" s="10">
        <f t="shared" si="2"/>
        <v>0</v>
      </c>
      <c r="AZ62" s="56">
        <f>AZ$11</f>
        <v>0</v>
      </c>
      <c r="BA62" s="10">
        <f t="shared" si="3"/>
        <v>0</v>
      </c>
      <c r="BB62" s="4"/>
      <c r="BC62" s="10">
        <f t="shared" si="8"/>
        <v>0</v>
      </c>
      <c r="BD62" s="56">
        <f>BD$11</f>
        <v>10.97</v>
      </c>
      <c r="BE62" s="10">
        <f t="shared" si="9"/>
        <v>131.64000000000001</v>
      </c>
      <c r="BF62" s="56">
        <f>BF$11</f>
        <v>9.0399999999999991</v>
      </c>
      <c r="BG62" s="10">
        <f t="shared" si="10"/>
        <v>0</v>
      </c>
      <c r="BH62" s="56">
        <f>BH$11</f>
        <v>4.7449999999999999E-2</v>
      </c>
      <c r="BI62" s="103">
        <f t="shared" si="11"/>
        <v>515.11720000000003</v>
      </c>
      <c r="BJ62" s="56">
        <f>BJ$11</f>
        <v>3.9100000000000003E-2</v>
      </c>
      <c r="BK62" s="103">
        <f t="shared" si="12"/>
        <v>0</v>
      </c>
      <c r="BL62" s="5">
        <f t="shared" si="13"/>
        <v>646.75720000000001</v>
      </c>
    </row>
    <row r="63" spans="1:74" s="68" customFormat="1">
      <c r="A63" s="4">
        <v>61</v>
      </c>
      <c r="B63" s="56" t="s">
        <v>2436</v>
      </c>
      <c r="C63" s="56" t="s">
        <v>644</v>
      </c>
      <c r="D63" s="70" t="s">
        <v>645</v>
      </c>
      <c r="E63" s="56"/>
      <c r="F63" s="56" t="s">
        <v>646</v>
      </c>
      <c r="G63" s="56">
        <v>44529</v>
      </c>
      <c r="H63" s="70" t="s">
        <v>4</v>
      </c>
      <c r="I63" s="56"/>
      <c r="J63" s="70" t="s">
        <v>647</v>
      </c>
      <c r="K63" s="56" t="s">
        <v>2387</v>
      </c>
      <c r="L63" s="56" t="s">
        <v>11</v>
      </c>
      <c r="M63" s="56" t="s">
        <v>648</v>
      </c>
      <c r="N63" s="70" t="s">
        <v>649</v>
      </c>
      <c r="O63" s="56" t="s">
        <v>650</v>
      </c>
      <c r="P63" s="56" t="s">
        <v>650</v>
      </c>
      <c r="Q63" s="56"/>
      <c r="R63" s="70" t="s">
        <v>640</v>
      </c>
      <c r="S63" s="56"/>
      <c r="T63" s="70" t="s">
        <v>651</v>
      </c>
      <c r="U63" s="70" t="s">
        <v>652</v>
      </c>
      <c r="V63" s="83">
        <v>6802</v>
      </c>
      <c r="W63" s="83">
        <v>15190</v>
      </c>
      <c r="X63" s="83">
        <v>14662</v>
      </c>
      <c r="Y63" s="83">
        <v>23259</v>
      </c>
      <c r="Z63" s="83">
        <v>22</v>
      </c>
      <c r="AA63" s="83">
        <v>0</v>
      </c>
      <c r="AB63" s="83">
        <v>0</v>
      </c>
      <c r="AC63" s="83">
        <v>0</v>
      </c>
      <c r="AD63" s="83">
        <v>44</v>
      </c>
      <c r="AE63" s="83">
        <v>4788</v>
      </c>
      <c r="AF63" s="83">
        <v>10589</v>
      </c>
      <c r="AG63" s="83">
        <v>14974</v>
      </c>
      <c r="AH63" s="91">
        <f t="shared" si="4"/>
        <v>90330</v>
      </c>
      <c r="AI63" s="51">
        <f t="shared" si="5"/>
        <v>90330</v>
      </c>
      <c r="AJ63" s="56" t="str">
        <f>AJ$29</f>
        <v>W-4</v>
      </c>
      <c r="AK63" s="56" t="s">
        <v>293</v>
      </c>
      <c r="AL63" s="56"/>
      <c r="AM63" s="4">
        <v>8784</v>
      </c>
      <c r="AN63" s="4">
        <v>12</v>
      </c>
      <c r="AO63" s="4">
        <v>0</v>
      </c>
      <c r="AP63" s="4">
        <v>100</v>
      </c>
      <c r="AQ63" s="12">
        <f t="shared" si="6"/>
        <v>0</v>
      </c>
      <c r="AR63" s="12">
        <f t="shared" si="7"/>
        <v>90330</v>
      </c>
      <c r="AS63" s="53">
        <f t="shared" si="18"/>
        <v>0</v>
      </c>
      <c r="AT63" s="55">
        <f t="shared" si="18"/>
        <v>0</v>
      </c>
      <c r="AU63" s="31">
        <f t="shared" si="19"/>
        <v>0</v>
      </c>
      <c r="AV63" s="31">
        <f t="shared" si="19"/>
        <v>0</v>
      </c>
      <c r="AW63" s="31">
        <f t="shared" si="1"/>
        <v>0</v>
      </c>
      <c r="AX63" s="56">
        <f>AX$29</f>
        <v>0</v>
      </c>
      <c r="AY63" s="10">
        <f t="shared" si="2"/>
        <v>0</v>
      </c>
      <c r="AZ63" s="56">
        <f>AZ$29</f>
        <v>0</v>
      </c>
      <c r="BA63" s="10">
        <f t="shared" si="3"/>
        <v>0</v>
      </c>
      <c r="BB63" s="4">
        <v>3.8999999999999998E-3</v>
      </c>
      <c r="BC63" s="10">
        <f t="shared" si="8"/>
        <v>352.28699999999998</v>
      </c>
      <c r="BD63" s="56">
        <f>BD$29</f>
        <v>236.57</v>
      </c>
      <c r="BE63" s="10">
        <f t="shared" si="9"/>
        <v>0</v>
      </c>
      <c r="BF63" s="56">
        <f>BF$29</f>
        <v>194.95</v>
      </c>
      <c r="BG63" s="10">
        <f t="shared" si="10"/>
        <v>2339.3999999999996</v>
      </c>
      <c r="BH63" s="56">
        <f>BH$29</f>
        <v>3.4860000000000002E-2</v>
      </c>
      <c r="BI63" s="103">
        <f t="shared" si="11"/>
        <v>0</v>
      </c>
      <c r="BJ63" s="56">
        <f>BJ$29</f>
        <v>2.8729999999999999E-2</v>
      </c>
      <c r="BK63" s="103">
        <f t="shared" si="12"/>
        <v>2595.1808999999998</v>
      </c>
      <c r="BL63" s="5">
        <f t="shared" si="13"/>
        <v>5286.8678999999993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>
      <c r="A64" s="4">
        <v>62</v>
      </c>
      <c r="B64" s="56" t="s">
        <v>2436</v>
      </c>
      <c r="C64" s="56" t="s">
        <v>644</v>
      </c>
      <c r="D64" s="70" t="s">
        <v>645</v>
      </c>
      <c r="E64" s="56"/>
      <c r="F64" s="56" t="s">
        <v>646</v>
      </c>
      <c r="G64" s="56">
        <v>44529</v>
      </c>
      <c r="H64" s="70" t="s">
        <v>4</v>
      </c>
      <c r="I64" s="56"/>
      <c r="J64" s="70" t="s">
        <v>647</v>
      </c>
      <c r="K64" s="56" t="s">
        <v>2387</v>
      </c>
      <c r="L64" s="56" t="s">
        <v>11</v>
      </c>
      <c r="M64" s="56" t="s">
        <v>653</v>
      </c>
      <c r="N64" s="70" t="s">
        <v>645</v>
      </c>
      <c r="O64" s="56" t="s">
        <v>646</v>
      </c>
      <c r="P64" s="56" t="s">
        <v>646</v>
      </c>
      <c r="Q64" s="56" t="s">
        <v>654</v>
      </c>
      <c r="R64" s="70" t="s">
        <v>655</v>
      </c>
      <c r="S64" s="56"/>
      <c r="T64" s="70" t="s">
        <v>2332</v>
      </c>
      <c r="U64" s="70" t="s">
        <v>656</v>
      </c>
      <c r="V64" s="83"/>
      <c r="W64" s="83"/>
      <c r="X64" s="83"/>
      <c r="Y64" s="83"/>
      <c r="Z64" s="83"/>
      <c r="AA64" s="83"/>
      <c r="AB64" s="83">
        <v>1896</v>
      </c>
      <c r="AC64" s="83"/>
      <c r="AD64" s="83"/>
      <c r="AE64" s="83"/>
      <c r="AF64" s="83"/>
      <c r="AG64" s="83">
        <v>3542</v>
      </c>
      <c r="AH64" s="91">
        <f t="shared" si="4"/>
        <v>5438</v>
      </c>
      <c r="AI64" s="51">
        <f t="shared" si="5"/>
        <v>5438</v>
      </c>
      <c r="AJ64" s="56" t="str">
        <f>AJ$3</f>
        <v>W-3.6</v>
      </c>
      <c r="AK64" s="56" t="s">
        <v>293</v>
      </c>
      <c r="AL64" s="56"/>
      <c r="AM64" s="4">
        <v>8784</v>
      </c>
      <c r="AN64" s="4">
        <v>12</v>
      </c>
      <c r="AO64" s="4">
        <v>100</v>
      </c>
      <c r="AP64" s="4">
        <v>0</v>
      </c>
      <c r="AQ64" s="12">
        <f t="shared" si="6"/>
        <v>5438</v>
      </c>
      <c r="AR64" s="12">
        <f t="shared" si="7"/>
        <v>0</v>
      </c>
      <c r="AS64" s="53">
        <f t="shared" si="18"/>
        <v>0</v>
      </c>
      <c r="AT64" s="55">
        <f t="shared" si="18"/>
        <v>0</v>
      </c>
      <c r="AU64" s="31">
        <f t="shared" si="19"/>
        <v>0</v>
      </c>
      <c r="AV64" s="31">
        <f t="shared" si="19"/>
        <v>0</v>
      </c>
      <c r="AW64" s="31">
        <f t="shared" si="1"/>
        <v>0</v>
      </c>
      <c r="AX64" s="56">
        <f>AX$3</f>
        <v>0</v>
      </c>
      <c r="AY64" s="10">
        <f t="shared" si="2"/>
        <v>0</v>
      </c>
      <c r="AZ64" s="56">
        <f>AZ$3</f>
        <v>0</v>
      </c>
      <c r="BA64" s="10">
        <f t="shared" si="3"/>
        <v>0</v>
      </c>
      <c r="BB64" s="4">
        <v>3.8999999999999998E-3</v>
      </c>
      <c r="BC64" s="10">
        <f t="shared" si="8"/>
        <v>21.208199999999998</v>
      </c>
      <c r="BD64" s="56">
        <f>BD$3</f>
        <v>42.35</v>
      </c>
      <c r="BE64" s="10">
        <f t="shared" si="9"/>
        <v>508.20000000000005</v>
      </c>
      <c r="BF64" s="56">
        <f>BF$3</f>
        <v>34.9</v>
      </c>
      <c r="BG64" s="10">
        <f t="shared" si="10"/>
        <v>0</v>
      </c>
      <c r="BH64" s="56">
        <f>BH$3</f>
        <v>3.5569999999999997E-2</v>
      </c>
      <c r="BI64" s="103">
        <f t="shared" si="11"/>
        <v>193.42965999999996</v>
      </c>
      <c r="BJ64" s="56">
        <f>BJ$3</f>
        <v>2.9309999999999999E-2</v>
      </c>
      <c r="BK64" s="103">
        <f t="shared" si="12"/>
        <v>0</v>
      </c>
      <c r="BL64" s="5">
        <f t="shared" si="13"/>
        <v>722.83786000000009</v>
      </c>
    </row>
    <row r="65" spans="1:64">
      <c r="A65" s="4">
        <v>63</v>
      </c>
      <c r="B65" s="56" t="s">
        <v>2436</v>
      </c>
      <c r="C65" s="56" t="s">
        <v>657</v>
      </c>
      <c r="D65" s="70" t="s">
        <v>658</v>
      </c>
      <c r="E65" s="56"/>
      <c r="F65" s="56" t="s">
        <v>659</v>
      </c>
      <c r="G65" s="56" t="s">
        <v>660</v>
      </c>
      <c r="H65" s="70" t="s">
        <v>143</v>
      </c>
      <c r="I65" s="56"/>
      <c r="J65" s="70" t="s">
        <v>661</v>
      </c>
      <c r="K65" s="56" t="s">
        <v>2387</v>
      </c>
      <c r="L65" s="56" t="s">
        <v>11</v>
      </c>
      <c r="M65" s="56" t="s">
        <v>662</v>
      </c>
      <c r="N65" s="70" t="s">
        <v>658</v>
      </c>
      <c r="O65" s="56"/>
      <c r="P65" s="56" t="s">
        <v>659</v>
      </c>
      <c r="Q65" s="56" t="s">
        <v>660</v>
      </c>
      <c r="R65" s="70" t="s">
        <v>143</v>
      </c>
      <c r="S65" s="56"/>
      <c r="T65" s="70" t="s">
        <v>663</v>
      </c>
      <c r="U65" s="70" t="s">
        <v>664</v>
      </c>
      <c r="V65" s="83">
        <v>29528</v>
      </c>
      <c r="W65" s="83">
        <v>24828</v>
      </c>
      <c r="X65" s="83">
        <v>33237</v>
      </c>
      <c r="Y65" s="83">
        <v>20221</v>
      </c>
      <c r="Z65" s="83">
        <v>7640</v>
      </c>
      <c r="AA65" s="83">
        <v>5463</v>
      </c>
      <c r="AB65" s="83">
        <v>3375</v>
      </c>
      <c r="AC65" s="83">
        <v>3369</v>
      </c>
      <c r="AD65" s="83">
        <v>9384</v>
      </c>
      <c r="AE65" s="83">
        <v>13195</v>
      </c>
      <c r="AF65" s="83">
        <v>22009</v>
      </c>
      <c r="AG65" s="83">
        <v>30602</v>
      </c>
      <c r="AH65" s="91">
        <f t="shared" si="4"/>
        <v>202851</v>
      </c>
      <c r="AI65" s="51">
        <f t="shared" si="5"/>
        <v>202851</v>
      </c>
      <c r="AJ65" s="56" t="str">
        <f>AJ$29</f>
        <v>W-4</v>
      </c>
      <c r="AK65" s="56" t="s">
        <v>293</v>
      </c>
      <c r="AL65" s="56"/>
      <c r="AM65" s="4">
        <v>8784</v>
      </c>
      <c r="AN65" s="4">
        <v>12</v>
      </c>
      <c r="AO65" s="4">
        <v>100</v>
      </c>
      <c r="AP65" s="4">
        <v>0</v>
      </c>
      <c r="AQ65" s="12">
        <f t="shared" si="6"/>
        <v>202851</v>
      </c>
      <c r="AR65" s="12">
        <f t="shared" si="7"/>
        <v>0</v>
      </c>
      <c r="AS65" s="53">
        <f t="shared" si="18"/>
        <v>0</v>
      </c>
      <c r="AT65" s="55">
        <f t="shared" si="18"/>
        <v>0</v>
      </c>
      <c r="AU65" s="31">
        <f t="shared" si="19"/>
        <v>0</v>
      </c>
      <c r="AV65" s="31">
        <f t="shared" si="19"/>
        <v>0</v>
      </c>
      <c r="AW65" s="31">
        <f t="shared" si="1"/>
        <v>0</v>
      </c>
      <c r="AX65" s="56">
        <f>AX$29</f>
        <v>0</v>
      </c>
      <c r="AY65" s="10">
        <f t="shared" si="2"/>
        <v>0</v>
      </c>
      <c r="AZ65" s="56">
        <f>AZ$29</f>
        <v>0</v>
      </c>
      <c r="BA65" s="10">
        <f t="shared" si="3"/>
        <v>0</v>
      </c>
      <c r="BB65" s="4"/>
      <c r="BC65" s="10">
        <f t="shared" si="8"/>
        <v>0</v>
      </c>
      <c r="BD65" s="56">
        <f>BD$29</f>
        <v>236.57</v>
      </c>
      <c r="BE65" s="10">
        <f t="shared" si="9"/>
        <v>2838.84</v>
      </c>
      <c r="BF65" s="56">
        <f>BF$29</f>
        <v>194.95</v>
      </c>
      <c r="BG65" s="10">
        <f t="shared" si="10"/>
        <v>0</v>
      </c>
      <c r="BH65" s="56">
        <f>BH$29</f>
        <v>3.4860000000000002E-2</v>
      </c>
      <c r="BI65" s="103">
        <f t="shared" si="11"/>
        <v>7071.3858600000003</v>
      </c>
      <c r="BJ65" s="56">
        <f>BJ$29</f>
        <v>2.8729999999999999E-2</v>
      </c>
      <c r="BK65" s="103">
        <f t="shared" si="12"/>
        <v>0</v>
      </c>
      <c r="BL65" s="5">
        <f t="shared" si="13"/>
        <v>9910.2258600000005</v>
      </c>
    </row>
    <row r="66" spans="1:64">
      <c r="A66" s="4">
        <v>64</v>
      </c>
      <c r="B66" s="56" t="s">
        <v>2436</v>
      </c>
      <c r="C66" s="56" t="s">
        <v>657</v>
      </c>
      <c r="D66" s="70" t="s">
        <v>658</v>
      </c>
      <c r="E66" s="56"/>
      <c r="F66" s="56" t="s">
        <v>659</v>
      </c>
      <c r="G66" s="56" t="s">
        <v>660</v>
      </c>
      <c r="H66" s="70" t="s">
        <v>143</v>
      </c>
      <c r="I66" s="56"/>
      <c r="J66" s="70" t="s">
        <v>661</v>
      </c>
      <c r="K66" s="56" t="s">
        <v>2387</v>
      </c>
      <c r="L66" s="56" t="s">
        <v>11</v>
      </c>
      <c r="M66" s="56" t="s">
        <v>665</v>
      </c>
      <c r="N66" s="70" t="s">
        <v>666</v>
      </c>
      <c r="O66" s="56" t="s">
        <v>667</v>
      </c>
      <c r="P66" s="56" t="s">
        <v>667</v>
      </c>
      <c r="Q66" s="56" t="s">
        <v>668</v>
      </c>
      <c r="R66" s="70" t="s">
        <v>39</v>
      </c>
      <c r="S66" s="56"/>
      <c r="T66" s="70" t="s">
        <v>669</v>
      </c>
      <c r="U66" s="70" t="s">
        <v>670</v>
      </c>
      <c r="V66" s="83"/>
      <c r="W66" s="83">
        <v>11282</v>
      </c>
      <c r="X66" s="83"/>
      <c r="Y66" s="83">
        <v>8398</v>
      </c>
      <c r="Z66" s="83"/>
      <c r="AA66" s="83">
        <v>1453</v>
      </c>
      <c r="AB66" s="83"/>
      <c r="AC66" s="83">
        <v>11</v>
      </c>
      <c r="AD66" s="83"/>
      <c r="AE66" s="83">
        <v>2116</v>
      </c>
      <c r="AF66" s="83"/>
      <c r="AG66" s="83">
        <v>7425</v>
      </c>
      <c r="AH66" s="91">
        <f t="shared" si="4"/>
        <v>30685</v>
      </c>
      <c r="AI66" s="51">
        <f t="shared" si="5"/>
        <v>30685</v>
      </c>
      <c r="AJ66" s="56" t="str">
        <f>AJ$3</f>
        <v>W-3.6</v>
      </c>
      <c r="AK66" s="56" t="s">
        <v>293</v>
      </c>
      <c r="AL66" s="56"/>
      <c r="AM66" s="4">
        <v>8784</v>
      </c>
      <c r="AN66" s="4">
        <v>12</v>
      </c>
      <c r="AO66" s="4">
        <v>100</v>
      </c>
      <c r="AP66" s="4">
        <v>0</v>
      </c>
      <c r="AQ66" s="12">
        <f t="shared" si="6"/>
        <v>30685</v>
      </c>
      <c r="AR66" s="12">
        <f t="shared" si="7"/>
        <v>0</v>
      </c>
      <c r="AS66" s="53">
        <f t="shared" si="18"/>
        <v>0</v>
      </c>
      <c r="AT66" s="55">
        <f t="shared" si="18"/>
        <v>0</v>
      </c>
      <c r="AU66" s="31">
        <f t="shared" si="19"/>
        <v>0</v>
      </c>
      <c r="AV66" s="31">
        <f t="shared" si="19"/>
        <v>0</v>
      </c>
      <c r="AW66" s="31">
        <f t="shared" ref="AW66:AW120" si="20">SUM(AU66:AV66)</f>
        <v>0</v>
      </c>
      <c r="AX66" s="56">
        <f>AX$3</f>
        <v>0</v>
      </c>
      <c r="AY66" s="10">
        <f t="shared" si="2"/>
        <v>0</v>
      </c>
      <c r="AZ66" s="56">
        <f>AZ$3</f>
        <v>0</v>
      </c>
      <c r="BA66" s="10">
        <f t="shared" si="3"/>
        <v>0</v>
      </c>
      <c r="BB66" s="4"/>
      <c r="BC66" s="10">
        <f t="shared" si="8"/>
        <v>0</v>
      </c>
      <c r="BD66" s="56">
        <f>BD$3</f>
        <v>42.35</v>
      </c>
      <c r="BE66" s="10">
        <f t="shared" si="9"/>
        <v>508.20000000000005</v>
      </c>
      <c r="BF66" s="56">
        <f>BF$3</f>
        <v>34.9</v>
      </c>
      <c r="BG66" s="10">
        <f t="shared" si="10"/>
        <v>0</v>
      </c>
      <c r="BH66" s="56">
        <f>BH$3</f>
        <v>3.5569999999999997E-2</v>
      </c>
      <c r="BI66" s="103">
        <f t="shared" si="11"/>
        <v>1091.4654499999999</v>
      </c>
      <c r="BJ66" s="56">
        <f>BJ$3</f>
        <v>2.9309999999999999E-2</v>
      </c>
      <c r="BK66" s="103">
        <f t="shared" si="12"/>
        <v>0</v>
      </c>
      <c r="BL66" s="5">
        <f t="shared" si="13"/>
        <v>1599.66545</v>
      </c>
    </row>
    <row r="67" spans="1:64">
      <c r="A67" s="4">
        <v>65</v>
      </c>
      <c r="B67" s="56" t="s">
        <v>2436</v>
      </c>
      <c r="C67" s="56" t="s">
        <v>657</v>
      </c>
      <c r="D67" s="70" t="s">
        <v>658</v>
      </c>
      <c r="E67" s="56"/>
      <c r="F67" s="56" t="s">
        <v>659</v>
      </c>
      <c r="G67" s="56" t="s">
        <v>660</v>
      </c>
      <c r="H67" s="70" t="s">
        <v>143</v>
      </c>
      <c r="I67" s="56"/>
      <c r="J67" s="70" t="s">
        <v>661</v>
      </c>
      <c r="K67" s="56" t="s">
        <v>2387</v>
      </c>
      <c r="L67" s="56" t="s">
        <v>11</v>
      </c>
      <c r="M67" s="56" t="s">
        <v>671</v>
      </c>
      <c r="N67" s="70" t="s">
        <v>672</v>
      </c>
      <c r="O67" s="56" t="s">
        <v>673</v>
      </c>
      <c r="P67" s="56" t="s">
        <v>673</v>
      </c>
      <c r="Q67" s="56"/>
      <c r="R67" s="70" t="s">
        <v>674</v>
      </c>
      <c r="S67" s="56"/>
      <c r="T67" s="70" t="s">
        <v>675</v>
      </c>
      <c r="U67" s="70" t="s">
        <v>676</v>
      </c>
      <c r="V67" s="83">
        <v>1267</v>
      </c>
      <c r="W67" s="83">
        <v>1122</v>
      </c>
      <c r="X67" s="83">
        <v>922</v>
      </c>
      <c r="Y67" s="83">
        <v>719</v>
      </c>
      <c r="Z67" s="83">
        <v>246</v>
      </c>
      <c r="AA67" s="83">
        <v>55</v>
      </c>
      <c r="AB67" s="83">
        <v>11</v>
      </c>
      <c r="AC67" s="83">
        <v>11</v>
      </c>
      <c r="AD67" s="83">
        <v>132</v>
      </c>
      <c r="AE67" s="83">
        <v>419</v>
      </c>
      <c r="AF67" s="83">
        <v>840</v>
      </c>
      <c r="AG67" s="83">
        <v>1295</v>
      </c>
      <c r="AH67" s="91">
        <f t="shared" si="4"/>
        <v>7039</v>
      </c>
      <c r="AI67" s="51">
        <f t="shared" si="5"/>
        <v>7039</v>
      </c>
      <c r="AJ67" s="56" t="str">
        <f>AJ$11</f>
        <v>W-2.1</v>
      </c>
      <c r="AK67" s="56" t="s">
        <v>293</v>
      </c>
      <c r="AL67" s="56"/>
      <c r="AM67" s="4">
        <v>8784</v>
      </c>
      <c r="AN67" s="4">
        <v>12</v>
      </c>
      <c r="AO67" s="4">
        <v>100</v>
      </c>
      <c r="AP67" s="4">
        <v>0</v>
      </c>
      <c r="AQ67" s="12">
        <f t="shared" si="6"/>
        <v>7039</v>
      </c>
      <c r="AR67" s="12">
        <f t="shared" si="7"/>
        <v>0</v>
      </c>
      <c r="AS67" s="53">
        <f t="shared" si="18"/>
        <v>0</v>
      </c>
      <c r="AT67" s="55">
        <f t="shared" si="18"/>
        <v>0</v>
      </c>
      <c r="AU67" s="31">
        <f t="shared" si="19"/>
        <v>0</v>
      </c>
      <c r="AV67" s="31">
        <f t="shared" si="19"/>
        <v>0</v>
      </c>
      <c r="AW67" s="31">
        <f t="shared" si="20"/>
        <v>0</v>
      </c>
      <c r="AX67" s="56">
        <f>AX$11</f>
        <v>0</v>
      </c>
      <c r="AY67" s="10">
        <f t="shared" ref="AY67:AY129" si="21">AX67*AN67*AO67/100</f>
        <v>0</v>
      </c>
      <c r="AZ67" s="56">
        <f>AZ$11</f>
        <v>0</v>
      </c>
      <c r="BA67" s="10">
        <f t="shared" ref="BA67:BA129" si="22">AZ67*AN67*AP67/100</f>
        <v>0</v>
      </c>
      <c r="BB67" s="4"/>
      <c r="BC67" s="10">
        <f t="shared" si="8"/>
        <v>0</v>
      </c>
      <c r="BD67" s="56">
        <f>BD$11</f>
        <v>10.97</v>
      </c>
      <c r="BE67" s="10">
        <f t="shared" si="9"/>
        <v>131.64000000000001</v>
      </c>
      <c r="BF67" s="56">
        <f>BF$11</f>
        <v>9.0399999999999991</v>
      </c>
      <c r="BG67" s="10">
        <f t="shared" si="10"/>
        <v>0</v>
      </c>
      <c r="BH67" s="56">
        <f>BH$11</f>
        <v>4.7449999999999999E-2</v>
      </c>
      <c r="BI67" s="103">
        <f t="shared" si="11"/>
        <v>334.00054999999998</v>
      </c>
      <c r="BJ67" s="56">
        <f>BJ$11</f>
        <v>3.9100000000000003E-2</v>
      </c>
      <c r="BK67" s="103">
        <f t="shared" si="12"/>
        <v>0</v>
      </c>
      <c r="BL67" s="5">
        <f t="shared" si="13"/>
        <v>465.64054999999996</v>
      </c>
    </row>
    <row r="68" spans="1:64">
      <c r="A68" s="4">
        <v>66</v>
      </c>
      <c r="B68" s="56" t="s">
        <v>2436</v>
      </c>
      <c r="C68" s="56" t="s">
        <v>657</v>
      </c>
      <c r="D68" s="70" t="s">
        <v>658</v>
      </c>
      <c r="E68" s="56"/>
      <c r="F68" s="56" t="s">
        <v>659</v>
      </c>
      <c r="G68" s="56" t="s">
        <v>660</v>
      </c>
      <c r="H68" s="70" t="s">
        <v>143</v>
      </c>
      <c r="I68" s="56"/>
      <c r="J68" s="70" t="s">
        <v>661</v>
      </c>
      <c r="K68" s="56" t="s">
        <v>2387</v>
      </c>
      <c r="L68" s="56" t="s">
        <v>11</v>
      </c>
      <c r="M68" s="56" t="s">
        <v>677</v>
      </c>
      <c r="N68" s="70" t="s">
        <v>658</v>
      </c>
      <c r="O68" s="56" t="s">
        <v>659</v>
      </c>
      <c r="P68" s="56" t="s">
        <v>678</v>
      </c>
      <c r="Q68" s="56"/>
      <c r="R68" s="70" t="s">
        <v>679</v>
      </c>
      <c r="S68" s="56"/>
      <c r="T68" s="70" t="s">
        <v>680</v>
      </c>
      <c r="U68" s="70" t="s">
        <v>681</v>
      </c>
      <c r="V68" s="83">
        <v>2849</v>
      </c>
      <c r="W68" s="83">
        <v>2591</v>
      </c>
      <c r="X68" s="83">
        <v>2035</v>
      </c>
      <c r="Y68" s="83">
        <v>708</v>
      </c>
      <c r="Z68" s="83">
        <v>761</v>
      </c>
      <c r="AA68" s="83">
        <v>1468</v>
      </c>
      <c r="AB68" s="83">
        <v>121</v>
      </c>
      <c r="AC68" s="83">
        <v>132</v>
      </c>
      <c r="AD68" s="83">
        <v>1046</v>
      </c>
      <c r="AE68" s="83">
        <v>1301</v>
      </c>
      <c r="AF68" s="83">
        <v>1770</v>
      </c>
      <c r="AG68" s="83">
        <v>2736</v>
      </c>
      <c r="AH68" s="91">
        <f t="shared" ref="AH68:AH129" si="23">SUM(V68:AG68)</f>
        <v>17518</v>
      </c>
      <c r="AI68" s="51">
        <f t="shared" ref="AI68:AI129" si="24">AH68</f>
        <v>17518</v>
      </c>
      <c r="AJ68" s="56" t="str">
        <f>AJ$11</f>
        <v>W-2.1</v>
      </c>
      <c r="AK68" s="56" t="s">
        <v>293</v>
      </c>
      <c r="AL68" s="56"/>
      <c r="AM68" s="4">
        <v>8784</v>
      </c>
      <c r="AN68" s="4">
        <v>12</v>
      </c>
      <c r="AO68" s="4">
        <v>100</v>
      </c>
      <c r="AP68" s="4">
        <v>0</v>
      </c>
      <c r="AQ68" s="12">
        <f t="shared" ref="AQ68:AQ129" si="25">INT(AO68*AI68/100)</f>
        <v>17518</v>
      </c>
      <c r="AR68" s="12">
        <f t="shared" ref="AR68:AR129" si="26">INT(AP68*AI68/100)</f>
        <v>0</v>
      </c>
      <c r="AS68" s="53">
        <f t="shared" ref="AS68:AT83" si="27">AS67</f>
        <v>0</v>
      </c>
      <c r="AT68" s="55">
        <f t="shared" si="27"/>
        <v>0</v>
      </c>
      <c r="AU68" s="31">
        <f t="shared" si="19"/>
        <v>0</v>
      </c>
      <c r="AV68" s="31">
        <f t="shared" si="19"/>
        <v>0</v>
      </c>
      <c r="AW68" s="31">
        <f t="shared" si="20"/>
        <v>0</v>
      </c>
      <c r="AX68" s="56">
        <f>AX$11</f>
        <v>0</v>
      </c>
      <c r="AY68" s="10">
        <f t="shared" si="21"/>
        <v>0</v>
      </c>
      <c r="AZ68" s="56">
        <f>AZ$11</f>
        <v>0</v>
      </c>
      <c r="BA68" s="10">
        <f t="shared" si="22"/>
        <v>0</v>
      </c>
      <c r="BB68" s="4"/>
      <c r="BC68" s="10">
        <f t="shared" ref="BC68:BC129" si="28">BB68*AI68</f>
        <v>0</v>
      </c>
      <c r="BD68" s="56">
        <f>BD$11</f>
        <v>10.97</v>
      </c>
      <c r="BE68" s="10">
        <f t="shared" ref="BE68:BE129" si="29">BD68*AN68*AO68/100</f>
        <v>131.64000000000001</v>
      </c>
      <c r="BF68" s="56">
        <f>BF$11</f>
        <v>9.0399999999999991</v>
      </c>
      <c r="BG68" s="10">
        <f t="shared" ref="BG68:BG125" si="30">BF68*AN68*AP68/100</f>
        <v>0</v>
      </c>
      <c r="BH68" s="56">
        <f>BH$11</f>
        <v>4.7449999999999999E-2</v>
      </c>
      <c r="BI68" s="103">
        <f t="shared" ref="BI68:BI129" si="31">BH68*AI68*AO68/100</f>
        <v>831.22910000000002</v>
      </c>
      <c r="BJ68" s="56">
        <f>BJ$11</f>
        <v>3.9100000000000003E-2</v>
      </c>
      <c r="BK68" s="103">
        <f t="shared" ref="BK68:BK129" si="32">BJ68*AI68*AP68/100</f>
        <v>0</v>
      </c>
      <c r="BL68" s="5">
        <f t="shared" ref="BL68:BL129" si="33">BK68+BI68+BG68+BE68+BC68+BA68+AY68+AW68</f>
        <v>962.8691</v>
      </c>
    </row>
    <row r="69" spans="1:64">
      <c r="A69" s="4">
        <v>67</v>
      </c>
      <c r="B69" s="56" t="s">
        <v>2436</v>
      </c>
      <c r="C69" s="56" t="s">
        <v>657</v>
      </c>
      <c r="D69" s="70" t="s">
        <v>658</v>
      </c>
      <c r="E69" s="56"/>
      <c r="F69" s="56" t="s">
        <v>659</v>
      </c>
      <c r="G69" s="56" t="s">
        <v>660</v>
      </c>
      <c r="H69" s="70" t="s">
        <v>143</v>
      </c>
      <c r="I69" s="56"/>
      <c r="J69" s="70" t="s">
        <v>661</v>
      </c>
      <c r="K69" s="56" t="s">
        <v>2387</v>
      </c>
      <c r="L69" s="56" t="s">
        <v>11</v>
      </c>
      <c r="M69" s="56" t="s">
        <v>682</v>
      </c>
      <c r="N69" s="70" t="s">
        <v>683</v>
      </c>
      <c r="O69" s="56" t="s">
        <v>684</v>
      </c>
      <c r="P69" s="56" t="s">
        <v>685</v>
      </c>
      <c r="Q69" s="56"/>
      <c r="R69" s="70" t="s">
        <v>686</v>
      </c>
      <c r="S69" s="56"/>
      <c r="T69" s="70" t="s">
        <v>687</v>
      </c>
      <c r="U69" s="70" t="s">
        <v>688</v>
      </c>
      <c r="V69" s="83">
        <v>1604</v>
      </c>
      <c r="W69" s="83">
        <v>1312</v>
      </c>
      <c r="X69" s="83">
        <v>1091</v>
      </c>
      <c r="Y69" s="83">
        <v>1000</v>
      </c>
      <c r="Z69" s="83">
        <v>145</v>
      </c>
      <c r="AA69" s="83">
        <v>22</v>
      </c>
      <c r="AB69" s="83">
        <v>11</v>
      </c>
      <c r="AC69" s="83">
        <v>0</v>
      </c>
      <c r="AD69" s="83">
        <v>209</v>
      </c>
      <c r="AE69" s="83">
        <v>397</v>
      </c>
      <c r="AF69" s="83">
        <v>983</v>
      </c>
      <c r="AG69" s="83">
        <v>1369</v>
      </c>
      <c r="AH69" s="91">
        <f t="shared" si="23"/>
        <v>8143</v>
      </c>
      <c r="AI69" s="51">
        <f t="shared" si="24"/>
        <v>8143</v>
      </c>
      <c r="AJ69" s="56" t="str">
        <f>AJ$11</f>
        <v>W-2.1</v>
      </c>
      <c r="AK69" s="56" t="s">
        <v>293</v>
      </c>
      <c r="AL69" s="56"/>
      <c r="AM69" s="4">
        <v>8784</v>
      </c>
      <c r="AN69" s="4">
        <v>12</v>
      </c>
      <c r="AO69" s="4">
        <v>100</v>
      </c>
      <c r="AP69" s="4">
        <v>0</v>
      </c>
      <c r="AQ69" s="12">
        <f t="shared" si="25"/>
        <v>8143</v>
      </c>
      <c r="AR69" s="12">
        <f t="shared" si="26"/>
        <v>0</v>
      </c>
      <c r="AS69" s="53">
        <f t="shared" si="27"/>
        <v>0</v>
      </c>
      <c r="AT69" s="55">
        <f t="shared" si="27"/>
        <v>0</v>
      </c>
      <c r="AU69" s="31">
        <f t="shared" si="19"/>
        <v>0</v>
      </c>
      <c r="AV69" s="31">
        <f t="shared" si="19"/>
        <v>0</v>
      </c>
      <c r="AW69" s="31">
        <f t="shared" si="20"/>
        <v>0</v>
      </c>
      <c r="AX69" s="56">
        <f>AX$11</f>
        <v>0</v>
      </c>
      <c r="AY69" s="10">
        <f t="shared" si="21"/>
        <v>0</v>
      </c>
      <c r="AZ69" s="56">
        <f>AZ$11</f>
        <v>0</v>
      </c>
      <c r="BA69" s="10">
        <f t="shared" si="22"/>
        <v>0</v>
      </c>
      <c r="BB69" s="4"/>
      <c r="BC69" s="10">
        <f t="shared" si="28"/>
        <v>0</v>
      </c>
      <c r="BD69" s="56">
        <f>BD$11</f>
        <v>10.97</v>
      </c>
      <c r="BE69" s="10">
        <f t="shared" si="29"/>
        <v>131.64000000000001</v>
      </c>
      <c r="BF69" s="56">
        <f>BF$11</f>
        <v>9.0399999999999991</v>
      </c>
      <c r="BG69" s="10">
        <f t="shared" si="30"/>
        <v>0</v>
      </c>
      <c r="BH69" s="56">
        <f>BH$11</f>
        <v>4.7449999999999999E-2</v>
      </c>
      <c r="BI69" s="103">
        <f t="shared" si="31"/>
        <v>386.38535000000002</v>
      </c>
      <c r="BJ69" s="56">
        <f>BJ$11</f>
        <v>3.9100000000000003E-2</v>
      </c>
      <c r="BK69" s="103">
        <f t="shared" si="32"/>
        <v>0</v>
      </c>
      <c r="BL69" s="5">
        <f t="shared" si="33"/>
        <v>518.02535</v>
      </c>
    </row>
    <row r="70" spans="1:64">
      <c r="A70" s="4">
        <v>68</v>
      </c>
      <c r="B70" s="56" t="s">
        <v>2436</v>
      </c>
      <c r="C70" s="56" t="s">
        <v>689</v>
      </c>
      <c r="D70" s="70" t="s">
        <v>690</v>
      </c>
      <c r="E70" s="56"/>
      <c r="F70" s="56" t="s">
        <v>691</v>
      </c>
      <c r="G70" s="56"/>
      <c r="H70" s="70" t="s">
        <v>32</v>
      </c>
      <c r="I70" s="56"/>
      <c r="J70" s="70" t="s">
        <v>692</v>
      </c>
      <c r="K70" s="56" t="s">
        <v>2387</v>
      </c>
      <c r="L70" s="56" t="s">
        <v>11</v>
      </c>
      <c r="M70" s="56" t="s">
        <v>693</v>
      </c>
      <c r="N70" s="70" t="s">
        <v>694</v>
      </c>
      <c r="O70" s="56" t="s">
        <v>695</v>
      </c>
      <c r="P70" s="56" t="s">
        <v>696</v>
      </c>
      <c r="Q70" s="56"/>
      <c r="R70" s="70" t="s">
        <v>697</v>
      </c>
      <c r="S70" s="56"/>
      <c r="T70" s="70" t="s">
        <v>698</v>
      </c>
      <c r="U70" s="70" t="s">
        <v>699</v>
      </c>
      <c r="V70" s="83">
        <v>2985</v>
      </c>
      <c r="W70" s="83">
        <v>2223</v>
      </c>
      <c r="X70" s="83">
        <v>2229</v>
      </c>
      <c r="Y70" s="83">
        <v>1488</v>
      </c>
      <c r="Z70" s="83">
        <v>181</v>
      </c>
      <c r="AA70" s="83">
        <v>0</v>
      </c>
      <c r="AB70" s="83">
        <v>11</v>
      </c>
      <c r="AC70" s="83">
        <v>0</v>
      </c>
      <c r="AD70" s="83">
        <v>405</v>
      </c>
      <c r="AE70" s="83">
        <v>934</v>
      </c>
      <c r="AF70" s="83">
        <v>1826</v>
      </c>
      <c r="AG70" s="83">
        <v>2388</v>
      </c>
      <c r="AH70" s="91">
        <f t="shared" si="23"/>
        <v>14670</v>
      </c>
      <c r="AI70" s="51">
        <f t="shared" si="24"/>
        <v>14670</v>
      </c>
      <c r="AJ70" s="56" t="str">
        <f>AJ$3</f>
        <v>W-3.6</v>
      </c>
      <c r="AK70" s="56" t="s">
        <v>293</v>
      </c>
      <c r="AL70" s="56"/>
      <c r="AM70" s="4">
        <v>8784</v>
      </c>
      <c r="AN70" s="4">
        <v>12</v>
      </c>
      <c r="AO70" s="4">
        <v>100</v>
      </c>
      <c r="AP70" s="4">
        <v>0</v>
      </c>
      <c r="AQ70" s="12">
        <f t="shared" si="25"/>
        <v>14670</v>
      </c>
      <c r="AR70" s="12">
        <f t="shared" si="26"/>
        <v>0</v>
      </c>
      <c r="AS70" s="53">
        <f t="shared" si="27"/>
        <v>0</v>
      </c>
      <c r="AT70" s="55">
        <f t="shared" si="27"/>
        <v>0</v>
      </c>
      <c r="AU70" s="31">
        <f t="shared" si="19"/>
        <v>0</v>
      </c>
      <c r="AV70" s="31">
        <f t="shared" si="19"/>
        <v>0</v>
      </c>
      <c r="AW70" s="31">
        <f t="shared" si="20"/>
        <v>0</v>
      </c>
      <c r="AX70" s="56">
        <f>AX$3</f>
        <v>0</v>
      </c>
      <c r="AY70" s="10">
        <f t="shared" si="21"/>
        <v>0</v>
      </c>
      <c r="AZ70" s="56">
        <f>AZ$3</f>
        <v>0</v>
      </c>
      <c r="BA70" s="10">
        <f t="shared" si="22"/>
        <v>0</v>
      </c>
      <c r="BB70" s="4">
        <v>3.8999999999999998E-3</v>
      </c>
      <c r="BC70" s="10">
        <f t="shared" si="28"/>
        <v>57.212999999999994</v>
      </c>
      <c r="BD70" s="56">
        <f>BD$3</f>
        <v>42.35</v>
      </c>
      <c r="BE70" s="10">
        <f t="shared" si="29"/>
        <v>508.20000000000005</v>
      </c>
      <c r="BF70" s="56">
        <f>BF$3</f>
        <v>34.9</v>
      </c>
      <c r="BG70" s="10">
        <f t="shared" si="30"/>
        <v>0</v>
      </c>
      <c r="BH70" s="56">
        <f>BH$3</f>
        <v>3.5569999999999997E-2</v>
      </c>
      <c r="BI70" s="103">
        <f t="shared" si="31"/>
        <v>521.81189999999992</v>
      </c>
      <c r="BJ70" s="56">
        <f>BJ$3</f>
        <v>2.9309999999999999E-2</v>
      </c>
      <c r="BK70" s="103">
        <f t="shared" si="32"/>
        <v>0</v>
      </c>
      <c r="BL70" s="5">
        <f t="shared" si="33"/>
        <v>1087.2248999999999</v>
      </c>
    </row>
    <row r="71" spans="1:64">
      <c r="A71" s="4">
        <v>69</v>
      </c>
      <c r="B71" s="56" t="s">
        <v>2436</v>
      </c>
      <c r="C71" s="56" t="s">
        <v>700</v>
      </c>
      <c r="D71" s="70" t="s">
        <v>701</v>
      </c>
      <c r="E71" s="56"/>
      <c r="F71" s="56" t="s">
        <v>702</v>
      </c>
      <c r="G71" s="56" t="s">
        <v>703</v>
      </c>
      <c r="H71" s="70" t="s">
        <v>522</v>
      </c>
      <c r="I71" s="56"/>
      <c r="J71" s="70" t="s">
        <v>704</v>
      </c>
      <c r="K71" s="56" t="s">
        <v>2387</v>
      </c>
      <c r="L71" s="56" t="s">
        <v>11</v>
      </c>
      <c r="M71" s="56" t="s">
        <v>705</v>
      </c>
      <c r="N71" s="70" t="s">
        <v>706</v>
      </c>
      <c r="O71" s="56" t="s">
        <v>707</v>
      </c>
      <c r="P71" s="56" t="s">
        <v>707</v>
      </c>
      <c r="Q71" s="56"/>
      <c r="R71" s="70" t="s">
        <v>708</v>
      </c>
      <c r="S71" s="56"/>
      <c r="T71" s="70" t="s">
        <v>709</v>
      </c>
      <c r="U71" s="70" t="s">
        <v>710</v>
      </c>
      <c r="V71" s="83">
        <v>2689</v>
      </c>
      <c r="W71" s="83">
        <v>2591</v>
      </c>
      <c r="X71" s="83">
        <v>1913</v>
      </c>
      <c r="Y71" s="83">
        <v>1241</v>
      </c>
      <c r="Z71" s="83">
        <v>147</v>
      </c>
      <c r="AA71" s="83">
        <v>11</v>
      </c>
      <c r="AB71" s="83">
        <v>0</v>
      </c>
      <c r="AC71" s="83">
        <v>11</v>
      </c>
      <c r="AD71" s="83">
        <v>0</v>
      </c>
      <c r="AE71" s="83">
        <v>155</v>
      </c>
      <c r="AF71" s="83">
        <v>244</v>
      </c>
      <c r="AG71" s="83">
        <v>3116</v>
      </c>
      <c r="AH71" s="91">
        <f t="shared" si="23"/>
        <v>12118</v>
      </c>
      <c r="AI71" s="51">
        <f t="shared" si="24"/>
        <v>12118</v>
      </c>
      <c r="AJ71" s="56" t="str">
        <f>AJ$11</f>
        <v>W-2.1</v>
      </c>
      <c r="AK71" s="56" t="s">
        <v>293</v>
      </c>
      <c r="AL71" s="56"/>
      <c r="AM71" s="4">
        <v>8784</v>
      </c>
      <c r="AN71" s="4">
        <v>12</v>
      </c>
      <c r="AO71" s="4">
        <v>100</v>
      </c>
      <c r="AP71" s="4">
        <v>0</v>
      </c>
      <c r="AQ71" s="12">
        <f t="shared" si="25"/>
        <v>12118</v>
      </c>
      <c r="AR71" s="12">
        <f t="shared" si="26"/>
        <v>0</v>
      </c>
      <c r="AS71" s="53">
        <f t="shared" si="27"/>
        <v>0</v>
      </c>
      <c r="AT71" s="55">
        <f t="shared" si="27"/>
        <v>0</v>
      </c>
      <c r="AU71" s="31">
        <f t="shared" si="19"/>
        <v>0</v>
      </c>
      <c r="AV71" s="31">
        <f t="shared" si="19"/>
        <v>0</v>
      </c>
      <c r="AW71" s="31">
        <f t="shared" si="20"/>
        <v>0</v>
      </c>
      <c r="AX71" s="56">
        <f>AX$11</f>
        <v>0</v>
      </c>
      <c r="AY71" s="10">
        <f t="shared" si="21"/>
        <v>0</v>
      </c>
      <c r="AZ71" s="56">
        <f>AZ$11</f>
        <v>0</v>
      </c>
      <c r="BA71" s="10">
        <f t="shared" si="22"/>
        <v>0</v>
      </c>
      <c r="BB71" s="4">
        <v>3.8999999999999998E-3</v>
      </c>
      <c r="BC71" s="10">
        <f t="shared" si="28"/>
        <v>47.260199999999998</v>
      </c>
      <c r="BD71" s="56">
        <f>BD$11</f>
        <v>10.97</v>
      </c>
      <c r="BE71" s="10">
        <f t="shared" si="29"/>
        <v>131.64000000000001</v>
      </c>
      <c r="BF71" s="56">
        <f>BF$11</f>
        <v>9.0399999999999991</v>
      </c>
      <c r="BG71" s="10">
        <f t="shared" si="30"/>
        <v>0</v>
      </c>
      <c r="BH71" s="56">
        <f>BH$11</f>
        <v>4.7449999999999999E-2</v>
      </c>
      <c r="BI71" s="103">
        <f t="shared" si="31"/>
        <v>574.9991</v>
      </c>
      <c r="BJ71" s="56">
        <f>BJ$11</f>
        <v>3.9100000000000003E-2</v>
      </c>
      <c r="BK71" s="103">
        <f t="shared" si="32"/>
        <v>0</v>
      </c>
      <c r="BL71" s="5">
        <f t="shared" si="33"/>
        <v>753.89930000000004</v>
      </c>
    </row>
    <row r="72" spans="1:64">
      <c r="A72" s="4">
        <v>70</v>
      </c>
      <c r="B72" s="56" t="s">
        <v>2436</v>
      </c>
      <c r="C72" s="56" t="s">
        <v>700</v>
      </c>
      <c r="D72" s="70" t="s">
        <v>701</v>
      </c>
      <c r="E72" s="56"/>
      <c r="F72" s="56" t="s">
        <v>702</v>
      </c>
      <c r="G72" s="56" t="s">
        <v>703</v>
      </c>
      <c r="H72" s="70" t="s">
        <v>522</v>
      </c>
      <c r="I72" s="56"/>
      <c r="J72" s="70" t="s">
        <v>704</v>
      </c>
      <c r="K72" s="56" t="s">
        <v>2387</v>
      </c>
      <c r="L72" s="56" t="s">
        <v>11</v>
      </c>
      <c r="M72" s="56" t="s">
        <v>153</v>
      </c>
      <c r="N72" s="70" t="s">
        <v>701</v>
      </c>
      <c r="O72" s="56" t="s">
        <v>702</v>
      </c>
      <c r="P72" s="56" t="s">
        <v>702</v>
      </c>
      <c r="Q72" s="56" t="s">
        <v>711</v>
      </c>
      <c r="R72" s="70" t="s">
        <v>522</v>
      </c>
      <c r="S72" s="56"/>
      <c r="T72" s="70" t="s">
        <v>712</v>
      </c>
      <c r="U72" s="70" t="s">
        <v>713</v>
      </c>
      <c r="V72" s="83">
        <v>22402</v>
      </c>
      <c r="W72" s="83">
        <v>10685</v>
      </c>
      <c r="X72" s="83">
        <v>21306</v>
      </c>
      <c r="Y72" s="83">
        <v>10948</v>
      </c>
      <c r="Z72" s="83">
        <v>2193</v>
      </c>
      <c r="AA72" s="83">
        <v>534</v>
      </c>
      <c r="AB72" s="83">
        <v>301</v>
      </c>
      <c r="AC72" s="83">
        <v>122</v>
      </c>
      <c r="AD72" s="83">
        <v>1528</v>
      </c>
      <c r="AE72" s="83">
        <v>10901</v>
      </c>
      <c r="AF72" s="83">
        <v>12520</v>
      </c>
      <c r="AG72" s="83">
        <v>25480</v>
      </c>
      <c r="AH72" s="91">
        <f t="shared" si="23"/>
        <v>118920</v>
      </c>
      <c r="AI72" s="51">
        <f t="shared" si="24"/>
        <v>118920</v>
      </c>
      <c r="AJ72" s="56" t="str">
        <f>AJ$29</f>
        <v>W-4</v>
      </c>
      <c r="AK72" s="56" t="s">
        <v>293</v>
      </c>
      <c r="AL72" s="56"/>
      <c r="AM72" s="4">
        <v>8784</v>
      </c>
      <c r="AN72" s="4">
        <v>12</v>
      </c>
      <c r="AO72" s="4">
        <v>100</v>
      </c>
      <c r="AP72" s="4">
        <v>0</v>
      </c>
      <c r="AQ72" s="12">
        <f t="shared" si="25"/>
        <v>118920</v>
      </c>
      <c r="AR72" s="12">
        <f t="shared" si="26"/>
        <v>0</v>
      </c>
      <c r="AS72" s="53">
        <f t="shared" si="27"/>
        <v>0</v>
      </c>
      <c r="AT72" s="55">
        <f t="shared" si="27"/>
        <v>0</v>
      </c>
      <c r="AU72" s="31">
        <f t="shared" si="19"/>
        <v>0</v>
      </c>
      <c r="AV72" s="31">
        <f t="shared" si="19"/>
        <v>0</v>
      </c>
      <c r="AW72" s="31">
        <f t="shared" si="20"/>
        <v>0</v>
      </c>
      <c r="AX72" s="56">
        <f>AX$29</f>
        <v>0</v>
      </c>
      <c r="AY72" s="10">
        <f t="shared" si="21"/>
        <v>0</v>
      </c>
      <c r="AZ72" s="56">
        <f>AZ$29</f>
        <v>0</v>
      </c>
      <c r="BA72" s="10">
        <f t="shared" si="22"/>
        <v>0</v>
      </c>
      <c r="BB72" s="4">
        <v>3.8999999999999998E-3</v>
      </c>
      <c r="BC72" s="10">
        <f t="shared" si="28"/>
        <v>463.78799999999995</v>
      </c>
      <c r="BD72" s="56">
        <f>BD$29</f>
        <v>236.57</v>
      </c>
      <c r="BE72" s="10">
        <f t="shared" si="29"/>
        <v>2838.84</v>
      </c>
      <c r="BF72" s="56">
        <f>BF$29</f>
        <v>194.95</v>
      </c>
      <c r="BG72" s="10">
        <f t="shared" si="30"/>
        <v>0</v>
      </c>
      <c r="BH72" s="56">
        <f>BH$29</f>
        <v>3.4860000000000002E-2</v>
      </c>
      <c r="BI72" s="103">
        <f t="shared" si="31"/>
        <v>4145.5511999999999</v>
      </c>
      <c r="BJ72" s="56">
        <f>BJ$29</f>
        <v>2.8729999999999999E-2</v>
      </c>
      <c r="BK72" s="103">
        <f t="shared" si="32"/>
        <v>0</v>
      </c>
      <c r="BL72" s="5">
        <f t="shared" si="33"/>
        <v>7448.1791999999996</v>
      </c>
    </row>
    <row r="73" spans="1:64">
      <c r="A73" s="4">
        <v>71</v>
      </c>
      <c r="B73" s="56" t="s">
        <v>2436</v>
      </c>
      <c r="C73" s="56" t="s">
        <v>700</v>
      </c>
      <c r="D73" s="70" t="s">
        <v>701</v>
      </c>
      <c r="E73" s="56"/>
      <c r="F73" s="56" t="s">
        <v>702</v>
      </c>
      <c r="G73" s="56" t="s">
        <v>703</v>
      </c>
      <c r="H73" s="70" t="s">
        <v>522</v>
      </c>
      <c r="I73" s="56"/>
      <c r="J73" s="70" t="s">
        <v>704</v>
      </c>
      <c r="K73" s="56" t="s">
        <v>2387</v>
      </c>
      <c r="L73" s="56" t="s">
        <v>11</v>
      </c>
      <c r="M73" s="56" t="s">
        <v>714</v>
      </c>
      <c r="N73" s="70" t="s">
        <v>701</v>
      </c>
      <c r="O73" s="56" t="s">
        <v>702</v>
      </c>
      <c r="P73" s="56" t="s">
        <v>715</v>
      </c>
      <c r="Q73" s="56" t="s">
        <v>81</v>
      </c>
      <c r="R73" s="70" t="s">
        <v>697</v>
      </c>
      <c r="S73" s="56"/>
      <c r="T73" s="70" t="s">
        <v>716</v>
      </c>
      <c r="U73" s="70" t="s">
        <v>717</v>
      </c>
      <c r="V73" s="83">
        <v>1469</v>
      </c>
      <c r="W73" s="83">
        <v>1785</v>
      </c>
      <c r="X73" s="83">
        <v>45</v>
      </c>
      <c r="Y73" s="83">
        <v>876</v>
      </c>
      <c r="Z73" s="83">
        <v>1364</v>
      </c>
      <c r="AA73" s="83">
        <v>225</v>
      </c>
      <c r="AB73" s="83">
        <v>78</v>
      </c>
      <c r="AC73" s="83">
        <v>45</v>
      </c>
      <c r="AD73" s="83">
        <v>56</v>
      </c>
      <c r="AE73" s="83">
        <v>355</v>
      </c>
      <c r="AF73" s="83">
        <v>376</v>
      </c>
      <c r="AG73" s="83">
        <v>2372</v>
      </c>
      <c r="AH73" s="91">
        <f t="shared" si="23"/>
        <v>9046</v>
      </c>
      <c r="AI73" s="51">
        <f t="shared" si="24"/>
        <v>9046</v>
      </c>
      <c r="AJ73" s="56" t="str">
        <f>AJ$11</f>
        <v>W-2.1</v>
      </c>
      <c r="AK73" s="56" t="s">
        <v>293</v>
      </c>
      <c r="AL73" s="56"/>
      <c r="AM73" s="4">
        <v>8784</v>
      </c>
      <c r="AN73" s="4">
        <v>12</v>
      </c>
      <c r="AO73" s="4">
        <v>100</v>
      </c>
      <c r="AP73" s="4">
        <v>0</v>
      </c>
      <c r="AQ73" s="12">
        <f t="shared" si="25"/>
        <v>9046</v>
      </c>
      <c r="AR73" s="12">
        <f t="shared" si="26"/>
        <v>0</v>
      </c>
      <c r="AS73" s="53">
        <f t="shared" si="27"/>
        <v>0</v>
      </c>
      <c r="AT73" s="55">
        <f t="shared" si="27"/>
        <v>0</v>
      </c>
      <c r="AU73" s="31">
        <f t="shared" si="19"/>
        <v>0</v>
      </c>
      <c r="AV73" s="31">
        <f t="shared" si="19"/>
        <v>0</v>
      </c>
      <c r="AW73" s="31">
        <f t="shared" si="20"/>
        <v>0</v>
      </c>
      <c r="AX73" s="56">
        <f>AX$11</f>
        <v>0</v>
      </c>
      <c r="AY73" s="10">
        <f t="shared" si="21"/>
        <v>0</v>
      </c>
      <c r="AZ73" s="56">
        <f>AZ$11</f>
        <v>0</v>
      </c>
      <c r="BA73" s="10">
        <f t="shared" si="22"/>
        <v>0</v>
      </c>
      <c r="BB73" s="4">
        <v>3.8999999999999998E-3</v>
      </c>
      <c r="BC73" s="10">
        <f t="shared" si="28"/>
        <v>35.279399999999995</v>
      </c>
      <c r="BD73" s="56">
        <f>BD$11</f>
        <v>10.97</v>
      </c>
      <c r="BE73" s="10">
        <f t="shared" si="29"/>
        <v>131.64000000000001</v>
      </c>
      <c r="BF73" s="56">
        <f>BF$11</f>
        <v>9.0399999999999991</v>
      </c>
      <c r="BG73" s="10">
        <f t="shared" si="30"/>
        <v>0</v>
      </c>
      <c r="BH73" s="56">
        <f>BH$11</f>
        <v>4.7449999999999999E-2</v>
      </c>
      <c r="BI73" s="103">
        <f t="shared" si="31"/>
        <v>429.23269999999997</v>
      </c>
      <c r="BJ73" s="56">
        <f>BJ$11</f>
        <v>3.9100000000000003E-2</v>
      </c>
      <c r="BK73" s="103">
        <f t="shared" si="32"/>
        <v>0</v>
      </c>
      <c r="BL73" s="5">
        <f t="shared" si="33"/>
        <v>596.15210000000002</v>
      </c>
    </row>
    <row r="74" spans="1:64">
      <c r="A74" s="4">
        <v>72</v>
      </c>
      <c r="B74" s="56" t="s">
        <v>2436</v>
      </c>
      <c r="C74" s="56" t="s">
        <v>718</v>
      </c>
      <c r="D74" s="70" t="s">
        <v>719</v>
      </c>
      <c r="E74" s="56"/>
      <c r="F74" s="56" t="s">
        <v>720</v>
      </c>
      <c r="G74" s="56" t="s">
        <v>721</v>
      </c>
      <c r="H74" s="70" t="s">
        <v>722</v>
      </c>
      <c r="I74" s="56"/>
      <c r="J74" s="70" t="s">
        <v>723</v>
      </c>
      <c r="K74" s="56" t="s">
        <v>2387</v>
      </c>
      <c r="L74" s="56" t="s">
        <v>11</v>
      </c>
      <c r="M74" s="56" t="s">
        <v>724</v>
      </c>
      <c r="N74" s="70" t="s">
        <v>719</v>
      </c>
      <c r="O74" s="56" t="s">
        <v>720</v>
      </c>
      <c r="P74" s="56" t="s">
        <v>720</v>
      </c>
      <c r="Q74" s="56" t="s">
        <v>721</v>
      </c>
      <c r="R74" s="70" t="s">
        <v>722</v>
      </c>
      <c r="S74" s="56"/>
      <c r="T74" s="70" t="s">
        <v>725</v>
      </c>
      <c r="U74" s="70" t="s">
        <v>726</v>
      </c>
      <c r="V74" s="83">
        <v>27319</v>
      </c>
      <c r="W74" s="83"/>
      <c r="X74" s="83">
        <v>21624</v>
      </c>
      <c r="Y74" s="83"/>
      <c r="Z74" s="83">
        <v>9098</v>
      </c>
      <c r="AA74" s="83"/>
      <c r="AB74" s="83">
        <v>22</v>
      </c>
      <c r="AC74" s="83"/>
      <c r="AD74" s="83">
        <v>3885</v>
      </c>
      <c r="AE74" s="83"/>
      <c r="AF74" s="83">
        <v>13972</v>
      </c>
      <c r="AG74" s="83">
        <v>13120</v>
      </c>
      <c r="AH74" s="91">
        <f t="shared" si="23"/>
        <v>89040</v>
      </c>
      <c r="AI74" s="51">
        <f t="shared" si="24"/>
        <v>89040</v>
      </c>
      <c r="AJ74" s="56" t="str">
        <f>AJ$3</f>
        <v>W-3.6</v>
      </c>
      <c r="AK74" s="56" t="s">
        <v>293</v>
      </c>
      <c r="AL74" s="56"/>
      <c r="AM74" s="4">
        <v>8784</v>
      </c>
      <c r="AN74" s="4">
        <v>12</v>
      </c>
      <c r="AO74" s="4">
        <v>100</v>
      </c>
      <c r="AP74" s="4">
        <v>0</v>
      </c>
      <c r="AQ74" s="12">
        <f t="shared" si="25"/>
        <v>89040</v>
      </c>
      <c r="AR74" s="12">
        <f t="shared" si="26"/>
        <v>0</v>
      </c>
      <c r="AS74" s="53">
        <f t="shared" si="27"/>
        <v>0</v>
      </c>
      <c r="AT74" s="55">
        <f t="shared" si="27"/>
        <v>0</v>
      </c>
      <c r="AU74" s="31">
        <f t="shared" si="19"/>
        <v>0</v>
      </c>
      <c r="AV74" s="31">
        <f t="shared" si="19"/>
        <v>0</v>
      </c>
      <c r="AW74" s="31">
        <f t="shared" si="20"/>
        <v>0</v>
      </c>
      <c r="AX74" s="56">
        <f>AX$3</f>
        <v>0</v>
      </c>
      <c r="AY74" s="10">
        <f t="shared" si="21"/>
        <v>0</v>
      </c>
      <c r="AZ74" s="56">
        <f>AZ$3</f>
        <v>0</v>
      </c>
      <c r="BA74" s="10">
        <f t="shared" si="22"/>
        <v>0</v>
      </c>
      <c r="BB74" s="4">
        <v>3.8999999999999998E-3</v>
      </c>
      <c r="BC74" s="10">
        <f t="shared" si="28"/>
        <v>347.25599999999997</v>
      </c>
      <c r="BD74" s="56">
        <f>BD$3</f>
        <v>42.35</v>
      </c>
      <c r="BE74" s="10">
        <f t="shared" si="29"/>
        <v>508.20000000000005</v>
      </c>
      <c r="BF74" s="56">
        <f>BF$3</f>
        <v>34.9</v>
      </c>
      <c r="BG74" s="10">
        <f t="shared" si="30"/>
        <v>0</v>
      </c>
      <c r="BH74" s="56">
        <f>BH$3</f>
        <v>3.5569999999999997E-2</v>
      </c>
      <c r="BI74" s="103">
        <f t="shared" si="31"/>
        <v>3167.1527999999998</v>
      </c>
      <c r="BJ74" s="56">
        <f>BJ$3</f>
        <v>2.9309999999999999E-2</v>
      </c>
      <c r="BK74" s="103">
        <f t="shared" si="32"/>
        <v>0</v>
      </c>
      <c r="BL74" s="5">
        <f t="shared" si="33"/>
        <v>4022.6087999999995</v>
      </c>
    </row>
    <row r="75" spans="1:64">
      <c r="A75" s="4">
        <v>73</v>
      </c>
      <c r="B75" s="56" t="s">
        <v>2436</v>
      </c>
      <c r="C75" s="56" t="s">
        <v>727</v>
      </c>
      <c r="D75" s="70" t="s">
        <v>728</v>
      </c>
      <c r="E75" s="56"/>
      <c r="F75" s="56" t="s">
        <v>729</v>
      </c>
      <c r="G75" s="56" t="s">
        <v>730</v>
      </c>
      <c r="H75" s="70" t="s">
        <v>731</v>
      </c>
      <c r="I75" s="56"/>
      <c r="J75" s="70" t="s">
        <v>732</v>
      </c>
      <c r="K75" s="56" t="s">
        <v>2387</v>
      </c>
      <c r="L75" s="56" t="s">
        <v>11</v>
      </c>
      <c r="M75" s="56" t="s">
        <v>733</v>
      </c>
      <c r="N75" s="70" t="s">
        <v>728</v>
      </c>
      <c r="O75" s="56" t="s">
        <v>729</v>
      </c>
      <c r="P75" s="56" t="s">
        <v>729</v>
      </c>
      <c r="Q75" s="56" t="s">
        <v>730</v>
      </c>
      <c r="R75" s="70" t="s">
        <v>731</v>
      </c>
      <c r="S75" s="56"/>
      <c r="T75" s="70" t="s">
        <v>734</v>
      </c>
      <c r="U75" s="70" t="s">
        <v>735</v>
      </c>
      <c r="V75" s="83"/>
      <c r="W75" s="83">
        <v>26287</v>
      </c>
      <c r="X75" s="83"/>
      <c r="Y75" s="83">
        <v>12681</v>
      </c>
      <c r="Z75" s="83"/>
      <c r="AA75" s="83">
        <v>4495</v>
      </c>
      <c r="AB75" s="83"/>
      <c r="AC75" s="83">
        <v>694</v>
      </c>
      <c r="AD75" s="83"/>
      <c r="AE75" s="83">
        <v>5565</v>
      </c>
      <c r="AF75" s="83"/>
      <c r="AG75" s="83">
        <v>16233</v>
      </c>
      <c r="AH75" s="91">
        <f t="shared" si="23"/>
        <v>65955</v>
      </c>
      <c r="AI75" s="51">
        <f t="shared" si="24"/>
        <v>65955</v>
      </c>
      <c r="AJ75" s="56" t="str">
        <f>AJ$3</f>
        <v>W-3.6</v>
      </c>
      <c r="AK75" s="56" t="s">
        <v>293</v>
      </c>
      <c r="AL75" s="56"/>
      <c r="AM75" s="4">
        <v>8784</v>
      </c>
      <c r="AN75" s="4">
        <v>12</v>
      </c>
      <c r="AO75" s="4">
        <v>100</v>
      </c>
      <c r="AP75" s="4">
        <v>0</v>
      </c>
      <c r="AQ75" s="12">
        <f t="shared" si="25"/>
        <v>65955</v>
      </c>
      <c r="AR75" s="12">
        <f t="shared" si="26"/>
        <v>0</v>
      </c>
      <c r="AS75" s="53">
        <f t="shared" si="27"/>
        <v>0</v>
      </c>
      <c r="AT75" s="55">
        <f t="shared" si="27"/>
        <v>0</v>
      </c>
      <c r="AU75" s="31">
        <f t="shared" si="19"/>
        <v>0</v>
      </c>
      <c r="AV75" s="31">
        <f t="shared" si="19"/>
        <v>0</v>
      </c>
      <c r="AW75" s="31">
        <f t="shared" si="20"/>
        <v>0</v>
      </c>
      <c r="AX75" s="56">
        <f>AX$3</f>
        <v>0</v>
      </c>
      <c r="AY75" s="10">
        <f t="shared" si="21"/>
        <v>0</v>
      </c>
      <c r="AZ75" s="56">
        <f>AZ$3</f>
        <v>0</v>
      </c>
      <c r="BA75" s="10">
        <f t="shared" si="22"/>
        <v>0</v>
      </c>
      <c r="BB75" s="4"/>
      <c r="BC75" s="10">
        <f t="shared" si="28"/>
        <v>0</v>
      </c>
      <c r="BD75" s="56">
        <f>BD$3</f>
        <v>42.35</v>
      </c>
      <c r="BE75" s="10">
        <f t="shared" si="29"/>
        <v>508.20000000000005</v>
      </c>
      <c r="BF75" s="56">
        <f>BF$3</f>
        <v>34.9</v>
      </c>
      <c r="BG75" s="10">
        <f t="shared" si="30"/>
        <v>0</v>
      </c>
      <c r="BH75" s="56">
        <f>BH$3</f>
        <v>3.5569999999999997E-2</v>
      </c>
      <c r="BI75" s="103">
        <f t="shared" si="31"/>
        <v>2346.01935</v>
      </c>
      <c r="BJ75" s="56">
        <f>BJ$3</f>
        <v>2.9309999999999999E-2</v>
      </c>
      <c r="BK75" s="103">
        <f t="shared" si="32"/>
        <v>0</v>
      </c>
      <c r="BL75" s="5">
        <f t="shared" si="33"/>
        <v>2854.2193500000003</v>
      </c>
    </row>
    <row r="76" spans="1:64">
      <c r="A76" s="4">
        <v>74</v>
      </c>
      <c r="B76" s="56" t="s">
        <v>2436</v>
      </c>
      <c r="C76" s="56" t="s">
        <v>727</v>
      </c>
      <c r="D76" s="70" t="s">
        <v>728</v>
      </c>
      <c r="E76" s="56"/>
      <c r="F76" s="56" t="s">
        <v>729</v>
      </c>
      <c r="G76" s="56" t="s">
        <v>730</v>
      </c>
      <c r="H76" s="70" t="s">
        <v>731</v>
      </c>
      <c r="I76" s="56"/>
      <c r="J76" s="70" t="s">
        <v>732</v>
      </c>
      <c r="K76" s="56" t="s">
        <v>2387</v>
      </c>
      <c r="L76" s="56" t="s">
        <v>11</v>
      </c>
      <c r="M76" s="56" t="s">
        <v>736</v>
      </c>
      <c r="N76" s="70" t="s">
        <v>728</v>
      </c>
      <c r="O76" s="56" t="s">
        <v>729</v>
      </c>
      <c r="P76" s="56" t="s">
        <v>737</v>
      </c>
      <c r="Q76" s="56"/>
      <c r="R76" s="70" t="s">
        <v>738</v>
      </c>
      <c r="S76" s="56"/>
      <c r="T76" s="70" t="s">
        <v>739</v>
      </c>
      <c r="U76" s="70" t="s">
        <v>740</v>
      </c>
      <c r="V76" s="83"/>
      <c r="W76" s="83"/>
      <c r="X76" s="83"/>
      <c r="Y76" s="83"/>
      <c r="Z76" s="83"/>
      <c r="AA76" s="83">
        <v>6225</v>
      </c>
      <c r="AB76" s="83">
        <v>66</v>
      </c>
      <c r="AC76" s="83"/>
      <c r="AD76" s="83"/>
      <c r="AE76" s="83"/>
      <c r="AF76" s="83"/>
      <c r="AG76" s="83">
        <v>2788</v>
      </c>
      <c r="AH76" s="91">
        <f t="shared" si="23"/>
        <v>9079</v>
      </c>
      <c r="AI76" s="51">
        <f t="shared" si="24"/>
        <v>9079</v>
      </c>
      <c r="AJ76" s="56" t="str">
        <f>AJ$11</f>
        <v>W-2.1</v>
      </c>
      <c r="AK76" s="56" t="s">
        <v>293</v>
      </c>
      <c r="AL76" s="56"/>
      <c r="AM76" s="4">
        <v>8784</v>
      </c>
      <c r="AN76" s="4">
        <v>12</v>
      </c>
      <c r="AO76" s="4">
        <v>100</v>
      </c>
      <c r="AP76" s="4">
        <v>0</v>
      </c>
      <c r="AQ76" s="12">
        <f t="shared" si="25"/>
        <v>9079</v>
      </c>
      <c r="AR76" s="12">
        <f t="shared" si="26"/>
        <v>0</v>
      </c>
      <c r="AS76" s="53">
        <f t="shared" si="27"/>
        <v>0</v>
      </c>
      <c r="AT76" s="55">
        <f t="shared" si="27"/>
        <v>0</v>
      </c>
      <c r="AU76" s="31">
        <f t="shared" si="19"/>
        <v>0</v>
      </c>
      <c r="AV76" s="31">
        <f t="shared" si="19"/>
        <v>0</v>
      </c>
      <c r="AW76" s="31">
        <f t="shared" si="20"/>
        <v>0</v>
      </c>
      <c r="AX76" s="56">
        <f>AX$11</f>
        <v>0</v>
      </c>
      <c r="AY76" s="10">
        <f t="shared" si="21"/>
        <v>0</v>
      </c>
      <c r="AZ76" s="56">
        <f>AZ$11</f>
        <v>0</v>
      </c>
      <c r="BA76" s="10">
        <f t="shared" si="22"/>
        <v>0</v>
      </c>
      <c r="BB76" s="4"/>
      <c r="BC76" s="10">
        <f t="shared" si="28"/>
        <v>0</v>
      </c>
      <c r="BD76" s="56">
        <f>BD$11</f>
        <v>10.97</v>
      </c>
      <c r="BE76" s="10">
        <f t="shared" si="29"/>
        <v>131.64000000000001</v>
      </c>
      <c r="BF76" s="56">
        <f>BF$11</f>
        <v>9.0399999999999991</v>
      </c>
      <c r="BG76" s="10">
        <f t="shared" si="30"/>
        <v>0</v>
      </c>
      <c r="BH76" s="56">
        <f>BH$11</f>
        <v>4.7449999999999999E-2</v>
      </c>
      <c r="BI76" s="103">
        <f t="shared" si="31"/>
        <v>430.79854999999998</v>
      </c>
      <c r="BJ76" s="56">
        <f>BJ$11</f>
        <v>3.9100000000000003E-2</v>
      </c>
      <c r="BK76" s="103">
        <f t="shared" si="32"/>
        <v>0</v>
      </c>
      <c r="BL76" s="5">
        <f t="shared" si="33"/>
        <v>562.43854999999996</v>
      </c>
    </row>
    <row r="77" spans="1:64">
      <c r="A77" s="4">
        <v>75</v>
      </c>
      <c r="B77" s="56" t="s">
        <v>2436</v>
      </c>
      <c r="C77" s="56" t="s">
        <v>741</v>
      </c>
      <c r="D77" s="70" t="s">
        <v>742</v>
      </c>
      <c r="E77" s="56"/>
      <c r="F77" s="56" t="s">
        <v>743</v>
      </c>
      <c r="G77" s="56" t="s">
        <v>3</v>
      </c>
      <c r="H77" s="70" t="s">
        <v>722</v>
      </c>
      <c r="I77" s="56"/>
      <c r="J77" s="70" t="s">
        <v>744</v>
      </c>
      <c r="K77" s="56" t="s">
        <v>2387</v>
      </c>
      <c r="L77" s="56" t="s">
        <v>11</v>
      </c>
      <c r="M77" s="56" t="s">
        <v>604</v>
      </c>
      <c r="N77" s="70" t="s">
        <v>742</v>
      </c>
      <c r="O77" s="56"/>
      <c r="P77" s="56" t="s">
        <v>743</v>
      </c>
      <c r="Q77" s="56" t="s">
        <v>3</v>
      </c>
      <c r="R77" s="70" t="s">
        <v>722</v>
      </c>
      <c r="S77" s="56"/>
      <c r="T77" s="70" t="s">
        <v>745</v>
      </c>
      <c r="U77" s="70" t="s">
        <v>746</v>
      </c>
      <c r="V77" s="83">
        <v>26026</v>
      </c>
      <c r="W77" s="83">
        <v>22209</v>
      </c>
      <c r="X77" s="83">
        <v>21011</v>
      </c>
      <c r="Y77" s="83">
        <v>15243</v>
      </c>
      <c r="Z77" s="83">
        <v>2794</v>
      </c>
      <c r="AA77" s="83">
        <v>284</v>
      </c>
      <c r="AB77" s="83">
        <v>263</v>
      </c>
      <c r="AC77" s="83">
        <v>208</v>
      </c>
      <c r="AD77" s="83">
        <v>4929</v>
      </c>
      <c r="AE77" s="83">
        <v>9981</v>
      </c>
      <c r="AF77" s="83">
        <v>17680</v>
      </c>
      <c r="AG77" s="83">
        <v>23016</v>
      </c>
      <c r="AH77" s="91">
        <f t="shared" si="23"/>
        <v>143644</v>
      </c>
      <c r="AI77" s="51">
        <f t="shared" si="24"/>
        <v>143644</v>
      </c>
      <c r="AJ77" s="56" t="str">
        <f>AJ$29</f>
        <v>W-4</v>
      </c>
      <c r="AK77" s="56" t="s">
        <v>293</v>
      </c>
      <c r="AL77" s="56"/>
      <c r="AM77" s="4">
        <v>8784</v>
      </c>
      <c r="AN77" s="4">
        <v>12</v>
      </c>
      <c r="AO77" s="4">
        <v>100</v>
      </c>
      <c r="AP77" s="4">
        <v>0</v>
      </c>
      <c r="AQ77" s="12">
        <f t="shared" si="25"/>
        <v>143644</v>
      </c>
      <c r="AR77" s="12">
        <f t="shared" si="26"/>
        <v>0</v>
      </c>
      <c r="AS77" s="53">
        <f t="shared" si="27"/>
        <v>0</v>
      </c>
      <c r="AT77" s="55">
        <f t="shared" si="27"/>
        <v>0</v>
      </c>
      <c r="AU77" s="31">
        <f t="shared" si="19"/>
        <v>0</v>
      </c>
      <c r="AV77" s="31">
        <f t="shared" si="19"/>
        <v>0</v>
      </c>
      <c r="AW77" s="31">
        <f t="shared" si="20"/>
        <v>0</v>
      </c>
      <c r="AX77" s="56">
        <f>AX$29</f>
        <v>0</v>
      </c>
      <c r="AY77" s="10">
        <f t="shared" si="21"/>
        <v>0</v>
      </c>
      <c r="AZ77" s="56">
        <f>AZ$29</f>
        <v>0</v>
      </c>
      <c r="BA77" s="10">
        <f t="shared" si="22"/>
        <v>0</v>
      </c>
      <c r="BB77" s="4"/>
      <c r="BC77" s="10">
        <f t="shared" si="28"/>
        <v>0</v>
      </c>
      <c r="BD77" s="56">
        <f>BD$29</f>
        <v>236.57</v>
      </c>
      <c r="BE77" s="10">
        <f t="shared" si="29"/>
        <v>2838.84</v>
      </c>
      <c r="BF77" s="56">
        <f>BF$29</f>
        <v>194.95</v>
      </c>
      <c r="BG77" s="10">
        <f t="shared" si="30"/>
        <v>0</v>
      </c>
      <c r="BH77" s="56">
        <f>BH$29</f>
        <v>3.4860000000000002E-2</v>
      </c>
      <c r="BI77" s="103">
        <f t="shared" si="31"/>
        <v>5007.4298400000007</v>
      </c>
      <c r="BJ77" s="56">
        <f>BJ$29</f>
        <v>2.8729999999999999E-2</v>
      </c>
      <c r="BK77" s="103">
        <f t="shared" si="32"/>
        <v>0</v>
      </c>
      <c r="BL77" s="5">
        <f t="shared" si="33"/>
        <v>7846.2698400000008</v>
      </c>
    </row>
    <row r="78" spans="1:64">
      <c r="A78" s="4">
        <v>76</v>
      </c>
      <c r="B78" s="56" t="s">
        <v>2436</v>
      </c>
      <c r="C78" s="56" t="s">
        <v>747</v>
      </c>
      <c r="D78" s="70" t="s">
        <v>748</v>
      </c>
      <c r="E78" s="56"/>
      <c r="F78" s="56" t="s">
        <v>749</v>
      </c>
      <c r="G78" s="56" t="s">
        <v>189</v>
      </c>
      <c r="H78" s="70" t="s">
        <v>750</v>
      </c>
      <c r="I78" s="56"/>
      <c r="J78" s="70" t="s">
        <v>751</v>
      </c>
      <c r="K78" s="56" t="s">
        <v>2387</v>
      </c>
      <c r="L78" s="56" t="s">
        <v>11</v>
      </c>
      <c r="M78" s="56" t="s">
        <v>752</v>
      </c>
      <c r="N78" s="70" t="s">
        <v>748</v>
      </c>
      <c r="O78" s="56"/>
      <c r="P78" s="56" t="s">
        <v>749</v>
      </c>
      <c r="Q78" s="56" t="s">
        <v>189</v>
      </c>
      <c r="R78" s="70" t="s">
        <v>750</v>
      </c>
      <c r="S78" s="56"/>
      <c r="T78" s="70" t="s">
        <v>753</v>
      </c>
      <c r="U78" s="70" t="s">
        <v>754</v>
      </c>
      <c r="V78" s="83"/>
      <c r="W78" s="83">
        <v>20819</v>
      </c>
      <c r="X78" s="83"/>
      <c r="Y78" s="83">
        <v>8112</v>
      </c>
      <c r="Z78" s="83"/>
      <c r="AA78" s="83">
        <v>2347</v>
      </c>
      <c r="AB78" s="83"/>
      <c r="AC78" s="83">
        <v>77</v>
      </c>
      <c r="AD78" s="83"/>
      <c r="AE78" s="83">
        <v>88</v>
      </c>
      <c r="AF78" s="83"/>
      <c r="AG78" s="83">
        <v>13324</v>
      </c>
      <c r="AH78" s="91">
        <f t="shared" si="23"/>
        <v>44767</v>
      </c>
      <c r="AI78" s="51">
        <f t="shared" si="24"/>
        <v>44767</v>
      </c>
      <c r="AJ78" s="56" t="str">
        <f>AJ$3</f>
        <v>W-3.6</v>
      </c>
      <c r="AK78" s="56" t="s">
        <v>293</v>
      </c>
      <c r="AL78" s="56"/>
      <c r="AM78" s="4">
        <v>8784</v>
      </c>
      <c r="AN78" s="4">
        <v>12</v>
      </c>
      <c r="AO78" s="4">
        <v>100</v>
      </c>
      <c r="AP78" s="4">
        <v>0</v>
      </c>
      <c r="AQ78" s="12">
        <f t="shared" si="25"/>
        <v>44767</v>
      </c>
      <c r="AR78" s="12">
        <f t="shared" si="26"/>
        <v>0</v>
      </c>
      <c r="AS78" s="53">
        <f t="shared" si="27"/>
        <v>0</v>
      </c>
      <c r="AT78" s="55">
        <f t="shared" si="27"/>
        <v>0</v>
      </c>
      <c r="AU78" s="31">
        <f t="shared" si="19"/>
        <v>0</v>
      </c>
      <c r="AV78" s="31">
        <f t="shared" si="19"/>
        <v>0</v>
      </c>
      <c r="AW78" s="31">
        <f t="shared" si="20"/>
        <v>0</v>
      </c>
      <c r="AX78" s="56">
        <f>AX$3</f>
        <v>0</v>
      </c>
      <c r="AY78" s="10">
        <f t="shared" si="21"/>
        <v>0</v>
      </c>
      <c r="AZ78" s="56">
        <f>AZ$3</f>
        <v>0</v>
      </c>
      <c r="BA78" s="10">
        <f t="shared" si="22"/>
        <v>0</v>
      </c>
      <c r="BB78" s="4">
        <v>3.8999999999999998E-3</v>
      </c>
      <c r="BC78" s="10">
        <f t="shared" si="28"/>
        <v>174.59129999999999</v>
      </c>
      <c r="BD78" s="56">
        <f>BD$3</f>
        <v>42.35</v>
      </c>
      <c r="BE78" s="10">
        <f t="shared" si="29"/>
        <v>508.20000000000005</v>
      </c>
      <c r="BF78" s="56">
        <f>BF$3</f>
        <v>34.9</v>
      </c>
      <c r="BG78" s="10">
        <f t="shared" si="30"/>
        <v>0</v>
      </c>
      <c r="BH78" s="56">
        <f>BH$3</f>
        <v>3.5569999999999997E-2</v>
      </c>
      <c r="BI78" s="103">
        <f t="shared" si="31"/>
        <v>1592.3621899999998</v>
      </c>
      <c r="BJ78" s="56">
        <f>BJ$3</f>
        <v>2.9309999999999999E-2</v>
      </c>
      <c r="BK78" s="103">
        <f t="shared" si="32"/>
        <v>0</v>
      </c>
      <c r="BL78" s="5">
        <f t="shared" si="33"/>
        <v>2275.1534899999997</v>
      </c>
    </row>
    <row r="79" spans="1:64">
      <c r="A79" s="4">
        <v>77</v>
      </c>
      <c r="B79" s="56" t="s">
        <v>2436</v>
      </c>
      <c r="C79" s="56" t="s">
        <v>747</v>
      </c>
      <c r="D79" s="70" t="s">
        <v>748</v>
      </c>
      <c r="E79" s="56"/>
      <c r="F79" s="56" t="s">
        <v>749</v>
      </c>
      <c r="G79" s="56" t="s">
        <v>189</v>
      </c>
      <c r="H79" s="70" t="s">
        <v>750</v>
      </c>
      <c r="I79" s="56"/>
      <c r="J79" s="70" t="s">
        <v>751</v>
      </c>
      <c r="K79" s="56" t="s">
        <v>2387</v>
      </c>
      <c r="L79" s="56" t="s">
        <v>11</v>
      </c>
      <c r="M79" s="56" t="s">
        <v>755</v>
      </c>
      <c r="N79" s="70" t="s">
        <v>748</v>
      </c>
      <c r="O79" s="56"/>
      <c r="P79" s="56" t="s">
        <v>749</v>
      </c>
      <c r="Q79" s="56" t="s">
        <v>189</v>
      </c>
      <c r="R79" s="70" t="s">
        <v>750</v>
      </c>
      <c r="S79" s="56"/>
      <c r="T79" s="70" t="s">
        <v>756</v>
      </c>
      <c r="U79" s="70" t="s">
        <v>757</v>
      </c>
      <c r="V79" s="83">
        <v>3746</v>
      </c>
      <c r="W79" s="83">
        <v>1453</v>
      </c>
      <c r="X79" s="83">
        <v>123</v>
      </c>
      <c r="Y79" s="83">
        <v>3774</v>
      </c>
      <c r="Z79" s="83">
        <v>1015</v>
      </c>
      <c r="AA79" s="83">
        <v>33</v>
      </c>
      <c r="AB79" s="83">
        <v>0</v>
      </c>
      <c r="AC79" s="83">
        <v>0</v>
      </c>
      <c r="AD79" s="83">
        <v>0</v>
      </c>
      <c r="AE79" s="83">
        <v>232</v>
      </c>
      <c r="AF79" s="83">
        <v>276</v>
      </c>
      <c r="AG79" s="83">
        <v>5911</v>
      </c>
      <c r="AH79" s="91">
        <f t="shared" si="23"/>
        <v>16563</v>
      </c>
      <c r="AI79" s="51">
        <f t="shared" si="24"/>
        <v>16563</v>
      </c>
      <c r="AJ79" s="56" t="str">
        <f>AJ$3</f>
        <v>W-3.6</v>
      </c>
      <c r="AK79" s="56" t="s">
        <v>293</v>
      </c>
      <c r="AL79" s="56"/>
      <c r="AM79" s="4">
        <v>8784</v>
      </c>
      <c r="AN79" s="4">
        <v>12</v>
      </c>
      <c r="AO79" s="4">
        <v>100</v>
      </c>
      <c r="AP79" s="4">
        <v>0</v>
      </c>
      <c r="AQ79" s="12">
        <f t="shared" si="25"/>
        <v>16563</v>
      </c>
      <c r="AR79" s="12">
        <f t="shared" si="26"/>
        <v>0</v>
      </c>
      <c r="AS79" s="53">
        <f t="shared" si="27"/>
        <v>0</v>
      </c>
      <c r="AT79" s="55">
        <f t="shared" si="27"/>
        <v>0</v>
      </c>
      <c r="AU79" s="31">
        <f t="shared" si="19"/>
        <v>0</v>
      </c>
      <c r="AV79" s="31">
        <f t="shared" si="19"/>
        <v>0</v>
      </c>
      <c r="AW79" s="31">
        <f t="shared" si="20"/>
        <v>0</v>
      </c>
      <c r="AX79" s="56">
        <f>AX$3</f>
        <v>0</v>
      </c>
      <c r="AY79" s="10">
        <f t="shared" si="21"/>
        <v>0</v>
      </c>
      <c r="AZ79" s="56">
        <f>AZ$3</f>
        <v>0</v>
      </c>
      <c r="BA79" s="10">
        <f t="shared" si="22"/>
        <v>0</v>
      </c>
      <c r="BB79" s="4">
        <v>3.8999999999999998E-3</v>
      </c>
      <c r="BC79" s="10">
        <f t="shared" si="28"/>
        <v>64.595699999999994</v>
      </c>
      <c r="BD79" s="56">
        <f>BD$3</f>
        <v>42.35</v>
      </c>
      <c r="BE79" s="10">
        <f t="shared" si="29"/>
        <v>508.20000000000005</v>
      </c>
      <c r="BF79" s="56">
        <f>BF$3</f>
        <v>34.9</v>
      </c>
      <c r="BG79" s="10">
        <f t="shared" si="30"/>
        <v>0</v>
      </c>
      <c r="BH79" s="56">
        <f>BH$3</f>
        <v>3.5569999999999997E-2</v>
      </c>
      <c r="BI79" s="103">
        <f t="shared" si="31"/>
        <v>589.14590999999996</v>
      </c>
      <c r="BJ79" s="56">
        <f>BJ$3</f>
        <v>2.9309999999999999E-2</v>
      </c>
      <c r="BK79" s="103">
        <f t="shared" si="32"/>
        <v>0</v>
      </c>
      <c r="BL79" s="5">
        <f t="shared" si="33"/>
        <v>1161.9416100000001</v>
      </c>
    </row>
    <row r="80" spans="1:64">
      <c r="A80" s="4">
        <v>78</v>
      </c>
      <c r="B80" s="56" t="s">
        <v>2436</v>
      </c>
      <c r="C80" s="56" t="s">
        <v>747</v>
      </c>
      <c r="D80" s="70" t="s">
        <v>748</v>
      </c>
      <c r="E80" s="56"/>
      <c r="F80" s="56" t="s">
        <v>749</v>
      </c>
      <c r="G80" s="56" t="s">
        <v>189</v>
      </c>
      <c r="H80" s="70" t="s">
        <v>750</v>
      </c>
      <c r="I80" s="56"/>
      <c r="J80" s="70" t="s">
        <v>751</v>
      </c>
      <c r="K80" s="56" t="s">
        <v>2387</v>
      </c>
      <c r="L80" s="56" t="s">
        <v>11</v>
      </c>
      <c r="M80" s="56" t="s">
        <v>758</v>
      </c>
      <c r="N80" s="70" t="s">
        <v>748</v>
      </c>
      <c r="O80" s="56"/>
      <c r="P80" s="56" t="s">
        <v>749</v>
      </c>
      <c r="Q80" s="56" t="s">
        <v>189</v>
      </c>
      <c r="R80" s="70" t="s">
        <v>750</v>
      </c>
      <c r="S80" s="56"/>
      <c r="T80" s="70" t="s">
        <v>759</v>
      </c>
      <c r="U80" s="70" t="s">
        <v>760</v>
      </c>
      <c r="V80" s="83">
        <v>290</v>
      </c>
      <c r="W80" s="83">
        <v>1152</v>
      </c>
      <c r="X80" s="83">
        <v>1095</v>
      </c>
      <c r="Y80" s="83">
        <v>1251</v>
      </c>
      <c r="Z80" s="83">
        <v>491</v>
      </c>
      <c r="AA80" s="83">
        <v>100</v>
      </c>
      <c r="AB80" s="83">
        <v>77</v>
      </c>
      <c r="AC80" s="83">
        <v>66</v>
      </c>
      <c r="AD80" s="83">
        <v>44</v>
      </c>
      <c r="AE80" s="83">
        <v>321</v>
      </c>
      <c r="AF80" s="83">
        <v>11</v>
      </c>
      <c r="AG80" s="83">
        <v>1928</v>
      </c>
      <c r="AH80" s="91">
        <f t="shared" si="23"/>
        <v>6826</v>
      </c>
      <c r="AI80" s="51">
        <f t="shared" si="24"/>
        <v>6826</v>
      </c>
      <c r="AJ80" s="56" t="str">
        <f>AJ$4</f>
        <v>W-1.1</v>
      </c>
      <c r="AK80" s="56" t="s">
        <v>293</v>
      </c>
      <c r="AL80" s="56"/>
      <c r="AM80" s="4">
        <v>8784</v>
      </c>
      <c r="AN80" s="4">
        <v>12</v>
      </c>
      <c r="AO80" s="4">
        <v>100</v>
      </c>
      <c r="AP80" s="4">
        <v>0</v>
      </c>
      <c r="AQ80" s="12">
        <f t="shared" si="25"/>
        <v>6826</v>
      </c>
      <c r="AR80" s="12">
        <f t="shared" si="26"/>
        <v>0</v>
      </c>
      <c r="AS80" s="53">
        <f t="shared" si="27"/>
        <v>0</v>
      </c>
      <c r="AT80" s="55">
        <f t="shared" si="27"/>
        <v>0</v>
      </c>
      <c r="AU80" s="31">
        <f t="shared" si="19"/>
        <v>0</v>
      </c>
      <c r="AV80" s="31">
        <f t="shared" si="19"/>
        <v>0</v>
      </c>
      <c r="AW80" s="31">
        <f t="shared" si="20"/>
        <v>0</v>
      </c>
      <c r="AX80" s="56">
        <f>AX$4</f>
        <v>0</v>
      </c>
      <c r="AY80" s="10">
        <f t="shared" si="21"/>
        <v>0</v>
      </c>
      <c r="AZ80" s="56">
        <f>AZ$4</f>
        <v>0</v>
      </c>
      <c r="BA80" s="10">
        <f t="shared" si="22"/>
        <v>0</v>
      </c>
      <c r="BB80" s="4">
        <v>3.8999999999999998E-3</v>
      </c>
      <c r="BC80" s="10">
        <f t="shared" si="28"/>
        <v>26.621399999999998</v>
      </c>
      <c r="BD80" s="56">
        <f>BD$4</f>
        <v>4.3099999999999996</v>
      </c>
      <c r="BE80" s="10">
        <f t="shared" si="29"/>
        <v>51.72</v>
      </c>
      <c r="BF80" s="56">
        <f>BF$4</f>
        <v>3.55</v>
      </c>
      <c r="BG80" s="10">
        <f t="shared" si="30"/>
        <v>0</v>
      </c>
      <c r="BH80" s="56">
        <f>BH$4</f>
        <v>6.5240000000000006E-2</v>
      </c>
      <c r="BI80" s="103">
        <f t="shared" si="31"/>
        <v>445.32824000000005</v>
      </c>
      <c r="BJ80" s="56">
        <f>BJ$4</f>
        <v>5.3760000000000002E-2</v>
      </c>
      <c r="BK80" s="103">
        <f t="shared" si="32"/>
        <v>0</v>
      </c>
      <c r="BL80" s="5">
        <f t="shared" si="33"/>
        <v>523.66964000000007</v>
      </c>
    </row>
    <row r="81" spans="1:64">
      <c r="A81" s="4">
        <v>79</v>
      </c>
      <c r="B81" s="56" t="s">
        <v>2436</v>
      </c>
      <c r="C81" s="56" t="s">
        <v>747</v>
      </c>
      <c r="D81" s="70" t="s">
        <v>748</v>
      </c>
      <c r="E81" s="56"/>
      <c r="F81" s="56" t="s">
        <v>749</v>
      </c>
      <c r="G81" s="56" t="s">
        <v>189</v>
      </c>
      <c r="H81" s="70" t="s">
        <v>750</v>
      </c>
      <c r="I81" s="56"/>
      <c r="J81" s="70" t="s">
        <v>751</v>
      </c>
      <c r="K81" s="56" t="s">
        <v>2387</v>
      </c>
      <c r="L81" s="56" t="s">
        <v>11</v>
      </c>
      <c r="M81" s="56" t="s">
        <v>761</v>
      </c>
      <c r="N81" s="70" t="s">
        <v>748</v>
      </c>
      <c r="O81" s="56"/>
      <c r="P81" s="56" t="s">
        <v>749</v>
      </c>
      <c r="Q81" s="56" t="s">
        <v>189</v>
      </c>
      <c r="R81" s="70" t="s">
        <v>750</v>
      </c>
      <c r="S81" s="56"/>
      <c r="T81" s="70" t="s">
        <v>762</v>
      </c>
      <c r="U81" s="70" t="s">
        <v>763</v>
      </c>
      <c r="V81" s="83">
        <v>8363</v>
      </c>
      <c r="W81" s="83">
        <v>960</v>
      </c>
      <c r="X81" s="83">
        <v>1967</v>
      </c>
      <c r="Y81" s="83">
        <v>4722</v>
      </c>
      <c r="Z81" s="83">
        <v>1774</v>
      </c>
      <c r="AA81" s="83">
        <v>897</v>
      </c>
      <c r="AB81" s="83">
        <v>175</v>
      </c>
      <c r="AC81" s="83">
        <v>131</v>
      </c>
      <c r="AD81" s="83">
        <v>77</v>
      </c>
      <c r="AE81" s="83">
        <v>883</v>
      </c>
      <c r="AF81" s="83">
        <v>1027</v>
      </c>
      <c r="AG81" s="83">
        <v>8105</v>
      </c>
      <c r="AH81" s="91">
        <f t="shared" si="23"/>
        <v>29081</v>
      </c>
      <c r="AI81" s="51">
        <f t="shared" si="24"/>
        <v>29081</v>
      </c>
      <c r="AJ81" s="56" t="str">
        <f>AJ$3</f>
        <v>W-3.6</v>
      </c>
      <c r="AK81" s="56" t="s">
        <v>293</v>
      </c>
      <c r="AL81" s="56"/>
      <c r="AM81" s="4">
        <v>8784</v>
      </c>
      <c r="AN81" s="4">
        <v>12</v>
      </c>
      <c r="AO81" s="4">
        <v>100</v>
      </c>
      <c r="AP81" s="4">
        <v>0</v>
      </c>
      <c r="AQ81" s="12">
        <f t="shared" si="25"/>
        <v>29081</v>
      </c>
      <c r="AR81" s="12">
        <f t="shared" si="26"/>
        <v>0</v>
      </c>
      <c r="AS81" s="53">
        <f t="shared" si="27"/>
        <v>0</v>
      </c>
      <c r="AT81" s="55">
        <f t="shared" si="27"/>
        <v>0</v>
      </c>
      <c r="AU81" s="31">
        <f t="shared" si="19"/>
        <v>0</v>
      </c>
      <c r="AV81" s="31">
        <f t="shared" si="19"/>
        <v>0</v>
      </c>
      <c r="AW81" s="31">
        <f t="shared" si="20"/>
        <v>0</v>
      </c>
      <c r="AX81" s="56">
        <f>AX$3</f>
        <v>0</v>
      </c>
      <c r="AY81" s="10">
        <f t="shared" si="21"/>
        <v>0</v>
      </c>
      <c r="AZ81" s="56">
        <f>AZ$3</f>
        <v>0</v>
      </c>
      <c r="BA81" s="10">
        <f t="shared" si="22"/>
        <v>0</v>
      </c>
      <c r="BB81" s="4">
        <v>3.8999999999999998E-3</v>
      </c>
      <c r="BC81" s="10">
        <f t="shared" si="28"/>
        <v>113.41589999999999</v>
      </c>
      <c r="BD81" s="56">
        <f>BD$3</f>
        <v>42.35</v>
      </c>
      <c r="BE81" s="10">
        <f t="shared" si="29"/>
        <v>508.20000000000005</v>
      </c>
      <c r="BF81" s="56">
        <f>BF$3</f>
        <v>34.9</v>
      </c>
      <c r="BG81" s="10">
        <f t="shared" si="30"/>
        <v>0</v>
      </c>
      <c r="BH81" s="56">
        <f>BH$3</f>
        <v>3.5569999999999997E-2</v>
      </c>
      <c r="BI81" s="103">
        <f t="shared" si="31"/>
        <v>1034.4111699999999</v>
      </c>
      <c r="BJ81" s="56">
        <f>BJ$3</f>
        <v>2.9309999999999999E-2</v>
      </c>
      <c r="BK81" s="103">
        <f t="shared" si="32"/>
        <v>0</v>
      </c>
      <c r="BL81" s="5">
        <f t="shared" si="33"/>
        <v>1656.0270699999999</v>
      </c>
    </row>
    <row r="82" spans="1:64">
      <c r="A82" s="4">
        <v>80</v>
      </c>
      <c r="B82" s="56" t="s">
        <v>2436</v>
      </c>
      <c r="C82" s="56" t="s">
        <v>747</v>
      </c>
      <c r="D82" s="70" t="s">
        <v>748</v>
      </c>
      <c r="E82" s="56"/>
      <c r="F82" s="56" t="s">
        <v>749</v>
      </c>
      <c r="G82" s="56" t="s">
        <v>189</v>
      </c>
      <c r="H82" s="70" t="s">
        <v>750</v>
      </c>
      <c r="I82" s="56"/>
      <c r="J82" s="70" t="s">
        <v>751</v>
      </c>
      <c r="K82" s="56" t="s">
        <v>2387</v>
      </c>
      <c r="L82" s="56" t="s">
        <v>11</v>
      </c>
      <c r="M82" s="56" t="s">
        <v>516</v>
      </c>
      <c r="N82" s="70" t="s">
        <v>748</v>
      </c>
      <c r="O82" s="56"/>
      <c r="P82" s="56" t="s">
        <v>749</v>
      </c>
      <c r="Q82" s="56" t="s">
        <v>189</v>
      </c>
      <c r="R82" s="70" t="s">
        <v>750</v>
      </c>
      <c r="S82" s="56"/>
      <c r="T82" s="70" t="s">
        <v>764</v>
      </c>
      <c r="U82" s="70" t="s">
        <v>765</v>
      </c>
      <c r="V82" s="83">
        <v>15407</v>
      </c>
      <c r="W82" s="83">
        <v>17792</v>
      </c>
      <c r="X82" s="83">
        <v>7452</v>
      </c>
      <c r="Y82" s="83">
        <v>12267</v>
      </c>
      <c r="Z82" s="83">
        <v>5226</v>
      </c>
      <c r="AA82" s="83">
        <v>732</v>
      </c>
      <c r="AB82" s="83">
        <v>3104</v>
      </c>
      <c r="AC82" s="83"/>
      <c r="AD82" s="83">
        <v>760</v>
      </c>
      <c r="AE82" s="83">
        <v>5105</v>
      </c>
      <c r="AF82" s="83">
        <v>9513</v>
      </c>
      <c r="AG82" s="83">
        <v>12940</v>
      </c>
      <c r="AH82" s="91">
        <f t="shared" si="23"/>
        <v>90298</v>
      </c>
      <c r="AI82" s="51">
        <f t="shared" si="24"/>
        <v>90298</v>
      </c>
      <c r="AJ82" s="56" t="str">
        <f>AJ$29</f>
        <v>W-4</v>
      </c>
      <c r="AK82" s="56" t="s">
        <v>293</v>
      </c>
      <c r="AL82" s="56"/>
      <c r="AM82" s="4">
        <v>8784</v>
      </c>
      <c r="AN82" s="4">
        <v>12</v>
      </c>
      <c r="AO82" s="4">
        <v>100</v>
      </c>
      <c r="AP82" s="4">
        <v>0</v>
      </c>
      <c r="AQ82" s="12">
        <f t="shared" si="25"/>
        <v>90298</v>
      </c>
      <c r="AR82" s="12">
        <f t="shared" si="26"/>
        <v>0</v>
      </c>
      <c r="AS82" s="53">
        <f t="shared" si="27"/>
        <v>0</v>
      </c>
      <c r="AT82" s="55">
        <f t="shared" si="27"/>
        <v>0</v>
      </c>
      <c r="AU82" s="31">
        <f t="shared" si="19"/>
        <v>0</v>
      </c>
      <c r="AV82" s="31">
        <f t="shared" si="19"/>
        <v>0</v>
      </c>
      <c r="AW82" s="31">
        <f t="shared" si="20"/>
        <v>0</v>
      </c>
      <c r="AX82" s="56">
        <f>AX$29</f>
        <v>0</v>
      </c>
      <c r="AY82" s="10">
        <f t="shared" si="21"/>
        <v>0</v>
      </c>
      <c r="AZ82" s="56">
        <f>AZ$29</f>
        <v>0</v>
      </c>
      <c r="BA82" s="10">
        <f t="shared" si="22"/>
        <v>0</v>
      </c>
      <c r="BB82" s="4">
        <v>3.8999999999999998E-3</v>
      </c>
      <c r="BC82" s="10">
        <f t="shared" si="28"/>
        <v>352.16219999999998</v>
      </c>
      <c r="BD82" s="56">
        <f>BD$29</f>
        <v>236.57</v>
      </c>
      <c r="BE82" s="10">
        <f t="shared" si="29"/>
        <v>2838.84</v>
      </c>
      <c r="BF82" s="56">
        <f>BF$29</f>
        <v>194.95</v>
      </c>
      <c r="BG82" s="10">
        <f t="shared" si="30"/>
        <v>0</v>
      </c>
      <c r="BH82" s="56">
        <f>BH$29</f>
        <v>3.4860000000000002E-2</v>
      </c>
      <c r="BI82" s="103">
        <f t="shared" si="31"/>
        <v>3147.7882800000002</v>
      </c>
      <c r="BJ82" s="56">
        <f>BJ$29</f>
        <v>2.8729999999999999E-2</v>
      </c>
      <c r="BK82" s="103">
        <f t="shared" si="32"/>
        <v>0</v>
      </c>
      <c r="BL82" s="5">
        <f t="shared" si="33"/>
        <v>6338.7904800000006</v>
      </c>
    </row>
    <row r="83" spans="1:64">
      <c r="A83" s="4">
        <v>81</v>
      </c>
      <c r="B83" s="56" t="s">
        <v>2436</v>
      </c>
      <c r="C83" s="56" t="s">
        <v>766</v>
      </c>
      <c r="D83" s="70" t="s">
        <v>767</v>
      </c>
      <c r="E83" s="56"/>
      <c r="F83" s="56" t="s">
        <v>768</v>
      </c>
      <c r="G83" s="56"/>
      <c r="H83" s="70" t="s">
        <v>769</v>
      </c>
      <c r="I83" s="56"/>
      <c r="J83" s="70" t="s">
        <v>770</v>
      </c>
      <c r="K83" s="56" t="s">
        <v>2387</v>
      </c>
      <c r="L83" s="56" t="s">
        <v>11</v>
      </c>
      <c r="M83" s="56" t="s">
        <v>772</v>
      </c>
      <c r="N83" s="70" t="s">
        <v>767</v>
      </c>
      <c r="O83" s="56"/>
      <c r="P83" s="56" t="s">
        <v>768</v>
      </c>
      <c r="Q83" s="56"/>
      <c r="R83" s="70" t="s">
        <v>769</v>
      </c>
      <c r="S83" s="56"/>
      <c r="T83" s="70" t="s">
        <v>773</v>
      </c>
      <c r="U83" s="70" t="s">
        <v>774</v>
      </c>
      <c r="V83" s="83">
        <v>26954</v>
      </c>
      <c r="W83" s="83">
        <v>21722</v>
      </c>
      <c r="X83" s="83">
        <v>21494</v>
      </c>
      <c r="Y83" s="83">
        <v>16198</v>
      </c>
      <c r="Z83" s="83">
        <v>5043</v>
      </c>
      <c r="AA83" s="83">
        <v>2006</v>
      </c>
      <c r="AB83" s="83">
        <v>1287</v>
      </c>
      <c r="AC83" s="83">
        <v>1308</v>
      </c>
      <c r="AD83" s="83">
        <v>1529</v>
      </c>
      <c r="AE83" s="83">
        <v>5470</v>
      </c>
      <c r="AF83" s="83">
        <v>15422</v>
      </c>
      <c r="AG83" s="83">
        <v>24488</v>
      </c>
      <c r="AH83" s="91">
        <f t="shared" si="23"/>
        <v>142921</v>
      </c>
      <c r="AI83" s="51">
        <f t="shared" si="24"/>
        <v>142921</v>
      </c>
      <c r="AJ83" s="56" t="str">
        <f>AJ$29</f>
        <v>W-4</v>
      </c>
      <c r="AK83" s="56" t="s">
        <v>293</v>
      </c>
      <c r="AL83" s="56"/>
      <c r="AM83" s="4">
        <v>8784</v>
      </c>
      <c r="AN83" s="4">
        <v>12</v>
      </c>
      <c r="AO83" s="4">
        <v>100</v>
      </c>
      <c r="AP83" s="4">
        <v>0</v>
      </c>
      <c r="AQ83" s="12">
        <f t="shared" si="25"/>
        <v>142921</v>
      </c>
      <c r="AR83" s="12">
        <f t="shared" si="26"/>
        <v>0</v>
      </c>
      <c r="AS83" s="53">
        <f t="shared" si="27"/>
        <v>0</v>
      </c>
      <c r="AT83" s="55">
        <f t="shared" si="27"/>
        <v>0</v>
      </c>
      <c r="AU83" s="31">
        <f t="shared" si="19"/>
        <v>0</v>
      </c>
      <c r="AV83" s="31">
        <f t="shared" si="19"/>
        <v>0</v>
      </c>
      <c r="AW83" s="31">
        <f t="shared" si="20"/>
        <v>0</v>
      </c>
      <c r="AX83" s="56">
        <f>AX$29</f>
        <v>0</v>
      </c>
      <c r="AY83" s="10">
        <f t="shared" si="21"/>
        <v>0</v>
      </c>
      <c r="AZ83" s="56">
        <f>AZ$29</f>
        <v>0</v>
      </c>
      <c r="BA83" s="10">
        <f t="shared" si="22"/>
        <v>0</v>
      </c>
      <c r="BB83" s="4"/>
      <c r="BC83" s="10">
        <f t="shared" si="28"/>
        <v>0</v>
      </c>
      <c r="BD83" s="56">
        <f>BD$29</f>
        <v>236.57</v>
      </c>
      <c r="BE83" s="10">
        <f t="shared" si="29"/>
        <v>2838.84</v>
      </c>
      <c r="BF83" s="56">
        <f>BF$29</f>
        <v>194.95</v>
      </c>
      <c r="BG83" s="10">
        <f t="shared" si="30"/>
        <v>0</v>
      </c>
      <c r="BH83" s="56">
        <f>BH$29</f>
        <v>3.4860000000000002E-2</v>
      </c>
      <c r="BI83" s="103">
        <f t="shared" si="31"/>
        <v>4982.22606</v>
      </c>
      <c r="BJ83" s="56">
        <f>BJ$29</f>
        <v>2.8729999999999999E-2</v>
      </c>
      <c r="BK83" s="103">
        <f t="shared" si="32"/>
        <v>0</v>
      </c>
      <c r="BL83" s="5">
        <f t="shared" si="33"/>
        <v>7821.0660600000001</v>
      </c>
    </row>
    <row r="84" spans="1:64">
      <c r="A84" s="4">
        <v>82</v>
      </c>
      <c r="B84" s="56" t="s">
        <v>2436</v>
      </c>
      <c r="C84" s="56" t="s">
        <v>766</v>
      </c>
      <c r="D84" s="70" t="s">
        <v>767</v>
      </c>
      <c r="E84" s="56"/>
      <c r="F84" s="56" t="s">
        <v>768</v>
      </c>
      <c r="G84" s="56"/>
      <c r="H84" s="70" t="s">
        <v>769</v>
      </c>
      <c r="I84" s="56"/>
      <c r="J84" s="70" t="s">
        <v>770</v>
      </c>
      <c r="K84" s="56" t="s">
        <v>2387</v>
      </c>
      <c r="L84" s="56" t="s">
        <v>11</v>
      </c>
      <c r="M84" s="56" t="s">
        <v>775</v>
      </c>
      <c r="N84" s="56" t="s">
        <v>787</v>
      </c>
      <c r="O84" s="56"/>
      <c r="P84" s="56" t="s">
        <v>776</v>
      </c>
      <c r="Q84" s="56" t="s">
        <v>777</v>
      </c>
      <c r="R84" s="70" t="s">
        <v>114</v>
      </c>
      <c r="S84" s="56"/>
      <c r="T84" s="70" t="s">
        <v>778</v>
      </c>
      <c r="U84" s="70" t="s">
        <v>779</v>
      </c>
      <c r="V84" s="83">
        <v>2612</v>
      </c>
      <c r="W84" s="83">
        <v>1787</v>
      </c>
      <c r="X84" s="83">
        <v>1394</v>
      </c>
      <c r="Y84" s="83">
        <v>1203</v>
      </c>
      <c r="Z84" s="83">
        <v>355</v>
      </c>
      <c r="AA84" s="83">
        <v>331</v>
      </c>
      <c r="AB84" s="83">
        <v>0</v>
      </c>
      <c r="AC84" s="83">
        <v>11</v>
      </c>
      <c r="AD84" s="83">
        <v>242</v>
      </c>
      <c r="AE84" s="83">
        <v>594</v>
      </c>
      <c r="AF84" s="83">
        <v>1278</v>
      </c>
      <c r="AG84" s="83">
        <v>2503</v>
      </c>
      <c r="AH84" s="91">
        <f t="shared" si="23"/>
        <v>12310</v>
      </c>
      <c r="AI84" s="51">
        <f t="shared" si="24"/>
        <v>12310</v>
      </c>
      <c r="AJ84" s="56" t="str">
        <f>AJ$11</f>
        <v>W-2.1</v>
      </c>
      <c r="AK84" s="56" t="s">
        <v>293</v>
      </c>
      <c r="AL84" s="56"/>
      <c r="AM84" s="4">
        <v>8784</v>
      </c>
      <c r="AN84" s="4">
        <v>12</v>
      </c>
      <c r="AO84" s="4">
        <v>100</v>
      </c>
      <c r="AP84" s="4">
        <v>0</v>
      </c>
      <c r="AQ84" s="12">
        <f t="shared" si="25"/>
        <v>12310</v>
      </c>
      <c r="AR84" s="12">
        <f t="shared" si="26"/>
        <v>0</v>
      </c>
      <c r="AS84" s="53">
        <f t="shared" ref="AS84:AT99" si="34">AS83</f>
        <v>0</v>
      </c>
      <c r="AT84" s="55">
        <f t="shared" si="34"/>
        <v>0</v>
      </c>
      <c r="AU84" s="31">
        <f t="shared" si="19"/>
        <v>0</v>
      </c>
      <c r="AV84" s="31">
        <f t="shared" si="19"/>
        <v>0</v>
      </c>
      <c r="AW84" s="31">
        <f t="shared" si="20"/>
        <v>0</v>
      </c>
      <c r="AX84" s="56">
        <f>AX$11</f>
        <v>0</v>
      </c>
      <c r="AY84" s="10">
        <f t="shared" si="21"/>
        <v>0</v>
      </c>
      <c r="AZ84" s="56">
        <f>AZ$11</f>
        <v>0</v>
      </c>
      <c r="BA84" s="10">
        <f t="shared" si="22"/>
        <v>0</v>
      </c>
      <c r="BB84" s="4"/>
      <c r="BC84" s="10">
        <f t="shared" si="28"/>
        <v>0</v>
      </c>
      <c r="BD84" s="56">
        <f>BD$11</f>
        <v>10.97</v>
      </c>
      <c r="BE84" s="10">
        <f t="shared" si="29"/>
        <v>131.64000000000001</v>
      </c>
      <c r="BF84" s="56">
        <f>BF$11</f>
        <v>9.0399999999999991</v>
      </c>
      <c r="BG84" s="10">
        <f t="shared" si="30"/>
        <v>0</v>
      </c>
      <c r="BH84" s="56">
        <f>BH$11</f>
        <v>4.7449999999999999E-2</v>
      </c>
      <c r="BI84" s="103">
        <f t="shared" si="31"/>
        <v>584.10950000000003</v>
      </c>
      <c r="BJ84" s="56">
        <f>BJ$11</f>
        <v>3.9100000000000003E-2</v>
      </c>
      <c r="BK84" s="103">
        <f t="shared" si="32"/>
        <v>0</v>
      </c>
      <c r="BL84" s="5">
        <f t="shared" si="33"/>
        <v>715.74950000000001</v>
      </c>
    </row>
    <row r="85" spans="1:64">
      <c r="A85" s="4">
        <v>83</v>
      </c>
      <c r="B85" s="56" t="s">
        <v>2436</v>
      </c>
      <c r="C85" s="56" t="s">
        <v>766</v>
      </c>
      <c r="D85" s="70" t="s">
        <v>767</v>
      </c>
      <c r="E85" s="56"/>
      <c r="F85" s="56" t="s">
        <v>768</v>
      </c>
      <c r="G85" s="56"/>
      <c r="H85" s="70" t="s">
        <v>769</v>
      </c>
      <c r="I85" s="56"/>
      <c r="J85" s="70" t="s">
        <v>770</v>
      </c>
      <c r="K85" s="56" t="s">
        <v>2387</v>
      </c>
      <c r="L85" s="56" t="s">
        <v>11</v>
      </c>
      <c r="M85" s="56" t="s">
        <v>780</v>
      </c>
      <c r="N85" s="70" t="s">
        <v>781</v>
      </c>
      <c r="O85" s="56"/>
      <c r="P85" s="56" t="s">
        <v>782</v>
      </c>
      <c r="Q85" s="56"/>
      <c r="R85" s="70" t="s">
        <v>783</v>
      </c>
      <c r="S85" s="56"/>
      <c r="T85" s="70" t="s">
        <v>784</v>
      </c>
      <c r="U85" s="70" t="s">
        <v>785</v>
      </c>
      <c r="V85" s="83">
        <v>2345</v>
      </c>
      <c r="W85" s="83">
        <v>1642</v>
      </c>
      <c r="X85" s="83">
        <v>1799</v>
      </c>
      <c r="Y85" s="83">
        <v>1508</v>
      </c>
      <c r="Z85" s="83">
        <v>932</v>
      </c>
      <c r="AA85" s="83">
        <v>1315</v>
      </c>
      <c r="AB85" s="83">
        <v>11</v>
      </c>
      <c r="AC85" s="83">
        <v>0</v>
      </c>
      <c r="AD85" s="83">
        <v>11</v>
      </c>
      <c r="AE85" s="83">
        <v>396</v>
      </c>
      <c r="AF85" s="83">
        <v>1686</v>
      </c>
      <c r="AG85" s="83">
        <v>2497</v>
      </c>
      <c r="AH85" s="91">
        <f t="shared" si="23"/>
        <v>14142</v>
      </c>
      <c r="AI85" s="51">
        <f t="shared" si="24"/>
        <v>14142</v>
      </c>
      <c r="AJ85" s="56" t="str">
        <f>AJ$3</f>
        <v>W-3.6</v>
      </c>
      <c r="AK85" s="56" t="s">
        <v>293</v>
      </c>
      <c r="AL85" s="56"/>
      <c r="AM85" s="4">
        <v>8784</v>
      </c>
      <c r="AN85" s="4">
        <v>12</v>
      </c>
      <c r="AO85" s="4">
        <v>100</v>
      </c>
      <c r="AP85" s="4">
        <v>0</v>
      </c>
      <c r="AQ85" s="12">
        <f t="shared" si="25"/>
        <v>14142</v>
      </c>
      <c r="AR85" s="12">
        <f t="shared" si="26"/>
        <v>0</v>
      </c>
      <c r="AS85" s="53">
        <f t="shared" si="34"/>
        <v>0</v>
      </c>
      <c r="AT85" s="55">
        <f t="shared" si="34"/>
        <v>0</v>
      </c>
      <c r="AU85" s="31">
        <f t="shared" si="19"/>
        <v>0</v>
      </c>
      <c r="AV85" s="31">
        <f t="shared" si="19"/>
        <v>0</v>
      </c>
      <c r="AW85" s="31">
        <f t="shared" si="20"/>
        <v>0</v>
      </c>
      <c r="AX85" s="56">
        <f>AX$3</f>
        <v>0</v>
      </c>
      <c r="AY85" s="10">
        <f t="shared" si="21"/>
        <v>0</v>
      </c>
      <c r="AZ85" s="56">
        <f>AZ$3</f>
        <v>0</v>
      </c>
      <c r="BA85" s="10">
        <f t="shared" si="22"/>
        <v>0</v>
      </c>
      <c r="BB85" s="4"/>
      <c r="BC85" s="10">
        <f t="shared" si="28"/>
        <v>0</v>
      </c>
      <c r="BD85" s="56">
        <f>BD$3</f>
        <v>42.35</v>
      </c>
      <c r="BE85" s="10">
        <f t="shared" si="29"/>
        <v>508.20000000000005</v>
      </c>
      <c r="BF85" s="56">
        <f>BF$3</f>
        <v>34.9</v>
      </c>
      <c r="BG85" s="10">
        <f t="shared" si="30"/>
        <v>0</v>
      </c>
      <c r="BH85" s="56">
        <f>BH$3</f>
        <v>3.5569999999999997E-2</v>
      </c>
      <c r="BI85" s="103">
        <f t="shared" si="31"/>
        <v>503.03093999999999</v>
      </c>
      <c r="BJ85" s="56">
        <f>BJ$3</f>
        <v>2.9309999999999999E-2</v>
      </c>
      <c r="BK85" s="103">
        <f t="shared" si="32"/>
        <v>0</v>
      </c>
      <c r="BL85" s="5">
        <f t="shared" si="33"/>
        <v>1011.23094</v>
      </c>
    </row>
    <row r="86" spans="1:64">
      <c r="A86" s="4">
        <v>84</v>
      </c>
      <c r="B86" s="56" t="s">
        <v>2436</v>
      </c>
      <c r="C86" s="56" t="s">
        <v>766</v>
      </c>
      <c r="D86" s="70" t="s">
        <v>767</v>
      </c>
      <c r="E86" s="56"/>
      <c r="F86" s="56" t="s">
        <v>768</v>
      </c>
      <c r="G86" s="56"/>
      <c r="H86" s="70" t="s">
        <v>769</v>
      </c>
      <c r="I86" s="56"/>
      <c r="J86" s="70" t="s">
        <v>770</v>
      </c>
      <c r="K86" s="56" t="s">
        <v>2387</v>
      </c>
      <c r="L86" s="56" t="s">
        <v>11</v>
      </c>
      <c r="M86" s="56" t="s">
        <v>786</v>
      </c>
      <c r="N86" s="70" t="s">
        <v>787</v>
      </c>
      <c r="O86" s="56"/>
      <c r="P86" s="56" t="s">
        <v>788</v>
      </c>
      <c r="Q86" s="56"/>
      <c r="R86" s="70" t="s">
        <v>789</v>
      </c>
      <c r="S86" s="56"/>
      <c r="T86" s="70" t="s">
        <v>790</v>
      </c>
      <c r="U86" s="70" t="s">
        <v>791</v>
      </c>
      <c r="V86" s="83">
        <v>597</v>
      </c>
      <c r="W86" s="83">
        <v>3869</v>
      </c>
      <c r="X86" s="83">
        <v>1292</v>
      </c>
      <c r="Y86" s="83">
        <v>1080</v>
      </c>
      <c r="Z86" s="83">
        <v>254</v>
      </c>
      <c r="AA86" s="83">
        <v>77</v>
      </c>
      <c r="AB86" s="83">
        <v>11</v>
      </c>
      <c r="AC86" s="83">
        <v>0</v>
      </c>
      <c r="AD86" s="83">
        <v>154</v>
      </c>
      <c r="AE86" s="83">
        <v>484</v>
      </c>
      <c r="AF86" s="83">
        <v>925</v>
      </c>
      <c r="AG86" s="83">
        <v>1993</v>
      </c>
      <c r="AH86" s="91">
        <f t="shared" si="23"/>
        <v>10736</v>
      </c>
      <c r="AI86" s="51">
        <f t="shared" si="24"/>
        <v>10736</v>
      </c>
      <c r="AJ86" s="56" t="str">
        <f>AJ$11</f>
        <v>W-2.1</v>
      </c>
      <c r="AK86" s="56" t="s">
        <v>293</v>
      </c>
      <c r="AL86" s="56"/>
      <c r="AM86" s="4">
        <v>8784</v>
      </c>
      <c r="AN86" s="4">
        <v>12</v>
      </c>
      <c r="AO86" s="4">
        <v>100</v>
      </c>
      <c r="AP86" s="4">
        <v>0</v>
      </c>
      <c r="AQ86" s="12">
        <f t="shared" si="25"/>
        <v>10736</v>
      </c>
      <c r="AR86" s="12">
        <f t="shared" si="26"/>
        <v>0</v>
      </c>
      <c r="AS86" s="53">
        <f t="shared" si="34"/>
        <v>0</v>
      </c>
      <c r="AT86" s="55">
        <f t="shared" si="34"/>
        <v>0</v>
      </c>
      <c r="AU86" s="31">
        <f t="shared" si="19"/>
        <v>0</v>
      </c>
      <c r="AV86" s="31">
        <f t="shared" si="19"/>
        <v>0</v>
      </c>
      <c r="AW86" s="31">
        <f t="shared" si="20"/>
        <v>0</v>
      </c>
      <c r="AX86" s="56">
        <f>AX$11</f>
        <v>0</v>
      </c>
      <c r="AY86" s="10">
        <f t="shared" si="21"/>
        <v>0</v>
      </c>
      <c r="AZ86" s="56">
        <f>AZ$11</f>
        <v>0</v>
      </c>
      <c r="BA86" s="10">
        <f t="shared" si="22"/>
        <v>0</v>
      </c>
      <c r="BB86" s="4"/>
      <c r="BC86" s="10">
        <f t="shared" si="28"/>
        <v>0</v>
      </c>
      <c r="BD86" s="56">
        <f>BD$11</f>
        <v>10.97</v>
      </c>
      <c r="BE86" s="10">
        <f t="shared" si="29"/>
        <v>131.64000000000001</v>
      </c>
      <c r="BF86" s="56">
        <f>BF$11</f>
        <v>9.0399999999999991</v>
      </c>
      <c r="BG86" s="10">
        <f t="shared" si="30"/>
        <v>0</v>
      </c>
      <c r="BH86" s="56">
        <f>BH$11</f>
        <v>4.7449999999999999E-2</v>
      </c>
      <c r="BI86" s="103">
        <f t="shared" si="31"/>
        <v>509.42320000000001</v>
      </c>
      <c r="BJ86" s="56">
        <f>BJ$11</f>
        <v>3.9100000000000003E-2</v>
      </c>
      <c r="BK86" s="103">
        <f t="shared" si="32"/>
        <v>0</v>
      </c>
      <c r="BL86" s="5">
        <f t="shared" si="33"/>
        <v>641.06320000000005</v>
      </c>
    </row>
    <row r="87" spans="1:64">
      <c r="A87" s="4">
        <v>85</v>
      </c>
      <c r="B87" s="56" t="s">
        <v>2446</v>
      </c>
      <c r="C87" s="56" t="s">
        <v>833</v>
      </c>
      <c r="D87" s="70" t="s">
        <v>834</v>
      </c>
      <c r="E87" s="56"/>
      <c r="F87" s="56" t="s">
        <v>835</v>
      </c>
      <c r="G87" s="56" t="s">
        <v>836</v>
      </c>
      <c r="H87" s="70" t="s">
        <v>837</v>
      </c>
      <c r="I87" s="56"/>
      <c r="J87" s="70" t="s">
        <v>838</v>
      </c>
      <c r="K87" s="56" t="s">
        <v>2387</v>
      </c>
      <c r="L87" s="56" t="s">
        <v>11</v>
      </c>
      <c r="M87" s="56" t="s">
        <v>839</v>
      </c>
      <c r="N87" s="70" t="s">
        <v>834</v>
      </c>
      <c r="O87" s="56"/>
      <c r="P87" s="56" t="s">
        <v>835</v>
      </c>
      <c r="Q87" s="56" t="s">
        <v>836</v>
      </c>
      <c r="R87" s="70" t="s">
        <v>840</v>
      </c>
      <c r="S87" s="56"/>
      <c r="T87" s="70" t="s">
        <v>841</v>
      </c>
      <c r="U87" s="70" t="s">
        <v>842</v>
      </c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>
        <v>6978</v>
      </c>
      <c r="AG87" s="83">
        <v>2393</v>
      </c>
      <c r="AH87" s="91">
        <f t="shared" si="23"/>
        <v>9371</v>
      </c>
      <c r="AI87" s="51">
        <f t="shared" si="24"/>
        <v>9371</v>
      </c>
      <c r="AJ87" s="56" t="str">
        <f>AJ$11</f>
        <v>W-2.1</v>
      </c>
      <c r="AK87" s="56" t="s">
        <v>293</v>
      </c>
      <c r="AL87" s="56"/>
      <c r="AM87" s="4">
        <v>8784</v>
      </c>
      <c r="AN87" s="4">
        <v>12</v>
      </c>
      <c r="AO87" s="4">
        <v>100</v>
      </c>
      <c r="AP87" s="4">
        <v>0</v>
      </c>
      <c r="AQ87" s="12">
        <f t="shared" si="25"/>
        <v>9371</v>
      </c>
      <c r="AR87" s="12">
        <f t="shared" si="26"/>
        <v>0</v>
      </c>
      <c r="AS87" s="53">
        <f t="shared" si="34"/>
        <v>0</v>
      </c>
      <c r="AT87" s="55">
        <f t="shared" si="34"/>
        <v>0</v>
      </c>
      <c r="AU87" s="31">
        <f t="shared" si="19"/>
        <v>0</v>
      </c>
      <c r="AV87" s="31">
        <f t="shared" si="19"/>
        <v>0</v>
      </c>
      <c r="AW87" s="31">
        <f t="shared" si="20"/>
        <v>0</v>
      </c>
      <c r="AX87" s="56">
        <f>AX$11</f>
        <v>0</v>
      </c>
      <c r="AY87" s="10">
        <f t="shared" si="21"/>
        <v>0</v>
      </c>
      <c r="AZ87" s="56">
        <f>AZ$11</f>
        <v>0</v>
      </c>
      <c r="BA87" s="10">
        <f t="shared" si="22"/>
        <v>0</v>
      </c>
      <c r="BB87" s="4">
        <v>3.8999999999999998E-3</v>
      </c>
      <c r="BC87" s="10">
        <f t="shared" si="28"/>
        <v>36.546900000000001</v>
      </c>
      <c r="BD87" s="56">
        <f>BD$11</f>
        <v>10.97</v>
      </c>
      <c r="BE87" s="10">
        <f t="shared" si="29"/>
        <v>131.64000000000001</v>
      </c>
      <c r="BF87" s="56">
        <f>BF$11</f>
        <v>9.0399999999999991</v>
      </c>
      <c r="BG87" s="10">
        <f t="shared" si="30"/>
        <v>0</v>
      </c>
      <c r="BH87" s="56">
        <f>BH$11</f>
        <v>4.7449999999999999E-2</v>
      </c>
      <c r="BI87" s="103">
        <f t="shared" si="31"/>
        <v>444.65395000000007</v>
      </c>
      <c r="BJ87" s="56">
        <f>BJ$11</f>
        <v>3.9100000000000003E-2</v>
      </c>
      <c r="BK87" s="103">
        <f t="shared" si="32"/>
        <v>0</v>
      </c>
      <c r="BL87" s="5">
        <f t="shared" si="33"/>
        <v>612.84085000000016</v>
      </c>
    </row>
    <row r="88" spans="1:64">
      <c r="A88" s="4">
        <v>86</v>
      </c>
      <c r="B88" s="56" t="s">
        <v>2446</v>
      </c>
      <c r="C88" s="56" t="s">
        <v>833</v>
      </c>
      <c r="D88" s="70" t="s">
        <v>834</v>
      </c>
      <c r="E88" s="56"/>
      <c r="F88" s="56" t="s">
        <v>835</v>
      </c>
      <c r="G88" s="56" t="s">
        <v>836</v>
      </c>
      <c r="H88" s="70" t="s">
        <v>837</v>
      </c>
      <c r="I88" s="56"/>
      <c r="J88" s="70" t="s">
        <v>838</v>
      </c>
      <c r="K88" s="56" t="s">
        <v>2387</v>
      </c>
      <c r="L88" s="56" t="s">
        <v>11</v>
      </c>
      <c r="M88" s="56" t="s">
        <v>307</v>
      </c>
      <c r="N88" s="70" t="s">
        <v>834</v>
      </c>
      <c r="O88" s="56"/>
      <c r="P88" s="56" t="s">
        <v>835</v>
      </c>
      <c r="Q88" s="56" t="s">
        <v>836</v>
      </c>
      <c r="R88" s="70" t="s">
        <v>843</v>
      </c>
      <c r="S88" s="70" t="s">
        <v>166</v>
      </c>
      <c r="T88" s="70" t="s">
        <v>844</v>
      </c>
      <c r="U88" s="70" t="s">
        <v>845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11</v>
      </c>
      <c r="AF88" s="83">
        <v>0</v>
      </c>
      <c r="AG88" s="83">
        <v>0</v>
      </c>
      <c r="AH88" s="91">
        <f t="shared" si="23"/>
        <v>11</v>
      </c>
      <c r="AI88" s="51">
        <f t="shared" si="24"/>
        <v>11</v>
      </c>
      <c r="AJ88" s="56" t="str">
        <f>AJ$4</f>
        <v>W-1.1</v>
      </c>
      <c r="AK88" s="56" t="s">
        <v>293</v>
      </c>
      <c r="AL88" s="56"/>
      <c r="AM88" s="4">
        <v>8784</v>
      </c>
      <c r="AN88" s="4">
        <v>12</v>
      </c>
      <c r="AO88" s="4">
        <v>100</v>
      </c>
      <c r="AP88" s="4">
        <v>0</v>
      </c>
      <c r="AQ88" s="12">
        <f t="shared" si="25"/>
        <v>11</v>
      </c>
      <c r="AR88" s="12">
        <f t="shared" si="26"/>
        <v>0</v>
      </c>
      <c r="AS88" s="53">
        <f t="shared" si="34"/>
        <v>0</v>
      </c>
      <c r="AT88" s="55">
        <f t="shared" si="34"/>
        <v>0</v>
      </c>
      <c r="AU88" s="31">
        <f t="shared" si="19"/>
        <v>0</v>
      </c>
      <c r="AV88" s="31">
        <f t="shared" si="19"/>
        <v>0</v>
      </c>
      <c r="AW88" s="31">
        <f t="shared" si="20"/>
        <v>0</v>
      </c>
      <c r="AX88" s="56">
        <f>AX$4</f>
        <v>0</v>
      </c>
      <c r="AY88" s="10">
        <f t="shared" si="21"/>
        <v>0</v>
      </c>
      <c r="AZ88" s="56">
        <f>AZ$4</f>
        <v>0</v>
      </c>
      <c r="BA88" s="10">
        <f t="shared" si="22"/>
        <v>0</v>
      </c>
      <c r="BB88" s="4">
        <v>3.8999999999999998E-3</v>
      </c>
      <c r="BC88" s="10">
        <f t="shared" si="28"/>
        <v>4.2900000000000001E-2</v>
      </c>
      <c r="BD88" s="56">
        <f>BD$4</f>
        <v>4.3099999999999996</v>
      </c>
      <c r="BE88" s="10">
        <f t="shared" si="29"/>
        <v>51.72</v>
      </c>
      <c r="BF88" s="56">
        <f>BF$4</f>
        <v>3.55</v>
      </c>
      <c r="BG88" s="10">
        <f t="shared" si="30"/>
        <v>0</v>
      </c>
      <c r="BH88" s="56">
        <f>BH$4</f>
        <v>6.5240000000000006E-2</v>
      </c>
      <c r="BI88" s="103">
        <f t="shared" si="31"/>
        <v>0.71764000000000006</v>
      </c>
      <c r="BJ88" s="56">
        <f>BJ$4</f>
        <v>5.3760000000000002E-2</v>
      </c>
      <c r="BK88" s="103">
        <f t="shared" si="32"/>
        <v>0</v>
      </c>
      <c r="BL88" s="5">
        <f t="shared" si="33"/>
        <v>52.480540000000005</v>
      </c>
    </row>
    <row r="89" spans="1:64">
      <c r="A89" s="4">
        <v>87</v>
      </c>
      <c r="B89" s="56" t="s">
        <v>2446</v>
      </c>
      <c r="C89" s="56" t="s">
        <v>833</v>
      </c>
      <c r="D89" s="70" t="s">
        <v>834</v>
      </c>
      <c r="E89" s="56"/>
      <c r="F89" s="56" t="s">
        <v>835</v>
      </c>
      <c r="G89" s="56" t="s">
        <v>836</v>
      </c>
      <c r="H89" s="70" t="s">
        <v>837</v>
      </c>
      <c r="I89" s="56"/>
      <c r="J89" s="70" t="s">
        <v>838</v>
      </c>
      <c r="K89" s="56" t="s">
        <v>2387</v>
      </c>
      <c r="L89" s="56" t="s">
        <v>11</v>
      </c>
      <c r="M89" s="56" t="s">
        <v>24</v>
      </c>
      <c r="N89" s="70" t="s">
        <v>834</v>
      </c>
      <c r="O89" s="56"/>
      <c r="P89" s="56" t="s">
        <v>835</v>
      </c>
      <c r="Q89" s="56" t="s">
        <v>836</v>
      </c>
      <c r="R89" s="70" t="s">
        <v>837</v>
      </c>
      <c r="S89" s="56"/>
      <c r="T89" s="70" t="s">
        <v>846</v>
      </c>
      <c r="U89" s="70" t="s">
        <v>847</v>
      </c>
      <c r="V89" s="83">
        <v>19454</v>
      </c>
      <c r="W89" s="83"/>
      <c r="X89" s="83">
        <v>21388</v>
      </c>
      <c r="Y89" s="83"/>
      <c r="Z89" s="83">
        <v>15472</v>
      </c>
      <c r="AA89" s="83"/>
      <c r="AB89" s="83">
        <v>767</v>
      </c>
      <c r="AC89" s="83"/>
      <c r="AD89" s="83">
        <v>800</v>
      </c>
      <c r="AE89" s="83"/>
      <c r="AF89" s="83">
        <v>5160</v>
      </c>
      <c r="AG89" s="83">
        <v>20329</v>
      </c>
      <c r="AH89" s="91">
        <f t="shared" si="23"/>
        <v>83370</v>
      </c>
      <c r="AI89" s="51">
        <f t="shared" si="24"/>
        <v>83370</v>
      </c>
      <c r="AJ89" s="56" t="str">
        <f>AJ$3</f>
        <v>W-3.6</v>
      </c>
      <c r="AK89" s="56" t="s">
        <v>293</v>
      </c>
      <c r="AL89" s="56"/>
      <c r="AM89" s="4">
        <v>8784</v>
      </c>
      <c r="AN89" s="4">
        <v>12</v>
      </c>
      <c r="AO89" s="4">
        <v>100</v>
      </c>
      <c r="AP89" s="4">
        <v>0</v>
      </c>
      <c r="AQ89" s="12">
        <f t="shared" si="25"/>
        <v>83370</v>
      </c>
      <c r="AR89" s="12">
        <f t="shared" si="26"/>
        <v>0</v>
      </c>
      <c r="AS89" s="53">
        <f t="shared" si="34"/>
        <v>0</v>
      </c>
      <c r="AT89" s="55">
        <f t="shared" si="34"/>
        <v>0</v>
      </c>
      <c r="AU89" s="31">
        <f t="shared" si="19"/>
        <v>0</v>
      </c>
      <c r="AV89" s="31">
        <f t="shared" si="19"/>
        <v>0</v>
      </c>
      <c r="AW89" s="31">
        <f t="shared" si="20"/>
        <v>0</v>
      </c>
      <c r="AX89" s="56">
        <f>AX$3</f>
        <v>0</v>
      </c>
      <c r="AY89" s="10">
        <f t="shared" si="21"/>
        <v>0</v>
      </c>
      <c r="AZ89" s="56">
        <f>AZ$3</f>
        <v>0</v>
      </c>
      <c r="BA89" s="10">
        <f t="shared" si="22"/>
        <v>0</v>
      </c>
      <c r="BB89" s="4">
        <v>3.8999999999999998E-3</v>
      </c>
      <c r="BC89" s="10">
        <f t="shared" si="28"/>
        <v>325.14299999999997</v>
      </c>
      <c r="BD89" s="56">
        <f>BD$3</f>
        <v>42.35</v>
      </c>
      <c r="BE89" s="10">
        <f t="shared" si="29"/>
        <v>508.20000000000005</v>
      </c>
      <c r="BF89" s="56">
        <f>BF$3</f>
        <v>34.9</v>
      </c>
      <c r="BG89" s="10">
        <f t="shared" si="30"/>
        <v>0</v>
      </c>
      <c r="BH89" s="56">
        <f>BH$3</f>
        <v>3.5569999999999997E-2</v>
      </c>
      <c r="BI89" s="103">
        <f t="shared" si="31"/>
        <v>2965.4708999999998</v>
      </c>
      <c r="BJ89" s="56">
        <f>BJ$3</f>
        <v>2.9309999999999999E-2</v>
      </c>
      <c r="BK89" s="103">
        <f t="shared" si="32"/>
        <v>0</v>
      </c>
      <c r="BL89" s="5">
        <f t="shared" si="33"/>
        <v>3798.8139000000001</v>
      </c>
    </row>
    <row r="90" spans="1:64">
      <c r="A90" s="4">
        <v>88</v>
      </c>
      <c r="B90" s="56" t="s">
        <v>2446</v>
      </c>
      <c r="C90" s="56" t="s">
        <v>848</v>
      </c>
      <c r="D90" s="70" t="s">
        <v>849</v>
      </c>
      <c r="E90" s="56"/>
      <c r="F90" s="56" t="s">
        <v>850</v>
      </c>
      <c r="G90" s="56" t="s">
        <v>851</v>
      </c>
      <c r="H90" s="70" t="s">
        <v>852</v>
      </c>
      <c r="I90" s="56"/>
      <c r="J90" s="70" t="s">
        <v>853</v>
      </c>
      <c r="K90" s="56" t="s">
        <v>2387</v>
      </c>
      <c r="L90" s="56" t="s">
        <v>11</v>
      </c>
      <c r="M90" s="56" t="s">
        <v>14</v>
      </c>
      <c r="N90" s="70" t="s">
        <v>854</v>
      </c>
      <c r="O90" s="56"/>
      <c r="P90" s="56" t="s">
        <v>850</v>
      </c>
      <c r="Q90" s="56" t="s">
        <v>851</v>
      </c>
      <c r="R90" s="70" t="s">
        <v>852</v>
      </c>
      <c r="S90" s="56"/>
      <c r="T90" s="70" t="s">
        <v>855</v>
      </c>
      <c r="U90" s="70" t="s">
        <v>856</v>
      </c>
      <c r="V90" s="83">
        <v>14898</v>
      </c>
      <c r="W90" s="83"/>
      <c r="X90" s="83">
        <v>35041</v>
      </c>
      <c r="Y90" s="83"/>
      <c r="Z90" s="83">
        <v>25344</v>
      </c>
      <c r="AA90" s="83"/>
      <c r="AB90" s="83">
        <v>122</v>
      </c>
      <c r="AC90" s="83"/>
      <c r="AD90" s="83">
        <v>0</v>
      </c>
      <c r="AE90" s="83"/>
      <c r="AF90" s="83">
        <v>9739</v>
      </c>
      <c r="AG90" s="83">
        <v>33164</v>
      </c>
      <c r="AH90" s="91">
        <f t="shared" si="23"/>
        <v>118308</v>
      </c>
      <c r="AI90" s="51">
        <f t="shared" si="24"/>
        <v>118308</v>
      </c>
      <c r="AJ90" s="56" t="str">
        <f>AJ$3</f>
        <v>W-3.6</v>
      </c>
      <c r="AK90" s="56" t="s">
        <v>293</v>
      </c>
      <c r="AL90" s="56"/>
      <c r="AM90" s="4">
        <v>8784</v>
      </c>
      <c r="AN90" s="4">
        <v>12</v>
      </c>
      <c r="AO90" s="4">
        <v>100</v>
      </c>
      <c r="AP90" s="4">
        <v>0</v>
      </c>
      <c r="AQ90" s="12">
        <f t="shared" si="25"/>
        <v>118308</v>
      </c>
      <c r="AR90" s="12">
        <f t="shared" si="26"/>
        <v>0</v>
      </c>
      <c r="AS90" s="53">
        <f>AS89</f>
        <v>0</v>
      </c>
      <c r="AT90" s="55">
        <f>AT89</f>
        <v>0</v>
      </c>
      <c r="AU90" s="31">
        <f t="shared" ref="AU90:AV123" si="35">AQ90*AS90</f>
        <v>0</v>
      </c>
      <c r="AV90" s="31">
        <f t="shared" si="35"/>
        <v>0</v>
      </c>
      <c r="AW90" s="31">
        <f t="shared" si="20"/>
        <v>0</v>
      </c>
      <c r="AX90" s="56">
        <f>AX$3</f>
        <v>0</v>
      </c>
      <c r="AY90" s="10">
        <f t="shared" si="21"/>
        <v>0</v>
      </c>
      <c r="AZ90" s="56">
        <f>AZ$3</f>
        <v>0</v>
      </c>
      <c r="BA90" s="10">
        <f t="shared" si="22"/>
        <v>0</v>
      </c>
      <c r="BB90" s="4">
        <v>3.8999999999999998E-3</v>
      </c>
      <c r="BC90" s="10">
        <f t="shared" si="28"/>
        <v>461.40119999999996</v>
      </c>
      <c r="BD90" s="56">
        <f>BD$3</f>
        <v>42.35</v>
      </c>
      <c r="BE90" s="10">
        <f t="shared" si="29"/>
        <v>508.20000000000005</v>
      </c>
      <c r="BF90" s="56">
        <f>BF$3</f>
        <v>34.9</v>
      </c>
      <c r="BG90" s="10">
        <f t="shared" si="30"/>
        <v>0</v>
      </c>
      <c r="BH90" s="56">
        <f>BH$3</f>
        <v>3.5569999999999997E-2</v>
      </c>
      <c r="BI90" s="103">
        <f t="shared" si="31"/>
        <v>4208.2155599999996</v>
      </c>
      <c r="BJ90" s="56">
        <f>BJ$3</f>
        <v>2.9309999999999999E-2</v>
      </c>
      <c r="BK90" s="103">
        <f t="shared" si="32"/>
        <v>0</v>
      </c>
      <c r="BL90" s="5">
        <f t="shared" si="33"/>
        <v>5177.8167599999997</v>
      </c>
    </row>
    <row r="91" spans="1:64">
      <c r="A91" s="4">
        <v>89</v>
      </c>
      <c r="B91" s="56" t="s">
        <v>2446</v>
      </c>
      <c r="C91" s="56" t="s">
        <v>857</v>
      </c>
      <c r="D91" s="70" t="s">
        <v>858</v>
      </c>
      <c r="E91" s="56"/>
      <c r="F91" s="56" t="s">
        <v>859</v>
      </c>
      <c r="G91" s="56" t="s">
        <v>173</v>
      </c>
      <c r="H91" s="70" t="s">
        <v>643</v>
      </c>
      <c r="I91" s="56"/>
      <c r="J91" s="70" t="s">
        <v>860</v>
      </c>
      <c r="K91" s="56" t="s">
        <v>2387</v>
      </c>
      <c r="L91" s="56" t="s">
        <v>11</v>
      </c>
      <c r="M91" s="56" t="s">
        <v>861</v>
      </c>
      <c r="N91" s="56" t="s">
        <v>858</v>
      </c>
      <c r="O91" s="56"/>
      <c r="P91" s="56" t="s">
        <v>862</v>
      </c>
      <c r="Q91" s="56"/>
      <c r="R91" s="70" t="s">
        <v>863</v>
      </c>
      <c r="S91" s="56"/>
      <c r="T91" s="70" t="s">
        <v>864</v>
      </c>
      <c r="U91" s="70" t="s">
        <v>865</v>
      </c>
      <c r="V91" s="83"/>
      <c r="W91" s="83"/>
      <c r="X91" s="83"/>
      <c r="Y91" s="83"/>
      <c r="Z91" s="83"/>
      <c r="AA91" s="83"/>
      <c r="AB91" s="83"/>
      <c r="AC91" s="83"/>
      <c r="AD91" s="83">
        <v>12395</v>
      </c>
      <c r="AE91" s="83"/>
      <c r="AF91" s="83">
        <v>1630</v>
      </c>
      <c r="AG91" s="83">
        <v>4233</v>
      </c>
      <c r="AH91" s="91">
        <f t="shared" si="23"/>
        <v>18258</v>
      </c>
      <c r="AI91" s="51">
        <f t="shared" si="24"/>
        <v>18258</v>
      </c>
      <c r="AJ91" s="56" t="str">
        <f>AJ$11</f>
        <v>W-2.1</v>
      </c>
      <c r="AK91" s="56" t="s">
        <v>293</v>
      </c>
      <c r="AL91" s="56"/>
      <c r="AM91" s="4">
        <v>8784</v>
      </c>
      <c r="AN91" s="4">
        <v>12</v>
      </c>
      <c r="AO91" s="4">
        <v>100</v>
      </c>
      <c r="AP91" s="4">
        <v>0</v>
      </c>
      <c r="AQ91" s="12">
        <f t="shared" si="25"/>
        <v>18258</v>
      </c>
      <c r="AR91" s="12">
        <f t="shared" si="26"/>
        <v>0</v>
      </c>
      <c r="AS91" s="53">
        <f t="shared" si="34"/>
        <v>0</v>
      </c>
      <c r="AT91" s="55">
        <f t="shared" si="34"/>
        <v>0</v>
      </c>
      <c r="AU91" s="31">
        <f t="shared" si="35"/>
        <v>0</v>
      </c>
      <c r="AV91" s="31">
        <f t="shared" si="35"/>
        <v>0</v>
      </c>
      <c r="AW91" s="31">
        <f t="shared" si="20"/>
        <v>0</v>
      </c>
      <c r="AX91" s="56">
        <f>AX$11</f>
        <v>0</v>
      </c>
      <c r="AY91" s="10">
        <f t="shared" si="21"/>
        <v>0</v>
      </c>
      <c r="AZ91" s="56">
        <f>AZ$11</f>
        <v>0</v>
      </c>
      <c r="BA91" s="10">
        <f t="shared" si="22"/>
        <v>0</v>
      </c>
      <c r="BB91" s="4"/>
      <c r="BC91" s="10">
        <f t="shared" si="28"/>
        <v>0</v>
      </c>
      <c r="BD91" s="56">
        <f>BD$11</f>
        <v>10.97</v>
      </c>
      <c r="BE91" s="10">
        <f t="shared" si="29"/>
        <v>131.64000000000001</v>
      </c>
      <c r="BF91" s="56">
        <f>BF$11</f>
        <v>9.0399999999999991</v>
      </c>
      <c r="BG91" s="10">
        <f t="shared" si="30"/>
        <v>0</v>
      </c>
      <c r="BH91" s="56">
        <f>BH$11</f>
        <v>4.7449999999999999E-2</v>
      </c>
      <c r="BI91" s="103">
        <f t="shared" si="31"/>
        <v>866.34209999999996</v>
      </c>
      <c r="BJ91" s="56">
        <f>BJ$11</f>
        <v>3.9100000000000003E-2</v>
      </c>
      <c r="BK91" s="103">
        <f t="shared" si="32"/>
        <v>0</v>
      </c>
      <c r="BL91" s="5">
        <f t="shared" si="33"/>
        <v>997.98209999999995</v>
      </c>
    </row>
    <row r="92" spans="1:64">
      <c r="A92" s="4">
        <v>90</v>
      </c>
      <c r="B92" s="56" t="s">
        <v>2446</v>
      </c>
      <c r="C92" s="56" t="s">
        <v>857</v>
      </c>
      <c r="D92" s="70" t="s">
        <v>858</v>
      </c>
      <c r="E92" s="56"/>
      <c r="F92" s="56" t="s">
        <v>859</v>
      </c>
      <c r="G92" s="56" t="s">
        <v>173</v>
      </c>
      <c r="H92" s="70" t="s">
        <v>643</v>
      </c>
      <c r="I92" s="56"/>
      <c r="J92" s="70" t="s">
        <v>860</v>
      </c>
      <c r="K92" s="56" t="s">
        <v>2387</v>
      </c>
      <c r="L92" s="56" t="s">
        <v>11</v>
      </c>
      <c r="M92" s="56" t="s">
        <v>866</v>
      </c>
      <c r="N92" s="56" t="s">
        <v>858</v>
      </c>
      <c r="O92" s="56"/>
      <c r="P92" s="56" t="s">
        <v>859</v>
      </c>
      <c r="Q92" s="56" t="s">
        <v>173</v>
      </c>
      <c r="R92" s="70" t="s">
        <v>867</v>
      </c>
      <c r="S92" s="56"/>
      <c r="T92" s="70" t="s">
        <v>868</v>
      </c>
      <c r="U92" s="70" t="s">
        <v>869</v>
      </c>
      <c r="V92" s="83"/>
      <c r="W92" s="83">
        <v>8036</v>
      </c>
      <c r="X92" s="83"/>
      <c r="Y92" s="83">
        <v>4724</v>
      </c>
      <c r="Z92" s="83"/>
      <c r="AA92" s="83">
        <v>904</v>
      </c>
      <c r="AB92" s="83"/>
      <c r="AC92" s="83">
        <v>167</v>
      </c>
      <c r="AD92" s="83"/>
      <c r="AE92" s="83">
        <v>1063</v>
      </c>
      <c r="AF92" s="83"/>
      <c r="AG92" s="83">
        <v>5740</v>
      </c>
      <c r="AH92" s="91">
        <f t="shared" si="23"/>
        <v>20634</v>
      </c>
      <c r="AI92" s="51">
        <f t="shared" si="24"/>
        <v>20634</v>
      </c>
      <c r="AJ92" s="56" t="str">
        <f>AJ$3</f>
        <v>W-3.6</v>
      </c>
      <c r="AK92" s="56" t="s">
        <v>293</v>
      </c>
      <c r="AL92" s="56"/>
      <c r="AM92" s="4">
        <v>8784</v>
      </c>
      <c r="AN92" s="4">
        <v>12</v>
      </c>
      <c r="AO92" s="4">
        <v>100</v>
      </c>
      <c r="AP92" s="4">
        <v>0</v>
      </c>
      <c r="AQ92" s="12">
        <f t="shared" si="25"/>
        <v>20634</v>
      </c>
      <c r="AR92" s="12">
        <f t="shared" si="26"/>
        <v>0</v>
      </c>
      <c r="AS92" s="53">
        <f t="shared" si="34"/>
        <v>0</v>
      </c>
      <c r="AT92" s="55">
        <f t="shared" si="34"/>
        <v>0</v>
      </c>
      <c r="AU92" s="31">
        <f t="shared" si="35"/>
        <v>0</v>
      </c>
      <c r="AV92" s="31">
        <f t="shared" si="35"/>
        <v>0</v>
      </c>
      <c r="AW92" s="31">
        <f t="shared" si="20"/>
        <v>0</v>
      </c>
      <c r="AX92" s="56">
        <f>AX$3</f>
        <v>0</v>
      </c>
      <c r="AY92" s="10">
        <f t="shared" si="21"/>
        <v>0</v>
      </c>
      <c r="AZ92" s="56">
        <f>AZ$3</f>
        <v>0</v>
      </c>
      <c r="BA92" s="10">
        <f t="shared" si="22"/>
        <v>0</v>
      </c>
      <c r="BB92" s="4"/>
      <c r="BC92" s="10">
        <f t="shared" si="28"/>
        <v>0</v>
      </c>
      <c r="BD92" s="56">
        <f>BD$3</f>
        <v>42.35</v>
      </c>
      <c r="BE92" s="10">
        <f t="shared" si="29"/>
        <v>508.20000000000005</v>
      </c>
      <c r="BF92" s="56">
        <f>BF$3</f>
        <v>34.9</v>
      </c>
      <c r="BG92" s="10">
        <f t="shared" si="30"/>
        <v>0</v>
      </c>
      <c r="BH92" s="56">
        <f>BH$3</f>
        <v>3.5569999999999997E-2</v>
      </c>
      <c r="BI92" s="103">
        <f t="shared" si="31"/>
        <v>733.95137999999997</v>
      </c>
      <c r="BJ92" s="56">
        <f>BJ$3</f>
        <v>2.9309999999999999E-2</v>
      </c>
      <c r="BK92" s="103">
        <f t="shared" si="32"/>
        <v>0</v>
      </c>
      <c r="BL92" s="5">
        <f t="shared" si="33"/>
        <v>1242.15138</v>
      </c>
    </row>
    <row r="93" spans="1:64">
      <c r="A93" s="4">
        <v>91</v>
      </c>
      <c r="B93" s="56" t="s">
        <v>2446</v>
      </c>
      <c r="C93" s="56" t="s">
        <v>857</v>
      </c>
      <c r="D93" s="70" t="s">
        <v>858</v>
      </c>
      <c r="E93" s="56"/>
      <c r="F93" s="56" t="s">
        <v>859</v>
      </c>
      <c r="G93" s="56" t="s">
        <v>173</v>
      </c>
      <c r="H93" s="70" t="s">
        <v>643</v>
      </c>
      <c r="I93" s="56"/>
      <c r="J93" s="70" t="s">
        <v>860</v>
      </c>
      <c r="K93" s="56" t="s">
        <v>2387</v>
      </c>
      <c r="L93" s="56" t="s">
        <v>11</v>
      </c>
      <c r="M93" s="56" t="s">
        <v>14</v>
      </c>
      <c r="N93" s="56" t="s">
        <v>858</v>
      </c>
      <c r="O93" s="56"/>
      <c r="P93" s="56" t="s">
        <v>859</v>
      </c>
      <c r="Q93" s="56" t="s">
        <v>173</v>
      </c>
      <c r="R93" s="70" t="s">
        <v>643</v>
      </c>
      <c r="S93" s="56"/>
      <c r="T93" s="70" t="s">
        <v>870</v>
      </c>
      <c r="U93" s="70" t="s">
        <v>871</v>
      </c>
      <c r="V93" s="83">
        <v>21664</v>
      </c>
      <c r="W93" s="83">
        <v>16107</v>
      </c>
      <c r="X93" s="83">
        <v>16584</v>
      </c>
      <c r="Y93" s="83">
        <v>10165</v>
      </c>
      <c r="Z93" s="83">
        <v>3637</v>
      </c>
      <c r="AA93" s="83">
        <v>2638</v>
      </c>
      <c r="AB93" s="83">
        <v>2730</v>
      </c>
      <c r="AC93" s="83">
        <v>2694</v>
      </c>
      <c r="AD93" s="83">
        <v>4584</v>
      </c>
      <c r="AE93" s="83">
        <v>6441</v>
      </c>
      <c r="AF93" s="83">
        <v>15169</v>
      </c>
      <c r="AG93" s="83">
        <v>16729</v>
      </c>
      <c r="AH93" s="91">
        <f t="shared" si="23"/>
        <v>119142</v>
      </c>
      <c r="AI93" s="51">
        <f t="shared" si="24"/>
        <v>119142</v>
      </c>
      <c r="AJ93" s="56" t="str">
        <f>AJ$29</f>
        <v>W-4</v>
      </c>
      <c r="AK93" s="56" t="s">
        <v>293</v>
      </c>
      <c r="AL93" s="56"/>
      <c r="AM93" s="4">
        <v>8784</v>
      </c>
      <c r="AN93" s="4">
        <v>12</v>
      </c>
      <c r="AO93" s="4">
        <v>100</v>
      </c>
      <c r="AP93" s="4">
        <v>0</v>
      </c>
      <c r="AQ93" s="12">
        <f t="shared" si="25"/>
        <v>119142</v>
      </c>
      <c r="AR93" s="12">
        <f t="shared" si="26"/>
        <v>0</v>
      </c>
      <c r="AS93" s="53">
        <f t="shared" si="34"/>
        <v>0</v>
      </c>
      <c r="AT93" s="55">
        <f t="shared" si="34"/>
        <v>0</v>
      </c>
      <c r="AU93" s="31">
        <f t="shared" si="35"/>
        <v>0</v>
      </c>
      <c r="AV93" s="31">
        <f t="shared" si="35"/>
        <v>0</v>
      </c>
      <c r="AW93" s="31">
        <f t="shared" si="20"/>
        <v>0</v>
      </c>
      <c r="AX93" s="56">
        <f>AX$29</f>
        <v>0</v>
      </c>
      <c r="AY93" s="10">
        <f t="shared" si="21"/>
        <v>0</v>
      </c>
      <c r="AZ93" s="56">
        <f>AZ$29</f>
        <v>0</v>
      </c>
      <c r="BA93" s="10">
        <f t="shared" si="22"/>
        <v>0</v>
      </c>
      <c r="BB93" s="4"/>
      <c r="BC93" s="10">
        <f t="shared" si="28"/>
        <v>0</v>
      </c>
      <c r="BD93" s="56">
        <f>BD$29</f>
        <v>236.57</v>
      </c>
      <c r="BE93" s="10">
        <f t="shared" si="29"/>
        <v>2838.84</v>
      </c>
      <c r="BF93" s="56">
        <f>BF$29</f>
        <v>194.95</v>
      </c>
      <c r="BG93" s="10">
        <f t="shared" si="30"/>
        <v>0</v>
      </c>
      <c r="BH93" s="56">
        <f>BH$29</f>
        <v>3.4860000000000002E-2</v>
      </c>
      <c r="BI93" s="103">
        <f t="shared" si="31"/>
        <v>4153.2901200000006</v>
      </c>
      <c r="BJ93" s="56">
        <f>BJ$29</f>
        <v>2.8729999999999999E-2</v>
      </c>
      <c r="BK93" s="103">
        <f t="shared" si="32"/>
        <v>0</v>
      </c>
      <c r="BL93" s="5">
        <f t="shared" si="33"/>
        <v>6992.1301200000007</v>
      </c>
    </row>
    <row r="94" spans="1:64">
      <c r="A94" s="4">
        <v>92</v>
      </c>
      <c r="B94" s="56" t="s">
        <v>2446</v>
      </c>
      <c r="C94" s="56" t="s">
        <v>872</v>
      </c>
      <c r="D94" s="70" t="s">
        <v>873</v>
      </c>
      <c r="E94" s="56"/>
      <c r="F94" s="56" t="s">
        <v>874</v>
      </c>
      <c r="G94" s="56" t="s">
        <v>875</v>
      </c>
      <c r="H94" s="70" t="s">
        <v>166</v>
      </c>
      <c r="I94" s="56"/>
      <c r="J94" s="70" t="s">
        <v>876</v>
      </c>
      <c r="K94" s="56" t="s">
        <v>2387</v>
      </c>
      <c r="L94" s="56" t="s">
        <v>11</v>
      </c>
      <c r="M94" s="56" t="s">
        <v>877</v>
      </c>
      <c r="N94" s="70" t="s">
        <v>878</v>
      </c>
      <c r="O94" s="56"/>
      <c r="P94" s="56" t="s">
        <v>879</v>
      </c>
      <c r="Q94" s="56"/>
      <c r="R94" s="70" t="s">
        <v>880</v>
      </c>
      <c r="S94" s="56"/>
      <c r="T94" s="70" t="s">
        <v>881</v>
      </c>
      <c r="U94" s="70" t="s">
        <v>882</v>
      </c>
      <c r="V94" s="83">
        <v>4772</v>
      </c>
      <c r="W94" s="83">
        <v>3040</v>
      </c>
      <c r="X94" s="83">
        <v>2352</v>
      </c>
      <c r="Y94" s="83">
        <v>1788</v>
      </c>
      <c r="Z94" s="83">
        <v>849</v>
      </c>
      <c r="AA94" s="83">
        <v>56</v>
      </c>
      <c r="AB94" s="83">
        <v>45</v>
      </c>
      <c r="AC94" s="83">
        <v>90</v>
      </c>
      <c r="AD94" s="83">
        <v>34</v>
      </c>
      <c r="AE94" s="83">
        <v>2196</v>
      </c>
      <c r="AF94" s="83">
        <v>798</v>
      </c>
      <c r="AG94" s="83">
        <v>3138</v>
      </c>
      <c r="AH94" s="91">
        <f t="shared" si="23"/>
        <v>19158</v>
      </c>
      <c r="AI94" s="51">
        <f t="shared" si="24"/>
        <v>19158</v>
      </c>
      <c r="AJ94" s="56" t="str">
        <f>AJ$3</f>
        <v>W-3.6</v>
      </c>
      <c r="AK94" s="56" t="s">
        <v>293</v>
      </c>
      <c r="AL94" s="56"/>
      <c r="AM94" s="4">
        <v>8784</v>
      </c>
      <c r="AN94" s="4">
        <v>12</v>
      </c>
      <c r="AO94" s="4">
        <v>100</v>
      </c>
      <c r="AP94" s="4">
        <v>0</v>
      </c>
      <c r="AQ94" s="12">
        <f t="shared" si="25"/>
        <v>19158</v>
      </c>
      <c r="AR94" s="12">
        <f t="shared" si="26"/>
        <v>0</v>
      </c>
      <c r="AS94" s="53">
        <f t="shared" si="34"/>
        <v>0</v>
      </c>
      <c r="AT94" s="55">
        <f t="shared" si="34"/>
        <v>0</v>
      </c>
      <c r="AU94" s="31">
        <f t="shared" si="35"/>
        <v>0</v>
      </c>
      <c r="AV94" s="31">
        <f t="shared" si="35"/>
        <v>0</v>
      </c>
      <c r="AW94" s="31">
        <f t="shared" si="20"/>
        <v>0</v>
      </c>
      <c r="AX94" s="56">
        <f>AX$3</f>
        <v>0</v>
      </c>
      <c r="AY94" s="10">
        <f t="shared" si="21"/>
        <v>0</v>
      </c>
      <c r="AZ94" s="56">
        <f>AZ$3</f>
        <v>0</v>
      </c>
      <c r="BA94" s="10">
        <f t="shared" si="22"/>
        <v>0</v>
      </c>
      <c r="BB94" s="4"/>
      <c r="BC94" s="10">
        <f t="shared" si="28"/>
        <v>0</v>
      </c>
      <c r="BD94" s="56">
        <f>BD$3</f>
        <v>42.35</v>
      </c>
      <c r="BE94" s="10">
        <f t="shared" si="29"/>
        <v>508.20000000000005</v>
      </c>
      <c r="BF94" s="56">
        <f>BF$3</f>
        <v>34.9</v>
      </c>
      <c r="BG94" s="10">
        <f t="shared" si="30"/>
        <v>0</v>
      </c>
      <c r="BH94" s="56">
        <f>BH$3</f>
        <v>3.5569999999999997E-2</v>
      </c>
      <c r="BI94" s="103">
        <f t="shared" si="31"/>
        <v>681.45005999999989</v>
      </c>
      <c r="BJ94" s="56">
        <f>BJ$3</f>
        <v>2.9309999999999999E-2</v>
      </c>
      <c r="BK94" s="103">
        <f t="shared" si="32"/>
        <v>0</v>
      </c>
      <c r="BL94" s="5">
        <f t="shared" si="33"/>
        <v>1189.6500599999999</v>
      </c>
    </row>
    <row r="95" spans="1:64">
      <c r="A95" s="4">
        <v>93</v>
      </c>
      <c r="B95" s="56" t="s">
        <v>2446</v>
      </c>
      <c r="C95" s="56" t="s">
        <v>872</v>
      </c>
      <c r="D95" s="70" t="s">
        <v>873</v>
      </c>
      <c r="E95" s="56"/>
      <c r="F95" s="56" t="s">
        <v>874</v>
      </c>
      <c r="G95" s="56" t="s">
        <v>875</v>
      </c>
      <c r="H95" s="70" t="s">
        <v>166</v>
      </c>
      <c r="I95" s="56"/>
      <c r="J95" s="70" t="s">
        <v>876</v>
      </c>
      <c r="K95" s="56" t="s">
        <v>2387</v>
      </c>
      <c r="L95" s="56" t="s">
        <v>11</v>
      </c>
      <c r="M95" s="56" t="s">
        <v>883</v>
      </c>
      <c r="N95" s="70" t="s">
        <v>884</v>
      </c>
      <c r="O95" s="56"/>
      <c r="P95" s="56" t="s">
        <v>885</v>
      </c>
      <c r="Q95" s="56"/>
      <c r="R95" s="70" t="s">
        <v>886</v>
      </c>
      <c r="S95" s="56"/>
      <c r="T95" s="70" t="s">
        <v>2385</v>
      </c>
      <c r="U95" s="70" t="s">
        <v>887</v>
      </c>
      <c r="V95" s="83"/>
      <c r="W95" s="83">
        <v>1906</v>
      </c>
      <c r="X95" s="83">
        <v>483</v>
      </c>
      <c r="Y95" s="83">
        <v>990</v>
      </c>
      <c r="Z95" s="83">
        <v>669</v>
      </c>
      <c r="AA95" s="83">
        <v>67</v>
      </c>
      <c r="AB95" s="83">
        <v>33</v>
      </c>
      <c r="AC95" s="83">
        <v>22</v>
      </c>
      <c r="AD95" s="83">
        <v>341</v>
      </c>
      <c r="AE95" s="83">
        <v>154</v>
      </c>
      <c r="AF95" s="83">
        <v>914</v>
      </c>
      <c r="AG95" s="83">
        <v>1565</v>
      </c>
      <c r="AH95" s="91">
        <f t="shared" si="23"/>
        <v>7144</v>
      </c>
      <c r="AI95" s="51">
        <f t="shared" si="24"/>
        <v>7144</v>
      </c>
      <c r="AJ95" s="56" t="str">
        <f>AJ$11</f>
        <v>W-2.1</v>
      </c>
      <c r="AK95" s="56" t="s">
        <v>293</v>
      </c>
      <c r="AL95" s="56"/>
      <c r="AM95" s="4">
        <v>8784</v>
      </c>
      <c r="AN95" s="4">
        <v>12</v>
      </c>
      <c r="AO95" s="4">
        <v>100</v>
      </c>
      <c r="AP95" s="4">
        <v>0</v>
      </c>
      <c r="AQ95" s="12">
        <f t="shared" si="25"/>
        <v>7144</v>
      </c>
      <c r="AR95" s="12">
        <f t="shared" si="26"/>
        <v>0</v>
      </c>
      <c r="AS95" s="53">
        <f t="shared" si="34"/>
        <v>0</v>
      </c>
      <c r="AT95" s="55">
        <f t="shared" si="34"/>
        <v>0</v>
      </c>
      <c r="AU95" s="31">
        <f t="shared" si="35"/>
        <v>0</v>
      </c>
      <c r="AV95" s="31">
        <f t="shared" si="35"/>
        <v>0</v>
      </c>
      <c r="AW95" s="31">
        <f t="shared" si="20"/>
        <v>0</v>
      </c>
      <c r="AX95" s="56">
        <f>AX$11</f>
        <v>0</v>
      </c>
      <c r="AY95" s="10">
        <f t="shared" si="21"/>
        <v>0</v>
      </c>
      <c r="AZ95" s="56">
        <f>AZ$11</f>
        <v>0</v>
      </c>
      <c r="BA95" s="10">
        <f t="shared" si="22"/>
        <v>0</v>
      </c>
      <c r="BB95" s="4"/>
      <c r="BC95" s="10">
        <f t="shared" si="28"/>
        <v>0</v>
      </c>
      <c r="BD95" s="56">
        <f>BD$11</f>
        <v>10.97</v>
      </c>
      <c r="BE95" s="10">
        <f t="shared" si="29"/>
        <v>131.64000000000001</v>
      </c>
      <c r="BF95" s="56">
        <f>BF$11</f>
        <v>9.0399999999999991</v>
      </c>
      <c r="BG95" s="10">
        <f t="shared" si="30"/>
        <v>0</v>
      </c>
      <c r="BH95" s="56">
        <f>BH$11</f>
        <v>4.7449999999999999E-2</v>
      </c>
      <c r="BI95" s="103">
        <f t="shared" si="31"/>
        <v>338.9828</v>
      </c>
      <c r="BJ95" s="56">
        <f>BJ$11</f>
        <v>3.9100000000000003E-2</v>
      </c>
      <c r="BK95" s="103">
        <f t="shared" si="32"/>
        <v>0</v>
      </c>
      <c r="BL95" s="5">
        <f t="shared" si="33"/>
        <v>470.62279999999998</v>
      </c>
    </row>
    <row r="96" spans="1:64">
      <c r="A96" s="4">
        <v>94</v>
      </c>
      <c r="B96" s="56" t="s">
        <v>2446</v>
      </c>
      <c r="C96" s="56" t="s">
        <v>872</v>
      </c>
      <c r="D96" s="70" t="s">
        <v>873</v>
      </c>
      <c r="E96" s="56"/>
      <c r="F96" s="56" t="s">
        <v>874</v>
      </c>
      <c r="G96" s="56" t="s">
        <v>875</v>
      </c>
      <c r="H96" s="70" t="s">
        <v>166</v>
      </c>
      <c r="I96" s="56"/>
      <c r="J96" s="70" t="s">
        <v>876</v>
      </c>
      <c r="K96" s="56" t="s">
        <v>2387</v>
      </c>
      <c r="L96" s="56" t="s">
        <v>11</v>
      </c>
      <c r="M96" s="56" t="s">
        <v>888</v>
      </c>
      <c r="N96" s="70" t="s">
        <v>873</v>
      </c>
      <c r="O96" s="56"/>
      <c r="P96" s="56" t="s">
        <v>874</v>
      </c>
      <c r="Q96" s="56" t="s">
        <v>875</v>
      </c>
      <c r="R96" s="70" t="s">
        <v>166</v>
      </c>
      <c r="S96" s="56"/>
      <c r="T96" s="70" t="s">
        <v>889</v>
      </c>
      <c r="U96" s="70" t="s">
        <v>890</v>
      </c>
      <c r="V96" s="83"/>
      <c r="W96" s="83">
        <v>19047</v>
      </c>
      <c r="X96" s="83"/>
      <c r="Y96" s="83">
        <v>21298</v>
      </c>
      <c r="Z96" s="83"/>
      <c r="AA96" s="83">
        <v>2520</v>
      </c>
      <c r="AB96" s="83"/>
      <c r="AC96" s="83">
        <v>1253</v>
      </c>
      <c r="AD96" s="83"/>
      <c r="AE96" s="83">
        <v>4766</v>
      </c>
      <c r="AF96" s="83"/>
      <c r="AG96" s="83">
        <v>20909</v>
      </c>
      <c r="AH96" s="91">
        <f t="shared" si="23"/>
        <v>69793</v>
      </c>
      <c r="AI96" s="51">
        <f t="shared" si="24"/>
        <v>69793</v>
      </c>
      <c r="AJ96" s="56" t="str">
        <f>AJ$3</f>
        <v>W-3.6</v>
      </c>
      <c r="AK96" s="56" t="s">
        <v>293</v>
      </c>
      <c r="AL96" s="56"/>
      <c r="AM96" s="4">
        <v>8784</v>
      </c>
      <c r="AN96" s="4">
        <v>12</v>
      </c>
      <c r="AO96" s="4">
        <v>100</v>
      </c>
      <c r="AP96" s="4">
        <v>0</v>
      </c>
      <c r="AQ96" s="12">
        <f t="shared" si="25"/>
        <v>69793</v>
      </c>
      <c r="AR96" s="12">
        <f t="shared" si="26"/>
        <v>0</v>
      </c>
      <c r="AS96" s="53">
        <f t="shared" si="34"/>
        <v>0</v>
      </c>
      <c r="AT96" s="55">
        <f t="shared" si="34"/>
        <v>0</v>
      </c>
      <c r="AU96" s="31">
        <f t="shared" si="35"/>
        <v>0</v>
      </c>
      <c r="AV96" s="31">
        <f t="shared" si="35"/>
        <v>0</v>
      </c>
      <c r="AW96" s="31">
        <f t="shared" si="20"/>
        <v>0</v>
      </c>
      <c r="AX96" s="56">
        <f>AX$3</f>
        <v>0</v>
      </c>
      <c r="AY96" s="10">
        <f t="shared" si="21"/>
        <v>0</v>
      </c>
      <c r="AZ96" s="56">
        <f>AZ$3</f>
        <v>0</v>
      </c>
      <c r="BA96" s="10">
        <f t="shared" si="22"/>
        <v>0</v>
      </c>
      <c r="BB96" s="4"/>
      <c r="BC96" s="10">
        <f t="shared" si="28"/>
        <v>0</v>
      </c>
      <c r="BD96" s="56">
        <f>BD$3</f>
        <v>42.35</v>
      </c>
      <c r="BE96" s="10">
        <f t="shared" si="29"/>
        <v>508.20000000000005</v>
      </c>
      <c r="BF96" s="56">
        <f>BF$3</f>
        <v>34.9</v>
      </c>
      <c r="BG96" s="10">
        <f t="shared" si="30"/>
        <v>0</v>
      </c>
      <c r="BH96" s="56">
        <f>BH$3</f>
        <v>3.5569999999999997E-2</v>
      </c>
      <c r="BI96" s="103">
        <f t="shared" si="31"/>
        <v>2482.53701</v>
      </c>
      <c r="BJ96" s="56">
        <f>BJ$3</f>
        <v>2.9309999999999999E-2</v>
      </c>
      <c r="BK96" s="103">
        <f t="shared" si="32"/>
        <v>0</v>
      </c>
      <c r="BL96" s="5">
        <f t="shared" si="33"/>
        <v>2990.7370099999998</v>
      </c>
    </row>
    <row r="97" spans="1:73">
      <c r="A97" s="4">
        <v>95</v>
      </c>
      <c r="B97" s="56" t="s">
        <v>2446</v>
      </c>
      <c r="C97" s="56" t="s">
        <v>872</v>
      </c>
      <c r="D97" s="70" t="s">
        <v>873</v>
      </c>
      <c r="E97" s="56"/>
      <c r="F97" s="56" t="s">
        <v>874</v>
      </c>
      <c r="G97" s="56" t="s">
        <v>875</v>
      </c>
      <c r="H97" s="70" t="s">
        <v>166</v>
      </c>
      <c r="I97" s="56"/>
      <c r="J97" s="70" t="s">
        <v>876</v>
      </c>
      <c r="K97" s="56" t="s">
        <v>2387</v>
      </c>
      <c r="L97" s="56" t="s">
        <v>11</v>
      </c>
      <c r="M97" s="56" t="s">
        <v>891</v>
      </c>
      <c r="N97" s="70" t="s">
        <v>892</v>
      </c>
      <c r="O97" s="56"/>
      <c r="P97" s="56" t="s">
        <v>893</v>
      </c>
      <c r="Q97" s="56" t="s">
        <v>894</v>
      </c>
      <c r="R97" s="70" t="s">
        <v>131</v>
      </c>
      <c r="S97" s="56"/>
      <c r="T97" s="70" t="s">
        <v>895</v>
      </c>
      <c r="U97" s="70" t="s">
        <v>896</v>
      </c>
      <c r="V97" s="83"/>
      <c r="W97" s="83"/>
      <c r="X97" s="83"/>
      <c r="Y97" s="83">
        <v>5742</v>
      </c>
      <c r="Z97" s="83"/>
      <c r="AA97" s="83"/>
      <c r="AB97" s="83"/>
      <c r="AC97" s="83"/>
      <c r="AD97" s="83"/>
      <c r="AE97" s="83"/>
      <c r="AF97" s="83"/>
      <c r="AG97" s="83">
        <v>3089</v>
      </c>
      <c r="AH97" s="91">
        <f t="shared" si="23"/>
        <v>8831</v>
      </c>
      <c r="AI97" s="51">
        <f t="shared" si="24"/>
        <v>8831</v>
      </c>
      <c r="AJ97" s="56" t="str">
        <f>AJ$11</f>
        <v>W-2.1</v>
      </c>
      <c r="AK97" s="56" t="s">
        <v>293</v>
      </c>
      <c r="AL97" s="56"/>
      <c r="AM97" s="4">
        <v>8784</v>
      </c>
      <c r="AN97" s="4">
        <v>12</v>
      </c>
      <c r="AO97" s="4">
        <v>100</v>
      </c>
      <c r="AP97" s="4">
        <v>0</v>
      </c>
      <c r="AQ97" s="12">
        <f t="shared" si="25"/>
        <v>8831</v>
      </c>
      <c r="AR97" s="12">
        <f t="shared" si="26"/>
        <v>0</v>
      </c>
      <c r="AS97" s="53">
        <f t="shared" si="34"/>
        <v>0</v>
      </c>
      <c r="AT97" s="55">
        <f t="shared" si="34"/>
        <v>0</v>
      </c>
      <c r="AU97" s="31">
        <f t="shared" si="35"/>
        <v>0</v>
      </c>
      <c r="AV97" s="31">
        <f t="shared" si="35"/>
        <v>0</v>
      </c>
      <c r="AW97" s="31">
        <f t="shared" si="20"/>
        <v>0</v>
      </c>
      <c r="AX97" s="56">
        <f>AX$11</f>
        <v>0</v>
      </c>
      <c r="AY97" s="10">
        <f t="shared" si="21"/>
        <v>0</v>
      </c>
      <c r="AZ97" s="56">
        <f>AZ$11</f>
        <v>0</v>
      </c>
      <c r="BA97" s="10">
        <f t="shared" si="22"/>
        <v>0</v>
      </c>
      <c r="BB97" s="4"/>
      <c r="BC97" s="10">
        <f t="shared" si="28"/>
        <v>0</v>
      </c>
      <c r="BD97" s="56">
        <f>BD$11</f>
        <v>10.97</v>
      </c>
      <c r="BE97" s="10">
        <f t="shared" si="29"/>
        <v>131.64000000000001</v>
      </c>
      <c r="BF97" s="56">
        <f>BF$11</f>
        <v>9.0399999999999991</v>
      </c>
      <c r="BG97" s="10">
        <f t="shared" si="30"/>
        <v>0</v>
      </c>
      <c r="BH97" s="56">
        <f>BH$11</f>
        <v>4.7449999999999999E-2</v>
      </c>
      <c r="BI97" s="103">
        <f t="shared" si="31"/>
        <v>419.03095000000002</v>
      </c>
      <c r="BJ97" s="56">
        <f>BJ$11</f>
        <v>3.9100000000000003E-2</v>
      </c>
      <c r="BK97" s="103">
        <f t="shared" si="32"/>
        <v>0</v>
      </c>
      <c r="BL97" s="5">
        <f t="shared" si="33"/>
        <v>550.67095000000006</v>
      </c>
    </row>
    <row r="98" spans="1:73">
      <c r="A98" s="4">
        <v>96</v>
      </c>
      <c r="B98" s="56" t="s">
        <v>2446</v>
      </c>
      <c r="C98" s="56" t="s">
        <v>872</v>
      </c>
      <c r="D98" s="70" t="s">
        <v>873</v>
      </c>
      <c r="E98" s="56"/>
      <c r="F98" s="56" t="s">
        <v>874</v>
      </c>
      <c r="G98" s="56" t="s">
        <v>875</v>
      </c>
      <c r="H98" s="70" t="s">
        <v>166</v>
      </c>
      <c r="I98" s="56"/>
      <c r="J98" s="70" t="s">
        <v>876</v>
      </c>
      <c r="K98" s="56" t="s">
        <v>2387</v>
      </c>
      <c r="L98" s="56" t="s">
        <v>11</v>
      </c>
      <c r="M98" s="56" t="s">
        <v>897</v>
      </c>
      <c r="N98" s="70" t="s">
        <v>884</v>
      </c>
      <c r="O98" s="56"/>
      <c r="P98" s="56" t="s">
        <v>885</v>
      </c>
      <c r="Q98" s="56"/>
      <c r="R98" s="70" t="s">
        <v>898</v>
      </c>
      <c r="S98" s="56"/>
      <c r="T98" s="70" t="s">
        <v>899</v>
      </c>
      <c r="U98" s="70" t="s">
        <v>900</v>
      </c>
      <c r="V98" s="83">
        <v>754</v>
      </c>
      <c r="W98" s="83">
        <v>6885</v>
      </c>
      <c r="X98" s="83">
        <v>1127</v>
      </c>
      <c r="Y98" s="83">
        <v>1874</v>
      </c>
      <c r="Z98" s="83">
        <v>177</v>
      </c>
      <c r="AA98" s="83">
        <v>176</v>
      </c>
      <c r="AB98" s="83">
        <v>154</v>
      </c>
      <c r="AC98" s="83">
        <v>154</v>
      </c>
      <c r="AD98" s="83">
        <v>748</v>
      </c>
      <c r="AE98" s="83">
        <v>330</v>
      </c>
      <c r="AF98" s="83">
        <v>771</v>
      </c>
      <c r="AG98" s="83">
        <v>1465</v>
      </c>
      <c r="AH98" s="91">
        <f t="shared" si="23"/>
        <v>14615</v>
      </c>
      <c r="AI98" s="51">
        <f t="shared" si="24"/>
        <v>14615</v>
      </c>
      <c r="AJ98" s="56" t="str">
        <f>AJ$11</f>
        <v>W-2.1</v>
      </c>
      <c r="AK98" s="56" t="s">
        <v>293</v>
      </c>
      <c r="AL98" s="56"/>
      <c r="AM98" s="4">
        <v>8784</v>
      </c>
      <c r="AN98" s="4">
        <v>12</v>
      </c>
      <c r="AO98" s="4">
        <v>100</v>
      </c>
      <c r="AP98" s="4">
        <v>0</v>
      </c>
      <c r="AQ98" s="12">
        <f t="shared" si="25"/>
        <v>14615</v>
      </c>
      <c r="AR98" s="12">
        <f t="shared" si="26"/>
        <v>0</v>
      </c>
      <c r="AS98" s="53">
        <f t="shared" si="34"/>
        <v>0</v>
      </c>
      <c r="AT98" s="55">
        <f t="shared" si="34"/>
        <v>0</v>
      </c>
      <c r="AU98" s="31">
        <f t="shared" si="35"/>
        <v>0</v>
      </c>
      <c r="AV98" s="31">
        <f t="shared" si="35"/>
        <v>0</v>
      </c>
      <c r="AW98" s="31">
        <f t="shared" si="20"/>
        <v>0</v>
      </c>
      <c r="AX98" s="56">
        <f>AX$11</f>
        <v>0</v>
      </c>
      <c r="AY98" s="10">
        <f t="shared" si="21"/>
        <v>0</v>
      </c>
      <c r="AZ98" s="56">
        <f>AZ$11</f>
        <v>0</v>
      </c>
      <c r="BA98" s="10">
        <f t="shared" si="22"/>
        <v>0</v>
      </c>
      <c r="BB98" s="4"/>
      <c r="BC98" s="10">
        <f t="shared" si="28"/>
        <v>0</v>
      </c>
      <c r="BD98" s="56">
        <f>BD$11</f>
        <v>10.97</v>
      </c>
      <c r="BE98" s="10">
        <f t="shared" si="29"/>
        <v>131.64000000000001</v>
      </c>
      <c r="BF98" s="56">
        <f>BF$11</f>
        <v>9.0399999999999991</v>
      </c>
      <c r="BG98" s="10">
        <f t="shared" si="30"/>
        <v>0</v>
      </c>
      <c r="BH98" s="56">
        <f>BH$11</f>
        <v>4.7449999999999999E-2</v>
      </c>
      <c r="BI98" s="103">
        <f t="shared" si="31"/>
        <v>693.48175000000003</v>
      </c>
      <c r="BJ98" s="56">
        <f>BJ$11</f>
        <v>3.9100000000000003E-2</v>
      </c>
      <c r="BK98" s="103">
        <f t="shared" si="32"/>
        <v>0</v>
      </c>
      <c r="BL98" s="5">
        <f t="shared" si="33"/>
        <v>825.12175000000002</v>
      </c>
    </row>
    <row r="99" spans="1:73">
      <c r="A99" s="4">
        <v>97</v>
      </c>
      <c r="B99" s="56" t="s">
        <v>2446</v>
      </c>
      <c r="C99" s="56" t="s">
        <v>872</v>
      </c>
      <c r="D99" s="70" t="s">
        <v>873</v>
      </c>
      <c r="E99" s="56"/>
      <c r="F99" s="56" t="s">
        <v>874</v>
      </c>
      <c r="G99" s="56" t="s">
        <v>875</v>
      </c>
      <c r="H99" s="70" t="s">
        <v>166</v>
      </c>
      <c r="I99" s="56"/>
      <c r="J99" s="70" t="s">
        <v>876</v>
      </c>
      <c r="K99" s="56" t="s">
        <v>2387</v>
      </c>
      <c r="L99" s="56" t="s">
        <v>11</v>
      </c>
      <c r="M99" s="56" t="s">
        <v>901</v>
      </c>
      <c r="N99" s="70" t="s">
        <v>902</v>
      </c>
      <c r="O99" s="56"/>
      <c r="P99" s="56" t="s">
        <v>903</v>
      </c>
      <c r="Q99" s="56"/>
      <c r="R99" s="70" t="s">
        <v>904</v>
      </c>
      <c r="S99" s="56"/>
      <c r="T99" s="70" t="s">
        <v>905</v>
      </c>
      <c r="U99" s="70" t="s">
        <v>906</v>
      </c>
      <c r="V99" s="83">
        <v>135</v>
      </c>
      <c r="W99" s="83">
        <v>336</v>
      </c>
      <c r="X99" s="83">
        <v>1746</v>
      </c>
      <c r="Y99" s="83">
        <v>124</v>
      </c>
      <c r="Z99" s="83">
        <v>133</v>
      </c>
      <c r="AA99" s="83">
        <v>121</v>
      </c>
      <c r="AB99" s="83">
        <v>132</v>
      </c>
      <c r="AC99" s="83">
        <v>132</v>
      </c>
      <c r="AD99" s="83">
        <v>121</v>
      </c>
      <c r="AE99" s="83">
        <v>132</v>
      </c>
      <c r="AF99" s="83">
        <v>121</v>
      </c>
      <c r="AG99" s="83">
        <v>999</v>
      </c>
      <c r="AH99" s="91">
        <f t="shared" si="23"/>
        <v>4232</v>
      </c>
      <c r="AI99" s="51">
        <f t="shared" si="24"/>
        <v>4232</v>
      </c>
      <c r="AJ99" s="56" t="str">
        <f>AJ$4</f>
        <v>W-1.1</v>
      </c>
      <c r="AK99" s="56" t="s">
        <v>293</v>
      </c>
      <c r="AL99" s="56"/>
      <c r="AM99" s="4">
        <v>8784</v>
      </c>
      <c r="AN99" s="4">
        <v>12</v>
      </c>
      <c r="AO99" s="4">
        <v>100</v>
      </c>
      <c r="AP99" s="4">
        <v>0</v>
      </c>
      <c r="AQ99" s="12">
        <f t="shared" si="25"/>
        <v>4232</v>
      </c>
      <c r="AR99" s="12">
        <f t="shared" si="26"/>
        <v>0</v>
      </c>
      <c r="AS99" s="53">
        <f t="shared" si="34"/>
        <v>0</v>
      </c>
      <c r="AT99" s="55">
        <f t="shared" si="34"/>
        <v>0</v>
      </c>
      <c r="AU99" s="31">
        <f t="shared" si="35"/>
        <v>0</v>
      </c>
      <c r="AV99" s="31">
        <f t="shared" si="35"/>
        <v>0</v>
      </c>
      <c r="AW99" s="31">
        <f t="shared" si="20"/>
        <v>0</v>
      </c>
      <c r="AX99" s="56">
        <f>AX$4</f>
        <v>0</v>
      </c>
      <c r="AY99" s="10">
        <f t="shared" si="21"/>
        <v>0</v>
      </c>
      <c r="AZ99" s="56">
        <f>AZ$4</f>
        <v>0</v>
      </c>
      <c r="BA99" s="10">
        <f t="shared" si="22"/>
        <v>0</v>
      </c>
      <c r="BB99" s="4"/>
      <c r="BC99" s="10">
        <f t="shared" si="28"/>
        <v>0</v>
      </c>
      <c r="BD99" s="56">
        <f>BD$4</f>
        <v>4.3099999999999996</v>
      </c>
      <c r="BE99" s="10">
        <f t="shared" si="29"/>
        <v>51.72</v>
      </c>
      <c r="BF99" s="56">
        <f>BF$4</f>
        <v>3.55</v>
      </c>
      <c r="BG99" s="10">
        <f t="shared" si="30"/>
        <v>0</v>
      </c>
      <c r="BH99" s="56">
        <f>BH$4</f>
        <v>6.5240000000000006E-2</v>
      </c>
      <c r="BI99" s="103">
        <f t="shared" si="31"/>
        <v>276.09568000000002</v>
      </c>
      <c r="BJ99" s="56">
        <f>BJ$4</f>
        <v>5.3760000000000002E-2</v>
      </c>
      <c r="BK99" s="103">
        <f t="shared" si="32"/>
        <v>0</v>
      </c>
      <c r="BL99" s="5">
        <f t="shared" si="33"/>
        <v>327.81568000000004</v>
      </c>
    </row>
    <row r="100" spans="1:73">
      <c r="A100" s="4">
        <v>98</v>
      </c>
      <c r="B100" s="56" t="s">
        <v>2446</v>
      </c>
      <c r="C100" s="56" t="s">
        <v>872</v>
      </c>
      <c r="D100" s="70" t="s">
        <v>873</v>
      </c>
      <c r="E100" s="56"/>
      <c r="F100" s="56" t="s">
        <v>874</v>
      </c>
      <c r="G100" s="56" t="s">
        <v>875</v>
      </c>
      <c r="H100" s="70" t="s">
        <v>166</v>
      </c>
      <c r="I100" s="56"/>
      <c r="J100" s="70" t="s">
        <v>876</v>
      </c>
      <c r="K100" s="56" t="s">
        <v>2387</v>
      </c>
      <c r="L100" s="56" t="s">
        <v>11</v>
      </c>
      <c r="M100" s="56" t="s">
        <v>2333</v>
      </c>
      <c r="N100" s="70" t="s">
        <v>873</v>
      </c>
      <c r="O100" s="56"/>
      <c r="P100" s="56" t="s">
        <v>2333</v>
      </c>
      <c r="Q100" s="56"/>
      <c r="R100" s="70" t="s">
        <v>2334</v>
      </c>
      <c r="S100" s="56"/>
      <c r="T100" s="70" t="s">
        <v>2335</v>
      </c>
      <c r="U100" s="70" t="s">
        <v>2336</v>
      </c>
      <c r="V100" s="83"/>
      <c r="W100" s="83"/>
      <c r="X100" s="83"/>
      <c r="Y100" s="83"/>
      <c r="Z100" s="83"/>
      <c r="AA100" s="83"/>
      <c r="AB100" s="83">
        <v>0</v>
      </c>
      <c r="AC100" s="83">
        <v>0</v>
      </c>
      <c r="AD100" s="83">
        <v>0</v>
      </c>
      <c r="AE100" s="83">
        <v>0</v>
      </c>
      <c r="AF100" s="83">
        <v>2414</v>
      </c>
      <c r="AG100" s="83">
        <v>3267</v>
      </c>
      <c r="AH100" s="91">
        <f t="shared" si="23"/>
        <v>5681</v>
      </c>
      <c r="AI100" s="51">
        <f t="shared" si="24"/>
        <v>5681</v>
      </c>
      <c r="AJ100" s="56" t="str">
        <f>AJ$11</f>
        <v>W-2.1</v>
      </c>
      <c r="AK100" s="56" t="s">
        <v>293</v>
      </c>
      <c r="AL100" s="56"/>
      <c r="AM100" s="4">
        <v>8784</v>
      </c>
      <c r="AN100" s="4">
        <v>12</v>
      </c>
      <c r="AO100" s="4">
        <v>100</v>
      </c>
      <c r="AP100" s="4">
        <v>0</v>
      </c>
      <c r="AQ100" s="12">
        <f t="shared" si="25"/>
        <v>5681</v>
      </c>
      <c r="AR100" s="12">
        <f t="shared" si="26"/>
        <v>0</v>
      </c>
      <c r="AS100" s="53">
        <f>AS99</f>
        <v>0</v>
      </c>
      <c r="AT100" s="55">
        <f>AT99</f>
        <v>0</v>
      </c>
      <c r="AU100" s="31">
        <f t="shared" si="35"/>
        <v>0</v>
      </c>
      <c r="AV100" s="31">
        <f t="shared" si="35"/>
        <v>0</v>
      </c>
      <c r="AW100" s="31">
        <f t="shared" si="20"/>
        <v>0</v>
      </c>
      <c r="AX100" s="56">
        <f>AX$11</f>
        <v>0</v>
      </c>
      <c r="AY100" s="10">
        <f t="shared" si="21"/>
        <v>0</v>
      </c>
      <c r="AZ100" s="56">
        <f>AZ$11</f>
        <v>0</v>
      </c>
      <c r="BA100" s="10">
        <f t="shared" si="22"/>
        <v>0</v>
      </c>
      <c r="BB100" s="4"/>
      <c r="BC100" s="10">
        <f t="shared" si="28"/>
        <v>0</v>
      </c>
      <c r="BD100" s="56">
        <f>BD$11</f>
        <v>10.97</v>
      </c>
      <c r="BE100" s="10">
        <f t="shared" si="29"/>
        <v>131.64000000000001</v>
      </c>
      <c r="BF100" s="56">
        <f>BF$11</f>
        <v>9.0399999999999991</v>
      </c>
      <c r="BG100" s="10">
        <f t="shared" si="30"/>
        <v>0</v>
      </c>
      <c r="BH100" s="56">
        <f>BH$11</f>
        <v>4.7449999999999999E-2</v>
      </c>
      <c r="BI100" s="103">
        <f t="shared" si="31"/>
        <v>269.56344999999999</v>
      </c>
      <c r="BJ100" s="56">
        <f>BJ$11</f>
        <v>3.9100000000000003E-2</v>
      </c>
      <c r="BK100" s="103">
        <f t="shared" si="32"/>
        <v>0</v>
      </c>
      <c r="BL100" s="5">
        <f t="shared" si="33"/>
        <v>401.20344999999998</v>
      </c>
    </row>
    <row r="101" spans="1:73">
      <c r="A101" s="4">
        <v>99</v>
      </c>
      <c r="B101" s="56" t="s">
        <v>2446</v>
      </c>
      <c r="C101" s="56" t="s">
        <v>872</v>
      </c>
      <c r="D101" s="70" t="s">
        <v>873</v>
      </c>
      <c r="E101" s="56"/>
      <c r="F101" s="56" t="s">
        <v>874</v>
      </c>
      <c r="G101" s="56" t="s">
        <v>875</v>
      </c>
      <c r="H101" s="70" t="s">
        <v>166</v>
      </c>
      <c r="I101" s="56"/>
      <c r="J101" s="70" t="s">
        <v>876</v>
      </c>
      <c r="K101" s="56" t="s">
        <v>2387</v>
      </c>
      <c r="L101" s="56" t="s">
        <v>11</v>
      </c>
      <c r="M101" s="56" t="s">
        <v>2337</v>
      </c>
      <c r="N101" s="70" t="s">
        <v>2338</v>
      </c>
      <c r="O101" s="56"/>
      <c r="P101" s="56" t="s">
        <v>2337</v>
      </c>
      <c r="Q101" s="56"/>
      <c r="R101" s="70" t="s">
        <v>2339</v>
      </c>
      <c r="S101" s="56"/>
      <c r="T101" s="70" t="s">
        <v>2340</v>
      </c>
      <c r="U101" s="70" t="s">
        <v>2341</v>
      </c>
      <c r="V101" s="83"/>
      <c r="W101" s="83"/>
      <c r="X101" s="83"/>
      <c r="Y101" s="83"/>
      <c r="Z101" s="83"/>
      <c r="AA101" s="83"/>
      <c r="AB101" s="83"/>
      <c r="AC101" s="83">
        <v>0</v>
      </c>
      <c r="AD101" s="83">
        <v>0</v>
      </c>
      <c r="AE101" s="83">
        <v>0</v>
      </c>
      <c r="AF101" s="83">
        <v>573</v>
      </c>
      <c r="AG101" s="83">
        <v>874</v>
      </c>
      <c r="AH101" s="91">
        <f t="shared" si="23"/>
        <v>1447</v>
      </c>
      <c r="AI101" s="51">
        <f t="shared" si="24"/>
        <v>1447</v>
      </c>
      <c r="AJ101" s="56" t="str">
        <f>AJ$11</f>
        <v>W-2.1</v>
      </c>
      <c r="AK101" s="56" t="s">
        <v>293</v>
      </c>
      <c r="AL101" s="56"/>
      <c r="AM101" s="4">
        <v>8784</v>
      </c>
      <c r="AN101" s="4">
        <v>12</v>
      </c>
      <c r="AO101" s="4">
        <v>100</v>
      </c>
      <c r="AP101" s="4">
        <v>0</v>
      </c>
      <c r="AQ101" s="12">
        <f t="shared" si="25"/>
        <v>1447</v>
      </c>
      <c r="AR101" s="12">
        <f t="shared" si="26"/>
        <v>0</v>
      </c>
      <c r="AS101" s="53">
        <f>AS100</f>
        <v>0</v>
      </c>
      <c r="AT101" s="55">
        <f>AT100</f>
        <v>0</v>
      </c>
      <c r="AU101" s="31">
        <f t="shared" si="35"/>
        <v>0</v>
      </c>
      <c r="AV101" s="31">
        <f t="shared" si="35"/>
        <v>0</v>
      </c>
      <c r="AW101" s="31">
        <f t="shared" si="20"/>
        <v>0</v>
      </c>
      <c r="AX101" s="56">
        <f>AX$11</f>
        <v>0</v>
      </c>
      <c r="AY101" s="10">
        <f t="shared" si="21"/>
        <v>0</v>
      </c>
      <c r="AZ101" s="56">
        <f>AZ$11</f>
        <v>0</v>
      </c>
      <c r="BA101" s="10">
        <f t="shared" si="22"/>
        <v>0</v>
      </c>
      <c r="BB101" s="4"/>
      <c r="BC101" s="10">
        <f t="shared" si="28"/>
        <v>0</v>
      </c>
      <c r="BD101" s="56">
        <f>BD$11</f>
        <v>10.97</v>
      </c>
      <c r="BE101" s="10">
        <f t="shared" si="29"/>
        <v>131.64000000000001</v>
      </c>
      <c r="BF101" s="56">
        <f>BF$11</f>
        <v>9.0399999999999991</v>
      </c>
      <c r="BG101" s="10">
        <f t="shared" si="30"/>
        <v>0</v>
      </c>
      <c r="BH101" s="56">
        <f>BH$11</f>
        <v>4.7449999999999999E-2</v>
      </c>
      <c r="BI101" s="103">
        <f t="shared" si="31"/>
        <v>68.660150000000002</v>
      </c>
      <c r="BJ101" s="56">
        <f>BJ$11</f>
        <v>3.9100000000000003E-2</v>
      </c>
      <c r="BK101" s="103">
        <f t="shared" si="32"/>
        <v>0</v>
      </c>
      <c r="BL101" s="5">
        <f t="shared" si="33"/>
        <v>200.30015000000003</v>
      </c>
    </row>
    <row r="102" spans="1:73">
      <c r="A102" s="4">
        <v>100</v>
      </c>
      <c r="B102" s="56" t="s">
        <v>2446</v>
      </c>
      <c r="C102" s="56" t="s">
        <v>908</v>
      </c>
      <c r="D102" s="70" t="s">
        <v>909</v>
      </c>
      <c r="E102" s="56"/>
      <c r="F102" s="56" t="s">
        <v>910</v>
      </c>
      <c r="G102" s="56" t="s">
        <v>911</v>
      </c>
      <c r="H102" s="70" t="s">
        <v>39</v>
      </c>
      <c r="I102" s="56"/>
      <c r="J102" s="70" t="s">
        <v>912</v>
      </c>
      <c r="K102" s="56" t="s">
        <v>2387</v>
      </c>
      <c r="L102" s="56" t="s">
        <v>11</v>
      </c>
      <c r="M102" s="56" t="s">
        <v>913</v>
      </c>
      <c r="N102" s="70" t="s">
        <v>909</v>
      </c>
      <c r="O102" s="56" t="s">
        <v>910</v>
      </c>
      <c r="P102" s="56" t="s">
        <v>910</v>
      </c>
      <c r="Q102" s="56" t="s">
        <v>911</v>
      </c>
      <c r="R102" s="70" t="s">
        <v>39</v>
      </c>
      <c r="S102" s="56"/>
      <c r="T102" s="70" t="s">
        <v>914</v>
      </c>
      <c r="U102" s="70" t="s">
        <v>915</v>
      </c>
      <c r="V102" s="83">
        <v>8979</v>
      </c>
      <c r="W102" s="83">
        <v>4546</v>
      </c>
      <c r="X102" s="83"/>
      <c r="Y102" s="83">
        <v>15611</v>
      </c>
      <c r="Z102" s="83"/>
      <c r="AA102" s="83">
        <v>2818</v>
      </c>
      <c r="AB102" s="83"/>
      <c r="AC102" s="83">
        <v>282</v>
      </c>
      <c r="AD102" s="83"/>
      <c r="AE102" s="83">
        <v>6980</v>
      </c>
      <c r="AF102" s="83"/>
      <c r="AG102" s="83">
        <v>24784</v>
      </c>
      <c r="AH102" s="91">
        <f t="shared" si="23"/>
        <v>64000</v>
      </c>
      <c r="AI102" s="51">
        <f t="shared" si="24"/>
        <v>64000</v>
      </c>
      <c r="AJ102" s="56" t="str">
        <f>AJ$3</f>
        <v>W-3.6</v>
      </c>
      <c r="AK102" s="56" t="s">
        <v>293</v>
      </c>
      <c r="AL102" s="56"/>
      <c r="AM102" s="4">
        <v>8784</v>
      </c>
      <c r="AN102" s="4">
        <v>12</v>
      </c>
      <c r="AO102" s="4">
        <v>100</v>
      </c>
      <c r="AP102" s="4">
        <v>0</v>
      </c>
      <c r="AQ102" s="12">
        <f t="shared" si="25"/>
        <v>64000</v>
      </c>
      <c r="AR102" s="12">
        <f t="shared" si="26"/>
        <v>0</v>
      </c>
      <c r="AS102" s="53">
        <f>AS99</f>
        <v>0</v>
      </c>
      <c r="AT102" s="55">
        <f>AT99</f>
        <v>0</v>
      </c>
      <c r="AU102" s="31">
        <f t="shared" si="35"/>
        <v>0</v>
      </c>
      <c r="AV102" s="31">
        <f t="shared" si="35"/>
        <v>0</v>
      </c>
      <c r="AW102" s="31">
        <f t="shared" si="20"/>
        <v>0</v>
      </c>
      <c r="AX102" s="56">
        <f>AX$3</f>
        <v>0</v>
      </c>
      <c r="AY102" s="10">
        <f t="shared" si="21"/>
        <v>0</v>
      </c>
      <c r="AZ102" s="56">
        <f>AZ$3</f>
        <v>0</v>
      </c>
      <c r="BA102" s="10">
        <f t="shared" si="22"/>
        <v>0</v>
      </c>
      <c r="BB102" s="4"/>
      <c r="BC102" s="10">
        <f t="shared" si="28"/>
        <v>0</v>
      </c>
      <c r="BD102" s="56">
        <f>BD$3</f>
        <v>42.35</v>
      </c>
      <c r="BE102" s="10">
        <f t="shared" si="29"/>
        <v>508.20000000000005</v>
      </c>
      <c r="BF102" s="56">
        <f>BF$3</f>
        <v>34.9</v>
      </c>
      <c r="BG102" s="10">
        <f t="shared" si="30"/>
        <v>0</v>
      </c>
      <c r="BH102" s="56">
        <f>BH$3</f>
        <v>3.5569999999999997E-2</v>
      </c>
      <c r="BI102" s="103">
        <f t="shared" si="31"/>
        <v>2276.48</v>
      </c>
      <c r="BJ102" s="56">
        <f>BJ$3</f>
        <v>2.9309999999999999E-2</v>
      </c>
      <c r="BK102" s="103">
        <f t="shared" si="32"/>
        <v>0</v>
      </c>
      <c r="BL102" s="5">
        <f t="shared" si="33"/>
        <v>2784.6800000000003</v>
      </c>
    </row>
    <row r="103" spans="1:73">
      <c r="A103" s="4">
        <v>101</v>
      </c>
      <c r="B103" s="56" t="s">
        <v>2446</v>
      </c>
      <c r="C103" s="56" t="s">
        <v>916</v>
      </c>
      <c r="D103" s="70" t="s">
        <v>917</v>
      </c>
      <c r="E103" s="56"/>
      <c r="F103" s="56" t="s">
        <v>918</v>
      </c>
      <c r="G103" s="56" t="s">
        <v>301</v>
      </c>
      <c r="H103" s="70" t="s">
        <v>919</v>
      </c>
      <c r="I103" s="56"/>
      <c r="J103" s="70" t="s">
        <v>920</v>
      </c>
      <c r="K103" s="56" t="s">
        <v>2387</v>
      </c>
      <c r="L103" s="56" t="s">
        <v>11</v>
      </c>
      <c r="M103" s="56" t="s">
        <v>921</v>
      </c>
      <c r="N103" s="70" t="s">
        <v>917</v>
      </c>
      <c r="O103" s="56"/>
      <c r="P103" s="56" t="s">
        <v>918</v>
      </c>
      <c r="Q103" s="56" t="s">
        <v>301</v>
      </c>
      <c r="R103" s="70" t="s">
        <v>922</v>
      </c>
      <c r="S103" s="56"/>
      <c r="T103" s="70" t="s">
        <v>923</v>
      </c>
      <c r="U103" s="70" t="s">
        <v>924</v>
      </c>
      <c r="V103" s="83">
        <v>7405</v>
      </c>
      <c r="W103" s="83">
        <v>6812</v>
      </c>
      <c r="X103" s="83">
        <v>3045</v>
      </c>
      <c r="Y103" s="83">
        <v>1898</v>
      </c>
      <c r="Z103" s="83">
        <v>44</v>
      </c>
      <c r="AA103" s="83">
        <v>0</v>
      </c>
      <c r="AB103" s="83">
        <v>11</v>
      </c>
      <c r="AC103" s="83">
        <v>22</v>
      </c>
      <c r="AD103" s="83">
        <v>440</v>
      </c>
      <c r="AE103" s="83">
        <v>3093</v>
      </c>
      <c r="AF103" s="83">
        <v>4578</v>
      </c>
      <c r="AG103" s="83">
        <v>8553</v>
      </c>
      <c r="AH103" s="91">
        <f t="shared" si="23"/>
        <v>35901</v>
      </c>
      <c r="AI103" s="51">
        <f t="shared" si="24"/>
        <v>35901</v>
      </c>
      <c r="AJ103" s="56" t="str">
        <f>AJ$3</f>
        <v>W-3.6</v>
      </c>
      <c r="AK103" s="56" t="s">
        <v>293</v>
      </c>
      <c r="AL103" s="56"/>
      <c r="AM103" s="4">
        <v>8784</v>
      </c>
      <c r="AN103" s="4">
        <v>12</v>
      </c>
      <c r="AO103" s="4">
        <v>100</v>
      </c>
      <c r="AP103" s="4">
        <v>0</v>
      </c>
      <c r="AQ103" s="12">
        <f t="shared" si="25"/>
        <v>35901</v>
      </c>
      <c r="AR103" s="12">
        <f t="shared" si="26"/>
        <v>0</v>
      </c>
      <c r="AS103" s="53">
        <f t="shared" ref="AS103:AT118" si="36">AS102</f>
        <v>0</v>
      </c>
      <c r="AT103" s="55">
        <f t="shared" si="36"/>
        <v>0</v>
      </c>
      <c r="AU103" s="31">
        <f t="shared" si="35"/>
        <v>0</v>
      </c>
      <c r="AV103" s="31">
        <f t="shared" si="35"/>
        <v>0</v>
      </c>
      <c r="AW103" s="31">
        <f t="shared" si="20"/>
        <v>0</v>
      </c>
      <c r="AX103" s="56">
        <f>AX$3</f>
        <v>0</v>
      </c>
      <c r="AY103" s="10">
        <f t="shared" si="21"/>
        <v>0</v>
      </c>
      <c r="AZ103" s="56">
        <f>AZ$3</f>
        <v>0</v>
      </c>
      <c r="BA103" s="10">
        <f t="shared" si="22"/>
        <v>0</v>
      </c>
      <c r="BB103" s="4"/>
      <c r="BC103" s="10">
        <f t="shared" si="28"/>
        <v>0</v>
      </c>
      <c r="BD103" s="56">
        <f>BD$3</f>
        <v>42.35</v>
      </c>
      <c r="BE103" s="10">
        <f t="shared" si="29"/>
        <v>508.20000000000005</v>
      </c>
      <c r="BF103" s="56">
        <f>BF$3</f>
        <v>34.9</v>
      </c>
      <c r="BG103" s="10">
        <f t="shared" si="30"/>
        <v>0</v>
      </c>
      <c r="BH103" s="56">
        <f>BH$3</f>
        <v>3.5569999999999997E-2</v>
      </c>
      <c r="BI103" s="103">
        <f t="shared" si="31"/>
        <v>1276.99857</v>
      </c>
      <c r="BJ103" s="56">
        <f>BJ$3</f>
        <v>2.9309999999999999E-2</v>
      </c>
      <c r="BK103" s="103">
        <f t="shared" si="32"/>
        <v>0</v>
      </c>
      <c r="BL103" s="5">
        <f t="shared" si="33"/>
        <v>1785.19857</v>
      </c>
    </row>
    <row r="104" spans="1:73">
      <c r="A104" s="4">
        <v>102</v>
      </c>
      <c r="B104" s="56" t="s">
        <v>2446</v>
      </c>
      <c r="C104" s="56" t="s">
        <v>916</v>
      </c>
      <c r="D104" s="70" t="s">
        <v>917</v>
      </c>
      <c r="E104" s="56"/>
      <c r="F104" s="56" t="s">
        <v>918</v>
      </c>
      <c r="G104" s="56" t="s">
        <v>301</v>
      </c>
      <c r="H104" s="70" t="s">
        <v>919</v>
      </c>
      <c r="I104" s="56"/>
      <c r="J104" s="70" t="s">
        <v>920</v>
      </c>
      <c r="K104" s="56" t="s">
        <v>2387</v>
      </c>
      <c r="L104" s="56" t="s">
        <v>11</v>
      </c>
      <c r="M104" s="56" t="s">
        <v>925</v>
      </c>
      <c r="N104" s="70" t="s">
        <v>917</v>
      </c>
      <c r="O104" s="56"/>
      <c r="P104" s="56" t="s">
        <v>918</v>
      </c>
      <c r="Q104" s="56" t="s">
        <v>301</v>
      </c>
      <c r="R104" s="70" t="s">
        <v>294</v>
      </c>
      <c r="S104" s="56"/>
      <c r="T104" s="70" t="s">
        <v>926</v>
      </c>
      <c r="U104" s="70" t="s">
        <v>2447</v>
      </c>
      <c r="V104" s="83">
        <v>4348</v>
      </c>
      <c r="W104" s="83">
        <v>3900</v>
      </c>
      <c r="X104" s="83">
        <v>3378</v>
      </c>
      <c r="Y104" s="83">
        <v>1909</v>
      </c>
      <c r="Z104" s="83">
        <v>875</v>
      </c>
      <c r="AA104" s="83">
        <v>122</v>
      </c>
      <c r="AB104" s="83">
        <v>44</v>
      </c>
      <c r="AC104" s="83">
        <v>44</v>
      </c>
      <c r="AD104" s="83">
        <v>242</v>
      </c>
      <c r="AE104" s="83">
        <v>892</v>
      </c>
      <c r="AF104" s="83">
        <v>2339</v>
      </c>
      <c r="AG104" s="83">
        <v>4945</v>
      </c>
      <c r="AH104" s="91">
        <f t="shared" si="23"/>
        <v>23038</v>
      </c>
      <c r="AI104" s="51">
        <f t="shared" si="24"/>
        <v>23038</v>
      </c>
      <c r="AJ104" s="56" t="str">
        <f>AJ$11</f>
        <v>W-2.1</v>
      </c>
      <c r="AK104" s="56" t="s">
        <v>293</v>
      </c>
      <c r="AL104" s="56"/>
      <c r="AM104" s="4">
        <v>8784</v>
      </c>
      <c r="AN104" s="4">
        <v>12</v>
      </c>
      <c r="AO104" s="4">
        <v>100</v>
      </c>
      <c r="AP104" s="4">
        <v>0</v>
      </c>
      <c r="AQ104" s="12">
        <f t="shared" si="25"/>
        <v>23038</v>
      </c>
      <c r="AR104" s="12">
        <f t="shared" si="26"/>
        <v>0</v>
      </c>
      <c r="AS104" s="53">
        <f t="shared" si="36"/>
        <v>0</v>
      </c>
      <c r="AT104" s="55">
        <f t="shared" si="36"/>
        <v>0</v>
      </c>
      <c r="AU104" s="31">
        <f t="shared" si="35"/>
        <v>0</v>
      </c>
      <c r="AV104" s="31">
        <f t="shared" si="35"/>
        <v>0</v>
      </c>
      <c r="AW104" s="31">
        <f t="shared" si="20"/>
        <v>0</v>
      </c>
      <c r="AX104" s="56">
        <f>AX$11</f>
        <v>0</v>
      </c>
      <c r="AY104" s="10">
        <f t="shared" si="21"/>
        <v>0</v>
      </c>
      <c r="AZ104" s="56">
        <f>AZ$11</f>
        <v>0</v>
      </c>
      <c r="BA104" s="10">
        <f t="shared" si="22"/>
        <v>0</v>
      </c>
      <c r="BB104" s="4"/>
      <c r="BC104" s="10">
        <f t="shared" si="28"/>
        <v>0</v>
      </c>
      <c r="BD104" s="56">
        <f>BD$11</f>
        <v>10.97</v>
      </c>
      <c r="BE104" s="10">
        <f t="shared" si="29"/>
        <v>131.64000000000001</v>
      </c>
      <c r="BF104" s="56">
        <f>BF$11</f>
        <v>9.0399999999999991</v>
      </c>
      <c r="BG104" s="10">
        <f t="shared" si="30"/>
        <v>0</v>
      </c>
      <c r="BH104" s="56">
        <f>BH$11</f>
        <v>4.7449999999999999E-2</v>
      </c>
      <c r="BI104" s="103">
        <f t="shared" si="31"/>
        <v>1093.1531</v>
      </c>
      <c r="BJ104" s="56">
        <f>BJ$11</f>
        <v>3.9100000000000003E-2</v>
      </c>
      <c r="BK104" s="103">
        <f t="shared" si="32"/>
        <v>0</v>
      </c>
      <c r="BL104" s="5">
        <f t="shared" si="33"/>
        <v>1224.7931000000001</v>
      </c>
    </row>
    <row r="105" spans="1:73">
      <c r="A105" s="4">
        <v>103</v>
      </c>
      <c r="B105" s="56" t="s">
        <v>2446</v>
      </c>
      <c r="C105" s="56" t="s">
        <v>916</v>
      </c>
      <c r="D105" s="70" t="s">
        <v>917</v>
      </c>
      <c r="E105" s="56"/>
      <c r="F105" s="56" t="s">
        <v>918</v>
      </c>
      <c r="G105" s="56" t="s">
        <v>301</v>
      </c>
      <c r="H105" s="70" t="s">
        <v>919</v>
      </c>
      <c r="I105" s="56"/>
      <c r="J105" s="70" t="s">
        <v>920</v>
      </c>
      <c r="K105" s="56" t="s">
        <v>2387</v>
      </c>
      <c r="L105" s="56" t="s">
        <v>11</v>
      </c>
      <c r="M105" s="56" t="s">
        <v>927</v>
      </c>
      <c r="N105" s="70" t="s">
        <v>917</v>
      </c>
      <c r="O105" s="56"/>
      <c r="P105" s="56" t="s">
        <v>918</v>
      </c>
      <c r="Q105" s="56" t="s">
        <v>301</v>
      </c>
      <c r="R105" s="70" t="s">
        <v>49</v>
      </c>
      <c r="S105" s="70" t="s">
        <v>53</v>
      </c>
      <c r="T105" s="70" t="s">
        <v>928</v>
      </c>
      <c r="U105" s="70" t="s">
        <v>929</v>
      </c>
      <c r="V105" s="83">
        <v>0</v>
      </c>
      <c r="W105" s="83">
        <v>0</v>
      </c>
      <c r="X105" s="83">
        <v>44</v>
      </c>
      <c r="Y105" s="83">
        <v>200</v>
      </c>
      <c r="Z105" s="83">
        <v>210</v>
      </c>
      <c r="AA105" s="83">
        <v>177</v>
      </c>
      <c r="AB105" s="83">
        <v>132</v>
      </c>
      <c r="AC105" s="83">
        <v>132</v>
      </c>
      <c r="AD105" s="83">
        <v>154</v>
      </c>
      <c r="AE105" s="83">
        <v>165</v>
      </c>
      <c r="AF105" s="83">
        <v>176</v>
      </c>
      <c r="AG105" s="83">
        <v>320</v>
      </c>
      <c r="AH105" s="91">
        <f t="shared" si="23"/>
        <v>1710</v>
      </c>
      <c r="AI105" s="51">
        <f t="shared" si="24"/>
        <v>1710</v>
      </c>
      <c r="AJ105" s="56" t="str">
        <f>AJ$4</f>
        <v>W-1.1</v>
      </c>
      <c r="AK105" s="56" t="s">
        <v>293</v>
      </c>
      <c r="AL105" s="56"/>
      <c r="AM105" s="4">
        <v>8784</v>
      </c>
      <c r="AN105" s="4">
        <v>12</v>
      </c>
      <c r="AO105" s="4">
        <v>100</v>
      </c>
      <c r="AP105" s="4">
        <v>0</v>
      </c>
      <c r="AQ105" s="12">
        <f t="shared" si="25"/>
        <v>1710</v>
      </c>
      <c r="AR105" s="12">
        <f t="shared" si="26"/>
        <v>0</v>
      </c>
      <c r="AS105" s="53">
        <f t="shared" si="36"/>
        <v>0</v>
      </c>
      <c r="AT105" s="55">
        <f t="shared" si="36"/>
        <v>0</v>
      </c>
      <c r="AU105" s="31">
        <f t="shared" si="35"/>
        <v>0</v>
      </c>
      <c r="AV105" s="31">
        <f t="shared" si="35"/>
        <v>0</v>
      </c>
      <c r="AW105" s="31">
        <f t="shared" si="20"/>
        <v>0</v>
      </c>
      <c r="AX105" s="56">
        <f>AX$4</f>
        <v>0</v>
      </c>
      <c r="AY105" s="10">
        <f t="shared" si="21"/>
        <v>0</v>
      </c>
      <c r="AZ105" s="56">
        <f>AZ$4</f>
        <v>0</v>
      </c>
      <c r="BA105" s="10">
        <f t="shared" si="22"/>
        <v>0</v>
      </c>
      <c r="BB105" s="4"/>
      <c r="BC105" s="10">
        <f t="shared" si="28"/>
        <v>0</v>
      </c>
      <c r="BD105" s="56">
        <f>BD$4</f>
        <v>4.3099999999999996</v>
      </c>
      <c r="BE105" s="10">
        <f t="shared" si="29"/>
        <v>51.72</v>
      </c>
      <c r="BF105" s="56">
        <f>BF$4</f>
        <v>3.55</v>
      </c>
      <c r="BG105" s="10">
        <f t="shared" si="30"/>
        <v>0</v>
      </c>
      <c r="BH105" s="56">
        <f>BH$4</f>
        <v>6.5240000000000006E-2</v>
      </c>
      <c r="BI105" s="103">
        <f t="shared" si="31"/>
        <v>111.56040000000002</v>
      </c>
      <c r="BJ105" s="56">
        <f>BJ$4</f>
        <v>5.3760000000000002E-2</v>
      </c>
      <c r="BK105" s="103">
        <f t="shared" si="32"/>
        <v>0</v>
      </c>
      <c r="BL105" s="5">
        <f t="shared" si="33"/>
        <v>163.28040000000001</v>
      </c>
    </row>
    <row r="106" spans="1:73">
      <c r="A106" s="4">
        <v>104</v>
      </c>
      <c r="B106" s="56" t="s">
        <v>2446</v>
      </c>
      <c r="C106" s="56" t="s">
        <v>916</v>
      </c>
      <c r="D106" s="70" t="s">
        <v>917</v>
      </c>
      <c r="E106" s="56"/>
      <c r="F106" s="56" t="s">
        <v>918</v>
      </c>
      <c r="G106" s="56" t="s">
        <v>301</v>
      </c>
      <c r="H106" s="70" t="s">
        <v>919</v>
      </c>
      <c r="I106" s="56"/>
      <c r="J106" s="70" t="s">
        <v>920</v>
      </c>
      <c r="K106" s="56" t="s">
        <v>2387</v>
      </c>
      <c r="L106" s="56" t="s">
        <v>11</v>
      </c>
      <c r="M106" s="56" t="s">
        <v>930</v>
      </c>
      <c r="N106" s="70" t="s">
        <v>917</v>
      </c>
      <c r="O106" s="56"/>
      <c r="P106" s="56" t="s">
        <v>918</v>
      </c>
      <c r="Q106" s="56" t="s">
        <v>301</v>
      </c>
      <c r="R106" s="70" t="s">
        <v>294</v>
      </c>
      <c r="S106" s="56"/>
      <c r="T106" s="70" t="s">
        <v>931</v>
      </c>
      <c r="U106" s="70" t="s">
        <v>2448</v>
      </c>
      <c r="V106" s="83">
        <v>15907</v>
      </c>
      <c r="W106" s="83"/>
      <c r="X106" s="83">
        <v>26393</v>
      </c>
      <c r="Y106" s="83"/>
      <c r="Z106" s="83">
        <v>11709</v>
      </c>
      <c r="AA106" s="83"/>
      <c r="AB106" s="83">
        <v>5187</v>
      </c>
      <c r="AC106" s="83"/>
      <c r="AD106" s="83">
        <v>3796</v>
      </c>
      <c r="AE106" s="83"/>
      <c r="AF106" s="83">
        <v>12704</v>
      </c>
      <c r="AG106" s="83">
        <v>13059</v>
      </c>
      <c r="AH106" s="91">
        <f t="shared" si="23"/>
        <v>88755</v>
      </c>
      <c r="AI106" s="51">
        <f t="shared" si="24"/>
        <v>88755</v>
      </c>
      <c r="AJ106" s="56" t="str">
        <f>AJ$3</f>
        <v>W-3.6</v>
      </c>
      <c r="AK106" s="56" t="s">
        <v>293</v>
      </c>
      <c r="AL106" s="56"/>
      <c r="AM106" s="4">
        <v>8784</v>
      </c>
      <c r="AN106" s="4">
        <v>12</v>
      </c>
      <c r="AO106" s="4">
        <v>100</v>
      </c>
      <c r="AP106" s="4">
        <v>0</v>
      </c>
      <c r="AQ106" s="12">
        <f t="shared" si="25"/>
        <v>88755</v>
      </c>
      <c r="AR106" s="12">
        <f t="shared" si="26"/>
        <v>0</v>
      </c>
      <c r="AS106" s="53">
        <f t="shared" si="36"/>
        <v>0</v>
      </c>
      <c r="AT106" s="55">
        <f t="shared" si="36"/>
        <v>0</v>
      </c>
      <c r="AU106" s="31">
        <f t="shared" si="35"/>
        <v>0</v>
      </c>
      <c r="AV106" s="31">
        <f t="shared" si="35"/>
        <v>0</v>
      </c>
      <c r="AW106" s="31">
        <f t="shared" si="20"/>
        <v>0</v>
      </c>
      <c r="AX106" s="56">
        <f>AX$3</f>
        <v>0</v>
      </c>
      <c r="AY106" s="10">
        <f t="shared" si="21"/>
        <v>0</v>
      </c>
      <c r="AZ106" s="56">
        <f>AZ$3</f>
        <v>0</v>
      </c>
      <c r="BA106" s="10">
        <f t="shared" si="22"/>
        <v>0</v>
      </c>
      <c r="BB106" s="4"/>
      <c r="BC106" s="10">
        <f t="shared" si="28"/>
        <v>0</v>
      </c>
      <c r="BD106" s="56">
        <f>BD$3</f>
        <v>42.35</v>
      </c>
      <c r="BE106" s="10">
        <f t="shared" si="29"/>
        <v>508.20000000000005</v>
      </c>
      <c r="BF106" s="56">
        <f>BF$3</f>
        <v>34.9</v>
      </c>
      <c r="BG106" s="10">
        <f t="shared" si="30"/>
        <v>0</v>
      </c>
      <c r="BH106" s="56">
        <f>BH$3</f>
        <v>3.5569999999999997E-2</v>
      </c>
      <c r="BI106" s="103">
        <f t="shared" si="31"/>
        <v>3157.0153499999997</v>
      </c>
      <c r="BJ106" s="56">
        <f>BJ$3</f>
        <v>2.9309999999999999E-2</v>
      </c>
      <c r="BK106" s="103">
        <f t="shared" si="32"/>
        <v>0</v>
      </c>
      <c r="BL106" s="5">
        <f t="shared" si="33"/>
        <v>3665.2153499999995</v>
      </c>
    </row>
    <row r="107" spans="1:73">
      <c r="A107" s="4">
        <v>105</v>
      </c>
      <c r="B107" s="56" t="s">
        <v>2446</v>
      </c>
      <c r="C107" s="56" t="s">
        <v>916</v>
      </c>
      <c r="D107" s="70" t="s">
        <v>917</v>
      </c>
      <c r="E107" s="56"/>
      <c r="F107" s="56" t="s">
        <v>918</v>
      </c>
      <c r="G107" s="56" t="s">
        <v>301</v>
      </c>
      <c r="H107" s="70" t="s">
        <v>919</v>
      </c>
      <c r="I107" s="56"/>
      <c r="J107" s="70" t="s">
        <v>920</v>
      </c>
      <c r="K107" s="56" t="s">
        <v>2387</v>
      </c>
      <c r="L107" s="56" t="s">
        <v>11</v>
      </c>
      <c r="M107" s="56" t="s">
        <v>932</v>
      </c>
      <c r="N107" s="70" t="s">
        <v>917</v>
      </c>
      <c r="O107" s="56"/>
      <c r="P107" s="56" t="s">
        <v>918</v>
      </c>
      <c r="Q107" s="56" t="s">
        <v>301</v>
      </c>
      <c r="R107" s="70" t="s">
        <v>919</v>
      </c>
      <c r="S107" s="56"/>
      <c r="T107" s="70" t="s">
        <v>933</v>
      </c>
      <c r="U107" s="70" t="s">
        <v>934</v>
      </c>
      <c r="V107" s="83">
        <v>15000</v>
      </c>
      <c r="W107" s="83">
        <v>15000</v>
      </c>
      <c r="X107" s="83">
        <v>13000</v>
      </c>
      <c r="Y107" s="83">
        <v>8000</v>
      </c>
      <c r="Z107" s="83">
        <v>1500</v>
      </c>
      <c r="AA107" s="83"/>
      <c r="AB107" s="83">
        <v>0</v>
      </c>
      <c r="AC107" s="83"/>
      <c r="AD107" s="83">
        <v>1500</v>
      </c>
      <c r="AE107" s="83">
        <v>15000</v>
      </c>
      <c r="AF107" s="83">
        <v>15000</v>
      </c>
      <c r="AG107" s="83">
        <v>16000</v>
      </c>
      <c r="AH107" s="91">
        <f t="shared" si="23"/>
        <v>100000</v>
      </c>
      <c r="AI107" s="51">
        <f t="shared" si="24"/>
        <v>100000</v>
      </c>
      <c r="AJ107" s="56" t="str">
        <f>AJ$3</f>
        <v>W-3.6</v>
      </c>
      <c r="AK107" s="56" t="s">
        <v>293</v>
      </c>
      <c r="AL107" s="56"/>
      <c r="AM107" s="4">
        <v>8784</v>
      </c>
      <c r="AN107" s="4">
        <v>12</v>
      </c>
      <c r="AO107" s="4">
        <v>100</v>
      </c>
      <c r="AP107" s="4">
        <v>0</v>
      </c>
      <c r="AQ107" s="12">
        <f t="shared" si="25"/>
        <v>100000</v>
      </c>
      <c r="AR107" s="12">
        <f t="shared" si="26"/>
        <v>0</v>
      </c>
      <c r="AS107" s="53">
        <f t="shared" si="36"/>
        <v>0</v>
      </c>
      <c r="AT107" s="55">
        <f t="shared" si="36"/>
        <v>0</v>
      </c>
      <c r="AU107" s="31">
        <f t="shared" si="35"/>
        <v>0</v>
      </c>
      <c r="AV107" s="31">
        <f t="shared" si="35"/>
        <v>0</v>
      </c>
      <c r="AW107" s="31">
        <f t="shared" si="20"/>
        <v>0</v>
      </c>
      <c r="AX107" s="56">
        <f>AX$3</f>
        <v>0</v>
      </c>
      <c r="AY107" s="10">
        <f t="shared" si="21"/>
        <v>0</v>
      </c>
      <c r="AZ107" s="56">
        <f>AZ$3</f>
        <v>0</v>
      </c>
      <c r="BA107" s="10">
        <f t="shared" si="22"/>
        <v>0</v>
      </c>
      <c r="BB107" s="4"/>
      <c r="BC107" s="10">
        <f t="shared" si="28"/>
        <v>0</v>
      </c>
      <c r="BD107" s="56">
        <f>BD$3</f>
        <v>42.35</v>
      </c>
      <c r="BE107" s="10">
        <f t="shared" si="29"/>
        <v>508.20000000000005</v>
      </c>
      <c r="BF107" s="56">
        <f>BF$3</f>
        <v>34.9</v>
      </c>
      <c r="BG107" s="10">
        <f t="shared" si="30"/>
        <v>0</v>
      </c>
      <c r="BH107" s="56">
        <f>BH$3</f>
        <v>3.5569999999999997E-2</v>
      </c>
      <c r="BI107" s="103">
        <f t="shared" si="31"/>
        <v>3556.9999999999995</v>
      </c>
      <c r="BJ107" s="56">
        <f>BJ$3</f>
        <v>2.9309999999999999E-2</v>
      </c>
      <c r="BK107" s="103">
        <f t="shared" si="32"/>
        <v>0</v>
      </c>
      <c r="BL107" s="5">
        <f t="shared" si="33"/>
        <v>4065.2</v>
      </c>
    </row>
    <row r="108" spans="1:73">
      <c r="A108" s="4">
        <v>106</v>
      </c>
      <c r="B108" s="56" t="s">
        <v>2446</v>
      </c>
      <c r="C108" s="56" t="s">
        <v>947</v>
      </c>
      <c r="D108" s="70" t="s">
        <v>948</v>
      </c>
      <c r="E108" s="56"/>
      <c r="F108" s="56" t="s">
        <v>949</v>
      </c>
      <c r="G108" s="56" t="s">
        <v>950</v>
      </c>
      <c r="H108" s="70" t="s">
        <v>519</v>
      </c>
      <c r="I108" s="56"/>
      <c r="J108" s="70" t="s">
        <v>951</v>
      </c>
      <c r="K108" s="56" t="s">
        <v>2387</v>
      </c>
      <c r="L108" s="56" t="s">
        <v>11</v>
      </c>
      <c r="M108" s="56" t="s">
        <v>307</v>
      </c>
      <c r="N108" s="70" t="s">
        <v>948</v>
      </c>
      <c r="O108" s="56"/>
      <c r="P108" s="56" t="s">
        <v>949</v>
      </c>
      <c r="Q108" s="56" t="s">
        <v>950</v>
      </c>
      <c r="R108" s="70" t="s">
        <v>519</v>
      </c>
      <c r="S108" s="56"/>
      <c r="T108" s="70" t="s">
        <v>952</v>
      </c>
      <c r="U108" s="70" t="s">
        <v>953</v>
      </c>
      <c r="V108" s="83">
        <v>16</v>
      </c>
      <c r="W108" s="83">
        <v>16</v>
      </c>
      <c r="X108" s="83">
        <v>15</v>
      </c>
      <c r="Y108" s="83">
        <v>14</v>
      </c>
      <c r="Z108" s="83">
        <v>12</v>
      </c>
      <c r="AA108" s="83">
        <v>14</v>
      </c>
      <c r="AB108" s="83">
        <v>15</v>
      </c>
      <c r="AC108" s="83">
        <v>14</v>
      </c>
      <c r="AD108" s="83">
        <v>14</v>
      </c>
      <c r="AE108" s="83">
        <v>13</v>
      </c>
      <c r="AF108" s="83">
        <v>14</v>
      </c>
      <c r="AG108" s="83">
        <v>14</v>
      </c>
      <c r="AH108" s="91">
        <f t="shared" si="23"/>
        <v>171</v>
      </c>
      <c r="AI108" s="51">
        <f t="shared" si="24"/>
        <v>171</v>
      </c>
      <c r="AJ108" s="56" t="str">
        <f>AJ$4</f>
        <v>W-1.1</v>
      </c>
      <c r="AK108" s="56" t="s">
        <v>293</v>
      </c>
      <c r="AL108" s="56"/>
      <c r="AM108" s="4">
        <v>8784</v>
      </c>
      <c r="AN108" s="4">
        <v>12</v>
      </c>
      <c r="AO108" s="4">
        <v>100</v>
      </c>
      <c r="AP108" s="4">
        <v>0</v>
      </c>
      <c r="AQ108" s="12">
        <f t="shared" si="25"/>
        <v>171</v>
      </c>
      <c r="AR108" s="12">
        <f t="shared" si="26"/>
        <v>0</v>
      </c>
      <c r="AS108" s="53">
        <f>AS107</f>
        <v>0</v>
      </c>
      <c r="AT108" s="55">
        <f>AT107</f>
        <v>0</v>
      </c>
      <c r="AU108" s="31">
        <f t="shared" si="35"/>
        <v>0</v>
      </c>
      <c r="AV108" s="31">
        <f t="shared" si="35"/>
        <v>0</v>
      </c>
      <c r="AW108" s="31">
        <f t="shared" si="20"/>
        <v>0</v>
      </c>
      <c r="AX108" s="56">
        <f>AX$4</f>
        <v>0</v>
      </c>
      <c r="AY108" s="10">
        <f t="shared" si="21"/>
        <v>0</v>
      </c>
      <c r="AZ108" s="56">
        <f>AZ$4</f>
        <v>0</v>
      </c>
      <c r="BA108" s="10">
        <f t="shared" si="22"/>
        <v>0</v>
      </c>
      <c r="BB108" s="4">
        <v>3.8999999999999998E-3</v>
      </c>
      <c r="BC108" s="10">
        <f t="shared" si="28"/>
        <v>0.66689999999999994</v>
      </c>
      <c r="BD108" s="56">
        <f>BD$4</f>
        <v>4.3099999999999996</v>
      </c>
      <c r="BE108" s="10">
        <f t="shared" si="29"/>
        <v>51.72</v>
      </c>
      <c r="BF108" s="56">
        <f>BF$4</f>
        <v>3.55</v>
      </c>
      <c r="BG108" s="10">
        <f t="shared" si="30"/>
        <v>0</v>
      </c>
      <c r="BH108" s="56">
        <f>BH$4</f>
        <v>6.5240000000000006E-2</v>
      </c>
      <c r="BI108" s="103">
        <f t="shared" si="31"/>
        <v>11.156040000000001</v>
      </c>
      <c r="BJ108" s="56">
        <f>BJ$4</f>
        <v>5.3760000000000002E-2</v>
      </c>
      <c r="BK108" s="103">
        <f t="shared" si="32"/>
        <v>0</v>
      </c>
      <c r="BL108" s="5">
        <f t="shared" si="33"/>
        <v>63.542940000000002</v>
      </c>
    </row>
    <row r="109" spans="1:73">
      <c r="A109" s="4">
        <v>107</v>
      </c>
      <c r="B109" s="56" t="s">
        <v>2446</v>
      </c>
      <c r="C109" s="56" t="s">
        <v>947</v>
      </c>
      <c r="D109" s="70" t="s">
        <v>948</v>
      </c>
      <c r="E109" s="56"/>
      <c r="F109" s="56" t="s">
        <v>949</v>
      </c>
      <c r="G109" s="56" t="s">
        <v>950</v>
      </c>
      <c r="H109" s="70" t="s">
        <v>519</v>
      </c>
      <c r="I109" s="56"/>
      <c r="J109" s="70" t="s">
        <v>951</v>
      </c>
      <c r="K109" s="56" t="s">
        <v>2387</v>
      </c>
      <c r="L109" s="56" t="s">
        <v>11</v>
      </c>
      <c r="M109" s="56" t="s">
        <v>954</v>
      </c>
      <c r="N109" s="70" t="s">
        <v>948</v>
      </c>
      <c r="O109" s="56"/>
      <c r="P109" s="56" t="s">
        <v>949</v>
      </c>
      <c r="Q109" s="56" t="s">
        <v>950</v>
      </c>
      <c r="R109" s="70" t="s">
        <v>519</v>
      </c>
      <c r="S109" s="56"/>
      <c r="T109" s="70" t="s">
        <v>955</v>
      </c>
      <c r="U109" s="70" t="s">
        <v>956</v>
      </c>
      <c r="V109" s="83">
        <v>9350</v>
      </c>
      <c r="W109" s="83">
        <v>9000</v>
      </c>
      <c r="X109" s="83">
        <v>5035</v>
      </c>
      <c r="Y109" s="83">
        <v>5690</v>
      </c>
      <c r="Z109" s="83"/>
      <c r="AA109" s="83"/>
      <c r="AB109" s="83">
        <v>521</v>
      </c>
      <c r="AC109" s="83">
        <v>51</v>
      </c>
      <c r="AD109" s="83">
        <v>1518</v>
      </c>
      <c r="AE109" s="83">
        <v>1954</v>
      </c>
      <c r="AF109" s="83"/>
      <c r="AG109" s="83">
        <v>12879</v>
      </c>
      <c r="AH109" s="91">
        <f t="shared" si="23"/>
        <v>45998</v>
      </c>
      <c r="AI109" s="51">
        <f t="shared" si="24"/>
        <v>45998</v>
      </c>
      <c r="AJ109" s="56" t="str">
        <f>AJ$3</f>
        <v>W-3.6</v>
      </c>
      <c r="AK109" s="56" t="s">
        <v>293</v>
      </c>
      <c r="AL109" s="56"/>
      <c r="AM109" s="4">
        <v>8784</v>
      </c>
      <c r="AN109" s="4">
        <v>12</v>
      </c>
      <c r="AO109" s="4">
        <v>100</v>
      </c>
      <c r="AP109" s="4">
        <v>0</v>
      </c>
      <c r="AQ109" s="12">
        <f t="shared" si="25"/>
        <v>45998</v>
      </c>
      <c r="AR109" s="12">
        <f t="shared" si="26"/>
        <v>0</v>
      </c>
      <c r="AS109" s="53">
        <f t="shared" si="36"/>
        <v>0</v>
      </c>
      <c r="AT109" s="55">
        <f t="shared" si="36"/>
        <v>0</v>
      </c>
      <c r="AU109" s="31">
        <f t="shared" si="35"/>
        <v>0</v>
      </c>
      <c r="AV109" s="31">
        <f t="shared" si="35"/>
        <v>0</v>
      </c>
      <c r="AW109" s="31">
        <f t="shared" si="20"/>
        <v>0</v>
      </c>
      <c r="AX109" s="56">
        <f>AX$3</f>
        <v>0</v>
      </c>
      <c r="AY109" s="10">
        <f t="shared" si="21"/>
        <v>0</v>
      </c>
      <c r="AZ109" s="56">
        <f>AZ$3</f>
        <v>0</v>
      </c>
      <c r="BA109" s="10">
        <f t="shared" si="22"/>
        <v>0</v>
      </c>
      <c r="BB109" s="4">
        <v>3.8999999999999998E-3</v>
      </c>
      <c r="BC109" s="10">
        <f t="shared" si="28"/>
        <v>179.3922</v>
      </c>
      <c r="BD109" s="56">
        <f>BD$3</f>
        <v>42.35</v>
      </c>
      <c r="BE109" s="10">
        <f t="shared" si="29"/>
        <v>508.20000000000005</v>
      </c>
      <c r="BF109" s="56">
        <f>BF$3</f>
        <v>34.9</v>
      </c>
      <c r="BG109" s="10">
        <f t="shared" si="30"/>
        <v>0</v>
      </c>
      <c r="BH109" s="56">
        <f>BH$3</f>
        <v>3.5569999999999997E-2</v>
      </c>
      <c r="BI109" s="103">
        <f t="shared" si="31"/>
        <v>1636.1488599999998</v>
      </c>
      <c r="BJ109" s="56">
        <f>BJ$3</f>
        <v>2.9309999999999999E-2</v>
      </c>
      <c r="BK109" s="103">
        <f t="shared" si="32"/>
        <v>0</v>
      </c>
      <c r="BL109" s="5">
        <f t="shared" si="33"/>
        <v>2323.7410600000003</v>
      </c>
    </row>
    <row r="110" spans="1:73">
      <c r="A110" s="4">
        <v>108</v>
      </c>
      <c r="B110" s="56" t="s">
        <v>2446</v>
      </c>
      <c r="C110" s="56" t="s">
        <v>957</v>
      </c>
      <c r="D110" s="70" t="s">
        <v>958</v>
      </c>
      <c r="E110" s="56" t="s">
        <v>959</v>
      </c>
      <c r="F110" s="56" t="s">
        <v>960</v>
      </c>
      <c r="G110" s="56" t="s">
        <v>961</v>
      </c>
      <c r="H110" s="70" t="s">
        <v>39</v>
      </c>
      <c r="I110" s="56"/>
      <c r="J110" s="70" t="s">
        <v>962</v>
      </c>
      <c r="K110" s="56" t="s">
        <v>2387</v>
      </c>
      <c r="L110" s="56" t="s">
        <v>11</v>
      </c>
      <c r="M110" s="56" t="s">
        <v>963</v>
      </c>
      <c r="N110" s="56" t="s">
        <v>2380</v>
      </c>
      <c r="O110" s="56"/>
      <c r="P110" s="56" t="s">
        <v>964</v>
      </c>
      <c r="Q110" s="56" t="s">
        <v>836</v>
      </c>
      <c r="R110" s="70" t="s">
        <v>965</v>
      </c>
      <c r="S110" s="56"/>
      <c r="T110" s="70" t="s">
        <v>966</v>
      </c>
      <c r="U110" s="70" t="s">
        <v>967</v>
      </c>
      <c r="V110" s="83">
        <v>1650</v>
      </c>
      <c r="W110" s="83">
        <v>1398</v>
      </c>
      <c r="X110" s="83">
        <v>1093</v>
      </c>
      <c r="Y110" s="83">
        <v>740</v>
      </c>
      <c r="Z110" s="83">
        <v>440</v>
      </c>
      <c r="AA110" s="83">
        <v>67</v>
      </c>
      <c r="AB110" s="83">
        <v>111</v>
      </c>
      <c r="AC110" s="83">
        <v>0</v>
      </c>
      <c r="AD110" s="83">
        <v>56</v>
      </c>
      <c r="AE110" s="83">
        <v>299</v>
      </c>
      <c r="AF110" s="83">
        <v>335</v>
      </c>
      <c r="AG110" s="83">
        <v>1914</v>
      </c>
      <c r="AH110" s="91">
        <f t="shared" si="23"/>
        <v>8103</v>
      </c>
      <c r="AI110" s="51">
        <f t="shared" si="24"/>
        <v>8103</v>
      </c>
      <c r="AJ110" s="56" t="str">
        <f>AJ$11</f>
        <v>W-2.1</v>
      </c>
      <c r="AK110" s="56" t="s">
        <v>293</v>
      </c>
      <c r="AL110" s="56"/>
      <c r="AM110" s="4">
        <v>8784</v>
      </c>
      <c r="AN110" s="4">
        <v>12</v>
      </c>
      <c r="AO110" s="4">
        <v>100</v>
      </c>
      <c r="AP110" s="4">
        <v>0</v>
      </c>
      <c r="AQ110" s="12">
        <f t="shared" si="25"/>
        <v>8103</v>
      </c>
      <c r="AR110" s="12">
        <f t="shared" si="26"/>
        <v>0</v>
      </c>
      <c r="AS110" s="53">
        <f t="shared" si="36"/>
        <v>0</v>
      </c>
      <c r="AT110" s="55">
        <f t="shared" si="36"/>
        <v>0</v>
      </c>
      <c r="AU110" s="31">
        <f t="shared" si="35"/>
        <v>0</v>
      </c>
      <c r="AV110" s="31">
        <f t="shared" si="35"/>
        <v>0</v>
      </c>
      <c r="AW110" s="31">
        <f t="shared" si="20"/>
        <v>0</v>
      </c>
      <c r="AX110" s="56">
        <f>AX$11</f>
        <v>0</v>
      </c>
      <c r="AY110" s="10">
        <f t="shared" si="21"/>
        <v>0</v>
      </c>
      <c r="AZ110" s="56">
        <f>AZ$11</f>
        <v>0</v>
      </c>
      <c r="BA110" s="10">
        <f t="shared" si="22"/>
        <v>0</v>
      </c>
      <c r="BB110" s="4">
        <v>3.8999999999999998E-3</v>
      </c>
      <c r="BC110" s="10">
        <f t="shared" si="28"/>
        <v>31.601699999999997</v>
      </c>
      <c r="BD110" s="56">
        <f>BD$11</f>
        <v>10.97</v>
      </c>
      <c r="BE110" s="10">
        <f t="shared" si="29"/>
        <v>131.64000000000001</v>
      </c>
      <c r="BF110" s="56">
        <f>BF$11</f>
        <v>9.0399999999999991</v>
      </c>
      <c r="BG110" s="10">
        <f t="shared" si="30"/>
        <v>0</v>
      </c>
      <c r="BH110" s="56">
        <f>BH$11</f>
        <v>4.7449999999999999E-2</v>
      </c>
      <c r="BI110" s="103">
        <f t="shared" si="31"/>
        <v>384.48734999999999</v>
      </c>
      <c r="BJ110" s="56">
        <f>BJ$11</f>
        <v>3.9100000000000003E-2</v>
      </c>
      <c r="BK110" s="103">
        <f t="shared" si="32"/>
        <v>0</v>
      </c>
      <c r="BL110" s="5">
        <f t="shared" si="33"/>
        <v>547.72905000000003</v>
      </c>
    </row>
    <row r="111" spans="1:73">
      <c r="A111" s="4">
        <v>109</v>
      </c>
      <c r="B111" s="56" t="s">
        <v>2446</v>
      </c>
      <c r="C111" s="56" t="s">
        <v>957</v>
      </c>
      <c r="D111" s="70" t="s">
        <v>958</v>
      </c>
      <c r="E111" s="56" t="s">
        <v>959</v>
      </c>
      <c r="F111" s="56" t="s">
        <v>960</v>
      </c>
      <c r="G111" s="56" t="s">
        <v>961</v>
      </c>
      <c r="H111" s="70" t="s">
        <v>39</v>
      </c>
      <c r="I111" s="56"/>
      <c r="J111" s="70" t="s">
        <v>962</v>
      </c>
      <c r="K111" s="56" t="s">
        <v>2387</v>
      </c>
      <c r="L111" s="56" t="s">
        <v>11</v>
      </c>
      <c r="M111" s="56" t="s">
        <v>968</v>
      </c>
      <c r="N111" s="56" t="s">
        <v>2381</v>
      </c>
      <c r="O111" s="56"/>
      <c r="P111" s="56" t="s">
        <v>969</v>
      </c>
      <c r="Q111" s="56"/>
      <c r="R111" s="70" t="s">
        <v>138</v>
      </c>
      <c r="S111" s="70" t="s">
        <v>166</v>
      </c>
      <c r="T111" s="70" t="s">
        <v>970</v>
      </c>
      <c r="U111" s="70" t="s">
        <v>971</v>
      </c>
      <c r="V111" s="83">
        <v>1254</v>
      </c>
      <c r="W111" s="83">
        <v>1034</v>
      </c>
      <c r="X111" s="83">
        <v>934</v>
      </c>
      <c r="Y111" s="83">
        <v>205</v>
      </c>
      <c r="Z111" s="83"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v>0</v>
      </c>
      <c r="AF111" s="83">
        <v>224</v>
      </c>
      <c r="AG111" s="83">
        <v>1801</v>
      </c>
      <c r="AH111" s="91">
        <f t="shared" si="23"/>
        <v>5452</v>
      </c>
      <c r="AI111" s="51">
        <f t="shared" si="24"/>
        <v>5452</v>
      </c>
      <c r="AJ111" s="56" t="str">
        <f>AJ$11</f>
        <v>W-2.1</v>
      </c>
      <c r="AK111" s="56" t="s">
        <v>293</v>
      </c>
      <c r="AL111" s="56"/>
      <c r="AM111" s="4">
        <v>8784</v>
      </c>
      <c r="AN111" s="4">
        <v>12</v>
      </c>
      <c r="AO111" s="4">
        <v>100</v>
      </c>
      <c r="AP111" s="4">
        <v>0</v>
      </c>
      <c r="AQ111" s="12">
        <f t="shared" si="25"/>
        <v>5452</v>
      </c>
      <c r="AR111" s="12">
        <f t="shared" si="26"/>
        <v>0</v>
      </c>
      <c r="AS111" s="53">
        <f t="shared" si="36"/>
        <v>0</v>
      </c>
      <c r="AT111" s="55">
        <f t="shared" si="36"/>
        <v>0</v>
      </c>
      <c r="AU111" s="31">
        <f t="shared" si="35"/>
        <v>0</v>
      </c>
      <c r="AV111" s="31">
        <f t="shared" si="35"/>
        <v>0</v>
      </c>
      <c r="AW111" s="31">
        <f t="shared" si="20"/>
        <v>0</v>
      </c>
      <c r="AX111" s="56">
        <f>AX$11</f>
        <v>0</v>
      </c>
      <c r="AY111" s="10">
        <f t="shared" si="21"/>
        <v>0</v>
      </c>
      <c r="AZ111" s="56">
        <f>AZ$11</f>
        <v>0</v>
      </c>
      <c r="BA111" s="10">
        <f t="shared" si="22"/>
        <v>0</v>
      </c>
      <c r="BB111" s="4">
        <v>3.8999999999999998E-3</v>
      </c>
      <c r="BC111" s="10">
        <f t="shared" si="28"/>
        <v>21.262799999999999</v>
      </c>
      <c r="BD111" s="56">
        <f>BD$11</f>
        <v>10.97</v>
      </c>
      <c r="BE111" s="10">
        <f t="shared" si="29"/>
        <v>131.64000000000001</v>
      </c>
      <c r="BF111" s="56">
        <f>BF$11</f>
        <v>9.0399999999999991</v>
      </c>
      <c r="BG111" s="10">
        <f t="shared" si="30"/>
        <v>0</v>
      </c>
      <c r="BH111" s="56">
        <f>BH$11</f>
        <v>4.7449999999999999E-2</v>
      </c>
      <c r="BI111" s="103">
        <f t="shared" si="31"/>
        <v>258.69740000000002</v>
      </c>
      <c r="BJ111" s="56">
        <f>BJ$11</f>
        <v>3.9100000000000003E-2</v>
      </c>
      <c r="BK111" s="103">
        <f t="shared" si="32"/>
        <v>0</v>
      </c>
      <c r="BL111" s="5">
        <f t="shared" si="33"/>
        <v>411.60019999999997</v>
      </c>
    </row>
    <row r="112" spans="1:73" s="68" customFormat="1">
      <c r="A112" s="4">
        <v>110</v>
      </c>
      <c r="B112" s="56" t="s">
        <v>2446</v>
      </c>
      <c r="C112" s="56" t="s">
        <v>957</v>
      </c>
      <c r="D112" s="70" t="s">
        <v>958</v>
      </c>
      <c r="E112" s="56" t="s">
        <v>959</v>
      </c>
      <c r="F112" s="56" t="s">
        <v>960</v>
      </c>
      <c r="G112" s="56" t="s">
        <v>961</v>
      </c>
      <c r="H112" s="70" t="s">
        <v>39</v>
      </c>
      <c r="I112" s="56"/>
      <c r="J112" s="70" t="s">
        <v>962</v>
      </c>
      <c r="K112" s="56" t="s">
        <v>2387</v>
      </c>
      <c r="L112" s="56" t="s">
        <v>11</v>
      </c>
      <c r="M112" s="56" t="s">
        <v>972</v>
      </c>
      <c r="N112" s="56" t="s">
        <v>958</v>
      </c>
      <c r="O112" s="56"/>
      <c r="P112" s="56" t="s">
        <v>960</v>
      </c>
      <c r="Q112" s="56" t="s">
        <v>961</v>
      </c>
      <c r="R112" s="70" t="s">
        <v>39</v>
      </c>
      <c r="S112" s="70" t="s">
        <v>114</v>
      </c>
      <c r="T112" s="70" t="s">
        <v>973</v>
      </c>
      <c r="U112" s="70" t="s">
        <v>974</v>
      </c>
      <c r="V112" s="83">
        <v>0</v>
      </c>
      <c r="W112" s="83">
        <v>0</v>
      </c>
      <c r="X112" s="83">
        <v>0</v>
      </c>
      <c r="Y112" s="83">
        <v>11</v>
      </c>
      <c r="Z112" s="83">
        <v>0</v>
      </c>
      <c r="AA112" s="83">
        <v>11</v>
      </c>
      <c r="AB112" s="83">
        <v>0</v>
      </c>
      <c r="AC112" s="83">
        <v>11</v>
      </c>
      <c r="AD112" s="83">
        <v>11</v>
      </c>
      <c r="AE112" s="83">
        <v>11</v>
      </c>
      <c r="AF112" s="83">
        <v>0</v>
      </c>
      <c r="AG112" s="83">
        <v>11</v>
      </c>
      <c r="AH112" s="91">
        <f t="shared" si="23"/>
        <v>66</v>
      </c>
      <c r="AI112" s="51">
        <f t="shared" si="24"/>
        <v>66</v>
      </c>
      <c r="AJ112" s="56" t="str">
        <f>AJ$4</f>
        <v>W-1.1</v>
      </c>
      <c r="AK112" s="56" t="s">
        <v>293</v>
      </c>
      <c r="AL112" s="56"/>
      <c r="AM112" s="4">
        <v>8784</v>
      </c>
      <c r="AN112" s="4">
        <v>12</v>
      </c>
      <c r="AO112" s="4">
        <v>0</v>
      </c>
      <c r="AP112" s="4">
        <v>100</v>
      </c>
      <c r="AQ112" s="12">
        <f t="shared" si="25"/>
        <v>0</v>
      </c>
      <c r="AR112" s="12">
        <f t="shared" si="26"/>
        <v>66</v>
      </c>
      <c r="AS112" s="53">
        <f t="shared" si="36"/>
        <v>0</v>
      </c>
      <c r="AT112" s="55">
        <f t="shared" si="36"/>
        <v>0</v>
      </c>
      <c r="AU112" s="31">
        <f t="shared" si="35"/>
        <v>0</v>
      </c>
      <c r="AV112" s="31">
        <f t="shared" si="35"/>
        <v>0</v>
      </c>
      <c r="AW112" s="31">
        <f t="shared" si="20"/>
        <v>0</v>
      </c>
      <c r="AX112" s="56">
        <f>AX$4</f>
        <v>0</v>
      </c>
      <c r="AY112" s="10">
        <f t="shared" si="21"/>
        <v>0</v>
      </c>
      <c r="AZ112" s="56">
        <f>AZ$4</f>
        <v>0</v>
      </c>
      <c r="BA112" s="10">
        <f t="shared" si="22"/>
        <v>0</v>
      </c>
      <c r="BB112" s="4"/>
      <c r="BC112" s="10">
        <f t="shared" si="28"/>
        <v>0</v>
      </c>
      <c r="BD112" s="56">
        <f>BD$4</f>
        <v>4.3099999999999996</v>
      </c>
      <c r="BE112" s="10">
        <f t="shared" si="29"/>
        <v>0</v>
      </c>
      <c r="BF112" s="56">
        <f>BF$4</f>
        <v>3.55</v>
      </c>
      <c r="BG112" s="10">
        <f t="shared" si="30"/>
        <v>42.599999999999994</v>
      </c>
      <c r="BH112" s="56">
        <f>BH$4</f>
        <v>6.5240000000000006E-2</v>
      </c>
      <c r="BI112" s="10">
        <f t="shared" si="31"/>
        <v>0</v>
      </c>
      <c r="BJ112" s="56">
        <f>BJ$4</f>
        <v>5.3760000000000002E-2</v>
      </c>
      <c r="BK112" s="103">
        <f t="shared" si="32"/>
        <v>3.5481600000000002</v>
      </c>
      <c r="BL112" s="5">
        <f t="shared" si="33"/>
        <v>46.148159999999997</v>
      </c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64">
      <c r="A113" s="4">
        <v>111</v>
      </c>
      <c r="B113" s="56" t="s">
        <v>2446</v>
      </c>
      <c r="C113" s="56" t="s">
        <v>957</v>
      </c>
      <c r="D113" s="70" t="s">
        <v>958</v>
      </c>
      <c r="E113" s="56" t="s">
        <v>959</v>
      </c>
      <c r="F113" s="56" t="s">
        <v>960</v>
      </c>
      <c r="G113" s="56" t="s">
        <v>961</v>
      </c>
      <c r="H113" s="70" t="s">
        <v>39</v>
      </c>
      <c r="I113" s="56"/>
      <c r="J113" s="70" t="s">
        <v>962</v>
      </c>
      <c r="K113" s="56" t="s">
        <v>2387</v>
      </c>
      <c r="L113" s="56" t="s">
        <v>11</v>
      </c>
      <c r="M113" s="56" t="s">
        <v>975</v>
      </c>
      <c r="N113" s="56" t="s">
        <v>958</v>
      </c>
      <c r="O113" s="56"/>
      <c r="P113" s="56" t="s">
        <v>960</v>
      </c>
      <c r="Q113" s="56" t="s">
        <v>961</v>
      </c>
      <c r="R113" s="70" t="s">
        <v>39</v>
      </c>
      <c r="S113" s="70" t="s">
        <v>519</v>
      </c>
      <c r="T113" s="70" t="s">
        <v>976</v>
      </c>
      <c r="U113" s="70" t="s">
        <v>977</v>
      </c>
      <c r="V113" s="83">
        <v>0</v>
      </c>
      <c r="W113" s="83">
        <v>0</v>
      </c>
      <c r="X113" s="83">
        <v>0</v>
      </c>
      <c r="Y113" s="83">
        <v>0</v>
      </c>
      <c r="Z113" s="83">
        <v>0</v>
      </c>
      <c r="AA113" s="83">
        <v>45</v>
      </c>
      <c r="AB113" s="83">
        <v>0</v>
      </c>
      <c r="AC113" s="83">
        <v>0</v>
      </c>
      <c r="AD113" s="83">
        <v>0</v>
      </c>
      <c r="AE113" s="83">
        <v>0</v>
      </c>
      <c r="AF113" s="83">
        <v>0</v>
      </c>
      <c r="AG113" s="83">
        <v>0</v>
      </c>
      <c r="AH113" s="91">
        <f t="shared" si="23"/>
        <v>45</v>
      </c>
      <c r="AI113" s="51">
        <f t="shared" si="24"/>
        <v>45</v>
      </c>
      <c r="AJ113" s="56" t="str">
        <f>AJ$4</f>
        <v>W-1.1</v>
      </c>
      <c r="AK113" s="56" t="s">
        <v>293</v>
      </c>
      <c r="AL113" s="56"/>
      <c r="AM113" s="4">
        <v>8784</v>
      </c>
      <c r="AN113" s="4">
        <v>12</v>
      </c>
      <c r="AO113" s="4">
        <v>100</v>
      </c>
      <c r="AP113" s="4">
        <v>0</v>
      </c>
      <c r="AQ113" s="12">
        <f t="shared" si="25"/>
        <v>45</v>
      </c>
      <c r="AR113" s="12">
        <f t="shared" si="26"/>
        <v>0</v>
      </c>
      <c r="AS113" s="53">
        <f t="shared" si="36"/>
        <v>0</v>
      </c>
      <c r="AT113" s="55">
        <f t="shared" si="36"/>
        <v>0</v>
      </c>
      <c r="AU113" s="31">
        <f t="shared" si="35"/>
        <v>0</v>
      </c>
      <c r="AV113" s="31">
        <f t="shared" si="35"/>
        <v>0</v>
      </c>
      <c r="AW113" s="31">
        <f t="shared" si="20"/>
        <v>0</v>
      </c>
      <c r="AX113" s="56">
        <f>AX$4</f>
        <v>0</v>
      </c>
      <c r="AY113" s="10">
        <f t="shared" si="21"/>
        <v>0</v>
      </c>
      <c r="AZ113" s="56">
        <f>AZ$4</f>
        <v>0</v>
      </c>
      <c r="BA113" s="10">
        <f t="shared" si="22"/>
        <v>0</v>
      </c>
      <c r="BB113" s="4">
        <v>3.8999999999999998E-3</v>
      </c>
      <c r="BC113" s="10">
        <f t="shared" si="28"/>
        <v>0.17549999999999999</v>
      </c>
      <c r="BD113" s="56">
        <f>BD$4</f>
        <v>4.3099999999999996</v>
      </c>
      <c r="BE113" s="10">
        <f t="shared" si="29"/>
        <v>51.72</v>
      </c>
      <c r="BF113" s="56">
        <f>BF$4</f>
        <v>3.55</v>
      </c>
      <c r="BG113" s="10">
        <f t="shared" si="30"/>
        <v>0</v>
      </c>
      <c r="BH113" s="56">
        <f>BH$4</f>
        <v>6.5240000000000006E-2</v>
      </c>
      <c r="BI113" s="103">
        <f t="shared" si="31"/>
        <v>2.9358000000000004</v>
      </c>
      <c r="BJ113" s="56">
        <f>BJ$4</f>
        <v>5.3760000000000002E-2</v>
      </c>
      <c r="BK113" s="103">
        <f t="shared" si="32"/>
        <v>0</v>
      </c>
      <c r="BL113" s="5">
        <f t="shared" si="33"/>
        <v>54.831299999999999</v>
      </c>
    </row>
    <row r="114" spans="1:64">
      <c r="A114" s="4">
        <v>112</v>
      </c>
      <c r="B114" s="56" t="s">
        <v>2446</v>
      </c>
      <c r="C114" s="56" t="s">
        <v>957</v>
      </c>
      <c r="D114" s="70" t="s">
        <v>958</v>
      </c>
      <c r="E114" s="56" t="s">
        <v>959</v>
      </c>
      <c r="F114" s="56" t="s">
        <v>960</v>
      </c>
      <c r="G114" s="56" t="s">
        <v>961</v>
      </c>
      <c r="H114" s="70" t="s">
        <v>39</v>
      </c>
      <c r="I114" s="56"/>
      <c r="J114" s="70" t="s">
        <v>962</v>
      </c>
      <c r="K114" s="56" t="s">
        <v>2387</v>
      </c>
      <c r="L114" s="56" t="s">
        <v>11</v>
      </c>
      <c r="M114" s="56" t="s">
        <v>978</v>
      </c>
      <c r="N114" s="56" t="s">
        <v>958</v>
      </c>
      <c r="O114" s="56"/>
      <c r="P114" s="56" t="s">
        <v>960</v>
      </c>
      <c r="Q114" s="56" t="s">
        <v>961</v>
      </c>
      <c r="R114" s="70" t="s">
        <v>39</v>
      </c>
      <c r="S114" s="56"/>
      <c r="T114" s="70" t="s">
        <v>979</v>
      </c>
      <c r="U114" s="70" t="s">
        <v>980</v>
      </c>
      <c r="V114" s="83">
        <v>0</v>
      </c>
      <c r="W114" s="83">
        <v>0</v>
      </c>
      <c r="X114" s="83">
        <v>444</v>
      </c>
      <c r="Y114" s="83">
        <v>1184</v>
      </c>
      <c r="Z114" s="83">
        <v>406</v>
      </c>
      <c r="AA114" s="83">
        <v>89</v>
      </c>
      <c r="AB114" s="83">
        <v>0</v>
      </c>
      <c r="AC114" s="83">
        <v>22</v>
      </c>
      <c r="AD114" s="83">
        <v>11</v>
      </c>
      <c r="AE114" s="83">
        <v>0</v>
      </c>
      <c r="AF114" s="83">
        <v>34</v>
      </c>
      <c r="AG114" s="83">
        <v>136</v>
      </c>
      <c r="AH114" s="91">
        <f t="shared" si="23"/>
        <v>2326</v>
      </c>
      <c r="AI114" s="51">
        <f t="shared" si="24"/>
        <v>2326</v>
      </c>
      <c r="AJ114" s="56" t="str">
        <f>AJ$4</f>
        <v>W-1.1</v>
      </c>
      <c r="AK114" s="56" t="s">
        <v>293</v>
      </c>
      <c r="AL114" s="56"/>
      <c r="AM114" s="4">
        <v>8784</v>
      </c>
      <c r="AN114" s="4">
        <v>12</v>
      </c>
      <c r="AO114" s="4">
        <v>100</v>
      </c>
      <c r="AP114" s="4">
        <v>0</v>
      </c>
      <c r="AQ114" s="12">
        <f t="shared" si="25"/>
        <v>2326</v>
      </c>
      <c r="AR114" s="12">
        <f t="shared" si="26"/>
        <v>0</v>
      </c>
      <c r="AS114" s="53">
        <f t="shared" si="36"/>
        <v>0</v>
      </c>
      <c r="AT114" s="55">
        <f t="shared" si="36"/>
        <v>0</v>
      </c>
      <c r="AU114" s="31">
        <f t="shared" si="35"/>
        <v>0</v>
      </c>
      <c r="AV114" s="31">
        <f t="shared" si="35"/>
        <v>0</v>
      </c>
      <c r="AW114" s="31">
        <f t="shared" si="20"/>
        <v>0</v>
      </c>
      <c r="AX114" s="56">
        <f>AX$4</f>
        <v>0</v>
      </c>
      <c r="AY114" s="10">
        <f t="shared" si="21"/>
        <v>0</v>
      </c>
      <c r="AZ114" s="56">
        <f>AZ$4</f>
        <v>0</v>
      </c>
      <c r="BA114" s="10">
        <f t="shared" si="22"/>
        <v>0</v>
      </c>
      <c r="BB114" s="4">
        <v>3.8999999999999998E-3</v>
      </c>
      <c r="BC114" s="10">
        <f t="shared" si="28"/>
        <v>9.0713999999999988</v>
      </c>
      <c r="BD114" s="56">
        <f>BD$4</f>
        <v>4.3099999999999996</v>
      </c>
      <c r="BE114" s="10">
        <f t="shared" si="29"/>
        <v>51.72</v>
      </c>
      <c r="BF114" s="56">
        <f>BF$4</f>
        <v>3.55</v>
      </c>
      <c r="BG114" s="10">
        <f t="shared" si="30"/>
        <v>0</v>
      </c>
      <c r="BH114" s="56">
        <f>BH$4</f>
        <v>6.5240000000000006E-2</v>
      </c>
      <c r="BI114" s="103">
        <f t="shared" si="31"/>
        <v>151.74824000000001</v>
      </c>
      <c r="BJ114" s="56">
        <f>BJ$4</f>
        <v>5.3760000000000002E-2</v>
      </c>
      <c r="BK114" s="103">
        <f t="shared" si="32"/>
        <v>0</v>
      </c>
      <c r="BL114" s="5">
        <f t="shared" si="33"/>
        <v>212.53964000000002</v>
      </c>
    </row>
    <row r="115" spans="1:64">
      <c r="A115" s="4">
        <v>113</v>
      </c>
      <c r="B115" s="56" t="s">
        <v>2446</v>
      </c>
      <c r="C115" s="56" t="s">
        <v>957</v>
      </c>
      <c r="D115" s="70" t="s">
        <v>958</v>
      </c>
      <c r="E115" s="56" t="s">
        <v>959</v>
      </c>
      <c r="F115" s="56" t="s">
        <v>960</v>
      </c>
      <c r="G115" s="56" t="s">
        <v>961</v>
      </c>
      <c r="H115" s="70" t="s">
        <v>39</v>
      </c>
      <c r="I115" s="56"/>
      <c r="J115" s="70" t="s">
        <v>962</v>
      </c>
      <c r="K115" s="56" t="s">
        <v>2387</v>
      </c>
      <c r="L115" s="56" t="s">
        <v>11</v>
      </c>
      <c r="M115" s="56" t="s">
        <v>981</v>
      </c>
      <c r="N115" s="56" t="s">
        <v>958</v>
      </c>
      <c r="O115" s="56"/>
      <c r="P115" s="56" t="s">
        <v>960</v>
      </c>
      <c r="Q115" s="56" t="s">
        <v>961</v>
      </c>
      <c r="R115" s="70" t="s">
        <v>39</v>
      </c>
      <c r="S115" s="70" t="s">
        <v>982</v>
      </c>
      <c r="T115" s="70" t="s">
        <v>983</v>
      </c>
      <c r="U115" s="70" t="s">
        <v>984</v>
      </c>
      <c r="V115" s="83">
        <v>27835</v>
      </c>
      <c r="W115" s="83">
        <v>23007</v>
      </c>
      <c r="X115" s="83">
        <v>23234</v>
      </c>
      <c r="Y115" s="83">
        <v>16320</v>
      </c>
      <c r="Z115" s="83">
        <v>1925</v>
      </c>
      <c r="AA115" s="83">
        <v>0</v>
      </c>
      <c r="AB115" s="83">
        <v>33</v>
      </c>
      <c r="AC115" s="83">
        <v>0</v>
      </c>
      <c r="AD115" s="83">
        <v>5237</v>
      </c>
      <c r="AE115" s="83">
        <v>11754</v>
      </c>
      <c r="AF115" s="83">
        <v>19880</v>
      </c>
      <c r="AG115" s="83">
        <v>26320</v>
      </c>
      <c r="AH115" s="91">
        <f t="shared" si="23"/>
        <v>155545</v>
      </c>
      <c r="AI115" s="51">
        <f t="shared" si="24"/>
        <v>155545</v>
      </c>
      <c r="AJ115" s="56" t="str">
        <f>AJ$29</f>
        <v>W-4</v>
      </c>
      <c r="AK115" s="56" t="s">
        <v>293</v>
      </c>
      <c r="AL115" s="56"/>
      <c r="AM115" s="4">
        <v>8784</v>
      </c>
      <c r="AN115" s="4">
        <v>12</v>
      </c>
      <c r="AO115" s="4">
        <v>78.569999999999993</v>
      </c>
      <c r="AP115" s="4">
        <v>21.43</v>
      </c>
      <c r="AQ115" s="12">
        <f t="shared" si="25"/>
        <v>122211</v>
      </c>
      <c r="AR115" s="12">
        <v>33334</v>
      </c>
      <c r="AS115" s="53">
        <f t="shared" si="36"/>
        <v>0</v>
      </c>
      <c r="AT115" s="55">
        <f t="shared" si="36"/>
        <v>0</v>
      </c>
      <c r="AU115" s="31">
        <f t="shared" si="35"/>
        <v>0</v>
      </c>
      <c r="AV115" s="31">
        <f>AR115*AT115</f>
        <v>0</v>
      </c>
      <c r="AW115" s="31">
        <f>SUM(AU115:AV115)</f>
        <v>0</v>
      </c>
      <c r="AX115" s="56">
        <f>AX$29</f>
        <v>0</v>
      </c>
      <c r="AY115" s="10">
        <f t="shared" si="21"/>
        <v>0</v>
      </c>
      <c r="AZ115" s="56">
        <f>AZ$29</f>
        <v>0</v>
      </c>
      <c r="BA115" s="10">
        <f t="shared" si="22"/>
        <v>0</v>
      </c>
      <c r="BB115" s="4">
        <v>3.8999999999999998E-3</v>
      </c>
      <c r="BC115" s="10">
        <f t="shared" si="28"/>
        <v>606.62549999999999</v>
      </c>
      <c r="BD115" s="56">
        <f>BD$29</f>
        <v>236.57</v>
      </c>
      <c r="BE115" s="10">
        <f t="shared" si="29"/>
        <v>2230.476588</v>
      </c>
      <c r="BF115" s="56">
        <f>BF$29</f>
        <v>194.95</v>
      </c>
      <c r="BG115" s="10">
        <f t="shared" si="30"/>
        <v>501.33341999999988</v>
      </c>
      <c r="BH115" s="56">
        <f>BH$29</f>
        <v>3.4860000000000002E-2</v>
      </c>
      <c r="BI115" s="103">
        <f t="shared" si="31"/>
        <v>4260.3000885900001</v>
      </c>
      <c r="BJ115" s="56">
        <f>BJ$29</f>
        <v>2.8729999999999999E-2</v>
      </c>
      <c r="BK115" s="103">
        <f t="shared" si="32"/>
        <v>957.66552225499993</v>
      </c>
      <c r="BL115" s="5">
        <f>BK115+BI115+BG115+BE115+BC115+BA115+AY115+AW115</f>
        <v>8556.4011188450004</v>
      </c>
    </row>
    <row r="116" spans="1:64">
      <c r="A116" s="4">
        <v>114</v>
      </c>
      <c r="B116" s="56" t="s">
        <v>2446</v>
      </c>
      <c r="C116" s="56" t="s">
        <v>957</v>
      </c>
      <c r="D116" s="70" t="s">
        <v>958</v>
      </c>
      <c r="E116" s="56" t="s">
        <v>959</v>
      </c>
      <c r="F116" s="56" t="s">
        <v>960</v>
      </c>
      <c r="G116" s="56" t="s">
        <v>961</v>
      </c>
      <c r="H116" s="70" t="s">
        <v>39</v>
      </c>
      <c r="I116" s="56"/>
      <c r="J116" s="70" t="s">
        <v>962</v>
      </c>
      <c r="K116" s="56" t="s">
        <v>2387</v>
      </c>
      <c r="L116" s="56" t="s">
        <v>11</v>
      </c>
      <c r="M116" s="56" t="s">
        <v>985</v>
      </c>
      <c r="N116" s="56" t="s">
        <v>2381</v>
      </c>
      <c r="O116" s="56"/>
      <c r="P116" s="56" t="s">
        <v>969</v>
      </c>
      <c r="Q116" s="56"/>
      <c r="R116" s="70" t="s">
        <v>138</v>
      </c>
      <c r="S116" s="70" t="s">
        <v>39</v>
      </c>
      <c r="T116" s="70" t="s">
        <v>986</v>
      </c>
      <c r="U116" s="70" t="s">
        <v>987</v>
      </c>
      <c r="V116" s="83">
        <v>1469</v>
      </c>
      <c r="W116" s="83">
        <v>1296</v>
      </c>
      <c r="X116" s="83">
        <v>1105</v>
      </c>
      <c r="Y116" s="83">
        <v>1013</v>
      </c>
      <c r="Z116" s="83">
        <v>631</v>
      </c>
      <c r="AA116" s="83">
        <v>167</v>
      </c>
      <c r="AB116" s="83">
        <v>0</v>
      </c>
      <c r="AC116" s="83">
        <v>0</v>
      </c>
      <c r="AD116" s="83">
        <v>155</v>
      </c>
      <c r="AE116" s="83">
        <v>531</v>
      </c>
      <c r="AF116" s="83">
        <v>604</v>
      </c>
      <c r="AG116" s="83">
        <v>1495</v>
      </c>
      <c r="AH116" s="91">
        <f t="shared" si="23"/>
        <v>8466</v>
      </c>
      <c r="AI116" s="51">
        <f t="shared" si="24"/>
        <v>8466</v>
      </c>
      <c r="AJ116" s="56" t="str">
        <f>AJ$11</f>
        <v>W-2.1</v>
      </c>
      <c r="AK116" s="56" t="s">
        <v>293</v>
      </c>
      <c r="AL116" s="56"/>
      <c r="AM116" s="4">
        <v>8784</v>
      </c>
      <c r="AN116" s="4">
        <v>12</v>
      </c>
      <c r="AO116" s="4">
        <v>100</v>
      </c>
      <c r="AP116" s="4">
        <v>0</v>
      </c>
      <c r="AQ116" s="12">
        <f t="shared" si="25"/>
        <v>8466</v>
      </c>
      <c r="AR116" s="12">
        <f t="shared" si="26"/>
        <v>0</v>
      </c>
      <c r="AS116" s="53">
        <f t="shared" si="36"/>
        <v>0</v>
      </c>
      <c r="AT116" s="55">
        <f t="shared" si="36"/>
        <v>0</v>
      </c>
      <c r="AU116" s="31">
        <f t="shared" si="35"/>
        <v>0</v>
      </c>
      <c r="AV116" s="31">
        <f t="shared" si="35"/>
        <v>0</v>
      </c>
      <c r="AW116" s="31">
        <f t="shared" si="20"/>
        <v>0</v>
      </c>
      <c r="AX116" s="56">
        <f>AX$11</f>
        <v>0</v>
      </c>
      <c r="AY116" s="10">
        <f t="shared" si="21"/>
        <v>0</v>
      </c>
      <c r="AZ116" s="56">
        <f>AZ$11</f>
        <v>0</v>
      </c>
      <c r="BA116" s="10">
        <f t="shared" si="22"/>
        <v>0</v>
      </c>
      <c r="BB116" s="4">
        <v>3.8999999999999998E-3</v>
      </c>
      <c r="BC116" s="10">
        <f t="shared" si="28"/>
        <v>33.017399999999995</v>
      </c>
      <c r="BD116" s="56">
        <f>BD$11</f>
        <v>10.97</v>
      </c>
      <c r="BE116" s="10">
        <f t="shared" si="29"/>
        <v>131.64000000000001</v>
      </c>
      <c r="BF116" s="56">
        <f>BF$11</f>
        <v>9.0399999999999991</v>
      </c>
      <c r="BG116" s="10">
        <f t="shared" si="30"/>
        <v>0</v>
      </c>
      <c r="BH116" s="56">
        <f>BH$11</f>
        <v>4.7449999999999999E-2</v>
      </c>
      <c r="BI116" s="103">
        <f t="shared" si="31"/>
        <v>401.71170000000001</v>
      </c>
      <c r="BJ116" s="56">
        <f>BJ$11</f>
        <v>3.9100000000000003E-2</v>
      </c>
      <c r="BK116" s="103">
        <f t="shared" si="32"/>
        <v>0</v>
      </c>
      <c r="BL116" s="5">
        <f t="shared" si="33"/>
        <v>566.3691</v>
      </c>
    </row>
    <row r="117" spans="1:64">
      <c r="A117" s="4">
        <v>115</v>
      </c>
      <c r="B117" s="56" t="s">
        <v>2386</v>
      </c>
      <c r="C117" s="56" t="s">
        <v>988</v>
      </c>
      <c r="D117" s="70" t="s">
        <v>989</v>
      </c>
      <c r="E117" s="56" t="s">
        <v>990</v>
      </c>
      <c r="F117" s="56" t="s">
        <v>991</v>
      </c>
      <c r="G117" s="56" t="s">
        <v>179</v>
      </c>
      <c r="H117" s="70" t="s">
        <v>114</v>
      </c>
      <c r="I117" s="56"/>
      <c r="J117" s="70" t="s">
        <v>992</v>
      </c>
      <c r="K117" s="56" t="s">
        <v>10</v>
      </c>
      <c r="L117" s="56" t="s">
        <v>11</v>
      </c>
      <c r="M117" s="56" t="s">
        <v>993</v>
      </c>
      <c r="N117" s="70" t="s">
        <v>989</v>
      </c>
      <c r="O117" s="56" t="s">
        <v>990</v>
      </c>
      <c r="P117" s="56" t="s">
        <v>991</v>
      </c>
      <c r="Q117" s="56" t="s">
        <v>179</v>
      </c>
      <c r="R117" s="70" t="s">
        <v>114</v>
      </c>
      <c r="S117" s="56"/>
      <c r="T117" s="70" t="s">
        <v>994</v>
      </c>
      <c r="U117" s="70" t="s">
        <v>995</v>
      </c>
      <c r="V117" s="83">
        <v>9136</v>
      </c>
      <c r="W117" s="83">
        <v>7372</v>
      </c>
      <c r="X117" s="83">
        <v>7530</v>
      </c>
      <c r="Y117" s="83"/>
      <c r="Z117" s="83">
        <v>7863</v>
      </c>
      <c r="AA117" s="83" t="s">
        <v>2531</v>
      </c>
      <c r="AB117" s="83">
        <v>103</v>
      </c>
      <c r="AC117" s="83"/>
      <c r="AD117" s="83" t="s">
        <v>2531</v>
      </c>
      <c r="AE117" s="83">
        <v>653</v>
      </c>
      <c r="AF117" s="83"/>
      <c r="AG117" s="83">
        <v>12869</v>
      </c>
      <c r="AH117" s="91">
        <f t="shared" si="23"/>
        <v>45526</v>
      </c>
      <c r="AI117" s="51">
        <f t="shared" si="24"/>
        <v>45526</v>
      </c>
      <c r="AJ117" s="56" t="str">
        <f>AJ$3</f>
        <v>W-3.6</v>
      </c>
      <c r="AK117" s="56" t="s">
        <v>293</v>
      </c>
      <c r="AL117" s="56"/>
      <c r="AM117" s="4">
        <v>8784</v>
      </c>
      <c r="AN117" s="4">
        <v>12</v>
      </c>
      <c r="AO117" s="4">
        <v>100</v>
      </c>
      <c r="AP117" s="4">
        <v>0</v>
      </c>
      <c r="AQ117" s="12">
        <f t="shared" si="25"/>
        <v>45526</v>
      </c>
      <c r="AR117" s="12">
        <f t="shared" si="26"/>
        <v>0</v>
      </c>
      <c r="AS117" s="53">
        <f t="shared" si="36"/>
        <v>0</v>
      </c>
      <c r="AT117" s="55">
        <f t="shared" si="36"/>
        <v>0</v>
      </c>
      <c r="AU117" s="31">
        <f t="shared" si="35"/>
        <v>0</v>
      </c>
      <c r="AV117" s="31">
        <f t="shared" si="35"/>
        <v>0</v>
      </c>
      <c r="AW117" s="31">
        <f t="shared" si="20"/>
        <v>0</v>
      </c>
      <c r="AX117" s="56">
        <f>AX$3</f>
        <v>0</v>
      </c>
      <c r="AY117" s="10">
        <f t="shared" si="21"/>
        <v>0</v>
      </c>
      <c r="AZ117" s="56">
        <f>AZ$3</f>
        <v>0</v>
      </c>
      <c r="BA117" s="10">
        <f t="shared" si="22"/>
        <v>0</v>
      </c>
      <c r="BB117" s="4">
        <v>3.8999999999999998E-3</v>
      </c>
      <c r="BC117" s="10">
        <f t="shared" si="28"/>
        <v>177.5514</v>
      </c>
      <c r="BD117" s="56">
        <f>BD$3</f>
        <v>42.35</v>
      </c>
      <c r="BE117" s="10">
        <f t="shared" si="29"/>
        <v>508.20000000000005</v>
      </c>
      <c r="BF117" s="56">
        <f>BF$3</f>
        <v>34.9</v>
      </c>
      <c r="BG117" s="10">
        <f t="shared" si="30"/>
        <v>0</v>
      </c>
      <c r="BH117" s="56">
        <f>BH$3</f>
        <v>3.5569999999999997E-2</v>
      </c>
      <c r="BI117" s="103">
        <f t="shared" si="31"/>
        <v>1619.3598199999999</v>
      </c>
      <c r="BJ117" s="56">
        <f>BJ$3</f>
        <v>2.9309999999999999E-2</v>
      </c>
      <c r="BK117" s="103">
        <f t="shared" si="32"/>
        <v>0</v>
      </c>
      <c r="BL117" s="5">
        <f t="shared" si="33"/>
        <v>2305.1112199999998</v>
      </c>
    </row>
    <row r="118" spans="1:64">
      <c r="A118" s="4">
        <v>116</v>
      </c>
      <c r="B118" s="56" t="s">
        <v>2449</v>
      </c>
      <c r="C118" s="56" t="s">
        <v>1451</v>
      </c>
      <c r="D118" s="70" t="s">
        <v>1452</v>
      </c>
      <c r="E118" s="56"/>
      <c r="F118" s="56" t="s">
        <v>1453</v>
      </c>
      <c r="G118" s="56"/>
      <c r="H118" s="70" t="s">
        <v>1454</v>
      </c>
      <c r="I118" s="56"/>
      <c r="J118" s="70" t="s">
        <v>1455</v>
      </c>
      <c r="K118" s="56" t="s">
        <v>2387</v>
      </c>
      <c r="L118" s="56" t="s">
        <v>11</v>
      </c>
      <c r="M118" s="56"/>
      <c r="N118" s="70" t="s">
        <v>1452</v>
      </c>
      <c r="O118" s="56"/>
      <c r="P118" s="56" t="s">
        <v>1453</v>
      </c>
      <c r="Q118" s="56"/>
      <c r="R118" s="70" t="s">
        <v>1454</v>
      </c>
      <c r="S118" s="56"/>
      <c r="T118" s="70" t="s">
        <v>1456</v>
      </c>
      <c r="U118" s="56"/>
      <c r="V118" s="83">
        <v>22798</v>
      </c>
      <c r="W118" s="83">
        <v>16692</v>
      </c>
      <c r="X118" s="83">
        <v>16756</v>
      </c>
      <c r="Y118" s="83">
        <v>12073</v>
      </c>
      <c r="Z118" s="83">
        <v>4011</v>
      </c>
      <c r="AA118" s="83">
        <v>969</v>
      </c>
      <c r="AB118" s="83">
        <v>925</v>
      </c>
      <c r="AC118" s="83">
        <v>888</v>
      </c>
      <c r="AD118" s="83">
        <v>4700</v>
      </c>
      <c r="AE118" s="83">
        <v>8831</v>
      </c>
      <c r="AF118" s="83">
        <v>16127</v>
      </c>
      <c r="AG118" s="83">
        <v>21974</v>
      </c>
      <c r="AH118" s="91">
        <f t="shared" si="23"/>
        <v>126744</v>
      </c>
      <c r="AI118" s="51">
        <f t="shared" si="24"/>
        <v>126744</v>
      </c>
      <c r="AJ118" s="56" t="str">
        <f>AJ$29</f>
        <v>W-4</v>
      </c>
      <c r="AK118" s="56" t="s">
        <v>293</v>
      </c>
      <c r="AL118" s="56"/>
      <c r="AM118" s="4">
        <v>8784</v>
      </c>
      <c r="AN118" s="4">
        <v>12</v>
      </c>
      <c r="AO118" s="4">
        <v>100</v>
      </c>
      <c r="AP118" s="4">
        <v>0</v>
      </c>
      <c r="AQ118" s="12">
        <f t="shared" si="25"/>
        <v>126744</v>
      </c>
      <c r="AR118" s="12">
        <f t="shared" si="26"/>
        <v>0</v>
      </c>
      <c r="AS118" s="53">
        <f t="shared" si="36"/>
        <v>0</v>
      </c>
      <c r="AT118" s="55">
        <f t="shared" si="36"/>
        <v>0</v>
      </c>
      <c r="AU118" s="31">
        <f t="shared" si="35"/>
        <v>0</v>
      </c>
      <c r="AV118" s="31">
        <f t="shared" si="35"/>
        <v>0</v>
      </c>
      <c r="AW118" s="31">
        <f t="shared" si="20"/>
        <v>0</v>
      </c>
      <c r="AX118" s="56">
        <f>AX$29</f>
        <v>0</v>
      </c>
      <c r="AY118" s="10">
        <f t="shared" si="21"/>
        <v>0</v>
      </c>
      <c r="AZ118" s="56">
        <f>AZ$29</f>
        <v>0</v>
      </c>
      <c r="BA118" s="10">
        <f t="shared" si="22"/>
        <v>0</v>
      </c>
      <c r="BB118" s="4">
        <v>3.8999999999999998E-3</v>
      </c>
      <c r="BC118" s="10">
        <f t="shared" si="28"/>
        <v>494.30159999999995</v>
      </c>
      <c r="BD118" s="56">
        <f>BD$29</f>
        <v>236.57</v>
      </c>
      <c r="BE118" s="10">
        <f t="shared" si="29"/>
        <v>2838.84</v>
      </c>
      <c r="BF118" s="56">
        <f>BF$29</f>
        <v>194.95</v>
      </c>
      <c r="BG118" s="10">
        <f t="shared" si="30"/>
        <v>0</v>
      </c>
      <c r="BH118" s="56">
        <f>BH$29</f>
        <v>3.4860000000000002E-2</v>
      </c>
      <c r="BI118" s="103">
        <f t="shared" si="31"/>
        <v>4418.2958400000007</v>
      </c>
      <c r="BJ118" s="56">
        <f>BJ$29</f>
        <v>2.8729999999999999E-2</v>
      </c>
      <c r="BK118" s="103">
        <f t="shared" si="32"/>
        <v>0</v>
      </c>
      <c r="BL118" s="5">
        <f t="shared" si="33"/>
        <v>7751.4374400000006</v>
      </c>
    </row>
    <row r="119" spans="1:64">
      <c r="A119" s="4">
        <v>117</v>
      </c>
      <c r="B119" s="56" t="s">
        <v>2449</v>
      </c>
      <c r="C119" s="56" t="s">
        <v>1464</v>
      </c>
      <c r="D119" s="70" t="s">
        <v>1465</v>
      </c>
      <c r="E119" s="56"/>
      <c r="F119" s="56" t="s">
        <v>1466</v>
      </c>
      <c r="G119" s="56" t="s">
        <v>1467</v>
      </c>
      <c r="H119" s="70" t="s">
        <v>39</v>
      </c>
      <c r="I119" s="56"/>
      <c r="J119" s="70" t="s">
        <v>1468</v>
      </c>
      <c r="K119" s="56" t="s">
        <v>2387</v>
      </c>
      <c r="L119" s="56" t="s">
        <v>11</v>
      </c>
      <c r="M119" s="56" t="s">
        <v>1470</v>
      </c>
      <c r="N119" s="70" t="s">
        <v>1465</v>
      </c>
      <c r="O119" s="56" t="s">
        <v>1469</v>
      </c>
      <c r="P119" s="56" t="s">
        <v>1466</v>
      </c>
      <c r="Q119" s="56" t="s">
        <v>1467</v>
      </c>
      <c r="R119" s="70" t="s">
        <v>39</v>
      </c>
      <c r="S119" s="56"/>
      <c r="T119" s="70" t="s">
        <v>1471</v>
      </c>
      <c r="U119" s="70" t="s">
        <v>1472</v>
      </c>
      <c r="V119" s="83"/>
      <c r="W119" s="83">
        <v>23892</v>
      </c>
      <c r="X119" s="83"/>
      <c r="Y119" s="83">
        <v>20096</v>
      </c>
      <c r="Z119" s="83"/>
      <c r="AA119" s="83">
        <v>293</v>
      </c>
      <c r="AB119" s="83"/>
      <c r="AC119" s="83">
        <v>0</v>
      </c>
      <c r="AD119" s="83">
        <v>2513</v>
      </c>
      <c r="AE119" s="83">
        <v>3942</v>
      </c>
      <c r="AF119" s="83"/>
      <c r="AG119" s="83">
        <v>20707</v>
      </c>
      <c r="AH119" s="91">
        <f t="shared" si="23"/>
        <v>71443</v>
      </c>
      <c r="AI119" s="51">
        <f t="shared" si="24"/>
        <v>71443</v>
      </c>
      <c r="AJ119" s="56" t="str">
        <f>AJ$3</f>
        <v>W-3.6</v>
      </c>
      <c r="AK119" s="56" t="s">
        <v>293</v>
      </c>
      <c r="AL119" s="56"/>
      <c r="AM119" s="4">
        <v>8784</v>
      </c>
      <c r="AN119" s="4">
        <v>12</v>
      </c>
      <c r="AO119" s="4">
        <v>100</v>
      </c>
      <c r="AP119" s="4">
        <v>0</v>
      </c>
      <c r="AQ119" s="12">
        <f t="shared" si="25"/>
        <v>71443</v>
      </c>
      <c r="AR119" s="12">
        <f t="shared" si="26"/>
        <v>0</v>
      </c>
      <c r="AS119" s="53">
        <f t="shared" ref="AS119:AT122" si="37">AS118</f>
        <v>0</v>
      </c>
      <c r="AT119" s="55">
        <f t="shared" si="37"/>
        <v>0</v>
      </c>
      <c r="AU119" s="31">
        <f t="shared" si="35"/>
        <v>0</v>
      </c>
      <c r="AV119" s="31">
        <f t="shared" si="35"/>
        <v>0</v>
      </c>
      <c r="AW119" s="31">
        <f t="shared" si="20"/>
        <v>0</v>
      </c>
      <c r="AX119" s="56">
        <f>AX$3</f>
        <v>0</v>
      </c>
      <c r="AY119" s="10">
        <f t="shared" si="21"/>
        <v>0</v>
      </c>
      <c r="AZ119" s="56">
        <f>AZ$3</f>
        <v>0</v>
      </c>
      <c r="BA119" s="10">
        <f t="shared" si="22"/>
        <v>0</v>
      </c>
      <c r="BB119" s="4">
        <v>3.8999999999999998E-3</v>
      </c>
      <c r="BC119" s="10">
        <f t="shared" si="28"/>
        <v>278.6277</v>
      </c>
      <c r="BD119" s="56">
        <f>BD$3</f>
        <v>42.35</v>
      </c>
      <c r="BE119" s="10">
        <f t="shared" si="29"/>
        <v>508.20000000000005</v>
      </c>
      <c r="BF119" s="56">
        <f>BF$3</f>
        <v>34.9</v>
      </c>
      <c r="BG119" s="10">
        <f t="shared" si="30"/>
        <v>0</v>
      </c>
      <c r="BH119" s="56">
        <f>BH$3</f>
        <v>3.5569999999999997E-2</v>
      </c>
      <c r="BI119" s="103">
        <f t="shared" si="31"/>
        <v>2541.2275099999997</v>
      </c>
      <c r="BJ119" s="56">
        <f>BJ$3</f>
        <v>2.9309999999999999E-2</v>
      </c>
      <c r="BK119" s="103">
        <f t="shared" si="32"/>
        <v>0</v>
      </c>
      <c r="BL119" s="5">
        <f t="shared" si="33"/>
        <v>3328.0552099999995</v>
      </c>
    </row>
    <row r="120" spans="1:64">
      <c r="A120" s="4">
        <v>118</v>
      </c>
      <c r="B120" s="56" t="s">
        <v>2449</v>
      </c>
      <c r="C120" s="56" t="s">
        <v>1473</v>
      </c>
      <c r="D120" s="70" t="s">
        <v>1474</v>
      </c>
      <c r="E120" s="56"/>
      <c r="F120" s="56" t="s">
        <v>1475</v>
      </c>
      <c r="G120" s="56" t="s">
        <v>1476</v>
      </c>
      <c r="H120" s="70" t="s">
        <v>1477</v>
      </c>
      <c r="I120" s="56"/>
      <c r="J120" s="70" t="s">
        <v>1478</v>
      </c>
      <c r="K120" s="56" t="s">
        <v>2387</v>
      </c>
      <c r="L120" s="56" t="s">
        <v>11</v>
      </c>
      <c r="M120" s="56" t="s">
        <v>14</v>
      </c>
      <c r="N120" s="70" t="s">
        <v>1474</v>
      </c>
      <c r="O120" s="56" t="s">
        <v>1475</v>
      </c>
      <c r="P120" s="56" t="s">
        <v>1475</v>
      </c>
      <c r="Q120" s="56" t="s">
        <v>1476</v>
      </c>
      <c r="R120" s="70" t="s">
        <v>1477</v>
      </c>
      <c r="S120" s="56"/>
      <c r="T120" s="70" t="s">
        <v>1479</v>
      </c>
      <c r="U120" s="70" t="s">
        <v>1480</v>
      </c>
      <c r="V120" s="83">
        <v>18311</v>
      </c>
      <c r="W120" s="83">
        <v>13853</v>
      </c>
      <c r="X120" s="83">
        <v>13719</v>
      </c>
      <c r="Y120" s="83">
        <v>10766</v>
      </c>
      <c r="Z120" s="83">
        <v>2461</v>
      </c>
      <c r="AA120" s="83">
        <v>1127</v>
      </c>
      <c r="AB120" s="83">
        <v>1049</v>
      </c>
      <c r="AC120" s="83">
        <v>989</v>
      </c>
      <c r="AD120" s="83">
        <v>4091</v>
      </c>
      <c r="AE120" s="83">
        <v>5567</v>
      </c>
      <c r="AF120" s="83">
        <v>11433</v>
      </c>
      <c r="AG120" s="83">
        <v>18111</v>
      </c>
      <c r="AH120" s="91">
        <f t="shared" si="23"/>
        <v>101477</v>
      </c>
      <c r="AI120" s="51">
        <f t="shared" si="24"/>
        <v>101477</v>
      </c>
      <c r="AJ120" s="56" t="str">
        <f>AJ$29</f>
        <v>W-4</v>
      </c>
      <c r="AK120" s="56" t="s">
        <v>293</v>
      </c>
      <c r="AL120" s="56"/>
      <c r="AM120" s="4">
        <v>8784</v>
      </c>
      <c r="AN120" s="4">
        <v>12</v>
      </c>
      <c r="AO120" s="4">
        <v>100</v>
      </c>
      <c r="AP120" s="4">
        <v>0</v>
      </c>
      <c r="AQ120" s="12">
        <f t="shared" si="25"/>
        <v>101477</v>
      </c>
      <c r="AR120" s="12">
        <f t="shared" si="26"/>
        <v>0</v>
      </c>
      <c r="AS120" s="53">
        <f t="shared" si="37"/>
        <v>0</v>
      </c>
      <c r="AT120" s="55">
        <f t="shared" si="37"/>
        <v>0</v>
      </c>
      <c r="AU120" s="31">
        <f t="shared" si="35"/>
        <v>0</v>
      </c>
      <c r="AV120" s="31">
        <f t="shared" si="35"/>
        <v>0</v>
      </c>
      <c r="AW120" s="31">
        <f t="shared" si="20"/>
        <v>0</v>
      </c>
      <c r="AX120" s="56">
        <f>AX$29</f>
        <v>0</v>
      </c>
      <c r="AY120" s="10">
        <f t="shared" si="21"/>
        <v>0</v>
      </c>
      <c r="AZ120" s="56">
        <f>AZ$29</f>
        <v>0</v>
      </c>
      <c r="BA120" s="10">
        <f t="shared" si="22"/>
        <v>0</v>
      </c>
      <c r="BB120" s="4">
        <v>3.8999999999999998E-3</v>
      </c>
      <c r="BC120" s="10">
        <f t="shared" si="28"/>
        <v>395.76029999999997</v>
      </c>
      <c r="BD120" s="56">
        <f>BD$29</f>
        <v>236.57</v>
      </c>
      <c r="BE120" s="10">
        <f t="shared" si="29"/>
        <v>2838.84</v>
      </c>
      <c r="BF120" s="56">
        <f>BF$29</f>
        <v>194.95</v>
      </c>
      <c r="BG120" s="10">
        <f t="shared" si="30"/>
        <v>0</v>
      </c>
      <c r="BH120" s="56">
        <f>BH$29</f>
        <v>3.4860000000000002E-2</v>
      </c>
      <c r="BI120" s="103">
        <f t="shared" si="31"/>
        <v>3537.4882200000006</v>
      </c>
      <c r="BJ120" s="56">
        <f>BJ$29</f>
        <v>2.8729999999999999E-2</v>
      </c>
      <c r="BK120" s="103">
        <f t="shared" si="32"/>
        <v>0</v>
      </c>
      <c r="BL120" s="5">
        <f t="shared" si="33"/>
        <v>6772.0885200000012</v>
      </c>
    </row>
    <row r="121" spans="1:64">
      <c r="A121" s="4">
        <v>119</v>
      </c>
      <c r="B121" s="56" t="s">
        <v>2449</v>
      </c>
      <c r="C121" s="56" t="s">
        <v>1481</v>
      </c>
      <c r="D121" s="70" t="s">
        <v>1482</v>
      </c>
      <c r="E121" s="56"/>
      <c r="F121" s="56" t="s">
        <v>1483</v>
      </c>
      <c r="G121" s="56" t="s">
        <v>1484</v>
      </c>
      <c r="H121" s="70" t="s">
        <v>519</v>
      </c>
      <c r="I121" s="56"/>
      <c r="J121" s="70" t="s">
        <v>1485</v>
      </c>
      <c r="K121" s="56" t="s">
        <v>2387</v>
      </c>
      <c r="L121" s="56" t="s">
        <v>11</v>
      </c>
      <c r="M121" s="56" t="s">
        <v>954</v>
      </c>
      <c r="N121" s="70" t="s">
        <v>1482</v>
      </c>
      <c r="O121" s="56"/>
      <c r="P121" s="56" t="s">
        <v>1483</v>
      </c>
      <c r="Q121" s="56" t="s">
        <v>1484</v>
      </c>
      <c r="R121" s="70" t="s">
        <v>519</v>
      </c>
      <c r="S121" s="56"/>
      <c r="T121" s="70" t="s">
        <v>1486</v>
      </c>
      <c r="U121" s="70" t="s">
        <v>1487</v>
      </c>
      <c r="V121" s="83">
        <v>2665</v>
      </c>
      <c r="W121" s="83"/>
      <c r="X121" s="83">
        <v>1743</v>
      </c>
      <c r="Y121" s="83"/>
      <c r="Z121" s="83">
        <v>1687</v>
      </c>
      <c r="AA121" s="83"/>
      <c r="AB121" s="83">
        <v>1094</v>
      </c>
      <c r="AC121" s="83"/>
      <c r="AD121" s="83">
        <v>1474</v>
      </c>
      <c r="AE121" s="83"/>
      <c r="AF121" s="83">
        <v>2174</v>
      </c>
      <c r="AG121" s="83">
        <v>114</v>
      </c>
      <c r="AH121" s="91">
        <f t="shared" si="23"/>
        <v>10951</v>
      </c>
      <c r="AI121" s="51">
        <f t="shared" si="24"/>
        <v>10951</v>
      </c>
      <c r="AJ121" s="56" t="str">
        <f>AJ$3</f>
        <v>W-3.6</v>
      </c>
      <c r="AK121" s="56" t="s">
        <v>293</v>
      </c>
      <c r="AL121" s="56"/>
      <c r="AM121" s="4">
        <v>8784</v>
      </c>
      <c r="AN121" s="4">
        <v>12</v>
      </c>
      <c r="AO121" s="4">
        <v>100</v>
      </c>
      <c r="AP121" s="4">
        <v>0</v>
      </c>
      <c r="AQ121" s="12">
        <f t="shared" si="25"/>
        <v>10951</v>
      </c>
      <c r="AR121" s="12">
        <f t="shared" si="26"/>
        <v>0</v>
      </c>
      <c r="AS121" s="53">
        <f t="shared" si="37"/>
        <v>0</v>
      </c>
      <c r="AT121" s="55">
        <f t="shared" si="37"/>
        <v>0</v>
      </c>
      <c r="AU121" s="31">
        <f t="shared" si="35"/>
        <v>0</v>
      </c>
      <c r="AV121" s="31">
        <f t="shared" si="35"/>
        <v>0</v>
      </c>
      <c r="AW121" s="31">
        <f>SUM(AU121:AV121)</f>
        <v>0</v>
      </c>
      <c r="AX121" s="56">
        <f>AX$3</f>
        <v>0</v>
      </c>
      <c r="AY121" s="10">
        <f t="shared" si="21"/>
        <v>0</v>
      </c>
      <c r="AZ121" s="56">
        <f>AZ$3</f>
        <v>0</v>
      </c>
      <c r="BA121" s="10">
        <f t="shared" si="22"/>
        <v>0</v>
      </c>
      <c r="BB121" s="4">
        <v>3.8999999999999998E-3</v>
      </c>
      <c r="BC121" s="10">
        <f t="shared" si="28"/>
        <v>42.7089</v>
      </c>
      <c r="BD121" s="56">
        <f>BD$3</f>
        <v>42.35</v>
      </c>
      <c r="BE121" s="10">
        <f t="shared" si="29"/>
        <v>508.20000000000005</v>
      </c>
      <c r="BF121" s="56">
        <f>BF$3</f>
        <v>34.9</v>
      </c>
      <c r="BG121" s="10">
        <f t="shared" si="30"/>
        <v>0</v>
      </c>
      <c r="BH121" s="56">
        <f>BH$3</f>
        <v>3.5569999999999997E-2</v>
      </c>
      <c r="BI121" s="103">
        <f t="shared" si="31"/>
        <v>389.52706999999992</v>
      </c>
      <c r="BJ121" s="56">
        <f>BJ$3</f>
        <v>2.9309999999999999E-2</v>
      </c>
      <c r="BK121" s="103">
        <f t="shared" si="32"/>
        <v>0</v>
      </c>
      <c r="BL121" s="5">
        <f t="shared" si="33"/>
        <v>940.43596999999988</v>
      </c>
    </row>
    <row r="122" spans="1:64">
      <c r="A122" s="4">
        <v>120</v>
      </c>
      <c r="B122" s="56" t="s">
        <v>2449</v>
      </c>
      <c r="C122" s="56" t="s">
        <v>1481</v>
      </c>
      <c r="D122" s="70" t="s">
        <v>1482</v>
      </c>
      <c r="E122" s="56"/>
      <c r="F122" s="56" t="s">
        <v>1483</v>
      </c>
      <c r="G122" s="56" t="s">
        <v>1484</v>
      </c>
      <c r="H122" s="70" t="s">
        <v>519</v>
      </c>
      <c r="I122" s="56"/>
      <c r="J122" s="70" t="s">
        <v>1485</v>
      </c>
      <c r="K122" s="56" t="s">
        <v>2387</v>
      </c>
      <c r="L122" s="56" t="s">
        <v>11</v>
      </c>
      <c r="M122" s="56" t="s">
        <v>1488</v>
      </c>
      <c r="N122" s="70" t="s">
        <v>1489</v>
      </c>
      <c r="O122" s="56" t="s">
        <v>1490</v>
      </c>
      <c r="P122" s="56" t="s">
        <v>1491</v>
      </c>
      <c r="Q122" s="56"/>
      <c r="R122" s="70" t="s">
        <v>1492</v>
      </c>
      <c r="S122" s="56"/>
      <c r="T122" s="70" t="s">
        <v>1493</v>
      </c>
      <c r="U122" s="70" t="s">
        <v>1494</v>
      </c>
      <c r="V122" s="83">
        <v>2460</v>
      </c>
      <c r="W122" s="83"/>
      <c r="X122" s="83">
        <v>1902</v>
      </c>
      <c r="Y122" s="83"/>
      <c r="Z122" s="83">
        <v>1105</v>
      </c>
      <c r="AA122" s="83"/>
      <c r="AB122" s="83">
        <v>68</v>
      </c>
      <c r="AC122" s="83"/>
      <c r="AD122" s="83">
        <v>203</v>
      </c>
      <c r="AE122" s="83"/>
      <c r="AF122" s="83"/>
      <c r="AG122" s="83">
        <v>2894</v>
      </c>
      <c r="AH122" s="91">
        <f t="shared" si="23"/>
        <v>8632</v>
      </c>
      <c r="AI122" s="51">
        <f t="shared" si="24"/>
        <v>8632</v>
      </c>
      <c r="AJ122" s="56" t="str">
        <f>AJ$11</f>
        <v>W-2.1</v>
      </c>
      <c r="AK122" s="56" t="s">
        <v>293</v>
      </c>
      <c r="AL122" s="56"/>
      <c r="AM122" s="4">
        <v>8784</v>
      </c>
      <c r="AN122" s="4">
        <v>12</v>
      </c>
      <c r="AO122" s="4">
        <v>100</v>
      </c>
      <c r="AP122" s="4">
        <v>0</v>
      </c>
      <c r="AQ122" s="12">
        <f t="shared" si="25"/>
        <v>8632</v>
      </c>
      <c r="AR122" s="12">
        <f t="shared" si="26"/>
        <v>0</v>
      </c>
      <c r="AS122" s="53">
        <f t="shared" si="37"/>
        <v>0</v>
      </c>
      <c r="AT122" s="55">
        <f t="shared" si="37"/>
        <v>0</v>
      </c>
      <c r="AU122" s="31">
        <f t="shared" si="35"/>
        <v>0</v>
      </c>
      <c r="AV122" s="31">
        <f t="shared" si="35"/>
        <v>0</v>
      </c>
      <c r="AW122" s="31">
        <f>SUM(AU122:AV122)</f>
        <v>0</v>
      </c>
      <c r="AX122" s="56">
        <f>AX$11</f>
        <v>0</v>
      </c>
      <c r="AY122" s="10">
        <f t="shared" si="21"/>
        <v>0</v>
      </c>
      <c r="AZ122" s="56">
        <f>AZ$11</f>
        <v>0</v>
      </c>
      <c r="BA122" s="10">
        <f t="shared" si="22"/>
        <v>0</v>
      </c>
      <c r="BB122" s="4">
        <v>3.8999999999999998E-3</v>
      </c>
      <c r="BC122" s="10">
        <f t="shared" si="28"/>
        <v>33.6648</v>
      </c>
      <c r="BD122" s="56">
        <f>BD$11</f>
        <v>10.97</v>
      </c>
      <c r="BE122" s="10">
        <f t="shared" si="29"/>
        <v>131.64000000000001</v>
      </c>
      <c r="BF122" s="56">
        <f>BF$11</f>
        <v>9.0399999999999991</v>
      </c>
      <c r="BG122" s="10">
        <f t="shared" si="30"/>
        <v>0</v>
      </c>
      <c r="BH122" s="56">
        <f>BH$11</f>
        <v>4.7449999999999999E-2</v>
      </c>
      <c r="BI122" s="103">
        <f t="shared" si="31"/>
        <v>409.58839999999998</v>
      </c>
      <c r="BJ122" s="56">
        <f>BJ$11</f>
        <v>3.9100000000000003E-2</v>
      </c>
      <c r="BK122" s="103">
        <f t="shared" si="32"/>
        <v>0</v>
      </c>
      <c r="BL122" s="5">
        <f t="shared" si="33"/>
        <v>574.89319999999998</v>
      </c>
    </row>
    <row r="123" spans="1:64">
      <c r="A123" s="4">
        <v>121</v>
      </c>
      <c r="B123" s="56" t="s">
        <v>2449</v>
      </c>
      <c r="C123" s="56" t="s">
        <v>2227</v>
      </c>
      <c r="D123" s="70" t="s">
        <v>2228</v>
      </c>
      <c r="E123" s="56"/>
      <c r="F123" s="56" t="s">
        <v>2229</v>
      </c>
      <c r="G123" s="56" t="s">
        <v>2230</v>
      </c>
      <c r="H123" s="70" t="s">
        <v>1029</v>
      </c>
      <c r="I123" s="56"/>
      <c r="J123" s="70" t="s">
        <v>2231</v>
      </c>
      <c r="K123" s="56" t="s">
        <v>2387</v>
      </c>
      <c r="L123" s="56" t="s">
        <v>11</v>
      </c>
      <c r="M123" s="56" t="s">
        <v>2232</v>
      </c>
      <c r="N123" s="70" t="s">
        <v>2228</v>
      </c>
      <c r="O123" s="56" t="s">
        <v>2229</v>
      </c>
      <c r="P123" s="56" t="s">
        <v>2229</v>
      </c>
      <c r="Q123" s="56" t="s">
        <v>2230</v>
      </c>
      <c r="R123" s="70" t="s">
        <v>2233</v>
      </c>
      <c r="S123" s="56"/>
      <c r="T123" s="70" t="s">
        <v>2234</v>
      </c>
      <c r="U123" s="70" t="s">
        <v>2235</v>
      </c>
      <c r="V123" s="83"/>
      <c r="W123" s="83">
        <v>68</v>
      </c>
      <c r="X123" s="83"/>
      <c r="Y123" s="83"/>
      <c r="Z123" s="83"/>
      <c r="AA123" s="83"/>
      <c r="AB123" s="83"/>
      <c r="AC123" s="83"/>
      <c r="AD123" s="83"/>
      <c r="AE123" s="83"/>
      <c r="AF123" s="83"/>
      <c r="AG123" s="83">
        <v>147</v>
      </c>
      <c r="AH123" s="91">
        <f t="shared" si="23"/>
        <v>215</v>
      </c>
      <c r="AI123" s="51">
        <f t="shared" si="24"/>
        <v>215</v>
      </c>
      <c r="AJ123" s="56" t="str">
        <f>AJ$4</f>
        <v>W-1.1</v>
      </c>
      <c r="AK123" s="56" t="s">
        <v>293</v>
      </c>
      <c r="AL123" s="56"/>
      <c r="AM123" s="4">
        <v>8784</v>
      </c>
      <c r="AN123" s="4">
        <v>12</v>
      </c>
      <c r="AO123" s="4">
        <v>100</v>
      </c>
      <c r="AP123" s="4">
        <v>0</v>
      </c>
      <c r="AQ123" s="12">
        <f t="shared" si="25"/>
        <v>215</v>
      </c>
      <c r="AR123" s="12">
        <f t="shared" si="26"/>
        <v>0</v>
      </c>
      <c r="AS123" s="53">
        <f>AS122</f>
        <v>0</v>
      </c>
      <c r="AT123" s="55">
        <f>AT122</f>
        <v>0</v>
      </c>
      <c r="AU123" s="31">
        <f t="shared" si="35"/>
        <v>0</v>
      </c>
      <c r="AV123" s="31">
        <f t="shared" si="35"/>
        <v>0</v>
      </c>
      <c r="AW123" s="31">
        <f>SUM(AU123:AV123)</f>
        <v>0</v>
      </c>
      <c r="AX123" s="56">
        <f>AX$4</f>
        <v>0</v>
      </c>
      <c r="AY123" s="10">
        <f t="shared" si="21"/>
        <v>0</v>
      </c>
      <c r="AZ123" s="56">
        <f>AZ$4</f>
        <v>0</v>
      </c>
      <c r="BA123" s="10">
        <f t="shared" si="22"/>
        <v>0</v>
      </c>
      <c r="BB123" s="4">
        <v>3.8999999999999998E-3</v>
      </c>
      <c r="BC123" s="10">
        <f t="shared" si="28"/>
        <v>0.83849999999999991</v>
      </c>
      <c r="BD123" s="56">
        <f>BD$4</f>
        <v>4.3099999999999996</v>
      </c>
      <c r="BE123" s="10">
        <f t="shared" si="29"/>
        <v>51.72</v>
      </c>
      <c r="BF123" s="56">
        <f>BF$4</f>
        <v>3.55</v>
      </c>
      <c r="BG123" s="10">
        <f t="shared" si="30"/>
        <v>0</v>
      </c>
      <c r="BH123" s="56">
        <f>BH$4</f>
        <v>6.5240000000000006E-2</v>
      </c>
      <c r="BI123" s="103">
        <f t="shared" si="31"/>
        <v>14.026600000000004</v>
      </c>
      <c r="BJ123" s="56">
        <f>BJ$4</f>
        <v>5.3760000000000002E-2</v>
      </c>
      <c r="BK123" s="103">
        <f t="shared" si="32"/>
        <v>0</v>
      </c>
      <c r="BL123" s="5">
        <f t="shared" si="33"/>
        <v>66.585099999999997</v>
      </c>
    </row>
    <row r="124" spans="1:64" ht="14.5">
      <c r="A124" s="4">
        <v>122</v>
      </c>
      <c r="B124" s="56" t="s">
        <v>2446</v>
      </c>
      <c r="C124" s="56" t="s">
        <v>2450</v>
      </c>
      <c r="D124" s="70" t="s">
        <v>2451</v>
      </c>
      <c r="E124" s="81"/>
      <c r="F124" s="56" t="s">
        <v>2452</v>
      </c>
      <c r="G124" s="56" t="s">
        <v>2453</v>
      </c>
      <c r="H124" s="70">
        <v>8</v>
      </c>
      <c r="I124" s="81"/>
      <c r="J124" s="70">
        <v>7160011890</v>
      </c>
      <c r="K124" s="56" t="s">
        <v>2387</v>
      </c>
      <c r="L124" s="56" t="s">
        <v>11</v>
      </c>
      <c r="M124" s="56"/>
      <c r="N124" s="56" t="s">
        <v>2451</v>
      </c>
      <c r="O124" s="56"/>
      <c r="P124" s="56" t="s">
        <v>2452</v>
      </c>
      <c r="Q124" s="82" t="s">
        <v>2453</v>
      </c>
      <c r="R124" s="70" t="s">
        <v>32</v>
      </c>
      <c r="S124" s="56"/>
      <c r="T124" s="70" t="s">
        <v>2454</v>
      </c>
      <c r="U124" s="56"/>
      <c r="V124" s="83">
        <f t="shared" ref="V124:AG124" si="38">22834/12</f>
        <v>1902.8333333333333</v>
      </c>
      <c r="W124" s="83">
        <f t="shared" si="38"/>
        <v>1902.8333333333333</v>
      </c>
      <c r="X124" s="83">
        <f t="shared" si="38"/>
        <v>1902.8333333333333</v>
      </c>
      <c r="Y124" s="83">
        <f t="shared" si="38"/>
        <v>1902.8333333333333</v>
      </c>
      <c r="Z124" s="83">
        <f t="shared" si="38"/>
        <v>1902.8333333333333</v>
      </c>
      <c r="AA124" s="83">
        <f t="shared" si="38"/>
        <v>1902.8333333333333</v>
      </c>
      <c r="AB124" s="83">
        <f t="shared" si="38"/>
        <v>1902.8333333333333</v>
      </c>
      <c r="AC124" s="83">
        <f t="shared" si="38"/>
        <v>1902.8333333333333</v>
      </c>
      <c r="AD124" s="83">
        <f t="shared" si="38"/>
        <v>1902.8333333333333</v>
      </c>
      <c r="AE124" s="83">
        <f t="shared" si="38"/>
        <v>1902.8333333333333</v>
      </c>
      <c r="AF124" s="83">
        <f t="shared" si="38"/>
        <v>1902.8333333333333</v>
      </c>
      <c r="AG124" s="83">
        <f t="shared" si="38"/>
        <v>1902.8333333333333</v>
      </c>
      <c r="AH124" s="91">
        <f t="shared" si="23"/>
        <v>22833.999999999996</v>
      </c>
      <c r="AI124" s="51">
        <f t="shared" si="24"/>
        <v>22833.999999999996</v>
      </c>
      <c r="AJ124" s="56" t="str">
        <f>AJ$29</f>
        <v>W-4</v>
      </c>
      <c r="AK124" s="56" t="s">
        <v>293</v>
      </c>
      <c r="AL124" s="56"/>
      <c r="AM124" s="4">
        <v>8784</v>
      </c>
      <c r="AN124" s="4">
        <v>12</v>
      </c>
      <c r="AO124" s="4">
        <v>100</v>
      </c>
      <c r="AP124" s="4">
        <v>0</v>
      </c>
      <c r="AQ124" s="12">
        <f t="shared" si="25"/>
        <v>22834</v>
      </c>
      <c r="AR124" s="12">
        <f t="shared" si="26"/>
        <v>0</v>
      </c>
      <c r="AS124" s="53">
        <f t="shared" ref="AS124:AS138" si="39">AS123</f>
        <v>0</v>
      </c>
      <c r="AT124" s="55">
        <f t="shared" ref="AT124:AT138" si="40">AT123</f>
        <v>0</v>
      </c>
      <c r="AU124" s="31">
        <f t="shared" ref="AU124:AU138" si="41">AQ124*AS124</f>
        <v>0</v>
      </c>
      <c r="AV124" s="31">
        <f t="shared" ref="AV124:AV138" si="42">AR124*AT124</f>
        <v>0</v>
      </c>
      <c r="AW124" s="31">
        <f t="shared" ref="AW124:AW138" si="43">SUM(AU124:AV124)</f>
        <v>0</v>
      </c>
      <c r="AX124" s="56">
        <f>AX$29</f>
        <v>0</v>
      </c>
      <c r="AY124" s="10">
        <f t="shared" si="21"/>
        <v>0</v>
      </c>
      <c r="AZ124" s="56">
        <f>AZ$29</f>
        <v>0</v>
      </c>
      <c r="BA124" s="10">
        <f t="shared" si="22"/>
        <v>0</v>
      </c>
      <c r="BB124" s="4"/>
      <c r="BC124" s="10">
        <f t="shared" si="28"/>
        <v>0</v>
      </c>
      <c r="BD124" s="56">
        <f>BD$29</f>
        <v>236.57</v>
      </c>
      <c r="BE124" s="10">
        <f t="shared" si="29"/>
        <v>2838.84</v>
      </c>
      <c r="BF124" s="56">
        <f>BF$29</f>
        <v>194.95</v>
      </c>
      <c r="BG124" s="10">
        <f t="shared" si="30"/>
        <v>0</v>
      </c>
      <c r="BH124" s="56">
        <f>BH$29</f>
        <v>3.4860000000000002E-2</v>
      </c>
      <c r="BI124" s="103">
        <f t="shared" si="31"/>
        <v>795.9932399999999</v>
      </c>
      <c r="BJ124" s="56">
        <f>BJ$29</f>
        <v>2.8729999999999999E-2</v>
      </c>
      <c r="BK124" s="103">
        <f t="shared" si="32"/>
        <v>0</v>
      </c>
      <c r="BL124" s="5">
        <f t="shared" si="33"/>
        <v>3634.8332399999999</v>
      </c>
    </row>
    <row r="125" spans="1:64" ht="14.5">
      <c r="A125" s="4">
        <v>123</v>
      </c>
      <c r="B125" s="56" t="s">
        <v>2446</v>
      </c>
      <c r="C125" s="56" t="s">
        <v>2450</v>
      </c>
      <c r="D125" s="70" t="s">
        <v>2451</v>
      </c>
      <c r="E125" s="81"/>
      <c r="F125" s="56" t="s">
        <v>2452</v>
      </c>
      <c r="G125" s="56" t="s">
        <v>2453</v>
      </c>
      <c r="H125" s="70">
        <v>8</v>
      </c>
      <c r="I125" s="81"/>
      <c r="J125" s="70">
        <v>7160011890</v>
      </c>
      <c r="K125" s="56" t="s">
        <v>2387</v>
      </c>
      <c r="L125" s="56" t="s">
        <v>11</v>
      </c>
      <c r="M125" s="56"/>
      <c r="N125" s="56" t="s">
        <v>2451</v>
      </c>
      <c r="O125" s="56"/>
      <c r="P125" s="56" t="s">
        <v>2455</v>
      </c>
      <c r="Q125" s="82" t="s">
        <v>2453</v>
      </c>
      <c r="R125" s="70" t="s">
        <v>2456</v>
      </c>
      <c r="S125" s="56"/>
      <c r="T125" s="70" t="s">
        <v>2457</v>
      </c>
      <c r="U125" s="56"/>
      <c r="V125" s="83">
        <f t="shared" ref="V125:AG125" si="44">3340/12</f>
        <v>278.33333333333331</v>
      </c>
      <c r="W125" s="83">
        <f t="shared" si="44"/>
        <v>278.33333333333331</v>
      </c>
      <c r="X125" s="83">
        <f t="shared" si="44"/>
        <v>278.33333333333331</v>
      </c>
      <c r="Y125" s="83">
        <f t="shared" si="44"/>
        <v>278.33333333333331</v>
      </c>
      <c r="Z125" s="83">
        <f t="shared" si="44"/>
        <v>278.33333333333331</v>
      </c>
      <c r="AA125" s="83">
        <f t="shared" si="44"/>
        <v>278.33333333333331</v>
      </c>
      <c r="AB125" s="83">
        <f t="shared" si="44"/>
        <v>278.33333333333331</v>
      </c>
      <c r="AC125" s="83">
        <f t="shared" si="44"/>
        <v>278.33333333333331</v>
      </c>
      <c r="AD125" s="83">
        <f t="shared" si="44"/>
        <v>278.33333333333331</v>
      </c>
      <c r="AE125" s="83">
        <f t="shared" si="44"/>
        <v>278.33333333333331</v>
      </c>
      <c r="AF125" s="83">
        <f t="shared" si="44"/>
        <v>278.33333333333331</v>
      </c>
      <c r="AG125" s="83">
        <f t="shared" si="44"/>
        <v>278.33333333333331</v>
      </c>
      <c r="AH125" s="91">
        <f t="shared" si="23"/>
        <v>3340.0000000000005</v>
      </c>
      <c r="AI125" s="51">
        <f t="shared" si="24"/>
        <v>3340.0000000000005</v>
      </c>
      <c r="AJ125" s="76" t="s">
        <v>907</v>
      </c>
      <c r="AK125" s="56" t="s">
        <v>293</v>
      </c>
      <c r="AL125" s="56"/>
      <c r="AM125" s="4">
        <v>8784</v>
      </c>
      <c r="AN125" s="4">
        <v>12</v>
      </c>
      <c r="AO125" s="4">
        <v>100</v>
      </c>
      <c r="AP125" s="4">
        <v>0</v>
      </c>
      <c r="AQ125" s="12">
        <f t="shared" si="25"/>
        <v>3340</v>
      </c>
      <c r="AR125" s="12">
        <f t="shared" si="26"/>
        <v>0</v>
      </c>
      <c r="AS125" s="53">
        <f t="shared" si="39"/>
        <v>0</v>
      </c>
      <c r="AT125" s="55">
        <f t="shared" si="40"/>
        <v>0</v>
      </c>
      <c r="AU125" s="31">
        <f t="shared" si="41"/>
        <v>0</v>
      </c>
      <c r="AV125" s="31">
        <f t="shared" si="42"/>
        <v>0</v>
      </c>
      <c r="AW125" s="31">
        <f t="shared" si="43"/>
        <v>0</v>
      </c>
      <c r="AX125" s="63">
        <f>'dane do formularza ofertowego'!F6</f>
        <v>0</v>
      </c>
      <c r="AY125" s="10">
        <f t="shared" si="21"/>
        <v>0</v>
      </c>
      <c r="AZ125" s="63">
        <f>'dane do formularza ofertowego'!F7</f>
        <v>0</v>
      </c>
      <c r="BA125" s="10">
        <f t="shared" si="22"/>
        <v>0</v>
      </c>
      <c r="BB125" s="4"/>
      <c r="BC125" s="10">
        <f t="shared" si="28"/>
        <v>0</v>
      </c>
      <c r="BD125" s="56">
        <f>BD3</f>
        <v>42.35</v>
      </c>
      <c r="BE125" s="10">
        <f t="shared" si="29"/>
        <v>508.20000000000005</v>
      </c>
      <c r="BF125" s="56">
        <f>BF3</f>
        <v>34.9</v>
      </c>
      <c r="BG125" s="10">
        <f t="shared" si="30"/>
        <v>0</v>
      </c>
      <c r="BH125" s="56">
        <f>BH3</f>
        <v>3.5569999999999997E-2</v>
      </c>
      <c r="BI125" s="10">
        <f t="shared" si="31"/>
        <v>118.80380000000001</v>
      </c>
      <c r="BJ125" s="56">
        <f>BJ3</f>
        <v>2.9309999999999999E-2</v>
      </c>
      <c r="BK125" s="10">
        <f t="shared" si="32"/>
        <v>0</v>
      </c>
      <c r="BL125" s="5">
        <f t="shared" si="33"/>
        <v>627.00380000000007</v>
      </c>
    </row>
    <row r="126" spans="1:64">
      <c r="A126" s="4">
        <v>124</v>
      </c>
      <c r="B126" s="56" t="s">
        <v>2435</v>
      </c>
      <c r="C126" s="56" t="s">
        <v>2458</v>
      </c>
      <c r="D126" s="56" t="s">
        <v>2459</v>
      </c>
      <c r="E126" s="56"/>
      <c r="F126" s="56" t="s">
        <v>2460</v>
      </c>
      <c r="G126" s="56" t="s">
        <v>2461</v>
      </c>
      <c r="H126" s="106">
        <v>3</v>
      </c>
      <c r="I126" s="56"/>
      <c r="J126" s="106">
        <v>7370005045</v>
      </c>
      <c r="K126" s="56" t="s">
        <v>10</v>
      </c>
      <c r="L126" s="56" t="s">
        <v>11</v>
      </c>
      <c r="M126" s="56" t="s">
        <v>2462</v>
      </c>
      <c r="N126" s="56" t="s">
        <v>2459</v>
      </c>
      <c r="O126" s="56" t="s">
        <v>2460</v>
      </c>
      <c r="P126" s="56" t="s">
        <v>2460</v>
      </c>
      <c r="Q126" s="56" t="s">
        <v>2461</v>
      </c>
      <c r="R126" s="56" t="s">
        <v>114</v>
      </c>
      <c r="S126" s="56"/>
      <c r="T126" s="70" t="s">
        <v>2463</v>
      </c>
      <c r="U126" s="106" t="s">
        <v>2464</v>
      </c>
      <c r="V126" s="83">
        <v>11282</v>
      </c>
      <c r="W126" s="83">
        <v>7462</v>
      </c>
      <c r="X126" s="83">
        <v>7898</v>
      </c>
      <c r="Y126" s="83">
        <v>4862</v>
      </c>
      <c r="Z126" s="83">
        <v>2361</v>
      </c>
      <c r="AA126" s="83">
        <v>0</v>
      </c>
      <c r="AB126" s="83">
        <v>0</v>
      </c>
      <c r="AC126" s="83">
        <v>286</v>
      </c>
      <c r="AD126" s="83">
        <v>1070</v>
      </c>
      <c r="AE126" s="83">
        <v>3722</v>
      </c>
      <c r="AF126" s="83">
        <v>5685</v>
      </c>
      <c r="AG126" s="83">
        <v>7558</v>
      </c>
      <c r="AH126" s="91">
        <f t="shared" si="23"/>
        <v>52186</v>
      </c>
      <c r="AI126" s="51">
        <f t="shared" si="24"/>
        <v>52186</v>
      </c>
      <c r="AJ126" s="56" t="s">
        <v>12</v>
      </c>
      <c r="AK126" s="56" t="s">
        <v>293</v>
      </c>
      <c r="AL126" s="56"/>
      <c r="AM126" s="4">
        <v>8784</v>
      </c>
      <c r="AN126" s="4">
        <v>12</v>
      </c>
      <c r="AO126" s="4">
        <v>100</v>
      </c>
      <c r="AP126" s="4">
        <v>0</v>
      </c>
      <c r="AQ126" s="12">
        <f t="shared" si="25"/>
        <v>52186</v>
      </c>
      <c r="AR126" s="12">
        <f t="shared" si="26"/>
        <v>0</v>
      </c>
      <c r="AS126" s="53">
        <f t="shared" si="39"/>
        <v>0</v>
      </c>
      <c r="AT126" s="55">
        <f t="shared" si="40"/>
        <v>0</v>
      </c>
      <c r="AU126" s="31">
        <f t="shared" si="41"/>
        <v>0</v>
      </c>
      <c r="AV126" s="31">
        <f t="shared" si="42"/>
        <v>0</v>
      </c>
      <c r="AW126" s="31">
        <f t="shared" si="43"/>
        <v>0</v>
      </c>
      <c r="AX126" s="63">
        <f>AX3</f>
        <v>0</v>
      </c>
      <c r="AY126" s="10">
        <f>AX126*AM126*AO126/100*AL126</f>
        <v>0</v>
      </c>
      <c r="AZ126" s="63">
        <f>AZ$3</f>
        <v>0</v>
      </c>
      <c r="BA126" s="10">
        <f>AZ126*AM126*AP126/100*AL126</f>
        <v>0</v>
      </c>
      <c r="BB126" s="4"/>
      <c r="BC126" s="10">
        <f t="shared" si="28"/>
        <v>0</v>
      </c>
      <c r="BD126" s="56">
        <v>5.5700000000000003E-3</v>
      </c>
      <c r="BE126" s="10">
        <f>BD126*AM126*AO126/100*AL126</f>
        <v>0</v>
      </c>
      <c r="BF126" s="56">
        <v>4.5900000000000003E-3</v>
      </c>
      <c r="BG126" s="10">
        <f>BF126*AM126*AP126/100*AL126</f>
        <v>0</v>
      </c>
      <c r="BH126" s="56">
        <v>2.9739999999999999E-2</v>
      </c>
      <c r="BI126" s="10">
        <f t="shared" si="31"/>
        <v>1552.0116399999999</v>
      </c>
      <c r="BJ126" s="56">
        <v>2.4510000000000001E-2</v>
      </c>
      <c r="BK126" s="103">
        <f t="shared" si="32"/>
        <v>0</v>
      </c>
      <c r="BL126" s="5">
        <f t="shared" si="33"/>
        <v>1552.0116399999999</v>
      </c>
    </row>
    <row r="127" spans="1:64">
      <c r="A127" s="4">
        <v>125</v>
      </c>
      <c r="B127" s="56" t="s">
        <v>2435</v>
      </c>
      <c r="C127" s="56" t="s">
        <v>2458</v>
      </c>
      <c r="D127" s="56" t="s">
        <v>2459</v>
      </c>
      <c r="E127" s="56"/>
      <c r="F127" s="56" t="s">
        <v>2460</v>
      </c>
      <c r="G127" s="56" t="s">
        <v>2461</v>
      </c>
      <c r="H127" s="106">
        <v>3</v>
      </c>
      <c r="I127" s="56"/>
      <c r="J127" s="106">
        <v>7370005045</v>
      </c>
      <c r="K127" s="56" t="s">
        <v>10</v>
      </c>
      <c r="L127" s="56" t="s">
        <v>11</v>
      </c>
      <c r="M127" s="56" t="s">
        <v>2465</v>
      </c>
      <c r="N127" s="56" t="s">
        <v>2459</v>
      </c>
      <c r="O127" s="56" t="s">
        <v>2460</v>
      </c>
      <c r="P127" s="56" t="s">
        <v>2460</v>
      </c>
      <c r="Q127" s="56" t="s">
        <v>2461</v>
      </c>
      <c r="R127" s="56" t="s">
        <v>114</v>
      </c>
      <c r="S127" s="56"/>
      <c r="T127" s="70" t="s">
        <v>2466</v>
      </c>
      <c r="U127" s="106">
        <v>300680</v>
      </c>
      <c r="V127" s="83">
        <v>0</v>
      </c>
      <c r="W127" s="83">
        <v>0</v>
      </c>
      <c r="X127" s="83">
        <v>0</v>
      </c>
      <c r="Y127" s="83">
        <v>0</v>
      </c>
      <c r="Z127" s="83">
        <v>0</v>
      </c>
      <c r="AA127" s="83">
        <v>0</v>
      </c>
      <c r="AB127" s="83">
        <v>0</v>
      </c>
      <c r="AC127" s="83">
        <v>0</v>
      </c>
      <c r="AD127" s="83">
        <v>0</v>
      </c>
      <c r="AE127" s="83">
        <v>147</v>
      </c>
      <c r="AF127" s="83">
        <v>0</v>
      </c>
      <c r="AG127" s="83">
        <v>11</v>
      </c>
      <c r="AH127" s="91">
        <f t="shared" si="23"/>
        <v>158</v>
      </c>
      <c r="AI127" s="51">
        <f t="shared" si="24"/>
        <v>158</v>
      </c>
      <c r="AJ127" s="56" t="str">
        <f>AJ$4</f>
        <v>W-1.1</v>
      </c>
      <c r="AK127" s="56" t="s">
        <v>293</v>
      </c>
      <c r="AL127" s="56"/>
      <c r="AM127" s="4">
        <v>8784</v>
      </c>
      <c r="AN127" s="4">
        <v>12</v>
      </c>
      <c r="AO127" s="4">
        <v>100</v>
      </c>
      <c r="AP127" s="4">
        <v>0</v>
      </c>
      <c r="AQ127" s="12">
        <f t="shared" si="25"/>
        <v>158</v>
      </c>
      <c r="AR127" s="12">
        <f t="shared" si="26"/>
        <v>0</v>
      </c>
      <c r="AS127" s="53">
        <f t="shared" si="39"/>
        <v>0</v>
      </c>
      <c r="AT127" s="55">
        <f t="shared" si="40"/>
        <v>0</v>
      </c>
      <c r="AU127" s="31">
        <f t="shared" si="41"/>
        <v>0</v>
      </c>
      <c r="AV127" s="31">
        <f t="shared" si="42"/>
        <v>0</v>
      </c>
      <c r="AW127" s="31">
        <f t="shared" si="43"/>
        <v>0</v>
      </c>
      <c r="AX127" s="56">
        <f>AX$4</f>
        <v>0</v>
      </c>
      <c r="AY127" s="10">
        <f t="shared" si="21"/>
        <v>0</v>
      </c>
      <c r="AZ127" s="56">
        <f>AZ$4</f>
        <v>0</v>
      </c>
      <c r="BA127" s="10">
        <f t="shared" si="22"/>
        <v>0</v>
      </c>
      <c r="BB127" s="4"/>
      <c r="BC127" s="10">
        <f t="shared" si="28"/>
        <v>0</v>
      </c>
      <c r="BD127" s="56">
        <f>BD$4</f>
        <v>4.3099999999999996</v>
      </c>
      <c r="BE127" s="10">
        <f t="shared" si="29"/>
        <v>51.72</v>
      </c>
      <c r="BF127" s="56">
        <f>BF$4</f>
        <v>3.55</v>
      </c>
      <c r="BG127" s="10">
        <f>BF127*AN127*AP127/100</f>
        <v>0</v>
      </c>
      <c r="BH127" s="56">
        <f>BH$4</f>
        <v>6.5240000000000006E-2</v>
      </c>
      <c r="BI127" s="10">
        <f t="shared" si="31"/>
        <v>10.307920000000001</v>
      </c>
      <c r="BJ127" s="56">
        <f>BJ$4</f>
        <v>5.3760000000000002E-2</v>
      </c>
      <c r="BK127" s="103">
        <f t="shared" si="32"/>
        <v>0</v>
      </c>
      <c r="BL127" s="5">
        <f t="shared" si="33"/>
        <v>62.027920000000002</v>
      </c>
    </row>
    <row r="128" spans="1:64">
      <c r="A128" s="4">
        <v>126</v>
      </c>
      <c r="B128" s="56" t="s">
        <v>2435</v>
      </c>
      <c r="C128" s="56" t="s">
        <v>2458</v>
      </c>
      <c r="D128" s="56" t="s">
        <v>2459</v>
      </c>
      <c r="E128" s="56"/>
      <c r="F128" s="56" t="s">
        <v>2460</v>
      </c>
      <c r="G128" s="56" t="s">
        <v>2461</v>
      </c>
      <c r="H128" s="106">
        <v>3</v>
      </c>
      <c r="I128" s="56"/>
      <c r="J128" s="106">
        <v>7370005045</v>
      </c>
      <c r="K128" s="56" t="s">
        <v>10</v>
      </c>
      <c r="L128" s="56" t="s">
        <v>11</v>
      </c>
      <c r="M128" s="56" t="s">
        <v>2467</v>
      </c>
      <c r="N128" s="56" t="s">
        <v>2468</v>
      </c>
      <c r="O128" s="56" t="s">
        <v>2469</v>
      </c>
      <c r="P128" s="56"/>
      <c r="Q128" s="56" t="s">
        <v>2469</v>
      </c>
      <c r="R128" s="56" t="s">
        <v>2470</v>
      </c>
      <c r="S128" s="56"/>
      <c r="T128" s="70" t="s">
        <v>2471</v>
      </c>
      <c r="U128" s="106" t="s">
        <v>2472</v>
      </c>
      <c r="V128" s="83">
        <v>3166</v>
      </c>
      <c r="W128" s="83">
        <v>2586</v>
      </c>
      <c r="X128" s="83">
        <v>2779</v>
      </c>
      <c r="Y128" s="83">
        <v>240</v>
      </c>
      <c r="Z128" s="83">
        <v>245</v>
      </c>
      <c r="AA128" s="83">
        <v>183</v>
      </c>
      <c r="AB128" s="83">
        <v>189</v>
      </c>
      <c r="AC128" s="83">
        <v>191</v>
      </c>
      <c r="AD128" s="83">
        <v>184</v>
      </c>
      <c r="AE128" s="83">
        <v>1196</v>
      </c>
      <c r="AF128" s="83">
        <v>1191</v>
      </c>
      <c r="AG128" s="83">
        <v>2236</v>
      </c>
      <c r="AH128" s="91">
        <f t="shared" si="23"/>
        <v>14386</v>
      </c>
      <c r="AI128" s="51">
        <f t="shared" si="24"/>
        <v>14386</v>
      </c>
      <c r="AJ128" s="56" t="str">
        <f>AJ$126</f>
        <v>W-3.6</v>
      </c>
      <c r="AK128" s="56" t="s">
        <v>293</v>
      </c>
      <c r="AL128" s="56"/>
      <c r="AM128" s="4">
        <v>8784</v>
      </c>
      <c r="AN128" s="4">
        <v>12</v>
      </c>
      <c r="AO128" s="4">
        <v>100</v>
      </c>
      <c r="AP128" s="4">
        <v>0</v>
      </c>
      <c r="AQ128" s="12">
        <f t="shared" si="25"/>
        <v>14386</v>
      </c>
      <c r="AR128" s="12">
        <f t="shared" si="26"/>
        <v>0</v>
      </c>
      <c r="AS128" s="53">
        <f t="shared" si="39"/>
        <v>0</v>
      </c>
      <c r="AT128" s="55">
        <f t="shared" si="40"/>
        <v>0</v>
      </c>
      <c r="AU128" s="31">
        <f t="shared" si="41"/>
        <v>0</v>
      </c>
      <c r="AV128" s="31">
        <f t="shared" si="42"/>
        <v>0</v>
      </c>
      <c r="AW128" s="31">
        <f t="shared" si="43"/>
        <v>0</v>
      </c>
      <c r="AX128" s="56">
        <f>AX$3</f>
        <v>0</v>
      </c>
      <c r="AY128" s="10">
        <f>AX128*AM128*AO128/100*AL128</f>
        <v>0</v>
      </c>
      <c r="AZ128" s="56">
        <f>AZ$3</f>
        <v>0</v>
      </c>
      <c r="BA128" s="10">
        <f>AZ128*AM128*AP128/100*AL128</f>
        <v>0</v>
      </c>
      <c r="BB128" s="4"/>
      <c r="BC128" s="10">
        <f t="shared" si="28"/>
        <v>0</v>
      </c>
      <c r="BD128" s="56">
        <f>BD$126</f>
        <v>5.5700000000000003E-3</v>
      </c>
      <c r="BE128" s="10">
        <f>BD128*AM128*AO128/100*AL128</f>
        <v>0</v>
      </c>
      <c r="BF128" s="56">
        <f>BF$126</f>
        <v>4.5900000000000003E-3</v>
      </c>
      <c r="BG128" s="10">
        <f>BF128*AM128*AP128/100*AL128</f>
        <v>0</v>
      </c>
      <c r="BH128" s="56">
        <f>BH$126</f>
        <v>2.9739999999999999E-2</v>
      </c>
      <c r="BI128" s="10">
        <f t="shared" si="31"/>
        <v>427.83963999999997</v>
      </c>
      <c r="BJ128" s="56">
        <f>BJ$126</f>
        <v>2.4510000000000001E-2</v>
      </c>
      <c r="BK128" s="103">
        <f t="shared" si="32"/>
        <v>0</v>
      </c>
      <c r="BL128" s="5">
        <f t="shared" si="33"/>
        <v>427.83963999999997</v>
      </c>
    </row>
    <row r="129" spans="1:64">
      <c r="A129" s="4">
        <v>127</v>
      </c>
      <c r="B129" s="56" t="s">
        <v>2449</v>
      </c>
      <c r="C129" s="56" t="s">
        <v>2473</v>
      </c>
      <c r="D129" s="70" t="s">
        <v>2474</v>
      </c>
      <c r="E129" s="56" t="s">
        <v>2475</v>
      </c>
      <c r="F129" s="56" t="s">
        <v>2475</v>
      </c>
      <c r="G129" s="56" t="s">
        <v>2476</v>
      </c>
      <c r="H129" s="70" t="s">
        <v>2477</v>
      </c>
      <c r="I129" s="56"/>
      <c r="J129" s="106">
        <v>6570083658</v>
      </c>
      <c r="K129" s="56" t="s">
        <v>10</v>
      </c>
      <c r="L129" s="56" t="s">
        <v>11</v>
      </c>
      <c r="M129" s="56" t="s">
        <v>2478</v>
      </c>
      <c r="N129" s="70" t="s">
        <v>2474</v>
      </c>
      <c r="O129" s="56" t="s">
        <v>2475</v>
      </c>
      <c r="P129" s="56" t="s">
        <v>2475</v>
      </c>
      <c r="Q129" s="56" t="s">
        <v>911</v>
      </c>
      <c r="R129" s="70" t="s">
        <v>2477</v>
      </c>
      <c r="S129" s="56"/>
      <c r="T129" s="70" t="s">
        <v>2479</v>
      </c>
      <c r="U129" s="108" t="s">
        <v>2480</v>
      </c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>
        <v>158242</v>
      </c>
      <c r="AH129" s="91">
        <f t="shared" si="23"/>
        <v>158242</v>
      </c>
      <c r="AI129" s="51">
        <f t="shared" si="24"/>
        <v>158242</v>
      </c>
      <c r="AJ129" s="56" t="str">
        <f>AJ$29</f>
        <v>W-4</v>
      </c>
      <c r="AK129" s="56" t="s">
        <v>293</v>
      </c>
      <c r="AL129" s="56"/>
      <c r="AM129" s="4">
        <v>8784</v>
      </c>
      <c r="AN129" s="4">
        <v>12</v>
      </c>
      <c r="AO129" s="4">
        <v>100</v>
      </c>
      <c r="AP129" s="4">
        <v>0</v>
      </c>
      <c r="AQ129" s="12">
        <f t="shared" si="25"/>
        <v>158242</v>
      </c>
      <c r="AR129" s="12">
        <f t="shared" si="26"/>
        <v>0</v>
      </c>
      <c r="AS129" s="53">
        <f t="shared" si="39"/>
        <v>0</v>
      </c>
      <c r="AT129" s="55">
        <f t="shared" si="40"/>
        <v>0</v>
      </c>
      <c r="AU129" s="31">
        <f t="shared" si="41"/>
        <v>0</v>
      </c>
      <c r="AV129" s="31">
        <f t="shared" si="42"/>
        <v>0</v>
      </c>
      <c r="AW129" s="31">
        <f t="shared" si="43"/>
        <v>0</v>
      </c>
      <c r="AX129" s="56">
        <f>AX$29</f>
        <v>0</v>
      </c>
      <c r="AY129" s="10">
        <f t="shared" si="21"/>
        <v>0</v>
      </c>
      <c r="AZ129" s="56">
        <f>AZ$29</f>
        <v>0</v>
      </c>
      <c r="BA129" s="10">
        <f t="shared" si="22"/>
        <v>0</v>
      </c>
      <c r="BB129" s="4"/>
      <c r="BC129" s="10">
        <f t="shared" si="28"/>
        <v>0</v>
      </c>
      <c r="BD129" s="56">
        <f>BD$29</f>
        <v>236.57</v>
      </c>
      <c r="BE129" s="10">
        <f t="shared" si="29"/>
        <v>2838.84</v>
      </c>
      <c r="BF129" s="56">
        <f>BF$29</f>
        <v>194.95</v>
      </c>
      <c r="BG129" s="10">
        <f t="shared" ref="BG129:BG137" si="45">BF129*AN129*AP129/100</f>
        <v>0</v>
      </c>
      <c r="BH129" s="56">
        <f>BH$29</f>
        <v>3.4860000000000002E-2</v>
      </c>
      <c r="BI129" s="103">
        <f t="shared" si="31"/>
        <v>5516.3161200000004</v>
      </c>
      <c r="BJ129" s="56">
        <f>BJ$29</f>
        <v>2.8729999999999999E-2</v>
      </c>
      <c r="BK129" s="103">
        <f t="shared" si="32"/>
        <v>0</v>
      </c>
      <c r="BL129" s="5">
        <f t="shared" si="33"/>
        <v>8355.1561199999996</v>
      </c>
    </row>
    <row r="130" spans="1:64">
      <c r="A130" s="4">
        <v>131</v>
      </c>
      <c r="B130" s="56" t="s">
        <v>2446</v>
      </c>
      <c r="C130" s="4" t="s">
        <v>2481</v>
      </c>
      <c r="D130" s="4" t="s">
        <v>2482</v>
      </c>
      <c r="E130" s="4" t="s">
        <v>2483</v>
      </c>
      <c r="F130" s="4" t="s">
        <v>2484</v>
      </c>
      <c r="G130" s="4"/>
      <c r="H130" s="4" t="s">
        <v>2485</v>
      </c>
      <c r="I130" s="4"/>
      <c r="J130" s="107">
        <v>8620002256</v>
      </c>
      <c r="K130" s="4" t="s">
        <v>10</v>
      </c>
      <c r="L130" s="4" t="s">
        <v>11</v>
      </c>
      <c r="M130" s="4" t="s">
        <v>2486</v>
      </c>
      <c r="N130" s="4" t="s">
        <v>2487</v>
      </c>
      <c r="O130" s="4" t="s">
        <v>2488</v>
      </c>
      <c r="P130" s="4" t="s">
        <v>2488</v>
      </c>
      <c r="Q130" s="4"/>
      <c r="R130" s="4">
        <v>62</v>
      </c>
      <c r="S130" s="4"/>
      <c r="T130" s="127" t="s">
        <v>2489</v>
      </c>
      <c r="U130" s="128" t="s">
        <v>2490</v>
      </c>
      <c r="V130" s="4">
        <v>4551</v>
      </c>
      <c r="W130" s="4">
        <v>10542</v>
      </c>
      <c r="X130" s="4">
        <v>5454</v>
      </c>
      <c r="Y130" s="4">
        <v>4440</v>
      </c>
      <c r="Z130" s="4">
        <v>709</v>
      </c>
      <c r="AA130" s="4">
        <v>90</v>
      </c>
      <c r="AB130" s="4">
        <v>68</v>
      </c>
      <c r="AC130" s="4">
        <v>34</v>
      </c>
      <c r="AD130" s="4">
        <v>1861</v>
      </c>
      <c r="AE130" s="4">
        <v>3308</v>
      </c>
      <c r="AF130" s="4">
        <v>6480</v>
      </c>
      <c r="AG130" s="4">
        <v>7305</v>
      </c>
      <c r="AH130" s="91">
        <f t="shared" ref="AH130:AH138" si="46">SUM(V130:AG130)</f>
        <v>44842</v>
      </c>
      <c r="AI130" s="51">
        <f t="shared" ref="AI130:AI138" si="47">AH130</f>
        <v>44842</v>
      </c>
      <c r="AJ130" s="56" t="str">
        <f>AJ$3</f>
        <v>W-3.6</v>
      </c>
      <c r="AK130" s="4" t="s">
        <v>293</v>
      </c>
      <c r="AL130" s="4"/>
      <c r="AM130" s="4">
        <v>8784</v>
      </c>
      <c r="AN130" s="4">
        <v>12</v>
      </c>
      <c r="AO130" s="4">
        <v>100</v>
      </c>
      <c r="AP130" s="4">
        <v>0</v>
      </c>
      <c r="AQ130" s="12">
        <f t="shared" ref="AQ130:AQ138" si="48">INT(AO130*AI130/100)</f>
        <v>44842</v>
      </c>
      <c r="AR130" s="12">
        <f t="shared" ref="AR130:AR138" si="49">INT(AP130*AI130/100)</f>
        <v>0</v>
      </c>
      <c r="AS130" s="53">
        <f>AS129</f>
        <v>0</v>
      </c>
      <c r="AT130" s="55">
        <f>AT129</f>
        <v>0</v>
      </c>
      <c r="AU130" s="31">
        <f t="shared" si="41"/>
        <v>0</v>
      </c>
      <c r="AV130" s="31">
        <f t="shared" si="42"/>
        <v>0</v>
      </c>
      <c r="AW130" s="31">
        <f t="shared" si="43"/>
        <v>0</v>
      </c>
      <c r="AX130" s="56">
        <f>AX$3</f>
        <v>0</v>
      </c>
      <c r="AY130" s="10">
        <f t="shared" ref="AY130:AY138" si="50">AX130*AN130*AO130/100</f>
        <v>0</v>
      </c>
      <c r="AZ130" s="56">
        <f>AZ$3</f>
        <v>0</v>
      </c>
      <c r="BA130" s="10">
        <f t="shared" ref="BA130:BA138" si="51">AZ130*AN130*AP130/100</f>
        <v>0</v>
      </c>
      <c r="BB130" s="4"/>
      <c r="BC130" s="10">
        <f t="shared" ref="BC130:BC140" si="52">BB130*AI130</f>
        <v>0</v>
      </c>
      <c r="BD130" s="56">
        <f>BD$3</f>
        <v>42.35</v>
      </c>
      <c r="BE130" s="10">
        <f t="shared" ref="BE130:BE137" si="53">BD130*AN130*AO130/100</f>
        <v>508.20000000000005</v>
      </c>
      <c r="BF130" s="56">
        <f>BF$3</f>
        <v>34.9</v>
      </c>
      <c r="BG130" s="10">
        <f t="shared" si="45"/>
        <v>0</v>
      </c>
      <c r="BH130" s="56">
        <f>BH$3</f>
        <v>3.5569999999999997E-2</v>
      </c>
      <c r="BI130" s="103">
        <f t="shared" ref="BI130:BI138" si="54">BH130*AI130*AO130/100</f>
        <v>1595.0299399999997</v>
      </c>
      <c r="BJ130" s="56">
        <f>BJ$3</f>
        <v>2.9309999999999999E-2</v>
      </c>
      <c r="BK130" s="103">
        <f t="shared" ref="BK130:BK138" si="55">BJ130*AI130*AP130/100</f>
        <v>0</v>
      </c>
      <c r="BL130" s="5">
        <f t="shared" ref="BL130:BL138" si="56">BK130+BI130+BG130+BE130+BC130+BA130+AY130+AW130</f>
        <v>2103.2299399999997</v>
      </c>
    </row>
    <row r="131" spans="1:64">
      <c r="A131" s="4">
        <v>132</v>
      </c>
      <c r="B131" s="56" t="s">
        <v>2446</v>
      </c>
      <c r="C131" s="4" t="s">
        <v>2481</v>
      </c>
      <c r="D131" s="4" t="s">
        <v>2482</v>
      </c>
      <c r="E131" s="4" t="s">
        <v>2483</v>
      </c>
      <c r="F131" s="4" t="s">
        <v>2484</v>
      </c>
      <c r="G131" s="4"/>
      <c r="H131" s="4" t="s">
        <v>2485</v>
      </c>
      <c r="I131" s="4"/>
      <c r="J131" s="107">
        <v>8620002256</v>
      </c>
      <c r="K131" s="4" t="s">
        <v>10</v>
      </c>
      <c r="L131" s="4" t="s">
        <v>11</v>
      </c>
      <c r="M131" s="4" t="s">
        <v>2491</v>
      </c>
      <c r="N131" s="4" t="s">
        <v>2482</v>
      </c>
      <c r="O131" s="4" t="s">
        <v>2483</v>
      </c>
      <c r="P131" s="4" t="s">
        <v>2484</v>
      </c>
      <c r="Q131" s="4"/>
      <c r="R131" s="4" t="s">
        <v>2492</v>
      </c>
      <c r="S131" s="4"/>
      <c r="T131" s="129" t="s">
        <v>2493</v>
      </c>
      <c r="U131" s="7">
        <v>26492432</v>
      </c>
      <c r="V131" s="4">
        <v>2048</v>
      </c>
      <c r="W131" s="4">
        <v>2070</v>
      </c>
      <c r="X131" s="4">
        <v>1493</v>
      </c>
      <c r="Y131" s="4">
        <v>966</v>
      </c>
      <c r="Z131" s="4">
        <v>304</v>
      </c>
      <c r="AA131" s="4">
        <v>11</v>
      </c>
      <c r="AB131" s="4">
        <v>11</v>
      </c>
      <c r="AC131" s="4">
        <v>11</v>
      </c>
      <c r="AD131" s="4">
        <v>204</v>
      </c>
      <c r="AE131" s="4">
        <v>615</v>
      </c>
      <c r="AF131" s="4">
        <v>1088</v>
      </c>
      <c r="AG131" s="4">
        <v>1593</v>
      </c>
      <c r="AH131" s="91">
        <f t="shared" si="46"/>
        <v>10414</v>
      </c>
      <c r="AI131" s="51">
        <f t="shared" si="47"/>
        <v>10414</v>
      </c>
      <c r="AJ131" s="56" t="str">
        <f>AJ$11</f>
        <v>W-2.1</v>
      </c>
      <c r="AK131" s="4" t="s">
        <v>293</v>
      </c>
      <c r="AL131" s="4"/>
      <c r="AM131" s="4">
        <v>8784</v>
      </c>
      <c r="AN131" s="4">
        <v>12</v>
      </c>
      <c r="AO131" s="4">
        <v>100</v>
      </c>
      <c r="AP131" s="4">
        <v>0</v>
      </c>
      <c r="AQ131" s="12">
        <f t="shared" si="48"/>
        <v>10414</v>
      </c>
      <c r="AR131" s="12">
        <f t="shared" si="49"/>
        <v>0</v>
      </c>
      <c r="AS131" s="53">
        <f t="shared" si="39"/>
        <v>0</v>
      </c>
      <c r="AT131" s="55">
        <f t="shared" si="40"/>
        <v>0</v>
      </c>
      <c r="AU131" s="31">
        <f t="shared" si="41"/>
        <v>0</v>
      </c>
      <c r="AV131" s="31">
        <f t="shared" si="42"/>
        <v>0</v>
      </c>
      <c r="AW131" s="31">
        <f t="shared" si="43"/>
        <v>0</v>
      </c>
      <c r="AX131" s="56">
        <f>AX$11</f>
        <v>0</v>
      </c>
      <c r="AY131" s="10">
        <f t="shared" si="50"/>
        <v>0</v>
      </c>
      <c r="AZ131" s="56">
        <f>AZ$11</f>
        <v>0</v>
      </c>
      <c r="BA131" s="10">
        <f t="shared" si="51"/>
        <v>0</v>
      </c>
      <c r="BB131" s="4"/>
      <c r="BC131" s="10">
        <f t="shared" si="52"/>
        <v>0</v>
      </c>
      <c r="BD131" s="56">
        <f>BD$11</f>
        <v>10.97</v>
      </c>
      <c r="BE131" s="10">
        <f t="shared" si="53"/>
        <v>131.64000000000001</v>
      </c>
      <c r="BF131" s="56">
        <f>BF$11</f>
        <v>9.0399999999999991</v>
      </c>
      <c r="BG131" s="10">
        <f t="shared" si="45"/>
        <v>0</v>
      </c>
      <c r="BH131" s="56">
        <f>BH$11</f>
        <v>4.7449999999999999E-2</v>
      </c>
      <c r="BI131" s="103">
        <f t="shared" si="54"/>
        <v>494.14429999999999</v>
      </c>
      <c r="BJ131" s="56">
        <f>BJ$11</f>
        <v>3.9100000000000003E-2</v>
      </c>
      <c r="BK131" s="103">
        <f t="shared" si="55"/>
        <v>0</v>
      </c>
      <c r="BL131" s="5">
        <f t="shared" si="56"/>
        <v>625.78430000000003</v>
      </c>
    </row>
    <row r="132" spans="1:64" ht="14">
      <c r="A132" s="150">
        <v>133</v>
      </c>
      <c r="B132" s="151" t="s">
        <v>2446</v>
      </c>
      <c r="C132" s="150" t="s">
        <v>2481</v>
      </c>
      <c r="D132" s="150" t="s">
        <v>2494</v>
      </c>
      <c r="E132" s="150" t="s">
        <v>2483</v>
      </c>
      <c r="F132" s="150" t="s">
        <v>2484</v>
      </c>
      <c r="G132" s="150"/>
      <c r="H132" s="150" t="s">
        <v>2485</v>
      </c>
      <c r="I132" s="150"/>
      <c r="J132" s="152">
        <v>8620002256</v>
      </c>
      <c r="K132" s="150" t="s">
        <v>10</v>
      </c>
      <c r="L132" s="150" t="s">
        <v>11</v>
      </c>
      <c r="M132" s="150" t="s">
        <v>84</v>
      </c>
      <c r="N132" s="150" t="s">
        <v>2495</v>
      </c>
      <c r="O132" s="150" t="s">
        <v>2483</v>
      </c>
      <c r="P132" s="150" t="s">
        <v>2484</v>
      </c>
      <c r="Q132" s="150"/>
      <c r="R132" s="150" t="s">
        <v>2485</v>
      </c>
      <c r="S132" s="150"/>
      <c r="T132" s="153" t="s">
        <v>2645</v>
      </c>
      <c r="U132" s="154" t="s">
        <v>2496</v>
      </c>
      <c r="V132" s="150">
        <v>12541</v>
      </c>
      <c r="W132" s="155"/>
      <c r="X132" s="150">
        <v>14557</v>
      </c>
      <c r="Y132" s="150"/>
      <c r="Z132" s="150">
        <v>8773</v>
      </c>
      <c r="AA132" s="150"/>
      <c r="AB132" s="150">
        <v>0</v>
      </c>
      <c r="AC132" s="150"/>
      <c r="AD132" s="150">
        <v>465</v>
      </c>
      <c r="AE132" s="150"/>
      <c r="AF132" s="150">
        <v>12984</v>
      </c>
      <c r="AG132" s="150">
        <v>13051</v>
      </c>
      <c r="AH132" s="156">
        <f t="shared" si="46"/>
        <v>62371</v>
      </c>
      <c r="AI132" s="157">
        <f t="shared" si="47"/>
        <v>62371</v>
      </c>
      <c r="AJ132" s="151" t="str">
        <f>AJ$3</f>
        <v>W-3.6</v>
      </c>
      <c r="AK132" s="150" t="s">
        <v>293</v>
      </c>
      <c r="AL132" s="150"/>
      <c r="AM132" s="150">
        <v>8784</v>
      </c>
      <c r="AN132" s="150">
        <v>12</v>
      </c>
      <c r="AO132" s="150">
        <v>100</v>
      </c>
      <c r="AP132" s="150">
        <v>0</v>
      </c>
      <c r="AQ132" s="158">
        <f t="shared" si="48"/>
        <v>62371</v>
      </c>
      <c r="AR132" s="158">
        <f t="shared" si="49"/>
        <v>0</v>
      </c>
      <c r="AS132" s="159">
        <f t="shared" si="39"/>
        <v>0</v>
      </c>
      <c r="AT132" s="160">
        <f t="shared" si="40"/>
        <v>0</v>
      </c>
      <c r="AU132" s="161">
        <f t="shared" si="41"/>
        <v>0</v>
      </c>
      <c r="AV132" s="161">
        <f t="shared" si="42"/>
        <v>0</v>
      </c>
      <c r="AW132" s="161">
        <f t="shared" si="43"/>
        <v>0</v>
      </c>
      <c r="AX132" s="151">
        <f>AX$3</f>
        <v>0</v>
      </c>
      <c r="AY132" s="162">
        <f t="shared" si="50"/>
        <v>0</v>
      </c>
      <c r="AZ132" s="151">
        <f>AZ$3</f>
        <v>0</v>
      </c>
      <c r="BA132" s="162">
        <f t="shared" si="51"/>
        <v>0</v>
      </c>
      <c r="BB132" s="150"/>
      <c r="BC132" s="162">
        <f t="shared" si="52"/>
        <v>0</v>
      </c>
      <c r="BD132" s="151">
        <f>BD$3</f>
        <v>42.35</v>
      </c>
      <c r="BE132" s="162">
        <f t="shared" si="53"/>
        <v>508.20000000000005</v>
      </c>
      <c r="BF132" s="151">
        <f>BF$3</f>
        <v>34.9</v>
      </c>
      <c r="BG132" s="162">
        <f t="shared" si="45"/>
        <v>0</v>
      </c>
      <c r="BH132" s="151">
        <f>BH$3</f>
        <v>3.5569999999999997E-2</v>
      </c>
      <c r="BI132" s="162">
        <f t="shared" si="54"/>
        <v>2218.53647</v>
      </c>
      <c r="BJ132" s="151">
        <f>BJ$3</f>
        <v>2.9309999999999999E-2</v>
      </c>
      <c r="BK132" s="162">
        <f t="shared" si="55"/>
        <v>0</v>
      </c>
      <c r="BL132" s="163">
        <f t="shared" si="56"/>
        <v>2726.7364699999998</v>
      </c>
    </row>
    <row r="133" spans="1:64">
      <c r="A133" s="4">
        <v>134</v>
      </c>
      <c r="B133" s="56" t="s">
        <v>2446</v>
      </c>
      <c r="C133" s="1" t="s">
        <v>2481</v>
      </c>
      <c r="D133" s="4" t="s">
        <v>2497</v>
      </c>
      <c r="E133" s="4" t="s">
        <v>2483</v>
      </c>
      <c r="F133" s="4" t="s">
        <v>2484</v>
      </c>
      <c r="G133" s="4"/>
      <c r="H133" s="4" t="s">
        <v>2485</v>
      </c>
      <c r="I133" s="4"/>
      <c r="J133" s="107">
        <v>8620002256</v>
      </c>
      <c r="K133" s="4" t="s">
        <v>10</v>
      </c>
      <c r="L133" s="4" t="s">
        <v>11</v>
      </c>
      <c r="M133" s="4" t="s">
        <v>2498</v>
      </c>
      <c r="N133" s="4" t="s">
        <v>2482</v>
      </c>
      <c r="O133" s="4" t="s">
        <v>2499</v>
      </c>
      <c r="P133" s="4" t="s">
        <v>2500</v>
      </c>
      <c r="Q133" s="4"/>
      <c r="R133" s="4">
        <v>5</v>
      </c>
      <c r="S133" s="4"/>
      <c r="T133" s="129" t="s">
        <v>2501</v>
      </c>
      <c r="U133" s="7" t="s">
        <v>2502</v>
      </c>
      <c r="V133" s="4">
        <v>910</v>
      </c>
      <c r="W133" s="4">
        <v>1810</v>
      </c>
      <c r="X133" s="4">
        <v>988</v>
      </c>
      <c r="Y133" s="4">
        <v>607</v>
      </c>
      <c r="Z133" s="4">
        <v>22</v>
      </c>
      <c r="AA133" s="4">
        <v>11</v>
      </c>
      <c r="AB133" s="4">
        <v>0</v>
      </c>
      <c r="AC133" s="4">
        <v>11</v>
      </c>
      <c r="AD133" s="4">
        <v>45</v>
      </c>
      <c r="AE133" s="4">
        <v>250</v>
      </c>
      <c r="AF133" s="4">
        <v>572</v>
      </c>
      <c r="AG133" s="4">
        <v>1020</v>
      </c>
      <c r="AH133" s="91">
        <f t="shared" si="46"/>
        <v>6246</v>
      </c>
      <c r="AI133" s="51">
        <f t="shared" si="47"/>
        <v>6246</v>
      </c>
      <c r="AJ133" s="56" t="str">
        <f>AJ$11</f>
        <v>W-2.1</v>
      </c>
      <c r="AK133" s="4" t="s">
        <v>293</v>
      </c>
      <c r="AL133" s="4"/>
      <c r="AM133" s="4">
        <v>8784</v>
      </c>
      <c r="AN133" s="4">
        <v>12</v>
      </c>
      <c r="AO133" s="4">
        <v>100</v>
      </c>
      <c r="AP133" s="4">
        <v>0</v>
      </c>
      <c r="AQ133" s="12">
        <f t="shared" si="48"/>
        <v>6246</v>
      </c>
      <c r="AR133" s="12">
        <f t="shared" si="49"/>
        <v>0</v>
      </c>
      <c r="AS133" s="53">
        <f t="shared" si="39"/>
        <v>0</v>
      </c>
      <c r="AT133" s="55">
        <f t="shared" si="40"/>
        <v>0</v>
      </c>
      <c r="AU133" s="31">
        <f t="shared" si="41"/>
        <v>0</v>
      </c>
      <c r="AV133" s="31">
        <f t="shared" si="42"/>
        <v>0</v>
      </c>
      <c r="AW133" s="31">
        <f t="shared" si="43"/>
        <v>0</v>
      </c>
      <c r="AX133" s="56">
        <f>AX$11</f>
        <v>0</v>
      </c>
      <c r="AY133" s="10">
        <f t="shared" si="50"/>
        <v>0</v>
      </c>
      <c r="AZ133" s="56">
        <f>AZ$11</f>
        <v>0</v>
      </c>
      <c r="BA133" s="10">
        <f t="shared" si="51"/>
        <v>0</v>
      </c>
      <c r="BB133" s="4"/>
      <c r="BC133" s="10">
        <f t="shared" si="52"/>
        <v>0</v>
      </c>
      <c r="BD133" s="56">
        <f>BD$11</f>
        <v>10.97</v>
      </c>
      <c r="BE133" s="10">
        <f t="shared" si="53"/>
        <v>131.64000000000001</v>
      </c>
      <c r="BF133" s="56">
        <f>BF$11</f>
        <v>9.0399999999999991</v>
      </c>
      <c r="BG133" s="10">
        <f t="shared" si="45"/>
        <v>0</v>
      </c>
      <c r="BH133" s="56">
        <f>BH$11</f>
        <v>4.7449999999999999E-2</v>
      </c>
      <c r="BI133" s="103">
        <f t="shared" si="54"/>
        <v>296.37270000000001</v>
      </c>
      <c r="BJ133" s="56">
        <f>BJ$11</f>
        <v>3.9100000000000003E-2</v>
      </c>
      <c r="BK133" s="103">
        <f t="shared" si="55"/>
        <v>0</v>
      </c>
      <c r="BL133" s="5">
        <f t="shared" si="56"/>
        <v>428.0127</v>
      </c>
    </row>
    <row r="134" spans="1:64">
      <c r="A134" s="4">
        <v>135</v>
      </c>
      <c r="B134" s="56" t="s">
        <v>2446</v>
      </c>
      <c r="C134" s="4" t="s">
        <v>2481</v>
      </c>
      <c r="D134" s="4" t="s">
        <v>2503</v>
      </c>
      <c r="E134" s="4" t="s">
        <v>2483</v>
      </c>
      <c r="F134" s="4" t="s">
        <v>2484</v>
      </c>
      <c r="G134" s="4"/>
      <c r="H134" s="4" t="s">
        <v>2485</v>
      </c>
      <c r="I134" s="4"/>
      <c r="J134" s="107">
        <v>8620002257</v>
      </c>
      <c r="K134" s="4" t="s">
        <v>10</v>
      </c>
      <c r="L134" s="4" t="s">
        <v>11</v>
      </c>
      <c r="M134" s="4" t="s">
        <v>2504</v>
      </c>
      <c r="N134" s="4" t="s">
        <v>2505</v>
      </c>
      <c r="O134" s="4" t="s">
        <v>2506</v>
      </c>
      <c r="P134" s="4" t="s">
        <v>2506</v>
      </c>
      <c r="Q134" s="4" t="s">
        <v>2507</v>
      </c>
      <c r="R134" s="4" t="s">
        <v>2508</v>
      </c>
      <c r="S134" s="4"/>
      <c r="T134" s="129" t="s">
        <v>2509</v>
      </c>
      <c r="U134" s="7">
        <v>27868353</v>
      </c>
      <c r="V134" s="4">
        <v>1661</v>
      </c>
      <c r="W134" s="4">
        <v>1383</v>
      </c>
      <c r="X134" s="4">
        <v>1279</v>
      </c>
      <c r="Y134" s="4">
        <v>1000</v>
      </c>
      <c r="Z134" s="4">
        <v>315</v>
      </c>
      <c r="AA134" s="4">
        <v>101</v>
      </c>
      <c r="AB134" s="4">
        <v>0</v>
      </c>
      <c r="AC134" s="4">
        <v>0</v>
      </c>
      <c r="AD134" s="4">
        <v>272</v>
      </c>
      <c r="AE134" s="4">
        <v>706</v>
      </c>
      <c r="AF134" s="4">
        <v>1156</v>
      </c>
      <c r="AG134" s="4">
        <v>1444</v>
      </c>
      <c r="AH134" s="91">
        <f t="shared" si="46"/>
        <v>9317</v>
      </c>
      <c r="AI134" s="51">
        <f t="shared" si="47"/>
        <v>9317</v>
      </c>
      <c r="AJ134" s="56" t="str">
        <f>AJ$11</f>
        <v>W-2.1</v>
      </c>
      <c r="AK134" s="4" t="s">
        <v>293</v>
      </c>
      <c r="AL134" s="4"/>
      <c r="AM134" s="4">
        <v>8784</v>
      </c>
      <c r="AN134" s="4">
        <v>12</v>
      </c>
      <c r="AO134" s="4">
        <v>100</v>
      </c>
      <c r="AP134" s="4">
        <v>0</v>
      </c>
      <c r="AQ134" s="12">
        <f t="shared" si="48"/>
        <v>9317</v>
      </c>
      <c r="AR134" s="12">
        <f t="shared" si="49"/>
        <v>0</v>
      </c>
      <c r="AS134" s="53">
        <f t="shared" si="39"/>
        <v>0</v>
      </c>
      <c r="AT134" s="55">
        <f t="shared" si="40"/>
        <v>0</v>
      </c>
      <c r="AU134" s="31">
        <f t="shared" si="41"/>
        <v>0</v>
      </c>
      <c r="AV134" s="31">
        <f t="shared" si="42"/>
        <v>0</v>
      </c>
      <c r="AW134" s="31">
        <f t="shared" si="43"/>
        <v>0</v>
      </c>
      <c r="AX134" s="56">
        <f>AX$11</f>
        <v>0</v>
      </c>
      <c r="AY134" s="10">
        <f t="shared" si="50"/>
        <v>0</v>
      </c>
      <c r="AZ134" s="56">
        <f>AZ$11</f>
        <v>0</v>
      </c>
      <c r="BA134" s="10">
        <f t="shared" si="51"/>
        <v>0</v>
      </c>
      <c r="BB134" s="4"/>
      <c r="BC134" s="10">
        <f t="shared" si="52"/>
        <v>0</v>
      </c>
      <c r="BD134" s="56">
        <f>BD$11</f>
        <v>10.97</v>
      </c>
      <c r="BE134" s="10">
        <f t="shared" si="53"/>
        <v>131.64000000000001</v>
      </c>
      <c r="BF134" s="56">
        <f>BF$11</f>
        <v>9.0399999999999991</v>
      </c>
      <c r="BG134" s="10">
        <f t="shared" si="45"/>
        <v>0</v>
      </c>
      <c r="BH134" s="56">
        <f>BH$11</f>
        <v>4.7449999999999999E-2</v>
      </c>
      <c r="BI134" s="103">
        <f t="shared" si="54"/>
        <v>442.09165000000002</v>
      </c>
      <c r="BJ134" s="56">
        <f>BJ$11</f>
        <v>3.9100000000000003E-2</v>
      </c>
      <c r="BK134" s="103">
        <f t="shared" si="55"/>
        <v>0</v>
      </c>
      <c r="BL134" s="5">
        <f t="shared" si="56"/>
        <v>573.73165000000006</v>
      </c>
    </row>
    <row r="135" spans="1:64">
      <c r="A135" s="4">
        <v>136</v>
      </c>
      <c r="B135" s="56" t="s">
        <v>2436</v>
      </c>
      <c r="C135" s="56" t="s">
        <v>718</v>
      </c>
      <c r="D135" s="70" t="s">
        <v>719</v>
      </c>
      <c r="E135" s="56" t="s">
        <v>720</v>
      </c>
      <c r="F135" s="56" t="s">
        <v>720</v>
      </c>
      <c r="G135" s="56" t="s">
        <v>721</v>
      </c>
      <c r="H135" s="70" t="s">
        <v>190</v>
      </c>
      <c r="I135" s="56" t="s">
        <v>771</v>
      </c>
      <c r="J135" s="70" t="s">
        <v>723</v>
      </c>
      <c r="K135" s="56" t="s">
        <v>10</v>
      </c>
      <c r="L135" s="56" t="s">
        <v>11</v>
      </c>
      <c r="M135" s="56" t="s">
        <v>2510</v>
      </c>
      <c r="N135" s="70" t="s">
        <v>719</v>
      </c>
      <c r="O135" s="56" t="s">
        <v>720</v>
      </c>
      <c r="P135" s="56" t="s">
        <v>720</v>
      </c>
      <c r="Q135" s="56" t="s">
        <v>721</v>
      </c>
      <c r="R135" s="70" t="s">
        <v>190</v>
      </c>
      <c r="S135" s="56" t="s">
        <v>771</v>
      </c>
      <c r="T135" s="70" t="s">
        <v>2511</v>
      </c>
      <c r="U135" s="108"/>
      <c r="V135" s="83">
        <v>1085</v>
      </c>
      <c r="W135" s="83">
        <v>1083</v>
      </c>
      <c r="X135" s="83">
        <v>1083</v>
      </c>
      <c r="Y135" s="83">
        <v>1083</v>
      </c>
      <c r="Z135" s="83">
        <v>1083</v>
      </c>
      <c r="AA135" s="83">
        <v>1083</v>
      </c>
      <c r="AB135" s="83">
        <v>1083</v>
      </c>
      <c r="AC135" s="83">
        <v>1083</v>
      </c>
      <c r="AD135" s="83">
        <v>1083</v>
      </c>
      <c r="AE135" s="83">
        <v>1083</v>
      </c>
      <c r="AF135" s="83">
        <v>1083</v>
      </c>
      <c r="AG135" s="83">
        <v>1085</v>
      </c>
      <c r="AH135" s="91">
        <f t="shared" si="46"/>
        <v>13000</v>
      </c>
      <c r="AI135" s="51">
        <f t="shared" si="47"/>
        <v>13000</v>
      </c>
      <c r="AJ135" s="56" t="s">
        <v>109</v>
      </c>
      <c r="AK135" s="56" t="s">
        <v>293</v>
      </c>
      <c r="AL135" s="56"/>
      <c r="AM135" s="4">
        <v>8784</v>
      </c>
      <c r="AN135" s="4">
        <v>12</v>
      </c>
      <c r="AO135" s="4">
        <v>100</v>
      </c>
      <c r="AP135" s="4">
        <v>0</v>
      </c>
      <c r="AQ135" s="12">
        <f t="shared" si="48"/>
        <v>13000</v>
      </c>
      <c r="AR135" s="12">
        <f t="shared" si="49"/>
        <v>0</v>
      </c>
      <c r="AS135" s="53">
        <f t="shared" si="39"/>
        <v>0</v>
      </c>
      <c r="AT135" s="55">
        <f t="shared" si="40"/>
        <v>0</v>
      </c>
      <c r="AU135" s="31">
        <f t="shared" si="41"/>
        <v>0</v>
      </c>
      <c r="AV135" s="31">
        <f t="shared" si="42"/>
        <v>0</v>
      </c>
      <c r="AW135" s="31">
        <f t="shared" si="43"/>
        <v>0</v>
      </c>
      <c r="AX135" s="56">
        <f>AX$11</f>
        <v>0</v>
      </c>
      <c r="AY135" s="10">
        <f t="shared" si="50"/>
        <v>0</v>
      </c>
      <c r="AZ135" s="56">
        <f>AZ$11</f>
        <v>0</v>
      </c>
      <c r="BA135" s="10">
        <f t="shared" si="51"/>
        <v>0</v>
      </c>
      <c r="BB135" s="4">
        <v>3.8999999999999998E-3</v>
      </c>
      <c r="BC135" s="10">
        <f t="shared" si="52"/>
        <v>50.699999999999996</v>
      </c>
      <c r="BD135" s="56">
        <f>BD$11</f>
        <v>10.97</v>
      </c>
      <c r="BE135" s="10">
        <f t="shared" si="53"/>
        <v>131.64000000000001</v>
      </c>
      <c r="BF135" s="56">
        <f>BF$11</f>
        <v>9.0399999999999991</v>
      </c>
      <c r="BG135" s="10">
        <f t="shared" si="45"/>
        <v>0</v>
      </c>
      <c r="BH135" s="56">
        <f>BH$11</f>
        <v>4.7449999999999999E-2</v>
      </c>
      <c r="BI135" s="103">
        <f t="shared" si="54"/>
        <v>616.85</v>
      </c>
      <c r="BJ135" s="56">
        <f>BJ$11</f>
        <v>3.9100000000000003E-2</v>
      </c>
      <c r="BK135" s="103">
        <f t="shared" si="55"/>
        <v>0</v>
      </c>
      <c r="BL135" s="5">
        <f t="shared" si="56"/>
        <v>799.19</v>
      </c>
    </row>
    <row r="136" spans="1:64">
      <c r="A136" s="4">
        <v>137</v>
      </c>
      <c r="B136" s="7" t="s">
        <v>2436</v>
      </c>
      <c r="C136" s="4" t="s">
        <v>2512</v>
      </c>
      <c r="D136" s="4" t="s">
        <v>767</v>
      </c>
      <c r="E136" s="4" t="s">
        <v>2513</v>
      </c>
      <c r="F136" s="4" t="s">
        <v>768</v>
      </c>
      <c r="G136" s="107"/>
      <c r="H136" s="6">
        <v>147</v>
      </c>
      <c r="I136" s="4"/>
      <c r="J136" s="7">
        <v>8170006282</v>
      </c>
      <c r="K136" s="4" t="s">
        <v>10</v>
      </c>
      <c r="L136" s="4" t="s">
        <v>11</v>
      </c>
      <c r="M136" s="4" t="s">
        <v>2514</v>
      </c>
      <c r="N136" s="4" t="s">
        <v>787</v>
      </c>
      <c r="O136" s="4" t="s">
        <v>2515</v>
      </c>
      <c r="P136" s="4" t="s">
        <v>2515</v>
      </c>
      <c r="Q136" s="4"/>
      <c r="R136" s="4" t="s">
        <v>2516</v>
      </c>
      <c r="S136" s="4"/>
      <c r="T136" s="107" t="s">
        <v>2517</v>
      </c>
      <c r="U136" s="7"/>
      <c r="V136" s="83">
        <f t="shared" ref="V136:AG136" si="57">14000/12</f>
        <v>1166.6666666666667</v>
      </c>
      <c r="W136" s="83">
        <f t="shared" si="57"/>
        <v>1166.6666666666667</v>
      </c>
      <c r="X136" s="83">
        <f t="shared" si="57"/>
        <v>1166.6666666666667</v>
      </c>
      <c r="Y136" s="83">
        <f t="shared" si="57"/>
        <v>1166.6666666666667</v>
      </c>
      <c r="Z136" s="83">
        <f t="shared" si="57"/>
        <v>1166.6666666666667</v>
      </c>
      <c r="AA136" s="83">
        <f t="shared" si="57"/>
        <v>1166.6666666666667</v>
      </c>
      <c r="AB136" s="83">
        <f t="shared" si="57"/>
        <v>1166.6666666666667</v>
      </c>
      <c r="AC136" s="83">
        <f t="shared" si="57"/>
        <v>1166.6666666666667</v>
      </c>
      <c r="AD136" s="83">
        <f t="shared" si="57"/>
        <v>1166.6666666666667</v>
      </c>
      <c r="AE136" s="83">
        <f t="shared" si="57"/>
        <v>1166.6666666666667</v>
      </c>
      <c r="AF136" s="83">
        <f t="shared" si="57"/>
        <v>1166.6666666666667</v>
      </c>
      <c r="AG136" s="83">
        <f t="shared" si="57"/>
        <v>1166.6666666666667</v>
      </c>
      <c r="AH136" s="91">
        <f t="shared" si="46"/>
        <v>13999.999999999998</v>
      </c>
      <c r="AI136" s="51">
        <f t="shared" si="47"/>
        <v>13999.999999999998</v>
      </c>
      <c r="AJ136" s="56" t="str">
        <f>AJ$11</f>
        <v>W-2.1</v>
      </c>
      <c r="AK136" s="4" t="s">
        <v>293</v>
      </c>
      <c r="AL136" s="4">
        <v>110</v>
      </c>
      <c r="AM136" s="4">
        <v>8784</v>
      </c>
      <c r="AN136" s="4">
        <v>12</v>
      </c>
      <c r="AO136" s="4">
        <v>100</v>
      </c>
      <c r="AP136" s="4">
        <v>0</v>
      </c>
      <c r="AQ136" s="12">
        <f t="shared" si="48"/>
        <v>14000</v>
      </c>
      <c r="AR136" s="12">
        <f t="shared" si="49"/>
        <v>0</v>
      </c>
      <c r="AS136" s="53">
        <f t="shared" si="39"/>
        <v>0</v>
      </c>
      <c r="AT136" s="55">
        <f t="shared" si="40"/>
        <v>0</v>
      </c>
      <c r="AU136" s="31">
        <f t="shared" si="41"/>
        <v>0</v>
      </c>
      <c r="AV136" s="31">
        <f t="shared" si="42"/>
        <v>0</v>
      </c>
      <c r="AW136" s="31">
        <f t="shared" si="43"/>
        <v>0</v>
      </c>
      <c r="AX136" s="56">
        <f>AX$11</f>
        <v>0</v>
      </c>
      <c r="AY136" s="10">
        <f t="shared" si="50"/>
        <v>0</v>
      </c>
      <c r="AZ136" s="56">
        <f>AZ$11</f>
        <v>0</v>
      </c>
      <c r="BA136" s="10">
        <f t="shared" si="51"/>
        <v>0</v>
      </c>
      <c r="BB136" s="4"/>
      <c r="BC136" s="10">
        <f t="shared" si="52"/>
        <v>0</v>
      </c>
      <c r="BD136" s="56">
        <f>BD$11</f>
        <v>10.97</v>
      </c>
      <c r="BE136" s="10">
        <f t="shared" si="53"/>
        <v>131.64000000000001</v>
      </c>
      <c r="BF136" s="56">
        <f>BF$11</f>
        <v>9.0399999999999991</v>
      </c>
      <c r="BG136" s="10">
        <f t="shared" si="45"/>
        <v>0</v>
      </c>
      <c r="BH136" s="56">
        <f>BH$11</f>
        <v>4.7449999999999999E-2</v>
      </c>
      <c r="BI136" s="103">
        <f t="shared" si="54"/>
        <v>664.3</v>
      </c>
      <c r="BJ136" s="56">
        <f>BJ$11</f>
        <v>3.9100000000000003E-2</v>
      </c>
      <c r="BK136" s="103">
        <f t="shared" si="55"/>
        <v>0</v>
      </c>
      <c r="BL136" s="5">
        <f t="shared" si="56"/>
        <v>795.93999999999994</v>
      </c>
    </row>
    <row r="137" spans="1:64">
      <c r="A137" s="4">
        <v>138</v>
      </c>
      <c r="B137" s="56" t="s">
        <v>2436</v>
      </c>
      <c r="C137" s="56" t="s">
        <v>2518</v>
      </c>
      <c r="D137" s="70" t="s">
        <v>2519</v>
      </c>
      <c r="E137" s="56" t="s">
        <v>2520</v>
      </c>
      <c r="F137" s="56" t="s">
        <v>2521</v>
      </c>
      <c r="G137" s="56"/>
      <c r="H137" s="70" t="s">
        <v>2522</v>
      </c>
      <c r="I137" s="56"/>
      <c r="J137" s="70" t="s">
        <v>2523</v>
      </c>
      <c r="K137" s="56" t="s">
        <v>156</v>
      </c>
      <c r="L137" s="56" t="s">
        <v>11</v>
      </c>
      <c r="M137" s="56" t="s">
        <v>2524</v>
      </c>
      <c r="N137" s="70" t="s">
        <v>2519</v>
      </c>
      <c r="O137" s="56" t="s">
        <v>2520</v>
      </c>
      <c r="P137" s="56" t="s">
        <v>2525</v>
      </c>
      <c r="Q137" s="56"/>
      <c r="R137" s="70" t="s">
        <v>1630</v>
      </c>
      <c r="S137" s="56"/>
      <c r="T137" s="70" t="s">
        <v>2526</v>
      </c>
      <c r="U137" s="108" t="s">
        <v>2527</v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>
        <v>22</v>
      </c>
      <c r="AF137" s="83">
        <v>944</v>
      </c>
      <c r="AG137" s="83">
        <v>812</v>
      </c>
      <c r="AH137" s="91">
        <f t="shared" si="46"/>
        <v>1778</v>
      </c>
      <c r="AI137" s="51">
        <f t="shared" si="47"/>
        <v>1778</v>
      </c>
      <c r="AJ137" s="56" t="str">
        <f>AJ$11</f>
        <v>W-2.1</v>
      </c>
      <c r="AK137" s="56" t="s">
        <v>293</v>
      </c>
      <c r="AL137" s="56"/>
      <c r="AM137" s="4">
        <v>8784</v>
      </c>
      <c r="AN137" s="4">
        <v>12</v>
      </c>
      <c r="AO137" s="4">
        <v>100</v>
      </c>
      <c r="AP137" s="4">
        <v>0</v>
      </c>
      <c r="AQ137" s="12">
        <f t="shared" si="48"/>
        <v>1778</v>
      </c>
      <c r="AR137" s="12">
        <f t="shared" si="49"/>
        <v>0</v>
      </c>
      <c r="AS137" s="53">
        <f t="shared" si="39"/>
        <v>0</v>
      </c>
      <c r="AT137" s="55">
        <f t="shared" si="40"/>
        <v>0</v>
      </c>
      <c r="AU137" s="31">
        <f t="shared" si="41"/>
        <v>0</v>
      </c>
      <c r="AV137" s="31">
        <f t="shared" si="42"/>
        <v>0</v>
      </c>
      <c r="AW137" s="31">
        <f t="shared" si="43"/>
        <v>0</v>
      </c>
      <c r="AX137" s="56">
        <f>AX$11</f>
        <v>0</v>
      </c>
      <c r="AY137" s="10">
        <f t="shared" si="50"/>
        <v>0</v>
      </c>
      <c r="AZ137" s="56">
        <f>AZ$11</f>
        <v>0</v>
      </c>
      <c r="BA137" s="10">
        <f t="shared" si="51"/>
        <v>0</v>
      </c>
      <c r="BB137" s="4"/>
      <c r="BC137" s="10">
        <f t="shared" si="52"/>
        <v>0</v>
      </c>
      <c r="BD137" s="56">
        <f>BD$11</f>
        <v>10.97</v>
      </c>
      <c r="BE137" s="10">
        <f t="shared" si="53"/>
        <v>131.64000000000001</v>
      </c>
      <c r="BF137" s="56">
        <f>BF$11</f>
        <v>9.0399999999999991</v>
      </c>
      <c r="BG137" s="10">
        <f t="shared" si="45"/>
        <v>0</v>
      </c>
      <c r="BH137" s="56">
        <f>BH$11</f>
        <v>4.7449999999999999E-2</v>
      </c>
      <c r="BI137" s="103">
        <f t="shared" si="54"/>
        <v>84.366100000000003</v>
      </c>
      <c r="BJ137" s="56">
        <f>BJ$11</f>
        <v>3.9100000000000003E-2</v>
      </c>
      <c r="BK137" s="103">
        <f t="shared" si="55"/>
        <v>0</v>
      </c>
      <c r="BL137" s="5">
        <f t="shared" si="56"/>
        <v>216.0061</v>
      </c>
    </row>
    <row r="138" spans="1:64">
      <c r="A138" s="4">
        <v>139</v>
      </c>
      <c r="B138" s="56" t="s">
        <v>2446</v>
      </c>
      <c r="C138" s="56" t="s">
        <v>848</v>
      </c>
      <c r="D138" s="70" t="s">
        <v>854</v>
      </c>
      <c r="E138" s="56"/>
      <c r="F138" s="130" t="s">
        <v>850</v>
      </c>
      <c r="G138" s="56" t="s">
        <v>851</v>
      </c>
      <c r="H138" s="70" t="s">
        <v>852</v>
      </c>
      <c r="I138" s="56"/>
      <c r="J138" s="70" t="s">
        <v>853</v>
      </c>
      <c r="K138" s="56" t="s">
        <v>10</v>
      </c>
      <c r="L138" s="56" t="s">
        <v>11</v>
      </c>
      <c r="M138" s="56" t="s">
        <v>2528</v>
      </c>
      <c r="N138" s="70" t="s">
        <v>854</v>
      </c>
      <c r="O138" s="56"/>
      <c r="P138" s="56" t="s">
        <v>850</v>
      </c>
      <c r="Q138" s="56" t="s">
        <v>851</v>
      </c>
      <c r="R138" s="70" t="s">
        <v>2529</v>
      </c>
      <c r="S138" s="56"/>
      <c r="T138" s="70" t="s">
        <v>2530</v>
      </c>
      <c r="U138" s="70"/>
      <c r="V138" s="83">
        <v>104317</v>
      </c>
      <c r="W138" s="83">
        <v>78269</v>
      </c>
      <c r="X138" s="83">
        <v>98971</v>
      </c>
      <c r="Y138" s="83">
        <v>71245</v>
      </c>
      <c r="Z138" s="83">
        <v>29280</v>
      </c>
      <c r="AA138" s="83">
        <v>21424</v>
      </c>
      <c r="AB138" s="83">
        <v>20678</v>
      </c>
      <c r="AC138" s="83">
        <v>19993</v>
      </c>
      <c r="AD138" s="83">
        <v>36990</v>
      </c>
      <c r="AE138" s="83">
        <v>60489</v>
      </c>
      <c r="AF138" s="83">
        <v>87166</v>
      </c>
      <c r="AG138" s="83">
        <v>111610</v>
      </c>
      <c r="AH138" s="91">
        <f t="shared" si="46"/>
        <v>740432</v>
      </c>
      <c r="AI138" s="51">
        <f t="shared" si="47"/>
        <v>740432</v>
      </c>
      <c r="AJ138" s="76" t="s">
        <v>15</v>
      </c>
      <c r="AK138" s="56" t="s">
        <v>293</v>
      </c>
      <c r="AL138" s="56">
        <v>603</v>
      </c>
      <c r="AM138" s="4">
        <v>8784</v>
      </c>
      <c r="AN138" s="4">
        <v>12</v>
      </c>
      <c r="AO138" s="4">
        <v>100</v>
      </c>
      <c r="AP138" s="4">
        <v>0</v>
      </c>
      <c r="AQ138" s="12">
        <f t="shared" si="48"/>
        <v>740432</v>
      </c>
      <c r="AR138" s="12">
        <f t="shared" si="49"/>
        <v>0</v>
      </c>
      <c r="AS138" s="53">
        <f t="shared" si="39"/>
        <v>0</v>
      </c>
      <c r="AT138" s="55">
        <f t="shared" si="40"/>
        <v>0</v>
      </c>
      <c r="AU138" s="31">
        <f t="shared" si="41"/>
        <v>0</v>
      </c>
      <c r="AV138" s="31">
        <f t="shared" si="42"/>
        <v>0</v>
      </c>
      <c r="AW138" s="31">
        <f t="shared" si="43"/>
        <v>0</v>
      </c>
      <c r="AX138" s="77">
        <f>'dane do formularza ofertowego'!H6</f>
        <v>0</v>
      </c>
      <c r="AY138" s="10">
        <f t="shared" si="50"/>
        <v>0</v>
      </c>
      <c r="AZ138" s="77">
        <f>'dane do formularza ofertowego'!H7</f>
        <v>0</v>
      </c>
      <c r="BA138" s="10">
        <f t="shared" si="51"/>
        <v>0</v>
      </c>
      <c r="BB138" s="4"/>
      <c r="BC138" s="10">
        <f t="shared" si="52"/>
        <v>0</v>
      </c>
      <c r="BD138" s="76">
        <v>6.13E-3</v>
      </c>
      <c r="BE138" s="10">
        <f>BD138*AM138*AO138/100*AL138</f>
        <v>32469.089759999999</v>
      </c>
      <c r="BF138" s="76">
        <v>5.0499999999999998E-3</v>
      </c>
      <c r="BG138" s="10">
        <f>BF138*AM138*AP138/100*AL138</f>
        <v>0</v>
      </c>
      <c r="BH138" s="76">
        <v>3.1609999999999999E-2</v>
      </c>
      <c r="BI138" s="103">
        <f t="shared" si="54"/>
        <v>23405.055519999998</v>
      </c>
      <c r="BJ138" s="76">
        <v>2.605E-2</v>
      </c>
      <c r="BK138" s="103">
        <f t="shared" si="55"/>
        <v>0</v>
      </c>
      <c r="BL138" s="5">
        <f t="shared" si="56"/>
        <v>55874.145279999997</v>
      </c>
    </row>
    <row r="139" spans="1:64">
      <c r="A139" s="4"/>
      <c r="AH139" s="95">
        <f>SUM(AH3:AH138)</f>
        <v>5769765</v>
      </c>
      <c r="AI139" s="38">
        <f>SUM(AI3:AI138)</f>
        <v>5769765</v>
      </c>
      <c r="AQ139" s="38">
        <f>SUM(AQ3:AQ138)</f>
        <v>5646035</v>
      </c>
      <c r="AR139" s="38">
        <f>SUM(AR3:AR138)</f>
        <v>123730</v>
      </c>
      <c r="BC139" s="1">
        <f t="shared" si="52"/>
        <v>0</v>
      </c>
      <c r="BL139" s="3">
        <f>SUM(BL3:BL138)</f>
        <v>328709.47288884496</v>
      </c>
    </row>
    <row r="140" spans="1:64">
      <c r="AI140" s="89">
        <f>AI139/1000</f>
        <v>5769.7650000000003</v>
      </c>
      <c r="AQ140" s="38">
        <f>SUM(AQ139:AR139)</f>
        <v>5769765</v>
      </c>
      <c r="BC140" s="1">
        <f t="shared" si="52"/>
        <v>0</v>
      </c>
    </row>
    <row r="141" spans="1:64">
      <c r="AQ141" s="38">
        <f>AI139-AQ140</f>
        <v>0</v>
      </c>
    </row>
  </sheetData>
  <autoFilter ref="A2:BV141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L40"/>
  <sheetViews>
    <sheetView topLeftCell="AM4" zoomScale="85" zoomScaleNormal="85" workbookViewId="0">
      <selection activeCell="AS46" sqref="AS46"/>
    </sheetView>
  </sheetViews>
  <sheetFormatPr defaultColWidth="9" defaultRowHeight="13"/>
  <cols>
    <col min="1" max="1" width="4.58203125" style="1" customWidth="1"/>
    <col min="2" max="2" width="11" style="1" bestFit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63.58203125" style="1" customWidth="1"/>
    <col min="14" max="14" width="14.08203125" style="1" customWidth="1"/>
    <col min="15" max="15" width="20.08203125" style="1" customWidth="1"/>
    <col min="16" max="16" width="24.58203125" style="1" customWidth="1"/>
    <col min="17" max="17" width="30.5" style="1" customWidth="1"/>
    <col min="18" max="18" width="9.58203125" style="168" customWidth="1"/>
    <col min="19" max="19" width="10.58203125" style="168" customWidth="1"/>
    <col min="20" max="20" width="35.75" style="1" customWidth="1"/>
    <col min="21" max="21" width="31" style="1" customWidth="1"/>
    <col min="22" max="27" width="10.75" style="1" customWidth="1"/>
    <col min="28" max="33" width="9.58203125" style="1" customWidth="1"/>
    <col min="34" max="36" width="8.7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49" width="12.5820312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3.75" style="1" customWidth="1"/>
    <col min="57" max="57" width="11.08203125" style="1" customWidth="1"/>
    <col min="58" max="58" width="13.75" style="1" customWidth="1"/>
    <col min="59" max="59" width="12" style="1" customWidth="1"/>
    <col min="60" max="60" width="13.25" style="1" customWidth="1"/>
    <col min="61" max="61" width="10.75" style="1" customWidth="1"/>
    <col min="62" max="62" width="13.25" style="1" customWidth="1"/>
    <col min="63" max="63" width="11.58203125" style="34" customWidth="1"/>
    <col min="64" max="64" width="11.25" style="1" customWidth="1"/>
    <col min="65" max="16384" width="9" style="1"/>
  </cols>
  <sheetData>
    <row r="1" spans="1:64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K1" s="198"/>
    </row>
    <row r="2" spans="1:64" s="17" customFormat="1" ht="90.75" customHeight="1">
      <c r="A2" s="12" t="s">
        <v>2239</v>
      </c>
      <c r="B2" s="12" t="s">
        <v>2554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3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29" t="s">
        <v>2422</v>
      </c>
      <c r="BH2" s="78" t="s">
        <v>2423</v>
      </c>
      <c r="BI2" s="35" t="s">
        <v>2424</v>
      </c>
      <c r="BJ2" s="45" t="s">
        <v>2425</v>
      </c>
      <c r="BK2" s="29" t="s">
        <v>2426</v>
      </c>
      <c r="BL2" s="45" t="s">
        <v>2274</v>
      </c>
    </row>
    <row r="3" spans="1:64">
      <c r="A3" s="4">
        <v>1</v>
      </c>
      <c r="B3" s="56" t="s">
        <v>2532</v>
      </c>
      <c r="C3" s="56" t="s">
        <v>0</v>
      </c>
      <c r="D3" s="56" t="s">
        <v>1</v>
      </c>
      <c r="E3" s="56"/>
      <c r="F3" s="56" t="s">
        <v>2</v>
      </c>
      <c r="G3" s="56" t="s">
        <v>3</v>
      </c>
      <c r="H3" s="56" t="s">
        <v>4</v>
      </c>
      <c r="I3" s="56"/>
      <c r="J3" s="56" t="s">
        <v>5</v>
      </c>
      <c r="K3" s="56" t="s">
        <v>2387</v>
      </c>
      <c r="L3" s="56" t="s">
        <v>11</v>
      </c>
      <c r="M3" s="56" t="s">
        <v>6</v>
      </c>
      <c r="N3" s="56" t="s">
        <v>1</v>
      </c>
      <c r="O3" s="56" t="s">
        <v>7</v>
      </c>
      <c r="P3" s="56" t="s">
        <v>2</v>
      </c>
      <c r="Q3" s="56" t="s">
        <v>3</v>
      </c>
      <c r="R3" s="110" t="s">
        <v>4</v>
      </c>
      <c r="S3" s="110"/>
      <c r="T3" s="56" t="s">
        <v>8</v>
      </c>
      <c r="U3" s="56" t="s">
        <v>9</v>
      </c>
      <c r="V3" s="99">
        <v>2225</v>
      </c>
      <c r="W3" s="99">
        <v>1000</v>
      </c>
      <c r="X3" s="99"/>
      <c r="Y3" s="99">
        <v>2259</v>
      </c>
      <c r="Z3" s="99"/>
      <c r="AA3" s="99">
        <v>1963</v>
      </c>
      <c r="AB3" s="99"/>
      <c r="AC3" s="99">
        <v>2044</v>
      </c>
      <c r="AD3" s="99"/>
      <c r="AE3" s="99">
        <v>1671</v>
      </c>
      <c r="AF3" s="99"/>
      <c r="AG3" s="99">
        <v>8291</v>
      </c>
      <c r="AH3" s="96">
        <f>SUM(V3:AG3)</f>
        <v>19453</v>
      </c>
      <c r="AI3" s="51">
        <f>AH3</f>
        <v>19453</v>
      </c>
      <c r="AJ3" s="76" t="s">
        <v>12</v>
      </c>
      <c r="AK3" s="56" t="s">
        <v>13</v>
      </c>
      <c r="AL3" s="56"/>
      <c r="AM3" s="4">
        <v>8784</v>
      </c>
      <c r="AN3" s="4">
        <v>12</v>
      </c>
      <c r="AO3" s="184">
        <v>100</v>
      </c>
      <c r="AP3" s="184">
        <v>0</v>
      </c>
      <c r="AQ3" s="52">
        <f>INT(AO3*AI3/100)</f>
        <v>19453</v>
      </c>
      <c r="AR3" s="12">
        <f>INT(AP3*AI3/100)</f>
        <v>0</v>
      </c>
      <c r="AS3" s="53">
        <f>'dane do formularza ofertowego'!G19</f>
        <v>0</v>
      </c>
      <c r="AT3" s="53">
        <f>'dane do formularza ofertowego'!G20</f>
        <v>0</v>
      </c>
      <c r="AU3" s="31">
        <f>AQ3*AS3</f>
        <v>0</v>
      </c>
      <c r="AV3" s="31">
        <f>AR3*AT3</f>
        <v>0</v>
      </c>
      <c r="AW3" s="31">
        <f>SUM(AU3:AV3)</f>
        <v>0</v>
      </c>
      <c r="AX3" s="77">
        <f>'dane do formularza ofertowego'!E6</f>
        <v>0</v>
      </c>
      <c r="AY3" s="10">
        <f t="shared" ref="AY3:AY36" si="0">AX3*AN3*AO3/100</f>
        <v>0</v>
      </c>
      <c r="AZ3" s="77">
        <f>'dane do formularza ofertowego'!E7</f>
        <v>0</v>
      </c>
      <c r="BA3" s="10">
        <f t="shared" ref="BA3:BA36" si="1">AZ3*AN3*AP3/100</f>
        <v>0</v>
      </c>
      <c r="BB3" s="4"/>
      <c r="BC3" s="10">
        <f>BB3*AI3</f>
        <v>0</v>
      </c>
      <c r="BD3" s="76">
        <v>48.78</v>
      </c>
      <c r="BE3" s="10">
        <f>BD3*AN3*AO3/100</f>
        <v>585.36</v>
      </c>
      <c r="BF3" s="76">
        <v>40.200000000000003</v>
      </c>
      <c r="BG3" s="10">
        <f>BF3*AN3*AP3/100</f>
        <v>0</v>
      </c>
      <c r="BH3" s="76">
        <v>3.0300000000000001E-2</v>
      </c>
      <c r="BI3" s="103">
        <f>BH3*AI3*AO3/100</f>
        <v>589.42589999999996</v>
      </c>
      <c r="BJ3" s="76">
        <v>2.4969999999999999E-2</v>
      </c>
      <c r="BK3" s="103">
        <f>BJ3*AI3*AP3/100</f>
        <v>0</v>
      </c>
      <c r="BL3" s="5">
        <f>BK3+BI3+BG3+BE3+BC3+BA3+AY3+AW3</f>
        <v>1174.7858999999999</v>
      </c>
    </row>
    <row r="4" spans="1:64">
      <c r="A4" s="4">
        <v>2</v>
      </c>
      <c r="B4" s="56" t="s">
        <v>2532</v>
      </c>
      <c r="C4" s="56" t="s">
        <v>18</v>
      </c>
      <c r="D4" s="56" t="s">
        <v>19</v>
      </c>
      <c r="E4" s="56"/>
      <c r="F4" s="56" t="s">
        <v>20</v>
      </c>
      <c r="G4" s="56" t="s">
        <v>21</v>
      </c>
      <c r="H4" s="56" t="s">
        <v>22</v>
      </c>
      <c r="I4" s="56"/>
      <c r="J4" s="56" t="s">
        <v>23</v>
      </c>
      <c r="K4" s="56" t="s">
        <v>2387</v>
      </c>
      <c r="L4" s="56" t="s">
        <v>11</v>
      </c>
      <c r="M4" s="56" t="s">
        <v>24</v>
      </c>
      <c r="N4" s="56" t="s">
        <v>19</v>
      </c>
      <c r="O4" s="56" t="s">
        <v>20</v>
      </c>
      <c r="P4" s="56" t="s">
        <v>20</v>
      </c>
      <c r="Q4" s="56" t="s">
        <v>21</v>
      </c>
      <c r="R4" s="110" t="s">
        <v>22</v>
      </c>
      <c r="S4" s="110"/>
      <c r="T4" s="56" t="s">
        <v>25</v>
      </c>
      <c r="U4" s="56" t="s">
        <v>26</v>
      </c>
      <c r="V4" s="99">
        <v>16406</v>
      </c>
      <c r="W4" s="99">
        <v>14381</v>
      </c>
      <c r="X4" s="99">
        <v>14462</v>
      </c>
      <c r="Y4" s="99">
        <v>12578</v>
      </c>
      <c r="Z4" s="99">
        <v>2111</v>
      </c>
      <c r="AA4" s="99">
        <v>0</v>
      </c>
      <c r="AB4" s="99">
        <v>0</v>
      </c>
      <c r="AC4" s="99">
        <v>0</v>
      </c>
      <c r="AD4" s="99">
        <v>3843</v>
      </c>
      <c r="AE4" s="99">
        <v>8804</v>
      </c>
      <c r="AF4" s="99">
        <v>12836</v>
      </c>
      <c r="AG4" s="99">
        <v>16911</v>
      </c>
      <c r="AH4" s="96">
        <f t="shared" ref="AH4:AH37" si="2">SUM(V4:AG4)</f>
        <v>102332</v>
      </c>
      <c r="AI4" s="51">
        <f t="shared" ref="AI4:AI37" si="3">AH4</f>
        <v>102332</v>
      </c>
      <c r="AJ4" s="76" t="s">
        <v>27</v>
      </c>
      <c r="AK4" s="56" t="s">
        <v>13</v>
      </c>
      <c r="AL4" s="56"/>
      <c r="AM4" s="4">
        <v>8784</v>
      </c>
      <c r="AN4" s="4">
        <v>12</v>
      </c>
      <c r="AO4" s="184">
        <v>100</v>
      </c>
      <c r="AP4" s="184">
        <v>0</v>
      </c>
      <c r="AQ4" s="52">
        <f t="shared" ref="AQ4:AQ36" si="4">INT(AO4*AI4/100)</f>
        <v>102332</v>
      </c>
      <c r="AR4" s="12">
        <f t="shared" ref="AR4:AR36" si="5">INT(AP4*AI4/100)</f>
        <v>0</v>
      </c>
      <c r="AS4" s="53">
        <f>AS3</f>
        <v>0</v>
      </c>
      <c r="AT4" s="53">
        <f>AT3</f>
        <v>0</v>
      </c>
      <c r="AU4" s="31">
        <f t="shared" ref="AU4:AV19" si="6">AQ4*AS4</f>
        <v>0</v>
      </c>
      <c r="AV4" s="31">
        <f t="shared" si="6"/>
        <v>0</v>
      </c>
      <c r="AW4" s="31">
        <f t="shared" ref="AW4:AW36" si="7">SUM(AU4:AV4)</f>
        <v>0</v>
      </c>
      <c r="AX4" s="77">
        <f>'dane do formularza ofertowego'!G6</f>
        <v>0</v>
      </c>
      <c r="AY4" s="10">
        <f t="shared" si="0"/>
        <v>0</v>
      </c>
      <c r="AZ4" s="77">
        <f>'dane do formularza ofertowego'!G7</f>
        <v>0</v>
      </c>
      <c r="BA4" s="10">
        <f t="shared" si="1"/>
        <v>0</v>
      </c>
      <c r="BB4" s="54">
        <v>3.8999999999999998E-3</v>
      </c>
      <c r="BC4" s="10">
        <f t="shared" ref="BC4:BC36" si="8">BB4*AI4</f>
        <v>399.09479999999996</v>
      </c>
      <c r="BD4" s="76">
        <v>270.85000000000002</v>
      </c>
      <c r="BE4" s="10">
        <f t="shared" ref="BE4:BE36" si="9">BD4*AN4*AO4/100</f>
        <v>3250.2</v>
      </c>
      <c r="BF4" s="76">
        <v>223.2</v>
      </c>
      <c r="BG4" s="10">
        <f t="shared" ref="BG4:BG36" si="10">BF4*AN4*AP4/100</f>
        <v>0</v>
      </c>
      <c r="BH4" s="76">
        <v>2.9919999999999999E-2</v>
      </c>
      <c r="BI4" s="103">
        <f t="shared" ref="BI4:BI36" si="11">BH4*AI4*AO4/100</f>
        <v>3061.7734399999999</v>
      </c>
      <c r="BJ4" s="76">
        <v>2.4649999999999998E-2</v>
      </c>
      <c r="BK4" s="103">
        <f t="shared" ref="BK4:BK36" si="12">BJ4*AI4*AP4/100</f>
        <v>0</v>
      </c>
      <c r="BL4" s="5">
        <f t="shared" ref="BL4:BL36" si="13">BK4+BI4+BG4+BE4+BC4+BA4+AY4+AW4</f>
        <v>6711.0682399999996</v>
      </c>
    </row>
    <row r="5" spans="1:64" s="68" customFormat="1">
      <c r="A5" s="4">
        <v>3</v>
      </c>
      <c r="B5" s="56" t="s">
        <v>2532</v>
      </c>
      <c r="C5" s="56" t="s">
        <v>28</v>
      </c>
      <c r="D5" s="56" t="s">
        <v>29</v>
      </c>
      <c r="E5" s="56"/>
      <c r="F5" s="56" t="s">
        <v>30</v>
      </c>
      <c r="G5" s="56" t="s">
        <v>31</v>
      </c>
      <c r="H5" s="56" t="s">
        <v>32</v>
      </c>
      <c r="I5" s="56"/>
      <c r="J5" s="56" t="s">
        <v>33</v>
      </c>
      <c r="K5" s="56" t="s">
        <v>2387</v>
      </c>
      <c r="L5" s="56" t="s">
        <v>11</v>
      </c>
      <c r="M5" s="56" t="s">
        <v>36</v>
      </c>
      <c r="N5" s="56" t="s">
        <v>29</v>
      </c>
      <c r="O5" s="56" t="s">
        <v>30</v>
      </c>
      <c r="P5" s="56" t="s">
        <v>30</v>
      </c>
      <c r="Q5" s="56" t="s">
        <v>31</v>
      </c>
      <c r="R5" s="110" t="s">
        <v>32</v>
      </c>
      <c r="S5" s="110"/>
      <c r="T5" s="56" t="s">
        <v>37</v>
      </c>
      <c r="U5" s="56"/>
      <c r="V5" s="99">
        <v>0</v>
      </c>
      <c r="W5" s="99">
        <v>0</v>
      </c>
      <c r="X5" s="99">
        <v>0</v>
      </c>
      <c r="Y5" s="99"/>
      <c r="Z5" s="99"/>
      <c r="AA5" s="99"/>
      <c r="AB5" s="99"/>
      <c r="AC5" s="99"/>
      <c r="AD5" s="99"/>
      <c r="AE5" s="99">
        <v>0</v>
      </c>
      <c r="AF5" s="99"/>
      <c r="AG5" s="99">
        <v>28536</v>
      </c>
      <c r="AH5" s="96">
        <f t="shared" si="2"/>
        <v>28536</v>
      </c>
      <c r="AI5" s="51">
        <f t="shared" si="3"/>
        <v>28536</v>
      </c>
      <c r="AJ5" s="56" t="str">
        <f>AJ$3</f>
        <v>W-3.6</v>
      </c>
      <c r="AK5" s="56" t="s">
        <v>13</v>
      </c>
      <c r="AL5" s="56"/>
      <c r="AM5" s="4">
        <v>8784</v>
      </c>
      <c r="AN5" s="4">
        <v>12</v>
      </c>
      <c r="AO5" s="184">
        <v>100</v>
      </c>
      <c r="AP5" s="184">
        <v>0</v>
      </c>
      <c r="AQ5" s="52">
        <f t="shared" si="4"/>
        <v>28536</v>
      </c>
      <c r="AR5" s="12">
        <f t="shared" si="5"/>
        <v>0</v>
      </c>
      <c r="AS5" s="53">
        <f t="shared" ref="AS5:AT20" si="14">AS4</f>
        <v>0</v>
      </c>
      <c r="AT5" s="53">
        <f>AT3</f>
        <v>0</v>
      </c>
      <c r="AU5" s="31">
        <f t="shared" si="6"/>
        <v>0</v>
      </c>
      <c r="AV5" s="31">
        <f t="shared" si="6"/>
        <v>0</v>
      </c>
      <c r="AW5" s="31">
        <f t="shared" si="7"/>
        <v>0</v>
      </c>
      <c r="AX5" s="56">
        <f>AX$3</f>
        <v>0</v>
      </c>
      <c r="AY5" s="10">
        <f t="shared" si="0"/>
        <v>0</v>
      </c>
      <c r="AZ5" s="56">
        <f>AZ$3</f>
        <v>0</v>
      </c>
      <c r="BA5" s="10">
        <f t="shared" si="1"/>
        <v>0</v>
      </c>
      <c r="BB5" s="4"/>
      <c r="BC5" s="10">
        <f t="shared" si="8"/>
        <v>0</v>
      </c>
      <c r="BD5" s="56">
        <f>BD$3</f>
        <v>48.78</v>
      </c>
      <c r="BE5" s="10">
        <f t="shared" si="9"/>
        <v>585.36</v>
      </c>
      <c r="BF5" s="56">
        <f>BF$3</f>
        <v>40.200000000000003</v>
      </c>
      <c r="BG5" s="10">
        <f t="shared" si="10"/>
        <v>0</v>
      </c>
      <c r="BH5" s="56">
        <f>BH$3</f>
        <v>3.0300000000000001E-2</v>
      </c>
      <c r="BI5" s="10">
        <f t="shared" si="11"/>
        <v>864.64080000000001</v>
      </c>
      <c r="BJ5" s="56">
        <f>BJ$3</f>
        <v>2.4969999999999999E-2</v>
      </c>
      <c r="BK5" s="103">
        <f t="shared" si="12"/>
        <v>0</v>
      </c>
      <c r="BL5" s="5">
        <f t="shared" si="13"/>
        <v>1450.0008</v>
      </c>
    </row>
    <row r="6" spans="1:64">
      <c r="A6" s="4">
        <v>4</v>
      </c>
      <c r="B6" s="56" t="s">
        <v>2532</v>
      </c>
      <c r="C6" s="56" t="s">
        <v>28</v>
      </c>
      <c r="D6" s="56" t="s">
        <v>29</v>
      </c>
      <c r="E6" s="56"/>
      <c r="F6" s="56" t="s">
        <v>30</v>
      </c>
      <c r="G6" s="56" t="s">
        <v>31</v>
      </c>
      <c r="H6" s="56" t="s">
        <v>32</v>
      </c>
      <c r="I6" s="56"/>
      <c r="J6" s="56" t="s">
        <v>33</v>
      </c>
      <c r="K6" s="56" t="s">
        <v>2387</v>
      </c>
      <c r="L6" s="56" t="s">
        <v>11</v>
      </c>
      <c r="M6" s="56" t="s">
        <v>38</v>
      </c>
      <c r="N6" s="56" t="s">
        <v>29</v>
      </c>
      <c r="O6" s="56" t="s">
        <v>30</v>
      </c>
      <c r="P6" s="56" t="s">
        <v>30</v>
      </c>
      <c r="Q6" s="56" t="s">
        <v>31</v>
      </c>
      <c r="R6" s="110" t="s">
        <v>32</v>
      </c>
      <c r="S6" s="110" t="s">
        <v>39</v>
      </c>
      <c r="T6" s="56" t="s">
        <v>40</v>
      </c>
      <c r="U6" s="56" t="s">
        <v>41</v>
      </c>
      <c r="V6" s="99">
        <v>5327</v>
      </c>
      <c r="W6" s="99">
        <v>697</v>
      </c>
      <c r="X6" s="99"/>
      <c r="Y6" s="99">
        <v>9890</v>
      </c>
      <c r="Z6" s="99"/>
      <c r="AA6" s="99">
        <v>4221</v>
      </c>
      <c r="AB6" s="99"/>
      <c r="AC6" s="99">
        <v>263</v>
      </c>
      <c r="AD6" s="99"/>
      <c r="AE6" s="99">
        <v>1671</v>
      </c>
      <c r="AF6" s="99"/>
      <c r="AG6" s="99">
        <v>10147</v>
      </c>
      <c r="AH6" s="96">
        <f t="shared" si="2"/>
        <v>32216</v>
      </c>
      <c r="AI6" s="51">
        <f t="shared" si="3"/>
        <v>32216</v>
      </c>
      <c r="AJ6" s="56" t="str">
        <f>AJ$3</f>
        <v>W-3.6</v>
      </c>
      <c r="AK6" s="56" t="s">
        <v>13</v>
      </c>
      <c r="AL6" s="56"/>
      <c r="AM6" s="4">
        <v>8784</v>
      </c>
      <c r="AN6" s="4">
        <v>12</v>
      </c>
      <c r="AO6" s="184">
        <v>100</v>
      </c>
      <c r="AP6" s="184">
        <v>0</v>
      </c>
      <c r="AQ6" s="52">
        <f t="shared" si="4"/>
        <v>32216</v>
      </c>
      <c r="AR6" s="12">
        <f t="shared" si="5"/>
        <v>0</v>
      </c>
      <c r="AS6" s="53">
        <f t="shared" si="14"/>
        <v>0</v>
      </c>
      <c r="AT6" s="53">
        <f>AT5</f>
        <v>0</v>
      </c>
      <c r="AU6" s="31">
        <f t="shared" si="6"/>
        <v>0</v>
      </c>
      <c r="AV6" s="31">
        <f t="shared" si="6"/>
        <v>0</v>
      </c>
      <c r="AW6" s="31">
        <f t="shared" si="7"/>
        <v>0</v>
      </c>
      <c r="AX6" s="56">
        <f>AX$3</f>
        <v>0</v>
      </c>
      <c r="AY6" s="10">
        <f t="shared" si="0"/>
        <v>0</v>
      </c>
      <c r="AZ6" s="56">
        <f>AZ$3</f>
        <v>0</v>
      </c>
      <c r="BA6" s="10">
        <f t="shared" si="1"/>
        <v>0</v>
      </c>
      <c r="BB6" s="4"/>
      <c r="BC6" s="10">
        <f t="shared" si="8"/>
        <v>0</v>
      </c>
      <c r="BD6" s="56">
        <f>BD$3</f>
        <v>48.78</v>
      </c>
      <c r="BE6" s="10">
        <f t="shared" si="9"/>
        <v>585.36</v>
      </c>
      <c r="BF6" s="56">
        <f>BF$3</f>
        <v>40.200000000000003</v>
      </c>
      <c r="BG6" s="10">
        <f t="shared" si="10"/>
        <v>0</v>
      </c>
      <c r="BH6" s="56">
        <f>BH$3</f>
        <v>3.0300000000000001E-2</v>
      </c>
      <c r="BI6" s="103">
        <f t="shared" si="11"/>
        <v>976.14480000000015</v>
      </c>
      <c r="BJ6" s="56">
        <f>BJ$3</f>
        <v>2.4969999999999999E-2</v>
      </c>
      <c r="BK6" s="103">
        <f t="shared" si="12"/>
        <v>0</v>
      </c>
      <c r="BL6" s="5">
        <f t="shared" si="13"/>
        <v>1561.5048000000002</v>
      </c>
    </row>
    <row r="7" spans="1:64">
      <c r="A7" s="4">
        <v>5</v>
      </c>
      <c r="B7" s="56" t="s">
        <v>2532</v>
      </c>
      <c r="C7" s="56" t="s">
        <v>28</v>
      </c>
      <c r="D7" s="56" t="s">
        <v>29</v>
      </c>
      <c r="E7" s="56"/>
      <c r="F7" s="56" t="s">
        <v>30</v>
      </c>
      <c r="G7" s="56" t="s">
        <v>31</v>
      </c>
      <c r="H7" s="56" t="s">
        <v>32</v>
      </c>
      <c r="I7" s="56"/>
      <c r="J7" s="56" t="s">
        <v>33</v>
      </c>
      <c r="K7" s="56" t="s">
        <v>2387</v>
      </c>
      <c r="L7" s="56" t="s">
        <v>11</v>
      </c>
      <c r="M7" s="56" t="s">
        <v>42</v>
      </c>
      <c r="N7" s="56" t="s">
        <v>29</v>
      </c>
      <c r="O7" s="56" t="s">
        <v>30</v>
      </c>
      <c r="P7" s="56" t="s">
        <v>30</v>
      </c>
      <c r="Q7" s="56" t="s">
        <v>34</v>
      </c>
      <c r="R7" s="110" t="s">
        <v>35</v>
      </c>
      <c r="S7" s="110"/>
      <c r="T7" s="56" t="s">
        <v>43</v>
      </c>
      <c r="U7" s="56" t="s">
        <v>44</v>
      </c>
      <c r="V7" s="99">
        <v>4810</v>
      </c>
      <c r="W7" s="99">
        <v>618</v>
      </c>
      <c r="X7" s="99"/>
      <c r="Y7" s="99">
        <v>6238</v>
      </c>
      <c r="Z7" s="99"/>
      <c r="AA7" s="99">
        <v>2405</v>
      </c>
      <c r="AB7" s="99"/>
      <c r="AC7" s="99">
        <v>365</v>
      </c>
      <c r="AD7" s="99"/>
      <c r="AE7" s="99">
        <v>1534</v>
      </c>
      <c r="AF7" s="99"/>
      <c r="AG7" s="99">
        <v>7311</v>
      </c>
      <c r="AH7" s="96">
        <f t="shared" si="2"/>
        <v>23281</v>
      </c>
      <c r="AI7" s="51">
        <f t="shared" si="3"/>
        <v>23281</v>
      </c>
      <c r="AJ7" s="56" t="str">
        <f>AJ$3</f>
        <v>W-3.6</v>
      </c>
      <c r="AK7" s="56" t="s">
        <v>13</v>
      </c>
      <c r="AL7" s="56"/>
      <c r="AM7" s="4">
        <v>8784</v>
      </c>
      <c r="AN7" s="4">
        <v>12</v>
      </c>
      <c r="AO7" s="184">
        <v>100</v>
      </c>
      <c r="AP7" s="184">
        <v>0</v>
      </c>
      <c r="AQ7" s="52">
        <f t="shared" si="4"/>
        <v>23281</v>
      </c>
      <c r="AR7" s="12">
        <f t="shared" si="5"/>
        <v>0</v>
      </c>
      <c r="AS7" s="53">
        <f t="shared" si="14"/>
        <v>0</v>
      </c>
      <c r="AT7" s="53">
        <f t="shared" si="14"/>
        <v>0</v>
      </c>
      <c r="AU7" s="31">
        <f t="shared" si="6"/>
        <v>0</v>
      </c>
      <c r="AV7" s="31">
        <f t="shared" si="6"/>
        <v>0</v>
      </c>
      <c r="AW7" s="31">
        <f t="shared" si="7"/>
        <v>0</v>
      </c>
      <c r="AX7" s="56">
        <f>AX$3</f>
        <v>0</v>
      </c>
      <c r="AY7" s="10">
        <f t="shared" si="0"/>
        <v>0</v>
      </c>
      <c r="AZ7" s="56">
        <f>AZ$3</f>
        <v>0</v>
      </c>
      <c r="BA7" s="10">
        <f t="shared" si="1"/>
        <v>0</v>
      </c>
      <c r="BB7" s="4"/>
      <c r="BC7" s="10">
        <f t="shared" si="8"/>
        <v>0</v>
      </c>
      <c r="BD7" s="56">
        <f>BD$3</f>
        <v>48.78</v>
      </c>
      <c r="BE7" s="10">
        <f t="shared" si="9"/>
        <v>585.36</v>
      </c>
      <c r="BF7" s="56">
        <f>BF$3</f>
        <v>40.200000000000003</v>
      </c>
      <c r="BG7" s="10">
        <f t="shared" si="10"/>
        <v>0</v>
      </c>
      <c r="BH7" s="56">
        <f>BH$3</f>
        <v>3.0300000000000001E-2</v>
      </c>
      <c r="BI7" s="103">
        <f t="shared" si="11"/>
        <v>705.41430000000003</v>
      </c>
      <c r="BJ7" s="56">
        <f>BJ$3</f>
        <v>2.4969999999999999E-2</v>
      </c>
      <c r="BK7" s="103">
        <f t="shared" si="12"/>
        <v>0</v>
      </c>
      <c r="BL7" s="5">
        <f t="shared" si="13"/>
        <v>1290.7743</v>
      </c>
    </row>
    <row r="8" spans="1:64">
      <c r="A8" s="4">
        <v>6</v>
      </c>
      <c r="B8" s="56" t="s">
        <v>2446</v>
      </c>
      <c r="C8" s="56" t="s">
        <v>800</v>
      </c>
      <c r="D8" s="56" t="s">
        <v>801</v>
      </c>
      <c r="E8" s="56"/>
      <c r="F8" s="56" t="s">
        <v>802</v>
      </c>
      <c r="G8" s="56" t="s">
        <v>803</v>
      </c>
      <c r="H8" s="56" t="s">
        <v>804</v>
      </c>
      <c r="I8" s="56"/>
      <c r="J8" s="56" t="s">
        <v>805</v>
      </c>
      <c r="K8" s="56" t="s">
        <v>2387</v>
      </c>
      <c r="L8" s="56" t="s">
        <v>11</v>
      </c>
      <c r="M8" s="56" t="s">
        <v>806</v>
      </c>
      <c r="N8" s="56" t="s">
        <v>801</v>
      </c>
      <c r="O8" s="56" t="s">
        <v>802</v>
      </c>
      <c r="P8" s="56" t="s">
        <v>802</v>
      </c>
      <c r="Q8" s="56" t="s">
        <v>803</v>
      </c>
      <c r="R8" s="110" t="s">
        <v>804</v>
      </c>
      <c r="S8" s="110"/>
      <c r="T8" s="56" t="s">
        <v>807</v>
      </c>
      <c r="U8" s="56" t="s">
        <v>808</v>
      </c>
      <c r="V8" s="99">
        <v>25238</v>
      </c>
      <c r="W8" s="99">
        <v>13321</v>
      </c>
      <c r="X8" s="99">
        <v>11329</v>
      </c>
      <c r="Y8" s="99">
        <v>16560</v>
      </c>
      <c r="Z8" s="99">
        <v>5723</v>
      </c>
      <c r="AA8" s="99">
        <v>251</v>
      </c>
      <c r="AB8" s="99">
        <v>0</v>
      </c>
      <c r="AC8" s="99">
        <v>0</v>
      </c>
      <c r="AD8" s="99">
        <v>3785</v>
      </c>
      <c r="AE8" s="99">
        <v>6190</v>
      </c>
      <c r="AF8" s="99">
        <v>13631</v>
      </c>
      <c r="AG8" s="99">
        <v>18526</v>
      </c>
      <c r="AH8" s="96">
        <f t="shared" si="2"/>
        <v>114554</v>
      </c>
      <c r="AI8" s="51">
        <f t="shared" si="3"/>
        <v>114554</v>
      </c>
      <c r="AJ8" s="56" t="str">
        <f>AJ$4</f>
        <v>W-4</v>
      </c>
      <c r="AK8" s="56" t="s">
        <v>13</v>
      </c>
      <c r="AL8" s="56"/>
      <c r="AM8" s="4">
        <v>8784</v>
      </c>
      <c r="AN8" s="4">
        <v>12</v>
      </c>
      <c r="AO8" s="184">
        <v>100</v>
      </c>
      <c r="AP8" s="184">
        <v>0</v>
      </c>
      <c r="AQ8" s="52">
        <f t="shared" si="4"/>
        <v>114554</v>
      </c>
      <c r="AR8" s="12">
        <f t="shared" si="5"/>
        <v>0</v>
      </c>
      <c r="AS8" s="53">
        <f t="shared" si="14"/>
        <v>0</v>
      </c>
      <c r="AT8" s="53">
        <f t="shared" si="14"/>
        <v>0</v>
      </c>
      <c r="AU8" s="31">
        <f t="shared" si="6"/>
        <v>0</v>
      </c>
      <c r="AV8" s="31">
        <f t="shared" si="6"/>
        <v>0</v>
      </c>
      <c r="AW8" s="31">
        <f t="shared" si="7"/>
        <v>0</v>
      </c>
      <c r="AX8" s="56">
        <f>AX$4</f>
        <v>0</v>
      </c>
      <c r="AY8" s="10">
        <f t="shared" si="0"/>
        <v>0</v>
      </c>
      <c r="AZ8" s="56">
        <f>AZ$4</f>
        <v>0</v>
      </c>
      <c r="BA8" s="10">
        <f t="shared" si="1"/>
        <v>0</v>
      </c>
      <c r="BB8" s="4"/>
      <c r="BC8" s="10">
        <f t="shared" si="8"/>
        <v>0</v>
      </c>
      <c r="BD8" s="56">
        <f>BD$4</f>
        <v>270.85000000000002</v>
      </c>
      <c r="BE8" s="10">
        <f t="shared" si="9"/>
        <v>3250.2</v>
      </c>
      <c r="BF8" s="56">
        <f>BF$4</f>
        <v>223.2</v>
      </c>
      <c r="BG8" s="10">
        <f t="shared" si="10"/>
        <v>0</v>
      </c>
      <c r="BH8" s="56">
        <f>BH$4</f>
        <v>2.9919999999999999E-2</v>
      </c>
      <c r="BI8" s="103">
        <f t="shared" si="11"/>
        <v>3427.4556800000005</v>
      </c>
      <c r="BJ8" s="56">
        <f>BJ$4</f>
        <v>2.4649999999999998E-2</v>
      </c>
      <c r="BK8" s="103">
        <f t="shared" si="12"/>
        <v>0</v>
      </c>
      <c r="BL8" s="5">
        <f t="shared" si="13"/>
        <v>6677.6556799999998</v>
      </c>
    </row>
    <row r="9" spans="1:64">
      <c r="A9" s="4">
        <v>7</v>
      </c>
      <c r="B9" s="56" t="s">
        <v>2446</v>
      </c>
      <c r="C9" s="56" t="s">
        <v>809</v>
      </c>
      <c r="D9" s="56" t="s">
        <v>810</v>
      </c>
      <c r="E9" s="56"/>
      <c r="F9" s="56" t="s">
        <v>811</v>
      </c>
      <c r="G9" s="56" t="s">
        <v>812</v>
      </c>
      <c r="H9" s="56" t="s">
        <v>813</v>
      </c>
      <c r="I9" s="56"/>
      <c r="J9" s="56" t="s">
        <v>814</v>
      </c>
      <c r="K9" s="56" t="s">
        <v>2387</v>
      </c>
      <c r="L9" s="56" t="s">
        <v>11</v>
      </c>
      <c r="M9" s="56"/>
      <c r="N9" s="56" t="s">
        <v>810</v>
      </c>
      <c r="O9" s="56"/>
      <c r="P9" s="56" t="s">
        <v>811</v>
      </c>
      <c r="Q9" s="56" t="s">
        <v>812</v>
      </c>
      <c r="R9" s="110" t="s">
        <v>813</v>
      </c>
      <c r="S9" s="110"/>
      <c r="T9" s="56" t="s">
        <v>815</v>
      </c>
      <c r="U9" s="56" t="s">
        <v>816</v>
      </c>
      <c r="V9" s="99"/>
      <c r="W9" s="99">
        <v>18978</v>
      </c>
      <c r="X9" s="99"/>
      <c r="Y9" s="99">
        <v>18718</v>
      </c>
      <c r="Z9" s="99"/>
      <c r="AA9" s="99">
        <v>3596</v>
      </c>
      <c r="AB9" s="99"/>
      <c r="AC9" s="99">
        <v>0</v>
      </c>
      <c r="AD9" s="99"/>
      <c r="AE9" s="99">
        <v>1354</v>
      </c>
      <c r="AF9" s="99"/>
      <c r="AG9" s="99">
        <v>22548</v>
      </c>
      <c r="AH9" s="96">
        <f t="shared" si="2"/>
        <v>65194</v>
      </c>
      <c r="AI9" s="51">
        <f t="shared" si="3"/>
        <v>65194</v>
      </c>
      <c r="AJ9" s="56" t="str">
        <f>AJ$3</f>
        <v>W-3.6</v>
      </c>
      <c r="AK9" s="56" t="s">
        <v>13</v>
      </c>
      <c r="AL9" s="56"/>
      <c r="AM9" s="4">
        <v>8784</v>
      </c>
      <c r="AN9" s="4">
        <v>12</v>
      </c>
      <c r="AO9" s="184">
        <v>100</v>
      </c>
      <c r="AP9" s="184">
        <v>0</v>
      </c>
      <c r="AQ9" s="52">
        <f t="shared" si="4"/>
        <v>65194</v>
      </c>
      <c r="AR9" s="12">
        <f t="shared" si="5"/>
        <v>0</v>
      </c>
      <c r="AS9" s="53">
        <f t="shared" si="14"/>
        <v>0</v>
      </c>
      <c r="AT9" s="53">
        <f t="shared" si="14"/>
        <v>0</v>
      </c>
      <c r="AU9" s="31">
        <f t="shared" si="6"/>
        <v>0</v>
      </c>
      <c r="AV9" s="31">
        <f t="shared" si="6"/>
        <v>0</v>
      </c>
      <c r="AW9" s="31">
        <f t="shared" si="7"/>
        <v>0</v>
      </c>
      <c r="AX9" s="56">
        <f>AX$3</f>
        <v>0</v>
      </c>
      <c r="AY9" s="10">
        <f t="shared" si="0"/>
        <v>0</v>
      </c>
      <c r="AZ9" s="56">
        <f>AZ$3</f>
        <v>0</v>
      </c>
      <c r="BA9" s="10">
        <f t="shared" si="1"/>
        <v>0</v>
      </c>
      <c r="BB9" s="54">
        <v>3.8999999999999998E-3</v>
      </c>
      <c r="BC9" s="10">
        <f t="shared" si="8"/>
        <v>254.25659999999999</v>
      </c>
      <c r="BD9" s="56">
        <f>BD$3</f>
        <v>48.78</v>
      </c>
      <c r="BE9" s="10">
        <f t="shared" si="9"/>
        <v>585.36</v>
      </c>
      <c r="BF9" s="56">
        <f>BF$3</f>
        <v>40.200000000000003</v>
      </c>
      <c r="BG9" s="10">
        <f t="shared" si="10"/>
        <v>0</v>
      </c>
      <c r="BH9" s="56">
        <f>BH$3</f>
        <v>3.0300000000000001E-2</v>
      </c>
      <c r="BI9" s="103">
        <f t="shared" si="11"/>
        <v>1975.3782000000001</v>
      </c>
      <c r="BJ9" s="56">
        <f>BJ$3</f>
        <v>2.4969999999999999E-2</v>
      </c>
      <c r="BK9" s="103">
        <f t="shared" si="12"/>
        <v>0</v>
      </c>
      <c r="BL9" s="5">
        <f t="shared" si="13"/>
        <v>2814.9948000000004</v>
      </c>
    </row>
    <row r="10" spans="1:64">
      <c r="A10" s="4">
        <v>8</v>
      </c>
      <c r="B10" s="56" t="s">
        <v>2446</v>
      </c>
      <c r="C10" s="56" t="s">
        <v>817</v>
      </c>
      <c r="D10" s="56" t="s">
        <v>818</v>
      </c>
      <c r="E10" s="56"/>
      <c r="F10" s="56" t="s">
        <v>819</v>
      </c>
      <c r="G10" s="56" t="s">
        <v>173</v>
      </c>
      <c r="H10" s="56" t="s">
        <v>32</v>
      </c>
      <c r="I10" s="56"/>
      <c r="J10" s="56" t="s">
        <v>820</v>
      </c>
      <c r="K10" s="56" t="s">
        <v>2387</v>
      </c>
      <c r="L10" s="56" t="s">
        <v>11</v>
      </c>
      <c r="M10" s="56" t="s">
        <v>822</v>
      </c>
      <c r="N10" s="56" t="s">
        <v>818</v>
      </c>
      <c r="O10" s="56"/>
      <c r="P10" s="56" t="s">
        <v>821</v>
      </c>
      <c r="Q10" s="56" t="s">
        <v>173</v>
      </c>
      <c r="R10" s="110" t="s">
        <v>32</v>
      </c>
      <c r="S10" s="110"/>
      <c r="T10" s="56" t="s">
        <v>823</v>
      </c>
      <c r="U10" s="56" t="s">
        <v>824</v>
      </c>
      <c r="V10" s="99">
        <v>22543</v>
      </c>
      <c r="W10" s="99">
        <v>1450</v>
      </c>
      <c r="X10" s="99"/>
      <c r="Y10" s="99">
        <v>43453</v>
      </c>
      <c r="Z10" s="99"/>
      <c r="AA10" s="99">
        <v>11278</v>
      </c>
      <c r="AB10" s="99"/>
      <c r="AC10" s="99">
        <v>4991</v>
      </c>
      <c r="AD10" s="99"/>
      <c r="AE10" s="99">
        <v>8634</v>
      </c>
      <c r="AF10" s="99">
        <v>13401</v>
      </c>
      <c r="AG10" s="99">
        <v>31581</v>
      </c>
      <c r="AH10" s="96">
        <f t="shared" si="2"/>
        <v>137331</v>
      </c>
      <c r="AI10" s="51">
        <f t="shared" si="3"/>
        <v>137331</v>
      </c>
      <c r="AJ10" s="56" t="str">
        <f>AJ$4</f>
        <v>W-4</v>
      </c>
      <c r="AK10" s="56" t="s">
        <v>13</v>
      </c>
      <c r="AL10" s="56"/>
      <c r="AM10" s="4">
        <v>8784</v>
      </c>
      <c r="AN10" s="4">
        <v>12</v>
      </c>
      <c r="AO10" s="184">
        <v>100</v>
      </c>
      <c r="AP10" s="184">
        <v>0</v>
      </c>
      <c r="AQ10" s="52">
        <f t="shared" si="4"/>
        <v>137331</v>
      </c>
      <c r="AR10" s="12">
        <f t="shared" si="5"/>
        <v>0</v>
      </c>
      <c r="AS10" s="53">
        <f t="shared" si="14"/>
        <v>0</v>
      </c>
      <c r="AT10" s="53">
        <f t="shared" si="14"/>
        <v>0</v>
      </c>
      <c r="AU10" s="31">
        <f t="shared" si="6"/>
        <v>0</v>
      </c>
      <c r="AV10" s="31">
        <f t="shared" si="6"/>
        <v>0</v>
      </c>
      <c r="AW10" s="31">
        <f t="shared" si="7"/>
        <v>0</v>
      </c>
      <c r="AX10" s="56">
        <f>AX$4</f>
        <v>0</v>
      </c>
      <c r="AY10" s="10">
        <f t="shared" si="0"/>
        <v>0</v>
      </c>
      <c r="AZ10" s="56">
        <f>AZ$4</f>
        <v>0</v>
      </c>
      <c r="BA10" s="10">
        <f t="shared" si="1"/>
        <v>0</v>
      </c>
      <c r="BB10" s="54">
        <v>3.8999999999999998E-3</v>
      </c>
      <c r="BC10" s="10">
        <f t="shared" si="8"/>
        <v>535.59089999999992</v>
      </c>
      <c r="BD10" s="56">
        <f>BD$4</f>
        <v>270.85000000000002</v>
      </c>
      <c r="BE10" s="10">
        <f t="shared" si="9"/>
        <v>3250.2</v>
      </c>
      <c r="BF10" s="56">
        <f>BF$4</f>
        <v>223.2</v>
      </c>
      <c r="BG10" s="10">
        <f t="shared" si="10"/>
        <v>0</v>
      </c>
      <c r="BH10" s="56">
        <f>BH$4</f>
        <v>2.9919999999999999E-2</v>
      </c>
      <c r="BI10" s="103">
        <f t="shared" si="11"/>
        <v>4108.9435199999998</v>
      </c>
      <c r="BJ10" s="56">
        <f>BJ$4</f>
        <v>2.4649999999999998E-2</v>
      </c>
      <c r="BK10" s="103">
        <f t="shared" si="12"/>
        <v>0</v>
      </c>
      <c r="BL10" s="5">
        <f t="shared" si="13"/>
        <v>7894.7344199999998</v>
      </c>
    </row>
    <row r="11" spans="1:64">
      <c r="A11" s="4">
        <v>9</v>
      </c>
      <c r="B11" s="56" t="s">
        <v>2446</v>
      </c>
      <c r="C11" s="56" t="s">
        <v>825</v>
      </c>
      <c r="D11" s="56" t="s">
        <v>826</v>
      </c>
      <c r="E11" s="56"/>
      <c r="F11" s="56" t="s">
        <v>827</v>
      </c>
      <c r="G11" s="56" t="s">
        <v>828</v>
      </c>
      <c r="H11" s="56" t="s">
        <v>39</v>
      </c>
      <c r="I11" s="56"/>
      <c r="J11" s="56" t="s">
        <v>829</v>
      </c>
      <c r="K11" s="56" t="s">
        <v>2387</v>
      </c>
      <c r="L11" s="56" t="s">
        <v>11</v>
      </c>
      <c r="M11" s="56" t="s">
        <v>830</v>
      </c>
      <c r="N11" s="56" t="s">
        <v>826</v>
      </c>
      <c r="O11" s="56" t="s">
        <v>827</v>
      </c>
      <c r="P11" s="56" t="s">
        <v>827</v>
      </c>
      <c r="Q11" s="56" t="s">
        <v>803</v>
      </c>
      <c r="R11" s="110" t="s">
        <v>640</v>
      </c>
      <c r="S11" s="110"/>
      <c r="T11" s="56" t="s">
        <v>831</v>
      </c>
      <c r="U11" s="56" t="s">
        <v>832</v>
      </c>
      <c r="V11" s="99">
        <v>5144</v>
      </c>
      <c r="W11" s="99"/>
      <c r="X11" s="99">
        <v>6603</v>
      </c>
      <c r="Y11" s="99"/>
      <c r="Z11" s="99">
        <v>7404</v>
      </c>
      <c r="AA11" s="99"/>
      <c r="AB11" s="99">
        <v>0</v>
      </c>
      <c r="AC11" s="99"/>
      <c r="AD11" s="99">
        <v>0</v>
      </c>
      <c r="AE11" s="99"/>
      <c r="AF11" s="99">
        <v>1126</v>
      </c>
      <c r="AG11" s="99">
        <v>6033</v>
      </c>
      <c r="AH11" s="96">
        <f t="shared" si="2"/>
        <v>26310</v>
      </c>
      <c r="AI11" s="51">
        <f t="shared" si="3"/>
        <v>26310</v>
      </c>
      <c r="AJ11" s="56" t="str">
        <f>AJ$3</f>
        <v>W-3.6</v>
      </c>
      <c r="AK11" s="56" t="s">
        <v>13</v>
      </c>
      <c r="AL11" s="56"/>
      <c r="AM11" s="4">
        <v>8784</v>
      </c>
      <c r="AN11" s="4">
        <v>12</v>
      </c>
      <c r="AO11" s="184">
        <v>100</v>
      </c>
      <c r="AP11" s="184">
        <v>0</v>
      </c>
      <c r="AQ11" s="52">
        <f t="shared" si="4"/>
        <v>26310</v>
      </c>
      <c r="AR11" s="12">
        <f t="shared" si="5"/>
        <v>0</v>
      </c>
      <c r="AS11" s="53">
        <f t="shared" si="14"/>
        <v>0</v>
      </c>
      <c r="AT11" s="53">
        <f t="shared" si="14"/>
        <v>0</v>
      </c>
      <c r="AU11" s="31">
        <f t="shared" si="6"/>
        <v>0</v>
      </c>
      <c r="AV11" s="31">
        <f t="shared" si="6"/>
        <v>0</v>
      </c>
      <c r="AW11" s="31">
        <f t="shared" si="7"/>
        <v>0</v>
      </c>
      <c r="AX11" s="56">
        <f>AX$3</f>
        <v>0</v>
      </c>
      <c r="AY11" s="10">
        <f t="shared" si="0"/>
        <v>0</v>
      </c>
      <c r="AZ11" s="56">
        <f>AZ$3</f>
        <v>0</v>
      </c>
      <c r="BA11" s="10">
        <f t="shared" si="1"/>
        <v>0</v>
      </c>
      <c r="BB11" s="54">
        <v>3.8999999999999998E-3</v>
      </c>
      <c r="BC11" s="10">
        <f t="shared" si="8"/>
        <v>102.60899999999999</v>
      </c>
      <c r="BD11" s="56">
        <f>BD$3</f>
        <v>48.78</v>
      </c>
      <c r="BE11" s="10">
        <f t="shared" si="9"/>
        <v>585.36</v>
      </c>
      <c r="BF11" s="56">
        <f>BF$3</f>
        <v>40.200000000000003</v>
      </c>
      <c r="BG11" s="10">
        <f t="shared" si="10"/>
        <v>0</v>
      </c>
      <c r="BH11" s="56">
        <f>BH$3</f>
        <v>3.0300000000000001E-2</v>
      </c>
      <c r="BI11" s="103">
        <f t="shared" si="11"/>
        <v>797.19299999999998</v>
      </c>
      <c r="BJ11" s="56">
        <f>BJ$3</f>
        <v>2.4969999999999999E-2</v>
      </c>
      <c r="BK11" s="103">
        <f t="shared" si="12"/>
        <v>0</v>
      </c>
      <c r="BL11" s="5">
        <f t="shared" si="13"/>
        <v>1485.1619999999998</v>
      </c>
    </row>
    <row r="12" spans="1:64">
      <c r="A12" s="4">
        <v>10</v>
      </c>
      <c r="B12" s="56" t="s">
        <v>2446</v>
      </c>
      <c r="C12" s="56" t="s">
        <v>935</v>
      </c>
      <c r="D12" s="56" t="s">
        <v>936</v>
      </c>
      <c r="E12" s="56"/>
      <c r="F12" s="56" t="s">
        <v>937</v>
      </c>
      <c r="G12" s="56" t="s">
        <v>239</v>
      </c>
      <c r="H12" s="56" t="s">
        <v>938</v>
      </c>
      <c r="I12" s="56"/>
      <c r="J12" s="56" t="s">
        <v>939</v>
      </c>
      <c r="K12" s="56" t="s">
        <v>2387</v>
      </c>
      <c r="L12" s="56" t="s">
        <v>11</v>
      </c>
      <c r="M12" s="56" t="s">
        <v>442</v>
      </c>
      <c r="N12" s="56" t="s">
        <v>936</v>
      </c>
      <c r="O12" s="56"/>
      <c r="P12" s="56" t="s">
        <v>937</v>
      </c>
      <c r="Q12" s="56" t="s">
        <v>239</v>
      </c>
      <c r="R12" s="110" t="s">
        <v>941</v>
      </c>
      <c r="S12" s="110" t="s">
        <v>166</v>
      </c>
      <c r="T12" s="56" t="s">
        <v>942</v>
      </c>
      <c r="U12" s="56" t="s">
        <v>943</v>
      </c>
      <c r="V12" s="99"/>
      <c r="W12" s="99"/>
      <c r="X12" s="99">
        <v>12409</v>
      </c>
      <c r="Y12" s="99">
        <v>11003</v>
      </c>
      <c r="Z12" s="99"/>
      <c r="AA12" s="99"/>
      <c r="AB12" s="99"/>
      <c r="AC12" s="99"/>
      <c r="AD12" s="99"/>
      <c r="AE12" s="99"/>
      <c r="AF12" s="99"/>
      <c r="AG12" s="99">
        <v>14467</v>
      </c>
      <c r="AH12" s="96">
        <f t="shared" si="2"/>
        <v>37879</v>
      </c>
      <c r="AI12" s="51">
        <f t="shared" si="3"/>
        <v>37879</v>
      </c>
      <c r="AJ12" s="76" t="s">
        <v>109</v>
      </c>
      <c r="AK12" s="56" t="s">
        <v>13</v>
      </c>
      <c r="AL12" s="56"/>
      <c r="AM12" s="4">
        <v>8784</v>
      </c>
      <c r="AN12" s="4">
        <v>12</v>
      </c>
      <c r="AO12" s="184">
        <v>100</v>
      </c>
      <c r="AP12" s="184">
        <v>0</v>
      </c>
      <c r="AQ12" s="52">
        <f t="shared" si="4"/>
        <v>37879</v>
      </c>
      <c r="AR12" s="12">
        <f t="shared" si="5"/>
        <v>0</v>
      </c>
      <c r="AS12" s="53">
        <f t="shared" si="14"/>
        <v>0</v>
      </c>
      <c r="AT12" s="53">
        <f t="shared" si="14"/>
        <v>0</v>
      </c>
      <c r="AU12" s="31">
        <f t="shared" si="6"/>
        <v>0</v>
      </c>
      <c r="AV12" s="31">
        <f t="shared" si="6"/>
        <v>0</v>
      </c>
      <c r="AW12" s="31">
        <f t="shared" si="7"/>
        <v>0</v>
      </c>
      <c r="AX12" s="77">
        <f>'dane do formularza ofertowego'!D6</f>
        <v>0</v>
      </c>
      <c r="AY12" s="10">
        <f t="shared" si="0"/>
        <v>0</v>
      </c>
      <c r="AZ12" s="77">
        <f>'dane do formularza ofertowego'!D7</f>
        <v>0</v>
      </c>
      <c r="BA12" s="10">
        <f t="shared" si="1"/>
        <v>0</v>
      </c>
      <c r="BB12" s="4"/>
      <c r="BC12" s="10">
        <f t="shared" si="8"/>
        <v>0</v>
      </c>
      <c r="BD12" s="76">
        <v>13.87</v>
      </c>
      <c r="BE12" s="10">
        <f t="shared" si="9"/>
        <v>166.44</v>
      </c>
      <c r="BF12" s="76">
        <v>11.43</v>
      </c>
      <c r="BG12" s="10">
        <f t="shared" si="10"/>
        <v>0</v>
      </c>
      <c r="BH12" s="76">
        <v>3.4380000000000001E-2</v>
      </c>
      <c r="BI12" s="103">
        <f t="shared" si="11"/>
        <v>1302.2800199999999</v>
      </c>
      <c r="BJ12" s="76">
        <v>2.8320000000000001E-2</v>
      </c>
      <c r="BK12" s="103">
        <f t="shared" si="12"/>
        <v>0</v>
      </c>
      <c r="BL12" s="5">
        <f t="shared" si="13"/>
        <v>1468.72002</v>
      </c>
    </row>
    <row r="13" spans="1:64">
      <c r="A13" s="4">
        <v>11</v>
      </c>
      <c r="B13" s="56" t="s">
        <v>2446</v>
      </c>
      <c r="C13" s="56" t="s">
        <v>935</v>
      </c>
      <c r="D13" s="56" t="s">
        <v>936</v>
      </c>
      <c r="E13" s="56"/>
      <c r="F13" s="56" t="s">
        <v>937</v>
      </c>
      <c r="G13" s="56" t="s">
        <v>239</v>
      </c>
      <c r="H13" s="56" t="s">
        <v>938</v>
      </c>
      <c r="I13" s="56"/>
      <c r="J13" s="56" t="s">
        <v>939</v>
      </c>
      <c r="K13" s="56" t="s">
        <v>2387</v>
      </c>
      <c r="L13" s="56" t="s">
        <v>11</v>
      </c>
      <c r="M13" s="56" t="s">
        <v>944</v>
      </c>
      <c r="N13" s="56" t="s">
        <v>936</v>
      </c>
      <c r="O13" s="56"/>
      <c r="P13" s="56" t="s">
        <v>937</v>
      </c>
      <c r="Q13" s="56" t="s">
        <v>239</v>
      </c>
      <c r="R13" s="110" t="s">
        <v>940</v>
      </c>
      <c r="S13" s="110"/>
      <c r="T13" s="56" t="s">
        <v>945</v>
      </c>
      <c r="U13" s="56" t="s">
        <v>946</v>
      </c>
      <c r="V13" s="99">
        <v>17044</v>
      </c>
      <c r="W13" s="99">
        <v>13501</v>
      </c>
      <c r="X13" s="99">
        <v>13923</v>
      </c>
      <c r="Y13" s="99">
        <v>10980</v>
      </c>
      <c r="Z13" s="99">
        <v>2009</v>
      </c>
      <c r="AA13" s="99">
        <v>0</v>
      </c>
      <c r="AB13" s="99">
        <v>0</v>
      </c>
      <c r="AC13" s="99">
        <v>0</v>
      </c>
      <c r="AD13" s="99">
        <v>4289</v>
      </c>
      <c r="AE13" s="99">
        <v>8265</v>
      </c>
      <c r="AF13" s="99">
        <v>13193</v>
      </c>
      <c r="AG13" s="99">
        <v>16565</v>
      </c>
      <c r="AH13" s="96">
        <f t="shared" si="2"/>
        <v>99769</v>
      </c>
      <c r="AI13" s="51">
        <f t="shared" si="3"/>
        <v>99769</v>
      </c>
      <c r="AJ13" s="56" t="str">
        <f>AJ$4</f>
        <v>W-4</v>
      </c>
      <c r="AK13" s="56" t="s">
        <v>13</v>
      </c>
      <c r="AL13" s="56"/>
      <c r="AM13" s="4">
        <v>8784</v>
      </c>
      <c r="AN13" s="4">
        <v>12</v>
      </c>
      <c r="AO13" s="184">
        <v>81.040000000000006</v>
      </c>
      <c r="AP13" s="184">
        <v>18.96</v>
      </c>
      <c r="AQ13" s="52">
        <f t="shared" si="4"/>
        <v>80852</v>
      </c>
      <c r="AR13" s="12">
        <v>18917</v>
      </c>
      <c r="AS13" s="53">
        <f t="shared" si="14"/>
        <v>0</v>
      </c>
      <c r="AT13" s="53">
        <f t="shared" si="14"/>
        <v>0</v>
      </c>
      <c r="AU13" s="31">
        <f t="shared" si="6"/>
        <v>0</v>
      </c>
      <c r="AV13" s="31">
        <f t="shared" si="6"/>
        <v>0</v>
      </c>
      <c r="AW13" s="31">
        <f t="shared" si="7"/>
        <v>0</v>
      </c>
      <c r="AX13" s="56">
        <f>AX$4</f>
        <v>0</v>
      </c>
      <c r="AY13" s="10">
        <f t="shared" si="0"/>
        <v>0</v>
      </c>
      <c r="AZ13" s="56">
        <f>AZ$4</f>
        <v>0</v>
      </c>
      <c r="BA13" s="10">
        <f t="shared" si="1"/>
        <v>0</v>
      </c>
      <c r="BB13" s="4"/>
      <c r="BC13" s="10">
        <f t="shared" si="8"/>
        <v>0</v>
      </c>
      <c r="BD13" s="56">
        <f>BD$4</f>
        <v>270.85000000000002</v>
      </c>
      <c r="BE13" s="10">
        <f t="shared" si="9"/>
        <v>2633.9620800000002</v>
      </c>
      <c r="BF13" s="56">
        <f>BF$4</f>
        <v>223.2</v>
      </c>
      <c r="BG13" s="10">
        <f t="shared" si="10"/>
        <v>507.82463999999993</v>
      </c>
      <c r="BH13" s="56">
        <f>BH$4</f>
        <v>2.9919999999999999E-2</v>
      </c>
      <c r="BI13" s="103">
        <f t="shared" si="11"/>
        <v>2419.1157041920001</v>
      </c>
      <c r="BJ13" s="56">
        <f>BJ$4</f>
        <v>2.4649999999999998E-2</v>
      </c>
      <c r="BK13" s="103">
        <f t="shared" si="12"/>
        <v>466.28438915999999</v>
      </c>
      <c r="BL13" s="5">
        <f t="shared" si="13"/>
        <v>6027.1868133520002</v>
      </c>
    </row>
    <row r="14" spans="1:64">
      <c r="A14" s="4">
        <v>12</v>
      </c>
      <c r="B14" s="56" t="s">
        <v>2386</v>
      </c>
      <c r="C14" s="56" t="s">
        <v>996</v>
      </c>
      <c r="D14" s="56" t="s">
        <v>997</v>
      </c>
      <c r="E14" s="56"/>
      <c r="F14" s="56" t="s">
        <v>998</v>
      </c>
      <c r="G14" s="56" t="s">
        <v>999</v>
      </c>
      <c r="H14" s="56" t="s">
        <v>1000</v>
      </c>
      <c r="I14" s="56"/>
      <c r="J14" s="56" t="s">
        <v>1001</v>
      </c>
      <c r="K14" s="56" t="s">
        <v>2387</v>
      </c>
      <c r="L14" s="56" t="s">
        <v>11</v>
      </c>
      <c r="M14" s="56" t="s">
        <v>2533</v>
      </c>
      <c r="N14" s="56" t="s">
        <v>997</v>
      </c>
      <c r="O14" s="56"/>
      <c r="P14" s="56" t="s">
        <v>998</v>
      </c>
      <c r="Q14" s="56" t="s">
        <v>999</v>
      </c>
      <c r="R14" s="110" t="s">
        <v>1000</v>
      </c>
      <c r="S14" s="110"/>
      <c r="T14" s="56" t="s">
        <v>1002</v>
      </c>
      <c r="U14" s="56" t="s">
        <v>1003</v>
      </c>
      <c r="V14" s="99">
        <v>32818</v>
      </c>
      <c r="W14" s="99">
        <v>24724</v>
      </c>
      <c r="X14" s="99">
        <v>24711</v>
      </c>
      <c r="Y14" s="99">
        <v>19463</v>
      </c>
      <c r="Z14" s="99">
        <v>9027</v>
      </c>
      <c r="AA14" s="99">
        <v>4273</v>
      </c>
      <c r="AB14" s="99">
        <v>1255</v>
      </c>
      <c r="AC14" s="99">
        <v>1241</v>
      </c>
      <c r="AD14" s="99">
        <v>10335</v>
      </c>
      <c r="AE14" s="99">
        <v>13518</v>
      </c>
      <c r="AF14" s="99">
        <v>25446</v>
      </c>
      <c r="AG14" s="99">
        <v>31844</v>
      </c>
      <c r="AH14" s="96">
        <f t="shared" si="2"/>
        <v>198655</v>
      </c>
      <c r="AI14" s="51">
        <f t="shared" si="3"/>
        <v>198655</v>
      </c>
      <c r="AJ14" s="56" t="str">
        <f>AJ$4</f>
        <v>W-4</v>
      </c>
      <c r="AK14" s="56" t="s">
        <v>13</v>
      </c>
      <c r="AL14" s="56"/>
      <c r="AM14" s="4">
        <v>8784</v>
      </c>
      <c r="AN14" s="4">
        <v>12</v>
      </c>
      <c r="AO14" s="184">
        <v>100</v>
      </c>
      <c r="AP14" s="184">
        <v>0</v>
      </c>
      <c r="AQ14" s="52">
        <f t="shared" si="4"/>
        <v>198655</v>
      </c>
      <c r="AR14" s="12">
        <f t="shared" si="5"/>
        <v>0</v>
      </c>
      <c r="AS14" s="53">
        <f t="shared" si="14"/>
        <v>0</v>
      </c>
      <c r="AT14" s="53">
        <f t="shared" si="14"/>
        <v>0</v>
      </c>
      <c r="AU14" s="31">
        <f t="shared" si="6"/>
        <v>0</v>
      </c>
      <c r="AV14" s="31">
        <f t="shared" si="6"/>
        <v>0</v>
      </c>
      <c r="AW14" s="31">
        <f t="shared" si="7"/>
        <v>0</v>
      </c>
      <c r="AX14" s="56">
        <f>AX$4</f>
        <v>0</v>
      </c>
      <c r="AY14" s="10">
        <f t="shared" si="0"/>
        <v>0</v>
      </c>
      <c r="AZ14" s="56">
        <f>AZ$4</f>
        <v>0</v>
      </c>
      <c r="BA14" s="10">
        <f t="shared" si="1"/>
        <v>0</v>
      </c>
      <c r="BB14" s="54">
        <v>3.8999999999999998E-3</v>
      </c>
      <c r="BC14" s="10">
        <f t="shared" si="8"/>
        <v>774.75450000000001</v>
      </c>
      <c r="BD14" s="56">
        <f>BD$4</f>
        <v>270.85000000000002</v>
      </c>
      <c r="BE14" s="10">
        <f t="shared" si="9"/>
        <v>3250.2</v>
      </c>
      <c r="BF14" s="56">
        <f>BF$4</f>
        <v>223.2</v>
      </c>
      <c r="BG14" s="10">
        <f t="shared" si="10"/>
        <v>0</v>
      </c>
      <c r="BH14" s="56">
        <f>BH$4</f>
        <v>2.9919999999999999E-2</v>
      </c>
      <c r="BI14" s="103">
        <f t="shared" si="11"/>
        <v>5943.7575999999999</v>
      </c>
      <c r="BJ14" s="56">
        <f>BJ$4</f>
        <v>2.4649999999999998E-2</v>
      </c>
      <c r="BK14" s="103">
        <f t="shared" si="12"/>
        <v>0</v>
      </c>
      <c r="BL14" s="5">
        <f t="shared" si="13"/>
        <v>9968.7121000000006</v>
      </c>
    </row>
    <row r="15" spans="1:64">
      <c r="A15" s="4">
        <v>13</v>
      </c>
      <c r="B15" s="56" t="s">
        <v>2386</v>
      </c>
      <c r="C15" s="56" t="s">
        <v>1004</v>
      </c>
      <c r="D15" s="56" t="s">
        <v>1005</v>
      </c>
      <c r="E15" s="56" t="s">
        <v>1006</v>
      </c>
      <c r="F15" s="56" t="s">
        <v>1006</v>
      </c>
      <c r="G15" s="56" t="s">
        <v>1007</v>
      </c>
      <c r="H15" s="56" t="s">
        <v>1008</v>
      </c>
      <c r="I15" s="56"/>
      <c r="J15" s="56" t="s">
        <v>1009</v>
      </c>
      <c r="K15" s="56" t="s">
        <v>2534</v>
      </c>
      <c r="L15" s="56" t="s">
        <v>11</v>
      </c>
      <c r="M15" s="56" t="s">
        <v>1010</v>
      </c>
      <c r="N15" s="56" t="s">
        <v>1005</v>
      </c>
      <c r="O15" s="56" t="s">
        <v>1006</v>
      </c>
      <c r="P15" s="56" t="s">
        <v>1006</v>
      </c>
      <c r="Q15" s="56" t="s">
        <v>1007</v>
      </c>
      <c r="R15" s="110" t="s">
        <v>1008</v>
      </c>
      <c r="S15" s="110"/>
      <c r="T15" s="56" t="s">
        <v>1011</v>
      </c>
      <c r="U15" s="56"/>
      <c r="V15" s="99">
        <v>35621</v>
      </c>
      <c r="W15" s="99">
        <v>28772</v>
      </c>
      <c r="X15" s="99">
        <v>26688</v>
      </c>
      <c r="Y15" s="99">
        <v>19156</v>
      </c>
      <c r="Z15" s="99">
        <v>2955</v>
      </c>
      <c r="AA15" s="99">
        <v>240</v>
      </c>
      <c r="AB15" s="99">
        <v>0</v>
      </c>
      <c r="AC15" s="99">
        <v>392</v>
      </c>
      <c r="AD15" s="99">
        <v>7656</v>
      </c>
      <c r="AE15" s="99">
        <v>12873</v>
      </c>
      <c r="AF15" s="99">
        <v>23926</v>
      </c>
      <c r="AG15" s="99">
        <v>29940</v>
      </c>
      <c r="AH15" s="96">
        <f t="shared" si="2"/>
        <v>188219</v>
      </c>
      <c r="AI15" s="51">
        <f t="shared" si="3"/>
        <v>188219</v>
      </c>
      <c r="AJ15" s="76" t="s">
        <v>15</v>
      </c>
      <c r="AK15" s="56" t="s">
        <v>13</v>
      </c>
      <c r="AL15" s="56">
        <v>187</v>
      </c>
      <c r="AM15" s="4">
        <v>8784</v>
      </c>
      <c r="AN15" s="4">
        <v>12</v>
      </c>
      <c r="AO15" s="184">
        <v>89.65</v>
      </c>
      <c r="AP15" s="184">
        <v>10.35</v>
      </c>
      <c r="AQ15" s="52">
        <f t="shared" si="4"/>
        <v>168738</v>
      </c>
      <c r="AR15" s="12">
        <v>19481</v>
      </c>
      <c r="AS15" s="53">
        <f>AS14</f>
        <v>0</v>
      </c>
      <c r="AT15" s="53">
        <f>AT14</f>
        <v>0</v>
      </c>
      <c r="AU15" s="31">
        <f t="shared" si="6"/>
        <v>0</v>
      </c>
      <c r="AV15" s="31">
        <f t="shared" si="6"/>
        <v>0</v>
      </c>
      <c r="AW15" s="31">
        <f t="shared" si="7"/>
        <v>0</v>
      </c>
      <c r="AX15" s="77">
        <f>'dane do formularza ofertowego'!H6</f>
        <v>0</v>
      </c>
      <c r="AY15" s="10">
        <f t="shared" si="0"/>
        <v>0</v>
      </c>
      <c r="AZ15" s="77">
        <f>'dane do formularza ofertowego'!H7</f>
        <v>0</v>
      </c>
      <c r="BA15" s="10">
        <f t="shared" si="1"/>
        <v>0</v>
      </c>
      <c r="BB15" s="54">
        <v>3.8999999999999998E-3</v>
      </c>
      <c r="BC15" s="10">
        <f t="shared" si="8"/>
        <v>734.05409999999995</v>
      </c>
      <c r="BD15" s="76">
        <v>7.45E-3</v>
      </c>
      <c r="BE15" s="10">
        <f>BD15*AM15*AO15/100*AL15</f>
        <v>10970.8556364</v>
      </c>
      <c r="BF15" s="76">
        <v>6.1399999999999996E-3</v>
      </c>
      <c r="BG15" s="10">
        <f>BF15*AM15*AP15/100*AL15</f>
        <v>1043.8609579200001</v>
      </c>
      <c r="BH15" s="76">
        <v>2.128E-2</v>
      </c>
      <c r="BI15" s="103">
        <f t="shared" si="11"/>
        <v>3590.7517368800009</v>
      </c>
      <c r="BJ15" s="76">
        <v>1.754E-2</v>
      </c>
      <c r="BK15" s="103">
        <f t="shared" si="12"/>
        <v>341.69089041000001</v>
      </c>
      <c r="BL15" s="5">
        <f t="shared" si="13"/>
        <v>16681.213321610001</v>
      </c>
    </row>
    <row r="16" spans="1:64">
      <c r="A16" s="4">
        <v>14</v>
      </c>
      <c r="B16" s="56" t="s">
        <v>2386</v>
      </c>
      <c r="C16" s="56" t="s">
        <v>1012</v>
      </c>
      <c r="D16" s="56" t="s">
        <v>1013</v>
      </c>
      <c r="E16" s="56"/>
      <c r="F16" s="56" t="s">
        <v>1014</v>
      </c>
      <c r="G16" s="56" t="s">
        <v>1015</v>
      </c>
      <c r="H16" s="56" t="s">
        <v>1016</v>
      </c>
      <c r="I16" s="56"/>
      <c r="J16" s="56" t="s">
        <v>1017</v>
      </c>
      <c r="K16" s="56" t="s">
        <v>2387</v>
      </c>
      <c r="L16" s="56" t="s">
        <v>11</v>
      </c>
      <c r="M16" s="56" t="s">
        <v>1018</v>
      </c>
      <c r="N16" s="56" t="s">
        <v>1019</v>
      </c>
      <c r="O16" s="56" t="s">
        <v>1020</v>
      </c>
      <c r="P16" s="56" t="s">
        <v>1020</v>
      </c>
      <c r="Q16" s="56" t="s">
        <v>1021</v>
      </c>
      <c r="R16" s="110" t="s">
        <v>1022</v>
      </c>
      <c r="S16" s="110"/>
      <c r="T16" s="56" t="s">
        <v>1023</v>
      </c>
      <c r="U16" s="56" t="s">
        <v>1024</v>
      </c>
      <c r="V16" s="99"/>
      <c r="W16" s="99"/>
      <c r="X16" s="99"/>
      <c r="Y16" s="99">
        <v>12601</v>
      </c>
      <c r="Z16" s="99"/>
      <c r="AA16" s="99"/>
      <c r="AB16" s="99"/>
      <c r="AC16" s="99"/>
      <c r="AD16" s="99">
        <v>705</v>
      </c>
      <c r="AE16" s="99"/>
      <c r="AF16" s="99"/>
      <c r="AG16" s="99">
        <v>4177</v>
      </c>
      <c r="AH16" s="96">
        <f t="shared" si="2"/>
        <v>17483</v>
      </c>
      <c r="AI16" s="51">
        <f t="shared" si="3"/>
        <v>17483</v>
      </c>
      <c r="AJ16" s="56" t="str">
        <f>AJ$12</f>
        <v>W-2.1</v>
      </c>
      <c r="AK16" s="56" t="s">
        <v>13</v>
      </c>
      <c r="AL16" s="56"/>
      <c r="AM16" s="4">
        <v>8784</v>
      </c>
      <c r="AN16" s="4">
        <v>12</v>
      </c>
      <c r="AO16" s="184">
        <v>100</v>
      </c>
      <c r="AP16" s="184">
        <v>0</v>
      </c>
      <c r="AQ16" s="52">
        <f t="shared" si="4"/>
        <v>17483</v>
      </c>
      <c r="AR16" s="12">
        <f t="shared" si="5"/>
        <v>0</v>
      </c>
      <c r="AS16" s="53">
        <f t="shared" si="14"/>
        <v>0</v>
      </c>
      <c r="AT16" s="53">
        <f t="shared" si="14"/>
        <v>0</v>
      </c>
      <c r="AU16" s="31">
        <f t="shared" si="6"/>
        <v>0</v>
      </c>
      <c r="AV16" s="31">
        <f t="shared" si="6"/>
        <v>0</v>
      </c>
      <c r="AW16" s="31">
        <f t="shared" si="7"/>
        <v>0</v>
      </c>
      <c r="AX16" s="56">
        <f>AX$12</f>
        <v>0</v>
      </c>
      <c r="AY16" s="10">
        <f t="shared" si="0"/>
        <v>0</v>
      </c>
      <c r="AZ16" s="56">
        <f>AZ$12</f>
        <v>0</v>
      </c>
      <c r="BA16" s="10">
        <f t="shared" si="1"/>
        <v>0</v>
      </c>
      <c r="BB16" s="4"/>
      <c r="BC16" s="10">
        <f t="shared" si="8"/>
        <v>0</v>
      </c>
      <c r="BD16" s="56">
        <f>BD$12</f>
        <v>13.87</v>
      </c>
      <c r="BE16" s="10">
        <f t="shared" si="9"/>
        <v>166.44</v>
      </c>
      <c r="BF16" s="56">
        <f>BF$12</f>
        <v>11.43</v>
      </c>
      <c r="BG16" s="10">
        <f t="shared" si="10"/>
        <v>0</v>
      </c>
      <c r="BH16" s="56">
        <f>BH$12</f>
        <v>3.4380000000000001E-2</v>
      </c>
      <c r="BI16" s="103">
        <f t="shared" si="11"/>
        <v>601.06554000000006</v>
      </c>
      <c r="BJ16" s="56">
        <f>BJ$12</f>
        <v>2.8320000000000001E-2</v>
      </c>
      <c r="BK16" s="103">
        <f t="shared" si="12"/>
        <v>0</v>
      </c>
      <c r="BL16" s="5">
        <f t="shared" si="13"/>
        <v>767.50554000000011</v>
      </c>
    </row>
    <row r="17" spans="1:64">
      <c r="A17" s="4">
        <v>15</v>
      </c>
      <c r="B17" s="56" t="s">
        <v>2386</v>
      </c>
      <c r="C17" s="56" t="s">
        <v>1040</v>
      </c>
      <c r="D17" s="56" t="s">
        <v>1041</v>
      </c>
      <c r="E17" s="56"/>
      <c r="F17" s="56" t="s">
        <v>1027</v>
      </c>
      <c r="G17" s="56" t="s">
        <v>1042</v>
      </c>
      <c r="H17" s="56" t="s">
        <v>904</v>
      </c>
      <c r="I17" s="56"/>
      <c r="J17" s="56" t="s">
        <v>1043</v>
      </c>
      <c r="K17" s="56" t="s">
        <v>2387</v>
      </c>
      <c r="L17" s="56" t="s">
        <v>11</v>
      </c>
      <c r="M17" s="56" t="s">
        <v>1044</v>
      </c>
      <c r="N17" s="56" t="s">
        <v>1041</v>
      </c>
      <c r="O17" s="56"/>
      <c r="P17" s="56" t="s">
        <v>1027</v>
      </c>
      <c r="Q17" s="56" t="s">
        <v>1042</v>
      </c>
      <c r="R17" s="110" t="s">
        <v>904</v>
      </c>
      <c r="S17" s="110"/>
      <c r="T17" s="56" t="s">
        <v>1045</v>
      </c>
      <c r="U17" s="56"/>
      <c r="V17" s="99">
        <v>32592</v>
      </c>
      <c r="W17" s="99">
        <v>31119</v>
      </c>
      <c r="X17" s="99">
        <v>30048</v>
      </c>
      <c r="Y17" s="99">
        <v>26689</v>
      </c>
      <c r="Z17" s="99">
        <v>6547</v>
      </c>
      <c r="AA17" s="99">
        <v>3664</v>
      </c>
      <c r="AB17" s="99">
        <v>3975</v>
      </c>
      <c r="AC17" s="99">
        <v>3795</v>
      </c>
      <c r="AD17" s="99">
        <v>1255</v>
      </c>
      <c r="AE17" s="99">
        <v>19621</v>
      </c>
      <c r="AF17" s="99">
        <v>28368</v>
      </c>
      <c r="AG17" s="99">
        <v>35380</v>
      </c>
      <c r="AH17" s="96">
        <f t="shared" si="2"/>
        <v>223053</v>
      </c>
      <c r="AI17" s="51">
        <f t="shared" si="3"/>
        <v>223053</v>
      </c>
      <c r="AJ17" s="56" t="str">
        <f>AJ$15</f>
        <v>W-5.1</v>
      </c>
      <c r="AK17" s="56" t="s">
        <v>13</v>
      </c>
      <c r="AL17" s="56">
        <v>219</v>
      </c>
      <c r="AM17" s="4">
        <v>8784</v>
      </c>
      <c r="AN17" s="4">
        <v>12</v>
      </c>
      <c r="AO17" s="184">
        <v>100</v>
      </c>
      <c r="AP17" s="184">
        <v>0</v>
      </c>
      <c r="AQ17" s="52">
        <f t="shared" si="4"/>
        <v>223053</v>
      </c>
      <c r="AR17" s="12">
        <f t="shared" si="5"/>
        <v>0</v>
      </c>
      <c r="AS17" s="53">
        <f t="shared" si="14"/>
        <v>0</v>
      </c>
      <c r="AT17" s="55">
        <f>AT4</f>
        <v>0</v>
      </c>
      <c r="AU17" s="31">
        <f t="shared" si="6"/>
        <v>0</v>
      </c>
      <c r="AV17" s="31">
        <f t="shared" si="6"/>
        <v>0</v>
      </c>
      <c r="AW17" s="31">
        <f t="shared" si="7"/>
        <v>0</v>
      </c>
      <c r="AX17" s="56">
        <f>AX$15</f>
        <v>0</v>
      </c>
      <c r="AY17" s="10">
        <f t="shared" si="0"/>
        <v>0</v>
      </c>
      <c r="AZ17" s="56">
        <f>AZ$15</f>
        <v>0</v>
      </c>
      <c r="BA17" s="10">
        <f t="shared" si="1"/>
        <v>0</v>
      </c>
      <c r="BB17" s="54">
        <v>3.8999999999999998E-3</v>
      </c>
      <c r="BC17" s="10">
        <f t="shared" si="8"/>
        <v>869.9067</v>
      </c>
      <c r="BD17" s="56">
        <f>BD$15</f>
        <v>7.45E-3</v>
      </c>
      <c r="BE17" s="10">
        <f>BD17*AM17*AO17/100*AL17</f>
        <v>14331.535199999998</v>
      </c>
      <c r="BF17" s="56">
        <f>BF$15</f>
        <v>6.1399999999999996E-3</v>
      </c>
      <c r="BG17" s="10">
        <f t="shared" si="10"/>
        <v>0</v>
      </c>
      <c r="BH17" s="56">
        <f>BH$15</f>
        <v>2.128E-2</v>
      </c>
      <c r="BI17" s="103">
        <f t="shared" si="11"/>
        <v>4746.5678399999997</v>
      </c>
      <c r="BJ17" s="56">
        <f>BJ$15</f>
        <v>1.754E-2</v>
      </c>
      <c r="BK17" s="103">
        <f t="shared" si="12"/>
        <v>0</v>
      </c>
      <c r="BL17" s="5">
        <f t="shared" si="13"/>
        <v>19948.009739999998</v>
      </c>
    </row>
    <row r="18" spans="1:64">
      <c r="A18" s="4">
        <v>16</v>
      </c>
      <c r="B18" s="56" t="s">
        <v>2409</v>
      </c>
      <c r="C18" s="56" t="s">
        <v>1073</v>
      </c>
      <c r="D18" s="56" t="s">
        <v>1074</v>
      </c>
      <c r="E18" s="56"/>
      <c r="F18" s="56" t="s">
        <v>1075</v>
      </c>
      <c r="G18" s="56" t="s">
        <v>1076</v>
      </c>
      <c r="H18" s="56" t="s">
        <v>1077</v>
      </c>
      <c r="I18" s="56"/>
      <c r="J18" s="56" t="s">
        <v>1078</v>
      </c>
      <c r="K18" s="56" t="s">
        <v>2387</v>
      </c>
      <c r="L18" s="56" t="s">
        <v>11</v>
      </c>
      <c r="M18" s="56" t="s">
        <v>1079</v>
      </c>
      <c r="N18" s="56" t="s">
        <v>1074</v>
      </c>
      <c r="O18" s="56" t="s">
        <v>1075</v>
      </c>
      <c r="P18" s="56" t="s">
        <v>1075</v>
      </c>
      <c r="Q18" s="56" t="s">
        <v>1076</v>
      </c>
      <c r="R18" s="110" t="s">
        <v>1077</v>
      </c>
      <c r="S18" s="110"/>
      <c r="T18" s="56" t="s">
        <v>1080</v>
      </c>
      <c r="U18" s="56" t="s">
        <v>1081</v>
      </c>
      <c r="V18" s="99">
        <v>12047</v>
      </c>
      <c r="W18" s="99">
        <v>2720</v>
      </c>
      <c r="X18" s="99"/>
      <c r="Y18" s="99">
        <v>17454</v>
      </c>
      <c r="Z18" s="99"/>
      <c r="AA18" s="99">
        <v>4901</v>
      </c>
      <c r="AB18" s="99"/>
      <c r="AC18" s="99">
        <v>0</v>
      </c>
      <c r="AD18" s="99"/>
      <c r="AE18" s="99">
        <v>5794</v>
      </c>
      <c r="AF18" s="99"/>
      <c r="AG18" s="99">
        <v>19222</v>
      </c>
      <c r="AH18" s="96">
        <f t="shared" si="2"/>
        <v>62138</v>
      </c>
      <c r="AI18" s="51">
        <f t="shared" si="3"/>
        <v>62138</v>
      </c>
      <c r="AJ18" s="56" t="str">
        <f>AJ$3</f>
        <v>W-3.6</v>
      </c>
      <c r="AK18" s="56" t="s">
        <v>13</v>
      </c>
      <c r="AL18" s="56"/>
      <c r="AM18" s="4">
        <v>8784</v>
      </c>
      <c r="AN18" s="4">
        <v>12</v>
      </c>
      <c r="AO18" s="184">
        <v>100</v>
      </c>
      <c r="AP18" s="184">
        <v>0</v>
      </c>
      <c r="AQ18" s="52">
        <f t="shared" si="4"/>
        <v>62138</v>
      </c>
      <c r="AR18" s="12">
        <f t="shared" si="5"/>
        <v>0</v>
      </c>
      <c r="AS18" s="53">
        <f t="shared" si="14"/>
        <v>0</v>
      </c>
      <c r="AT18" s="55">
        <f>AT16</f>
        <v>0</v>
      </c>
      <c r="AU18" s="31">
        <f t="shared" si="6"/>
        <v>0</v>
      </c>
      <c r="AV18" s="31">
        <f t="shared" si="6"/>
        <v>0</v>
      </c>
      <c r="AW18" s="31">
        <f t="shared" si="7"/>
        <v>0</v>
      </c>
      <c r="AX18" s="56">
        <f>AX$3</f>
        <v>0</v>
      </c>
      <c r="AY18" s="10">
        <f t="shared" si="0"/>
        <v>0</v>
      </c>
      <c r="AZ18" s="56">
        <f>AZ$3</f>
        <v>0</v>
      </c>
      <c r="BA18" s="10">
        <f t="shared" si="1"/>
        <v>0</v>
      </c>
      <c r="BB18" s="54">
        <v>3.8999999999999998E-3</v>
      </c>
      <c r="BC18" s="10">
        <f t="shared" si="8"/>
        <v>242.3382</v>
      </c>
      <c r="BD18" s="56">
        <f>BD$3</f>
        <v>48.78</v>
      </c>
      <c r="BE18" s="10">
        <f t="shared" si="9"/>
        <v>585.36</v>
      </c>
      <c r="BF18" s="56">
        <f>BF$3</f>
        <v>40.200000000000003</v>
      </c>
      <c r="BG18" s="10">
        <f t="shared" si="10"/>
        <v>0</v>
      </c>
      <c r="BH18" s="56">
        <f>BH$3</f>
        <v>3.0300000000000001E-2</v>
      </c>
      <c r="BI18" s="103">
        <f t="shared" si="11"/>
        <v>1882.7814000000001</v>
      </c>
      <c r="BJ18" s="56">
        <f>BJ$3</f>
        <v>2.4969999999999999E-2</v>
      </c>
      <c r="BK18" s="103">
        <f t="shared" si="12"/>
        <v>0</v>
      </c>
      <c r="BL18" s="5">
        <f t="shared" si="13"/>
        <v>2710.4796000000001</v>
      </c>
    </row>
    <row r="19" spans="1:64">
      <c r="A19" s="4">
        <v>17</v>
      </c>
      <c r="B19" s="56" t="s">
        <v>2409</v>
      </c>
      <c r="C19" s="56" t="s">
        <v>1137</v>
      </c>
      <c r="D19" s="56" t="s">
        <v>1138</v>
      </c>
      <c r="E19" s="56"/>
      <c r="F19" s="56" t="s">
        <v>1139</v>
      </c>
      <c r="G19" s="56" t="s">
        <v>1140</v>
      </c>
      <c r="H19" s="56" t="s">
        <v>519</v>
      </c>
      <c r="I19" s="56"/>
      <c r="J19" s="56" t="s">
        <v>1141</v>
      </c>
      <c r="K19" s="56" t="s">
        <v>2387</v>
      </c>
      <c r="L19" s="56" t="s">
        <v>11</v>
      </c>
      <c r="M19" s="56" t="s">
        <v>1142</v>
      </c>
      <c r="N19" s="56" t="s">
        <v>1138</v>
      </c>
      <c r="O19" s="56" t="s">
        <v>1139</v>
      </c>
      <c r="P19" s="56" t="s">
        <v>1139</v>
      </c>
      <c r="Q19" s="56" t="s">
        <v>1140</v>
      </c>
      <c r="R19" s="110" t="s">
        <v>519</v>
      </c>
      <c r="S19" s="110"/>
      <c r="T19" s="56" t="s">
        <v>1143</v>
      </c>
      <c r="U19" s="56" t="s">
        <v>1144</v>
      </c>
      <c r="V19" s="99">
        <v>21303</v>
      </c>
      <c r="W19" s="99">
        <v>16511</v>
      </c>
      <c r="X19" s="99">
        <v>15034</v>
      </c>
      <c r="Y19" s="99">
        <v>11801</v>
      </c>
      <c r="Z19" s="99">
        <v>4526</v>
      </c>
      <c r="AA19" s="99">
        <v>2155</v>
      </c>
      <c r="AB19" s="99">
        <v>1774</v>
      </c>
      <c r="AC19" s="99">
        <v>1456</v>
      </c>
      <c r="AD19" s="99">
        <v>6004</v>
      </c>
      <c r="AE19" s="99">
        <v>9457</v>
      </c>
      <c r="AF19" s="99">
        <v>15613</v>
      </c>
      <c r="AG19" s="99">
        <v>20949</v>
      </c>
      <c r="AH19" s="96">
        <f t="shared" si="2"/>
        <v>126583</v>
      </c>
      <c r="AI19" s="51">
        <f t="shared" si="3"/>
        <v>126583</v>
      </c>
      <c r="AJ19" s="56" t="str">
        <f>AJ$4</f>
        <v>W-4</v>
      </c>
      <c r="AK19" s="56" t="s">
        <v>13</v>
      </c>
      <c r="AL19" s="56"/>
      <c r="AM19" s="4">
        <v>8784</v>
      </c>
      <c r="AN19" s="4">
        <v>12</v>
      </c>
      <c r="AO19" s="184">
        <v>100</v>
      </c>
      <c r="AP19" s="184">
        <v>0</v>
      </c>
      <c r="AQ19" s="52">
        <f t="shared" si="4"/>
        <v>126583</v>
      </c>
      <c r="AR19" s="12">
        <f t="shared" si="5"/>
        <v>0</v>
      </c>
      <c r="AS19" s="53">
        <f t="shared" si="14"/>
        <v>0</v>
      </c>
      <c r="AT19" s="55">
        <f>AT17</f>
        <v>0</v>
      </c>
      <c r="AU19" s="31">
        <f t="shared" si="6"/>
        <v>0</v>
      </c>
      <c r="AV19" s="31">
        <f t="shared" si="6"/>
        <v>0</v>
      </c>
      <c r="AW19" s="31">
        <f t="shared" si="7"/>
        <v>0</v>
      </c>
      <c r="AX19" s="56">
        <f>AX$4</f>
        <v>0</v>
      </c>
      <c r="AY19" s="10">
        <f t="shared" si="0"/>
        <v>0</v>
      </c>
      <c r="AZ19" s="56">
        <f>AZ$4</f>
        <v>0</v>
      </c>
      <c r="BA19" s="10">
        <f t="shared" si="1"/>
        <v>0</v>
      </c>
      <c r="BB19" s="54">
        <v>3.8999999999999998E-3</v>
      </c>
      <c r="BC19" s="10">
        <f t="shared" si="8"/>
        <v>493.6737</v>
      </c>
      <c r="BD19" s="56">
        <f>BD$4</f>
        <v>270.85000000000002</v>
      </c>
      <c r="BE19" s="10">
        <f t="shared" si="9"/>
        <v>3250.2</v>
      </c>
      <c r="BF19" s="56">
        <f>BF$4</f>
        <v>223.2</v>
      </c>
      <c r="BG19" s="10">
        <f t="shared" si="10"/>
        <v>0</v>
      </c>
      <c r="BH19" s="56">
        <f>BH$4</f>
        <v>2.9919999999999999E-2</v>
      </c>
      <c r="BI19" s="103">
        <f t="shared" si="11"/>
        <v>3787.3633600000003</v>
      </c>
      <c r="BJ19" s="56">
        <f>BJ$4</f>
        <v>2.4649999999999998E-2</v>
      </c>
      <c r="BK19" s="103">
        <f t="shared" si="12"/>
        <v>0</v>
      </c>
      <c r="BL19" s="5">
        <f t="shared" si="13"/>
        <v>7531.2370600000004</v>
      </c>
    </row>
    <row r="20" spans="1:64">
      <c r="A20" s="4">
        <v>18</v>
      </c>
      <c r="B20" s="56" t="s">
        <v>2409</v>
      </c>
      <c r="C20" s="56" t="s">
        <v>1137</v>
      </c>
      <c r="D20" s="56" t="s">
        <v>1138</v>
      </c>
      <c r="E20" s="56"/>
      <c r="F20" s="56" t="s">
        <v>1139</v>
      </c>
      <c r="G20" s="56" t="s">
        <v>1140</v>
      </c>
      <c r="H20" s="56" t="s">
        <v>519</v>
      </c>
      <c r="I20" s="56"/>
      <c r="J20" s="56" t="s">
        <v>1141</v>
      </c>
      <c r="K20" s="56" t="s">
        <v>2387</v>
      </c>
      <c r="L20" s="56" t="s">
        <v>11</v>
      </c>
      <c r="M20" s="56" t="s">
        <v>1145</v>
      </c>
      <c r="N20" s="56" t="s">
        <v>1146</v>
      </c>
      <c r="O20" s="56" t="s">
        <v>1147</v>
      </c>
      <c r="P20" s="56" t="s">
        <v>1147</v>
      </c>
      <c r="Q20" s="56" t="s">
        <v>1148</v>
      </c>
      <c r="R20" s="110" t="s">
        <v>169</v>
      </c>
      <c r="S20" s="110"/>
      <c r="T20" s="56" t="s">
        <v>1149</v>
      </c>
      <c r="U20" s="56" t="s">
        <v>1150</v>
      </c>
      <c r="V20" s="99"/>
      <c r="W20" s="99">
        <v>1674</v>
      </c>
      <c r="X20" s="99"/>
      <c r="Y20" s="99">
        <v>1427</v>
      </c>
      <c r="Z20" s="99"/>
      <c r="AA20" s="99">
        <v>397</v>
      </c>
      <c r="AB20" s="99"/>
      <c r="AC20" s="99">
        <v>0</v>
      </c>
      <c r="AD20" s="99"/>
      <c r="AE20" s="99">
        <v>332</v>
      </c>
      <c r="AF20" s="99"/>
      <c r="AG20" s="99">
        <v>2260</v>
      </c>
      <c r="AH20" s="96">
        <f t="shared" si="2"/>
        <v>6090</v>
      </c>
      <c r="AI20" s="51">
        <f t="shared" si="3"/>
        <v>6090</v>
      </c>
      <c r="AJ20" s="56" t="str">
        <f>AJ$3</f>
        <v>W-3.6</v>
      </c>
      <c r="AK20" s="56" t="s">
        <v>13</v>
      </c>
      <c r="AL20" s="56"/>
      <c r="AM20" s="4">
        <v>8784</v>
      </c>
      <c r="AN20" s="4">
        <v>12</v>
      </c>
      <c r="AO20" s="184">
        <v>100</v>
      </c>
      <c r="AP20" s="184">
        <v>0</v>
      </c>
      <c r="AQ20" s="52">
        <f t="shared" si="4"/>
        <v>6090</v>
      </c>
      <c r="AR20" s="12">
        <f t="shared" si="5"/>
        <v>0</v>
      </c>
      <c r="AS20" s="53">
        <f t="shared" si="14"/>
        <v>0</v>
      </c>
      <c r="AT20" s="55">
        <f>AT18</f>
        <v>0</v>
      </c>
      <c r="AU20" s="31">
        <f t="shared" ref="AU20:AV36" si="15">AQ20*AS20</f>
        <v>0</v>
      </c>
      <c r="AV20" s="31">
        <f t="shared" si="15"/>
        <v>0</v>
      </c>
      <c r="AW20" s="31">
        <f t="shared" si="7"/>
        <v>0</v>
      </c>
      <c r="AX20" s="56">
        <f>AX$3</f>
        <v>0</v>
      </c>
      <c r="AY20" s="10">
        <f t="shared" si="0"/>
        <v>0</v>
      </c>
      <c r="AZ20" s="56">
        <f>AZ$3</f>
        <v>0</v>
      </c>
      <c r="BA20" s="10">
        <f t="shared" si="1"/>
        <v>0</v>
      </c>
      <c r="BB20" s="54">
        <v>3.8999999999999998E-3</v>
      </c>
      <c r="BC20" s="10">
        <f t="shared" si="8"/>
        <v>23.750999999999998</v>
      </c>
      <c r="BD20" s="56">
        <f>BD$3</f>
        <v>48.78</v>
      </c>
      <c r="BE20" s="10">
        <f t="shared" si="9"/>
        <v>585.36</v>
      </c>
      <c r="BF20" s="56">
        <f>BF$3</f>
        <v>40.200000000000003</v>
      </c>
      <c r="BG20" s="10">
        <f t="shared" si="10"/>
        <v>0</v>
      </c>
      <c r="BH20" s="56">
        <f>BH$3</f>
        <v>3.0300000000000001E-2</v>
      </c>
      <c r="BI20" s="103">
        <f t="shared" si="11"/>
        <v>184.52700000000002</v>
      </c>
      <c r="BJ20" s="56">
        <f>BJ$3</f>
        <v>2.4969999999999999E-2</v>
      </c>
      <c r="BK20" s="103">
        <f t="shared" si="12"/>
        <v>0</v>
      </c>
      <c r="BL20" s="5">
        <f t="shared" si="13"/>
        <v>793.63800000000003</v>
      </c>
    </row>
    <row r="21" spans="1:64">
      <c r="A21" s="4">
        <v>19</v>
      </c>
      <c r="B21" s="56" t="s">
        <v>2449</v>
      </c>
      <c r="C21" s="56" t="s">
        <v>1442</v>
      </c>
      <c r="D21" s="56" t="s">
        <v>1443</v>
      </c>
      <c r="E21" s="56"/>
      <c r="F21" s="56" t="s">
        <v>1444</v>
      </c>
      <c r="G21" s="56" t="s">
        <v>1445</v>
      </c>
      <c r="H21" s="56" t="s">
        <v>1446</v>
      </c>
      <c r="I21" s="56"/>
      <c r="J21" s="56" t="s">
        <v>1447</v>
      </c>
      <c r="K21" s="56" t="s">
        <v>2387</v>
      </c>
      <c r="L21" s="56" t="s">
        <v>11</v>
      </c>
      <c r="M21" s="56" t="s">
        <v>1448</v>
      </c>
      <c r="N21" s="56" t="s">
        <v>1443</v>
      </c>
      <c r="O21" s="56" t="s">
        <v>1444</v>
      </c>
      <c r="P21" s="56" t="s">
        <v>1444</v>
      </c>
      <c r="Q21" s="56" t="s">
        <v>1445</v>
      </c>
      <c r="R21" s="110" t="s">
        <v>1446</v>
      </c>
      <c r="S21" s="110"/>
      <c r="T21" s="56" t="s">
        <v>1449</v>
      </c>
      <c r="U21" s="56" t="s">
        <v>1450</v>
      </c>
      <c r="V21" s="99">
        <v>18605</v>
      </c>
      <c r="W21" s="99"/>
      <c r="X21" s="99">
        <v>25254</v>
      </c>
      <c r="Y21" s="99"/>
      <c r="Z21" s="99">
        <v>9274</v>
      </c>
      <c r="AA21" s="99"/>
      <c r="AB21" s="99">
        <v>2471</v>
      </c>
      <c r="AC21" s="99"/>
      <c r="AD21" s="99">
        <v>2873</v>
      </c>
      <c r="AE21" s="99"/>
      <c r="AF21" s="99">
        <v>16769</v>
      </c>
      <c r="AG21" s="99">
        <v>18030</v>
      </c>
      <c r="AH21" s="96">
        <f t="shared" si="2"/>
        <v>93276</v>
      </c>
      <c r="AI21" s="51">
        <f t="shared" si="3"/>
        <v>93276</v>
      </c>
      <c r="AJ21" s="56" t="str">
        <f>AJ$3</f>
        <v>W-3.6</v>
      </c>
      <c r="AK21" s="56" t="s">
        <v>13</v>
      </c>
      <c r="AL21" s="56"/>
      <c r="AM21" s="4">
        <v>8784</v>
      </c>
      <c r="AN21" s="4">
        <v>12</v>
      </c>
      <c r="AO21" s="184">
        <v>100</v>
      </c>
      <c r="AP21" s="184">
        <v>0</v>
      </c>
      <c r="AQ21" s="52">
        <f t="shared" si="4"/>
        <v>93276</v>
      </c>
      <c r="AR21" s="12">
        <f t="shared" si="5"/>
        <v>0</v>
      </c>
      <c r="AS21" s="53">
        <f t="shared" ref="AS21:AT36" si="16">AS20</f>
        <v>0</v>
      </c>
      <c r="AT21" s="55">
        <f>AT20</f>
        <v>0</v>
      </c>
      <c r="AU21" s="31">
        <f t="shared" si="15"/>
        <v>0</v>
      </c>
      <c r="AV21" s="31">
        <f t="shared" si="15"/>
        <v>0</v>
      </c>
      <c r="AW21" s="31">
        <f t="shared" si="7"/>
        <v>0</v>
      </c>
      <c r="AX21" s="56">
        <f>AX$3</f>
        <v>0</v>
      </c>
      <c r="AY21" s="10">
        <f t="shared" si="0"/>
        <v>0</v>
      </c>
      <c r="AZ21" s="56">
        <f>AZ$3</f>
        <v>0</v>
      </c>
      <c r="BA21" s="10">
        <f t="shared" si="1"/>
        <v>0</v>
      </c>
      <c r="BB21" s="54"/>
      <c r="BC21" s="10">
        <f t="shared" si="8"/>
        <v>0</v>
      </c>
      <c r="BD21" s="56">
        <f>BD$3</f>
        <v>48.78</v>
      </c>
      <c r="BE21" s="10">
        <f t="shared" si="9"/>
        <v>585.36</v>
      </c>
      <c r="BF21" s="56">
        <f>BF$3</f>
        <v>40.200000000000003</v>
      </c>
      <c r="BG21" s="10">
        <f t="shared" si="10"/>
        <v>0</v>
      </c>
      <c r="BH21" s="56">
        <f>BH$3</f>
        <v>3.0300000000000001E-2</v>
      </c>
      <c r="BI21" s="103">
        <f t="shared" si="11"/>
        <v>2826.2627999999995</v>
      </c>
      <c r="BJ21" s="56">
        <f>BJ$3</f>
        <v>2.4969999999999999E-2</v>
      </c>
      <c r="BK21" s="103">
        <f t="shared" si="12"/>
        <v>0</v>
      </c>
      <c r="BL21" s="5">
        <f t="shared" si="13"/>
        <v>3411.6227999999996</v>
      </c>
    </row>
    <row r="22" spans="1:64">
      <c r="A22" s="4">
        <v>20</v>
      </c>
      <c r="B22" s="56" t="s">
        <v>2449</v>
      </c>
      <c r="C22" s="56" t="s">
        <v>1457</v>
      </c>
      <c r="D22" s="56" t="s">
        <v>1458</v>
      </c>
      <c r="E22" s="56"/>
      <c r="F22" s="56" t="s">
        <v>1459</v>
      </c>
      <c r="G22" s="56" t="s">
        <v>1460</v>
      </c>
      <c r="H22" s="56" t="s">
        <v>655</v>
      </c>
      <c r="I22" s="56"/>
      <c r="J22" s="56" t="s">
        <v>1461</v>
      </c>
      <c r="K22" s="56" t="s">
        <v>2387</v>
      </c>
      <c r="L22" s="56" t="s">
        <v>11</v>
      </c>
      <c r="M22" s="56" t="s">
        <v>1457</v>
      </c>
      <c r="N22" s="56" t="s">
        <v>1458</v>
      </c>
      <c r="O22" s="56" t="s">
        <v>1459</v>
      </c>
      <c r="P22" s="56" t="s">
        <v>1459</v>
      </c>
      <c r="Q22" s="56" t="s">
        <v>1460</v>
      </c>
      <c r="R22" s="110" t="s">
        <v>655</v>
      </c>
      <c r="S22" s="110"/>
      <c r="T22" s="56" t="s">
        <v>1462</v>
      </c>
      <c r="U22" s="56" t="s">
        <v>1463</v>
      </c>
      <c r="V22" s="99">
        <v>26805</v>
      </c>
      <c r="W22" s="99">
        <v>19846</v>
      </c>
      <c r="X22" s="99">
        <v>20435</v>
      </c>
      <c r="Y22" s="99">
        <v>17089</v>
      </c>
      <c r="Z22" s="99">
        <v>519</v>
      </c>
      <c r="AA22" s="99">
        <v>0</v>
      </c>
      <c r="AB22" s="99">
        <v>0</v>
      </c>
      <c r="AC22" s="99">
        <v>161</v>
      </c>
      <c r="AD22" s="99">
        <v>4277</v>
      </c>
      <c r="AE22" s="99">
        <v>9538</v>
      </c>
      <c r="AF22" s="99">
        <v>15291</v>
      </c>
      <c r="AG22" s="99">
        <v>21583</v>
      </c>
      <c r="AH22" s="96">
        <f t="shared" si="2"/>
        <v>135544</v>
      </c>
      <c r="AI22" s="51">
        <f t="shared" si="3"/>
        <v>135544</v>
      </c>
      <c r="AJ22" s="56" t="str">
        <f>AJ$4</f>
        <v>W-4</v>
      </c>
      <c r="AK22" s="56" t="s">
        <v>13</v>
      </c>
      <c r="AL22" s="56"/>
      <c r="AM22" s="4">
        <v>8784</v>
      </c>
      <c r="AN22" s="4">
        <v>12</v>
      </c>
      <c r="AO22" s="184">
        <v>100</v>
      </c>
      <c r="AP22" s="184">
        <v>0</v>
      </c>
      <c r="AQ22" s="52">
        <f t="shared" si="4"/>
        <v>135544</v>
      </c>
      <c r="AR22" s="12">
        <f t="shared" si="5"/>
        <v>0</v>
      </c>
      <c r="AS22" s="53">
        <f t="shared" si="16"/>
        <v>0</v>
      </c>
      <c r="AT22" s="55">
        <f t="shared" si="16"/>
        <v>0</v>
      </c>
      <c r="AU22" s="31">
        <f t="shared" si="15"/>
        <v>0</v>
      </c>
      <c r="AV22" s="31">
        <f t="shared" si="15"/>
        <v>0</v>
      </c>
      <c r="AW22" s="31">
        <f t="shared" si="7"/>
        <v>0</v>
      </c>
      <c r="AX22" s="56">
        <f>AX$4</f>
        <v>0</v>
      </c>
      <c r="AY22" s="10">
        <f t="shared" si="0"/>
        <v>0</v>
      </c>
      <c r="AZ22" s="56">
        <f>AZ$4</f>
        <v>0</v>
      </c>
      <c r="BA22" s="10">
        <f t="shared" si="1"/>
        <v>0</v>
      </c>
      <c r="BB22" s="4"/>
      <c r="BC22" s="10">
        <f t="shared" si="8"/>
        <v>0</v>
      </c>
      <c r="BD22" s="56">
        <f>BD$4</f>
        <v>270.85000000000002</v>
      </c>
      <c r="BE22" s="10">
        <f t="shared" si="9"/>
        <v>3250.2</v>
      </c>
      <c r="BF22" s="56">
        <f>BF$4</f>
        <v>223.2</v>
      </c>
      <c r="BG22" s="10">
        <f t="shared" si="10"/>
        <v>0</v>
      </c>
      <c r="BH22" s="56">
        <f>BH$4</f>
        <v>2.9919999999999999E-2</v>
      </c>
      <c r="BI22" s="103">
        <f t="shared" si="11"/>
        <v>4055.4764799999998</v>
      </c>
      <c r="BJ22" s="56">
        <f>BJ$4</f>
        <v>2.4649999999999998E-2</v>
      </c>
      <c r="BK22" s="103">
        <f t="shared" si="12"/>
        <v>0</v>
      </c>
      <c r="BL22" s="5">
        <f t="shared" si="13"/>
        <v>7305.6764800000001</v>
      </c>
    </row>
    <row r="23" spans="1:64">
      <c r="A23" s="4">
        <v>21</v>
      </c>
      <c r="B23" s="56" t="s">
        <v>2535</v>
      </c>
      <c r="C23" s="56" t="s">
        <v>1809</v>
      </c>
      <c r="D23" s="56" t="s">
        <v>1810</v>
      </c>
      <c r="E23" s="56"/>
      <c r="F23" s="56" t="s">
        <v>1811</v>
      </c>
      <c r="G23" s="56" t="s">
        <v>1812</v>
      </c>
      <c r="H23" s="56" t="s">
        <v>1727</v>
      </c>
      <c r="I23" s="56"/>
      <c r="J23" s="56" t="s">
        <v>1813</v>
      </c>
      <c r="K23" s="56" t="s">
        <v>2387</v>
      </c>
      <c r="L23" s="56" t="s">
        <v>11</v>
      </c>
      <c r="M23" s="56" t="s">
        <v>14</v>
      </c>
      <c r="N23" s="56" t="s">
        <v>1810</v>
      </c>
      <c r="O23" s="56" t="s">
        <v>1811</v>
      </c>
      <c r="P23" s="56" t="s">
        <v>1811</v>
      </c>
      <c r="Q23" s="56" t="s">
        <v>1812</v>
      </c>
      <c r="R23" s="110" t="s">
        <v>1727</v>
      </c>
      <c r="S23" s="110"/>
      <c r="T23" s="56" t="s">
        <v>1814</v>
      </c>
      <c r="U23" s="56" t="s">
        <v>1815</v>
      </c>
      <c r="V23" s="99">
        <v>6752</v>
      </c>
      <c r="W23" s="99"/>
      <c r="X23" s="99">
        <v>28899</v>
      </c>
      <c r="Y23" s="99"/>
      <c r="Z23" s="99">
        <v>11224</v>
      </c>
      <c r="AA23" s="99"/>
      <c r="AB23" s="99">
        <v>444</v>
      </c>
      <c r="AC23" s="99"/>
      <c r="AD23" s="99">
        <v>389</v>
      </c>
      <c r="AE23" s="99"/>
      <c r="AF23" s="99">
        <v>11700</v>
      </c>
      <c r="AG23" s="99">
        <v>13450</v>
      </c>
      <c r="AH23" s="96">
        <f t="shared" si="2"/>
        <v>72858</v>
      </c>
      <c r="AI23" s="51">
        <f t="shared" si="3"/>
        <v>72858</v>
      </c>
      <c r="AJ23" s="56" t="str">
        <f>AJ$3</f>
        <v>W-3.6</v>
      </c>
      <c r="AK23" s="56" t="s">
        <v>13</v>
      </c>
      <c r="AL23" s="56"/>
      <c r="AM23" s="4">
        <v>8784</v>
      </c>
      <c r="AN23" s="4">
        <v>12</v>
      </c>
      <c r="AO23" s="184">
        <v>100</v>
      </c>
      <c r="AP23" s="184">
        <v>0</v>
      </c>
      <c r="AQ23" s="52">
        <f t="shared" si="4"/>
        <v>72858</v>
      </c>
      <c r="AR23" s="12">
        <f t="shared" si="5"/>
        <v>0</v>
      </c>
      <c r="AS23" s="53">
        <f t="shared" si="16"/>
        <v>0</v>
      </c>
      <c r="AT23" s="55">
        <f t="shared" si="16"/>
        <v>0</v>
      </c>
      <c r="AU23" s="31">
        <f t="shared" si="15"/>
        <v>0</v>
      </c>
      <c r="AV23" s="31">
        <f t="shared" si="15"/>
        <v>0</v>
      </c>
      <c r="AW23" s="31">
        <f t="shared" si="7"/>
        <v>0</v>
      </c>
      <c r="AX23" s="56">
        <f>AX$3</f>
        <v>0</v>
      </c>
      <c r="AY23" s="10">
        <f t="shared" si="0"/>
        <v>0</v>
      </c>
      <c r="AZ23" s="56">
        <f>AZ$3</f>
        <v>0</v>
      </c>
      <c r="BA23" s="10">
        <f t="shared" si="1"/>
        <v>0</v>
      </c>
      <c r="BB23" s="4"/>
      <c r="BC23" s="10">
        <f t="shared" si="8"/>
        <v>0</v>
      </c>
      <c r="BD23" s="56">
        <f>BD$3</f>
        <v>48.78</v>
      </c>
      <c r="BE23" s="10">
        <f t="shared" si="9"/>
        <v>585.36</v>
      </c>
      <c r="BF23" s="56">
        <f>BF$3</f>
        <v>40.200000000000003</v>
      </c>
      <c r="BG23" s="10">
        <f t="shared" si="10"/>
        <v>0</v>
      </c>
      <c r="BH23" s="56">
        <f>BH$3</f>
        <v>3.0300000000000001E-2</v>
      </c>
      <c r="BI23" s="103">
        <f t="shared" si="11"/>
        <v>2207.5974000000001</v>
      </c>
      <c r="BJ23" s="56">
        <f>BJ$3</f>
        <v>2.4969999999999999E-2</v>
      </c>
      <c r="BK23" s="103">
        <f t="shared" si="12"/>
        <v>0</v>
      </c>
      <c r="BL23" s="5">
        <f t="shared" si="13"/>
        <v>2792.9574000000002</v>
      </c>
    </row>
    <row r="24" spans="1:64">
      <c r="A24" s="4">
        <v>22</v>
      </c>
      <c r="B24" s="56" t="s">
        <v>2535</v>
      </c>
      <c r="C24" s="56" t="s">
        <v>1816</v>
      </c>
      <c r="D24" s="56" t="s">
        <v>1817</v>
      </c>
      <c r="E24" s="56" t="s">
        <v>1818</v>
      </c>
      <c r="F24" s="56" t="s">
        <v>1819</v>
      </c>
      <c r="G24" s="56" t="s">
        <v>1820</v>
      </c>
      <c r="H24" s="56" t="s">
        <v>96</v>
      </c>
      <c r="I24" s="56"/>
      <c r="J24" s="56" t="s">
        <v>1821</v>
      </c>
      <c r="K24" s="56" t="s">
        <v>2387</v>
      </c>
      <c r="L24" s="56" t="s">
        <v>11</v>
      </c>
      <c r="M24" s="56" t="s">
        <v>1816</v>
      </c>
      <c r="N24" s="56" t="s">
        <v>1817</v>
      </c>
      <c r="O24" s="56" t="s">
        <v>1818</v>
      </c>
      <c r="P24" s="56" t="s">
        <v>1819</v>
      </c>
      <c r="Q24" s="56" t="s">
        <v>1820</v>
      </c>
      <c r="R24" s="110" t="s">
        <v>96</v>
      </c>
      <c r="S24" s="110"/>
      <c r="T24" s="56" t="s">
        <v>1822</v>
      </c>
      <c r="U24" s="56" t="s">
        <v>1823</v>
      </c>
      <c r="V24" s="99">
        <v>17518</v>
      </c>
      <c r="W24" s="99"/>
      <c r="X24" s="99">
        <v>14459</v>
      </c>
      <c r="Y24" s="99"/>
      <c r="Z24" s="99">
        <v>10322</v>
      </c>
      <c r="AA24" s="99"/>
      <c r="AB24" s="99">
        <v>341</v>
      </c>
      <c r="AC24" s="99"/>
      <c r="AD24" s="99">
        <v>412</v>
      </c>
      <c r="AE24" s="99"/>
      <c r="AF24" s="99">
        <v>10011</v>
      </c>
      <c r="AG24" s="99">
        <v>8963</v>
      </c>
      <c r="AH24" s="96">
        <f t="shared" si="2"/>
        <v>62026</v>
      </c>
      <c r="AI24" s="51">
        <f t="shared" si="3"/>
        <v>62026</v>
      </c>
      <c r="AJ24" s="56" t="str">
        <f>AJ$3</f>
        <v>W-3.6</v>
      </c>
      <c r="AK24" s="56" t="s">
        <v>13</v>
      </c>
      <c r="AL24" s="56"/>
      <c r="AM24" s="4">
        <v>8784</v>
      </c>
      <c r="AN24" s="4">
        <v>12</v>
      </c>
      <c r="AO24" s="184">
        <v>100</v>
      </c>
      <c r="AP24" s="184">
        <v>0</v>
      </c>
      <c r="AQ24" s="52">
        <f t="shared" si="4"/>
        <v>62026</v>
      </c>
      <c r="AR24" s="12">
        <f t="shared" si="5"/>
        <v>0</v>
      </c>
      <c r="AS24" s="53">
        <f t="shared" si="16"/>
        <v>0</v>
      </c>
      <c r="AT24" s="55">
        <f t="shared" si="16"/>
        <v>0</v>
      </c>
      <c r="AU24" s="31">
        <f t="shared" si="15"/>
        <v>0</v>
      </c>
      <c r="AV24" s="31">
        <f t="shared" si="15"/>
        <v>0</v>
      </c>
      <c r="AW24" s="31">
        <f t="shared" si="7"/>
        <v>0</v>
      </c>
      <c r="AX24" s="56">
        <f>AX$3</f>
        <v>0</v>
      </c>
      <c r="AY24" s="10">
        <f t="shared" si="0"/>
        <v>0</v>
      </c>
      <c r="AZ24" s="56">
        <f>AZ$3</f>
        <v>0</v>
      </c>
      <c r="BA24" s="10">
        <f t="shared" si="1"/>
        <v>0</v>
      </c>
      <c r="BB24" s="4"/>
      <c r="BC24" s="10">
        <f t="shared" si="8"/>
        <v>0</v>
      </c>
      <c r="BD24" s="56">
        <f>BD$3</f>
        <v>48.78</v>
      </c>
      <c r="BE24" s="10">
        <f t="shared" si="9"/>
        <v>585.36</v>
      </c>
      <c r="BF24" s="56">
        <f>BF$3</f>
        <v>40.200000000000003</v>
      </c>
      <c r="BG24" s="10">
        <f t="shared" si="10"/>
        <v>0</v>
      </c>
      <c r="BH24" s="56">
        <f>BH$3</f>
        <v>3.0300000000000001E-2</v>
      </c>
      <c r="BI24" s="103">
        <f t="shared" si="11"/>
        <v>1879.3878</v>
      </c>
      <c r="BJ24" s="56">
        <f>BJ$3</f>
        <v>2.4969999999999999E-2</v>
      </c>
      <c r="BK24" s="103">
        <f t="shared" si="12"/>
        <v>0</v>
      </c>
      <c r="BL24" s="5">
        <f t="shared" si="13"/>
        <v>2464.7478000000001</v>
      </c>
    </row>
    <row r="25" spans="1:64" ht="13.5" customHeight="1">
      <c r="A25" s="4">
        <v>23</v>
      </c>
      <c r="B25" s="56" t="s">
        <v>2535</v>
      </c>
      <c r="C25" s="56" t="s">
        <v>1830</v>
      </c>
      <c r="D25" s="56" t="s">
        <v>1831</v>
      </c>
      <c r="E25" s="56"/>
      <c r="F25" s="56" t="s">
        <v>1832</v>
      </c>
      <c r="G25" s="56" t="s">
        <v>1230</v>
      </c>
      <c r="H25" s="56" t="s">
        <v>131</v>
      </c>
      <c r="I25" s="56"/>
      <c r="J25" s="56" t="s">
        <v>1833</v>
      </c>
      <c r="K25" s="56" t="s">
        <v>2387</v>
      </c>
      <c r="L25" s="56" t="s">
        <v>11</v>
      </c>
      <c r="M25" s="56" t="s">
        <v>1834</v>
      </c>
      <c r="N25" s="56" t="s">
        <v>1831</v>
      </c>
      <c r="O25" s="56"/>
      <c r="P25" s="56" t="s">
        <v>1832</v>
      </c>
      <c r="Q25" s="56" t="s">
        <v>1230</v>
      </c>
      <c r="R25" s="110" t="s">
        <v>131</v>
      </c>
      <c r="S25" s="110"/>
      <c r="T25" s="56" t="s">
        <v>1835</v>
      </c>
      <c r="U25" s="56" t="s">
        <v>1836</v>
      </c>
      <c r="V25" s="99">
        <v>14698</v>
      </c>
      <c r="W25" s="99">
        <v>11744</v>
      </c>
      <c r="X25" s="99">
        <v>11250</v>
      </c>
      <c r="Y25" s="99">
        <v>4118</v>
      </c>
      <c r="Z25" s="99">
        <v>6220</v>
      </c>
      <c r="AA25" s="99">
        <v>1163</v>
      </c>
      <c r="AB25" s="99">
        <v>91</v>
      </c>
      <c r="AC25" s="99">
        <v>917</v>
      </c>
      <c r="AD25" s="99">
        <v>4684</v>
      </c>
      <c r="AE25" s="99">
        <v>3496</v>
      </c>
      <c r="AF25" s="99">
        <v>3229</v>
      </c>
      <c r="AG25" s="99">
        <v>21517</v>
      </c>
      <c r="AH25" s="96">
        <f t="shared" si="2"/>
        <v>83127</v>
      </c>
      <c r="AI25" s="51">
        <f t="shared" si="3"/>
        <v>83127</v>
      </c>
      <c r="AJ25" s="56" t="str">
        <f>AJ$3</f>
        <v>W-3.6</v>
      </c>
      <c r="AK25" s="56" t="s">
        <v>13</v>
      </c>
      <c r="AL25" s="56"/>
      <c r="AM25" s="4">
        <v>8784</v>
      </c>
      <c r="AN25" s="4">
        <v>12</v>
      </c>
      <c r="AO25" s="184">
        <v>100</v>
      </c>
      <c r="AP25" s="184">
        <v>0</v>
      </c>
      <c r="AQ25" s="52">
        <f t="shared" si="4"/>
        <v>83127</v>
      </c>
      <c r="AR25" s="12">
        <f t="shared" si="5"/>
        <v>0</v>
      </c>
      <c r="AS25" s="53">
        <f t="shared" si="16"/>
        <v>0</v>
      </c>
      <c r="AT25" s="55">
        <f t="shared" si="16"/>
        <v>0</v>
      </c>
      <c r="AU25" s="31">
        <f t="shared" si="15"/>
        <v>0</v>
      </c>
      <c r="AV25" s="31">
        <f t="shared" si="15"/>
        <v>0</v>
      </c>
      <c r="AW25" s="31">
        <f t="shared" si="7"/>
        <v>0</v>
      </c>
      <c r="AX25" s="56">
        <f>AX$3</f>
        <v>0</v>
      </c>
      <c r="AY25" s="10">
        <f t="shared" si="0"/>
        <v>0</v>
      </c>
      <c r="AZ25" s="56">
        <f>AZ$3</f>
        <v>0</v>
      </c>
      <c r="BA25" s="10">
        <f t="shared" si="1"/>
        <v>0</v>
      </c>
      <c r="BB25" s="4"/>
      <c r="BC25" s="10">
        <f t="shared" si="8"/>
        <v>0</v>
      </c>
      <c r="BD25" s="56">
        <f>BD$3</f>
        <v>48.78</v>
      </c>
      <c r="BE25" s="10">
        <f t="shared" si="9"/>
        <v>585.36</v>
      </c>
      <c r="BF25" s="56">
        <f>BF$3</f>
        <v>40.200000000000003</v>
      </c>
      <c r="BG25" s="10">
        <f t="shared" si="10"/>
        <v>0</v>
      </c>
      <c r="BH25" s="56">
        <f>BH$3</f>
        <v>3.0300000000000001E-2</v>
      </c>
      <c r="BI25" s="103">
        <f t="shared" si="11"/>
        <v>2518.7481000000002</v>
      </c>
      <c r="BJ25" s="56">
        <f>BJ$3</f>
        <v>2.4969999999999999E-2</v>
      </c>
      <c r="BK25" s="103">
        <f t="shared" si="12"/>
        <v>0</v>
      </c>
      <c r="BL25" s="5">
        <f t="shared" si="13"/>
        <v>3104.1081000000004</v>
      </c>
    </row>
    <row r="26" spans="1:64">
      <c r="A26" s="4">
        <v>24</v>
      </c>
      <c r="B26" s="56" t="s">
        <v>2535</v>
      </c>
      <c r="C26" s="56" t="s">
        <v>1830</v>
      </c>
      <c r="D26" s="56" t="s">
        <v>1831</v>
      </c>
      <c r="E26" s="56"/>
      <c r="F26" s="56" t="s">
        <v>1832</v>
      </c>
      <c r="G26" s="56" t="s">
        <v>1230</v>
      </c>
      <c r="H26" s="56" t="s">
        <v>131</v>
      </c>
      <c r="I26" s="56"/>
      <c r="J26" s="56" t="s">
        <v>1833</v>
      </c>
      <c r="K26" s="56" t="s">
        <v>2387</v>
      </c>
      <c r="L26" s="56" t="s">
        <v>11</v>
      </c>
      <c r="M26" s="56" t="s">
        <v>1837</v>
      </c>
      <c r="N26" s="56" t="s">
        <v>1838</v>
      </c>
      <c r="O26" s="56" t="s">
        <v>1839</v>
      </c>
      <c r="P26" s="56" t="s">
        <v>1839</v>
      </c>
      <c r="Q26" s="56" t="s">
        <v>1840</v>
      </c>
      <c r="R26" s="110" t="s">
        <v>1841</v>
      </c>
      <c r="S26" s="110"/>
      <c r="T26" s="56" t="s">
        <v>1842</v>
      </c>
      <c r="U26" s="56" t="s">
        <v>1843</v>
      </c>
      <c r="V26" s="99">
        <v>2353</v>
      </c>
      <c r="W26" s="99">
        <v>2570</v>
      </c>
      <c r="X26" s="99">
        <v>4083</v>
      </c>
      <c r="Y26" s="99"/>
      <c r="Z26" s="99">
        <v>2829</v>
      </c>
      <c r="AA26" s="99">
        <v>297</v>
      </c>
      <c r="AB26" s="99">
        <v>204</v>
      </c>
      <c r="AC26" s="99">
        <v>34</v>
      </c>
      <c r="AD26" s="99">
        <v>1442</v>
      </c>
      <c r="AE26" s="99">
        <v>172</v>
      </c>
      <c r="AF26" s="99">
        <v>2571</v>
      </c>
      <c r="AG26" s="99">
        <v>4808</v>
      </c>
      <c r="AH26" s="96">
        <f t="shared" si="2"/>
        <v>21363</v>
      </c>
      <c r="AI26" s="51">
        <f t="shared" si="3"/>
        <v>21363</v>
      </c>
      <c r="AJ26" s="56" t="str">
        <f>AJ$3</f>
        <v>W-3.6</v>
      </c>
      <c r="AK26" s="56" t="s">
        <v>13</v>
      </c>
      <c r="AL26" s="56"/>
      <c r="AM26" s="4">
        <v>8784</v>
      </c>
      <c r="AN26" s="4">
        <v>12</v>
      </c>
      <c r="AO26" s="184">
        <v>100</v>
      </c>
      <c r="AP26" s="184">
        <v>0</v>
      </c>
      <c r="AQ26" s="52">
        <f t="shared" si="4"/>
        <v>21363</v>
      </c>
      <c r="AR26" s="12">
        <f t="shared" si="5"/>
        <v>0</v>
      </c>
      <c r="AS26" s="53">
        <f t="shared" si="16"/>
        <v>0</v>
      </c>
      <c r="AT26" s="55">
        <f t="shared" si="16"/>
        <v>0</v>
      </c>
      <c r="AU26" s="31">
        <f t="shared" si="15"/>
        <v>0</v>
      </c>
      <c r="AV26" s="31">
        <f t="shared" si="15"/>
        <v>0</v>
      </c>
      <c r="AW26" s="31">
        <f t="shared" si="7"/>
        <v>0</v>
      </c>
      <c r="AX26" s="56">
        <f>AX$3</f>
        <v>0</v>
      </c>
      <c r="AY26" s="10">
        <f t="shared" si="0"/>
        <v>0</v>
      </c>
      <c r="AZ26" s="56">
        <f>AZ$3</f>
        <v>0</v>
      </c>
      <c r="BA26" s="10">
        <f t="shared" si="1"/>
        <v>0</v>
      </c>
      <c r="BB26" s="4"/>
      <c r="BC26" s="10">
        <f t="shared" si="8"/>
        <v>0</v>
      </c>
      <c r="BD26" s="56">
        <f>BD$3</f>
        <v>48.78</v>
      </c>
      <c r="BE26" s="10">
        <f t="shared" si="9"/>
        <v>585.36</v>
      </c>
      <c r="BF26" s="56">
        <f>BF$3</f>
        <v>40.200000000000003</v>
      </c>
      <c r="BG26" s="10">
        <f t="shared" si="10"/>
        <v>0</v>
      </c>
      <c r="BH26" s="56">
        <f>BH$3</f>
        <v>3.0300000000000001E-2</v>
      </c>
      <c r="BI26" s="103">
        <f t="shared" si="11"/>
        <v>647.2989</v>
      </c>
      <c r="BJ26" s="56">
        <f>BJ$3</f>
        <v>2.4969999999999999E-2</v>
      </c>
      <c r="BK26" s="103">
        <f t="shared" si="12"/>
        <v>0</v>
      </c>
      <c r="BL26" s="5">
        <f t="shared" si="13"/>
        <v>1232.6588999999999</v>
      </c>
    </row>
    <row r="27" spans="1:64">
      <c r="A27" s="4">
        <v>25</v>
      </c>
      <c r="B27" s="56" t="s">
        <v>2535</v>
      </c>
      <c r="C27" s="56" t="s">
        <v>1830</v>
      </c>
      <c r="D27" s="56" t="s">
        <v>1831</v>
      </c>
      <c r="E27" s="56"/>
      <c r="F27" s="56" t="s">
        <v>1832</v>
      </c>
      <c r="G27" s="56" t="s">
        <v>1230</v>
      </c>
      <c r="H27" s="56" t="s">
        <v>131</v>
      </c>
      <c r="I27" s="56"/>
      <c r="J27" s="56" t="s">
        <v>1833</v>
      </c>
      <c r="K27" s="56" t="s">
        <v>2387</v>
      </c>
      <c r="L27" s="56" t="s">
        <v>11</v>
      </c>
      <c r="M27" s="56" t="s">
        <v>1844</v>
      </c>
      <c r="N27" s="56" t="s">
        <v>1831</v>
      </c>
      <c r="O27" s="56" t="s">
        <v>1832</v>
      </c>
      <c r="P27" s="56" t="s">
        <v>1832</v>
      </c>
      <c r="Q27" s="56" t="s">
        <v>1230</v>
      </c>
      <c r="R27" s="110" t="s">
        <v>1845</v>
      </c>
      <c r="S27" s="110" t="s">
        <v>114</v>
      </c>
      <c r="T27" s="70" t="s">
        <v>1835</v>
      </c>
      <c r="U27" s="56" t="s">
        <v>1846</v>
      </c>
      <c r="V27" s="99">
        <v>1783</v>
      </c>
      <c r="W27" s="99">
        <v>1567</v>
      </c>
      <c r="X27" s="99">
        <v>1752</v>
      </c>
      <c r="Y27" s="99"/>
      <c r="Z27" s="99">
        <v>1848</v>
      </c>
      <c r="AA27" s="99">
        <v>147</v>
      </c>
      <c r="AB27" s="99">
        <v>0</v>
      </c>
      <c r="AC27" s="99">
        <v>11</v>
      </c>
      <c r="AD27" s="99">
        <v>504</v>
      </c>
      <c r="AE27" s="99">
        <v>69</v>
      </c>
      <c r="AF27" s="99">
        <v>962</v>
      </c>
      <c r="AG27" s="99">
        <v>3712</v>
      </c>
      <c r="AH27" s="96">
        <f t="shared" si="2"/>
        <v>12355</v>
      </c>
      <c r="AI27" s="51">
        <f t="shared" si="3"/>
        <v>12355</v>
      </c>
      <c r="AJ27" s="56" t="str">
        <f>AJ$12</f>
        <v>W-2.1</v>
      </c>
      <c r="AK27" s="56" t="s">
        <v>13</v>
      </c>
      <c r="AL27" s="56"/>
      <c r="AM27" s="4">
        <v>8784</v>
      </c>
      <c r="AN27" s="4">
        <v>12</v>
      </c>
      <c r="AO27" s="184">
        <v>100</v>
      </c>
      <c r="AP27" s="184">
        <v>0</v>
      </c>
      <c r="AQ27" s="52">
        <f t="shared" si="4"/>
        <v>12355</v>
      </c>
      <c r="AR27" s="12">
        <f t="shared" si="5"/>
        <v>0</v>
      </c>
      <c r="AS27" s="53">
        <f t="shared" si="16"/>
        <v>0</v>
      </c>
      <c r="AT27" s="55">
        <f t="shared" si="16"/>
        <v>0</v>
      </c>
      <c r="AU27" s="31">
        <f t="shared" si="15"/>
        <v>0</v>
      </c>
      <c r="AV27" s="31">
        <f t="shared" si="15"/>
        <v>0</v>
      </c>
      <c r="AW27" s="31">
        <f t="shared" si="7"/>
        <v>0</v>
      </c>
      <c r="AX27" s="56">
        <f>AX$12</f>
        <v>0</v>
      </c>
      <c r="AY27" s="10">
        <f t="shared" si="0"/>
        <v>0</v>
      </c>
      <c r="AZ27" s="56">
        <f>AZ$12</f>
        <v>0</v>
      </c>
      <c r="BA27" s="10">
        <f t="shared" si="1"/>
        <v>0</v>
      </c>
      <c r="BB27" s="54"/>
      <c r="BC27" s="10">
        <f t="shared" si="8"/>
        <v>0</v>
      </c>
      <c r="BD27" s="56">
        <f>BD$12</f>
        <v>13.87</v>
      </c>
      <c r="BE27" s="10">
        <f t="shared" si="9"/>
        <v>166.44</v>
      </c>
      <c r="BF27" s="56">
        <f>BF$12</f>
        <v>11.43</v>
      </c>
      <c r="BG27" s="10">
        <f t="shared" si="10"/>
        <v>0</v>
      </c>
      <c r="BH27" s="56">
        <f>BH$12</f>
        <v>3.4380000000000001E-2</v>
      </c>
      <c r="BI27" s="103">
        <f t="shared" si="11"/>
        <v>424.76489999999995</v>
      </c>
      <c r="BJ27" s="56">
        <f>BJ$12</f>
        <v>2.8320000000000001E-2</v>
      </c>
      <c r="BK27" s="103">
        <f t="shared" si="12"/>
        <v>0</v>
      </c>
      <c r="BL27" s="5">
        <f t="shared" si="13"/>
        <v>591.20489999999995</v>
      </c>
    </row>
    <row r="28" spans="1:64">
      <c r="A28" s="4">
        <v>26</v>
      </c>
      <c r="B28" s="56" t="s">
        <v>2535</v>
      </c>
      <c r="C28" s="56" t="s">
        <v>1847</v>
      </c>
      <c r="D28" s="56" t="s">
        <v>1848</v>
      </c>
      <c r="E28" s="56"/>
      <c r="F28" s="56" t="s">
        <v>1849</v>
      </c>
      <c r="G28" s="56"/>
      <c r="H28" s="56" t="s">
        <v>114</v>
      </c>
      <c r="I28" s="56"/>
      <c r="J28" s="56" t="s">
        <v>1850</v>
      </c>
      <c r="K28" s="56" t="s">
        <v>2387</v>
      </c>
      <c r="L28" s="56" t="s">
        <v>11</v>
      </c>
      <c r="M28" s="56" t="s">
        <v>1852</v>
      </c>
      <c r="N28" s="56" t="s">
        <v>1848</v>
      </c>
      <c r="O28" s="56" t="s">
        <v>1849</v>
      </c>
      <c r="P28" s="56" t="s">
        <v>1851</v>
      </c>
      <c r="Q28" s="56" t="s">
        <v>179</v>
      </c>
      <c r="R28" s="110" t="s">
        <v>114</v>
      </c>
      <c r="S28" s="110"/>
      <c r="T28" s="56" t="s">
        <v>1853</v>
      </c>
      <c r="U28" s="56" t="s">
        <v>1854</v>
      </c>
      <c r="V28" s="99">
        <v>16105</v>
      </c>
      <c r="W28" s="99"/>
      <c r="X28" s="99">
        <v>24804</v>
      </c>
      <c r="Y28" s="99"/>
      <c r="Z28" s="99">
        <v>13264</v>
      </c>
      <c r="AA28" s="99">
        <v>0</v>
      </c>
      <c r="AB28" s="99">
        <v>0</v>
      </c>
      <c r="AC28" s="99">
        <v>0</v>
      </c>
      <c r="AD28" s="99">
        <v>3419</v>
      </c>
      <c r="AE28" s="99">
        <v>6454</v>
      </c>
      <c r="AF28" s="99">
        <v>10877</v>
      </c>
      <c r="AG28" s="99">
        <v>14777</v>
      </c>
      <c r="AH28" s="96">
        <f t="shared" si="2"/>
        <v>89700</v>
      </c>
      <c r="AI28" s="51">
        <f t="shared" si="3"/>
        <v>89700</v>
      </c>
      <c r="AJ28" s="56" t="str">
        <f>AJ$3</f>
        <v>W-3.6</v>
      </c>
      <c r="AK28" s="56" t="s">
        <v>13</v>
      </c>
      <c r="AL28" s="56"/>
      <c r="AM28" s="4">
        <v>8784</v>
      </c>
      <c r="AN28" s="4">
        <v>12</v>
      </c>
      <c r="AO28" s="184">
        <v>100</v>
      </c>
      <c r="AP28" s="184">
        <v>0</v>
      </c>
      <c r="AQ28" s="52">
        <f t="shared" si="4"/>
        <v>89700</v>
      </c>
      <c r="AR28" s="12">
        <f t="shared" si="5"/>
        <v>0</v>
      </c>
      <c r="AS28" s="53">
        <f t="shared" si="16"/>
        <v>0</v>
      </c>
      <c r="AT28" s="55">
        <f t="shared" si="16"/>
        <v>0</v>
      </c>
      <c r="AU28" s="31">
        <f t="shared" si="15"/>
        <v>0</v>
      </c>
      <c r="AV28" s="31">
        <f t="shared" si="15"/>
        <v>0</v>
      </c>
      <c r="AW28" s="31">
        <f t="shared" si="7"/>
        <v>0</v>
      </c>
      <c r="AX28" s="56">
        <f>AX$3</f>
        <v>0</v>
      </c>
      <c r="AY28" s="10">
        <f t="shared" si="0"/>
        <v>0</v>
      </c>
      <c r="AZ28" s="56">
        <f>AZ$3</f>
        <v>0</v>
      </c>
      <c r="BA28" s="10">
        <f t="shared" si="1"/>
        <v>0</v>
      </c>
      <c r="BB28" s="4">
        <v>3.8999999999999998E-3</v>
      </c>
      <c r="BC28" s="10">
        <f t="shared" si="8"/>
        <v>349.83</v>
      </c>
      <c r="BD28" s="56">
        <f>BD$3</f>
        <v>48.78</v>
      </c>
      <c r="BE28" s="10">
        <f t="shared" si="9"/>
        <v>585.36</v>
      </c>
      <c r="BF28" s="56">
        <f>BF$3</f>
        <v>40.200000000000003</v>
      </c>
      <c r="BG28" s="10">
        <f t="shared" si="10"/>
        <v>0</v>
      </c>
      <c r="BH28" s="56">
        <f>BH$3</f>
        <v>3.0300000000000001E-2</v>
      </c>
      <c r="BI28" s="103">
        <f t="shared" si="11"/>
        <v>2717.91</v>
      </c>
      <c r="BJ28" s="56">
        <f>BJ$3</f>
        <v>2.4969999999999999E-2</v>
      </c>
      <c r="BK28" s="103">
        <f t="shared" si="12"/>
        <v>0</v>
      </c>
      <c r="BL28" s="5">
        <f t="shared" si="13"/>
        <v>3653.1</v>
      </c>
    </row>
    <row r="29" spans="1:64">
      <c r="A29" s="4">
        <v>27</v>
      </c>
      <c r="B29" s="56" t="s">
        <v>2535</v>
      </c>
      <c r="C29" s="56" t="s">
        <v>1847</v>
      </c>
      <c r="D29" s="56" t="s">
        <v>1848</v>
      </c>
      <c r="E29" s="56"/>
      <c r="F29" s="56" t="s">
        <v>1849</v>
      </c>
      <c r="G29" s="56"/>
      <c r="H29" s="56" t="s">
        <v>114</v>
      </c>
      <c r="I29" s="56"/>
      <c r="J29" s="56" t="s">
        <v>1850</v>
      </c>
      <c r="K29" s="56" t="s">
        <v>2387</v>
      </c>
      <c r="L29" s="56" t="s">
        <v>11</v>
      </c>
      <c r="M29" s="56" t="s">
        <v>1855</v>
      </c>
      <c r="N29" s="56" t="s">
        <v>1848</v>
      </c>
      <c r="O29" s="56" t="s">
        <v>1849</v>
      </c>
      <c r="P29" s="56" t="s">
        <v>1851</v>
      </c>
      <c r="Q29" s="56" t="s">
        <v>179</v>
      </c>
      <c r="R29" s="110" t="s">
        <v>114</v>
      </c>
      <c r="S29" s="110"/>
      <c r="T29" s="56" t="s">
        <v>1856</v>
      </c>
      <c r="U29" s="56" t="s">
        <v>1857</v>
      </c>
      <c r="V29" s="99"/>
      <c r="W29" s="99"/>
      <c r="X29" s="99"/>
      <c r="Y29" s="99"/>
      <c r="Z29" s="99">
        <v>1045</v>
      </c>
      <c r="AA29" s="99"/>
      <c r="AB29" s="99"/>
      <c r="AC29" s="99"/>
      <c r="AD29" s="99"/>
      <c r="AE29" s="99"/>
      <c r="AF29" s="99"/>
      <c r="AG29" s="99">
        <v>584</v>
      </c>
      <c r="AH29" s="96">
        <f t="shared" si="2"/>
        <v>1629</v>
      </c>
      <c r="AI29" s="51">
        <f t="shared" si="3"/>
        <v>1629</v>
      </c>
      <c r="AJ29" s="76" t="s">
        <v>17</v>
      </c>
      <c r="AK29" s="56" t="s">
        <v>13</v>
      </c>
      <c r="AL29" s="56"/>
      <c r="AM29" s="4">
        <v>8784</v>
      </c>
      <c r="AN29" s="4">
        <v>12</v>
      </c>
      <c r="AO29" s="184">
        <v>100</v>
      </c>
      <c r="AP29" s="184">
        <v>0</v>
      </c>
      <c r="AQ29" s="52">
        <f t="shared" si="4"/>
        <v>1629</v>
      </c>
      <c r="AR29" s="12">
        <f t="shared" si="5"/>
        <v>0</v>
      </c>
      <c r="AS29" s="53">
        <f t="shared" si="16"/>
        <v>0</v>
      </c>
      <c r="AT29" s="55">
        <f t="shared" si="16"/>
        <v>0</v>
      </c>
      <c r="AU29" s="31">
        <f t="shared" si="15"/>
        <v>0</v>
      </c>
      <c r="AV29" s="31">
        <f t="shared" si="15"/>
        <v>0</v>
      </c>
      <c r="AW29" s="31">
        <f t="shared" si="7"/>
        <v>0</v>
      </c>
      <c r="AX29" s="77">
        <f>'dane do formularza ofertowego'!C6</f>
        <v>0</v>
      </c>
      <c r="AY29" s="10">
        <f t="shared" si="0"/>
        <v>0</v>
      </c>
      <c r="AZ29" s="77">
        <f>'dane do formularza ofertowego'!C7</f>
        <v>0</v>
      </c>
      <c r="BA29" s="10">
        <f t="shared" si="1"/>
        <v>0</v>
      </c>
      <c r="BB29" s="4">
        <v>3.8999999999999998E-3</v>
      </c>
      <c r="BC29" s="10">
        <f t="shared" si="8"/>
        <v>6.3530999999999995</v>
      </c>
      <c r="BD29" s="76">
        <v>4.6399999999999997</v>
      </c>
      <c r="BE29" s="10">
        <f t="shared" si="9"/>
        <v>55.679999999999993</v>
      </c>
      <c r="BF29" s="76">
        <v>3.82</v>
      </c>
      <c r="BG29" s="10">
        <f t="shared" si="10"/>
        <v>0</v>
      </c>
      <c r="BH29" s="76">
        <v>5.466E-2</v>
      </c>
      <c r="BI29" s="103">
        <f t="shared" si="11"/>
        <v>89.041139999999999</v>
      </c>
      <c r="BJ29" s="76">
        <v>4.5039999999999997E-2</v>
      </c>
      <c r="BK29" s="103">
        <f t="shared" si="12"/>
        <v>0</v>
      </c>
      <c r="BL29" s="5">
        <f t="shared" si="13"/>
        <v>151.07424</v>
      </c>
    </row>
    <row r="30" spans="1:64">
      <c r="A30" s="4">
        <v>28</v>
      </c>
      <c r="B30" s="56" t="s">
        <v>2535</v>
      </c>
      <c r="C30" s="56" t="s">
        <v>1847</v>
      </c>
      <c r="D30" s="56" t="s">
        <v>1848</v>
      </c>
      <c r="E30" s="56"/>
      <c r="F30" s="56" t="s">
        <v>1849</v>
      </c>
      <c r="G30" s="56"/>
      <c r="H30" s="56" t="s">
        <v>114</v>
      </c>
      <c r="I30" s="56"/>
      <c r="J30" s="56" t="s">
        <v>1850</v>
      </c>
      <c r="K30" s="56" t="s">
        <v>2387</v>
      </c>
      <c r="L30" s="56" t="s">
        <v>11</v>
      </c>
      <c r="M30" s="56" t="s">
        <v>1858</v>
      </c>
      <c r="N30" s="56" t="s">
        <v>1848</v>
      </c>
      <c r="O30" s="56" t="s">
        <v>1849</v>
      </c>
      <c r="P30" s="56" t="s">
        <v>1851</v>
      </c>
      <c r="Q30" s="56" t="s">
        <v>179</v>
      </c>
      <c r="R30" s="110" t="s">
        <v>114</v>
      </c>
      <c r="S30" s="110"/>
      <c r="T30" s="56" t="s">
        <v>1859</v>
      </c>
      <c r="U30" s="56" t="s">
        <v>1860</v>
      </c>
      <c r="V30" s="99"/>
      <c r="W30" s="99"/>
      <c r="X30" s="99"/>
      <c r="Y30" s="99"/>
      <c r="Z30" s="99">
        <v>360</v>
      </c>
      <c r="AA30" s="99"/>
      <c r="AB30" s="99"/>
      <c r="AC30" s="99"/>
      <c r="AD30" s="99"/>
      <c r="AE30" s="99"/>
      <c r="AF30" s="99"/>
      <c r="AG30" s="99">
        <v>206</v>
      </c>
      <c r="AH30" s="96">
        <f t="shared" si="2"/>
        <v>566</v>
      </c>
      <c r="AI30" s="51">
        <f t="shared" si="3"/>
        <v>566</v>
      </c>
      <c r="AJ30" s="56" t="str">
        <f>AJ$29</f>
        <v>W-1.1</v>
      </c>
      <c r="AK30" s="56" t="s">
        <v>13</v>
      </c>
      <c r="AL30" s="56"/>
      <c r="AM30" s="4">
        <v>8784</v>
      </c>
      <c r="AN30" s="4">
        <v>12</v>
      </c>
      <c r="AO30" s="184">
        <v>100</v>
      </c>
      <c r="AP30" s="184">
        <v>0</v>
      </c>
      <c r="AQ30" s="52">
        <f t="shared" si="4"/>
        <v>566</v>
      </c>
      <c r="AR30" s="12">
        <f t="shared" si="5"/>
        <v>0</v>
      </c>
      <c r="AS30" s="53">
        <f t="shared" si="16"/>
        <v>0</v>
      </c>
      <c r="AT30" s="55">
        <f t="shared" si="16"/>
        <v>0</v>
      </c>
      <c r="AU30" s="31">
        <f t="shared" si="15"/>
        <v>0</v>
      </c>
      <c r="AV30" s="31">
        <f t="shared" si="15"/>
        <v>0</v>
      </c>
      <c r="AW30" s="31">
        <f t="shared" si="7"/>
        <v>0</v>
      </c>
      <c r="AX30" s="56">
        <f>AX$29</f>
        <v>0</v>
      </c>
      <c r="AY30" s="10">
        <f t="shared" si="0"/>
        <v>0</v>
      </c>
      <c r="AZ30" s="56">
        <f>AZ$29</f>
        <v>0</v>
      </c>
      <c r="BA30" s="10">
        <f t="shared" si="1"/>
        <v>0</v>
      </c>
      <c r="BB30" s="4">
        <v>3.8999999999999998E-3</v>
      </c>
      <c r="BC30" s="10">
        <f t="shared" si="8"/>
        <v>2.2073999999999998</v>
      </c>
      <c r="BD30" s="56">
        <f>BD$29</f>
        <v>4.6399999999999997</v>
      </c>
      <c r="BE30" s="10">
        <f t="shared" si="9"/>
        <v>55.679999999999993</v>
      </c>
      <c r="BF30" s="56">
        <f>BF$29</f>
        <v>3.82</v>
      </c>
      <c r="BG30" s="10">
        <f t="shared" si="10"/>
        <v>0</v>
      </c>
      <c r="BH30" s="56">
        <f>BH$29</f>
        <v>5.466E-2</v>
      </c>
      <c r="BI30" s="103">
        <f t="shared" si="11"/>
        <v>30.937560000000005</v>
      </c>
      <c r="BJ30" s="56">
        <f>BJ$29</f>
        <v>4.5039999999999997E-2</v>
      </c>
      <c r="BK30" s="103">
        <f t="shared" si="12"/>
        <v>0</v>
      </c>
      <c r="BL30" s="5">
        <f t="shared" si="13"/>
        <v>88.824960000000004</v>
      </c>
    </row>
    <row r="31" spans="1:64" ht="15.75" customHeight="1">
      <c r="A31" s="4">
        <v>29</v>
      </c>
      <c r="B31" s="56" t="s">
        <v>2535</v>
      </c>
      <c r="C31" s="56" t="s">
        <v>1861</v>
      </c>
      <c r="D31" s="56" t="s">
        <v>1862</v>
      </c>
      <c r="E31" s="56"/>
      <c r="F31" s="56" t="s">
        <v>1863</v>
      </c>
      <c r="G31" s="56" t="s">
        <v>1467</v>
      </c>
      <c r="H31" s="56" t="s">
        <v>522</v>
      </c>
      <c r="I31" s="56"/>
      <c r="J31" s="56" t="s">
        <v>1864</v>
      </c>
      <c r="K31" s="56" t="s">
        <v>2387</v>
      </c>
      <c r="L31" s="56" t="s">
        <v>11</v>
      </c>
      <c r="M31" s="56"/>
      <c r="N31" s="56" t="s">
        <v>1862</v>
      </c>
      <c r="O31" s="56"/>
      <c r="P31" s="56" t="s">
        <v>1863</v>
      </c>
      <c r="Q31" s="56" t="s">
        <v>1467</v>
      </c>
      <c r="R31" s="110" t="s">
        <v>522</v>
      </c>
      <c r="S31" s="110"/>
      <c r="T31" s="56" t="s">
        <v>1865</v>
      </c>
      <c r="U31" s="56" t="s">
        <v>1866</v>
      </c>
      <c r="V31" s="99">
        <v>12359</v>
      </c>
      <c r="W31" s="99"/>
      <c r="X31" s="99">
        <v>14432</v>
      </c>
      <c r="Y31" s="99"/>
      <c r="Z31" s="99">
        <v>14886</v>
      </c>
      <c r="AA31" s="99"/>
      <c r="AB31" s="99">
        <v>2642</v>
      </c>
      <c r="AC31" s="99"/>
      <c r="AD31" s="99">
        <v>3412</v>
      </c>
      <c r="AE31" s="99"/>
      <c r="AF31" s="99">
        <v>6241</v>
      </c>
      <c r="AG31" s="99">
        <v>17407</v>
      </c>
      <c r="AH31" s="96">
        <f t="shared" si="2"/>
        <v>71379</v>
      </c>
      <c r="AI31" s="51">
        <f t="shared" si="3"/>
        <v>71379</v>
      </c>
      <c r="AJ31" s="56" t="str">
        <f>AJ$3</f>
        <v>W-3.6</v>
      </c>
      <c r="AK31" s="56" t="s">
        <v>13</v>
      </c>
      <c r="AL31" s="56"/>
      <c r="AM31" s="4">
        <v>8784</v>
      </c>
      <c r="AN31" s="4">
        <v>12</v>
      </c>
      <c r="AO31" s="184">
        <v>100</v>
      </c>
      <c r="AP31" s="184">
        <v>0</v>
      </c>
      <c r="AQ31" s="52">
        <f t="shared" si="4"/>
        <v>71379</v>
      </c>
      <c r="AR31" s="12">
        <f t="shared" si="5"/>
        <v>0</v>
      </c>
      <c r="AS31" s="53">
        <f t="shared" si="16"/>
        <v>0</v>
      </c>
      <c r="AT31" s="55">
        <f t="shared" si="16"/>
        <v>0</v>
      </c>
      <c r="AU31" s="31">
        <f t="shared" si="15"/>
        <v>0</v>
      </c>
      <c r="AV31" s="31">
        <f t="shared" si="15"/>
        <v>0</v>
      </c>
      <c r="AW31" s="31">
        <f t="shared" si="7"/>
        <v>0</v>
      </c>
      <c r="AX31" s="56">
        <f>AX$3</f>
        <v>0</v>
      </c>
      <c r="AY31" s="10">
        <f t="shared" si="0"/>
        <v>0</v>
      </c>
      <c r="AZ31" s="56">
        <f>AZ$3</f>
        <v>0</v>
      </c>
      <c r="BA31" s="10">
        <f t="shared" si="1"/>
        <v>0</v>
      </c>
      <c r="BB31" s="4"/>
      <c r="BC31" s="10">
        <f t="shared" si="8"/>
        <v>0</v>
      </c>
      <c r="BD31" s="56">
        <f>BD$3</f>
        <v>48.78</v>
      </c>
      <c r="BE31" s="10">
        <f t="shared" si="9"/>
        <v>585.36</v>
      </c>
      <c r="BF31" s="56">
        <f>BF$3</f>
        <v>40.200000000000003</v>
      </c>
      <c r="BG31" s="10">
        <f t="shared" si="10"/>
        <v>0</v>
      </c>
      <c r="BH31" s="56">
        <f>BH$3</f>
        <v>3.0300000000000001E-2</v>
      </c>
      <c r="BI31" s="103">
        <f t="shared" si="11"/>
        <v>2162.7837</v>
      </c>
      <c r="BJ31" s="56">
        <f>BJ$3</f>
        <v>2.4969999999999999E-2</v>
      </c>
      <c r="BK31" s="103">
        <f t="shared" si="12"/>
        <v>0</v>
      </c>
      <c r="BL31" s="5">
        <f t="shared" si="13"/>
        <v>2748.1437000000001</v>
      </c>
    </row>
    <row r="32" spans="1:64">
      <c r="A32" s="4">
        <v>30</v>
      </c>
      <c r="B32" s="56" t="s">
        <v>2535</v>
      </c>
      <c r="C32" s="56" t="s">
        <v>1867</v>
      </c>
      <c r="D32" s="56" t="s">
        <v>1868</v>
      </c>
      <c r="E32" s="56"/>
      <c r="F32" s="56" t="s">
        <v>1869</v>
      </c>
      <c r="G32" s="56" t="s">
        <v>1870</v>
      </c>
      <c r="H32" s="56" t="s">
        <v>1070</v>
      </c>
      <c r="I32" s="56"/>
      <c r="J32" s="56" t="s">
        <v>1871</v>
      </c>
      <c r="K32" s="56" t="s">
        <v>2387</v>
      </c>
      <c r="L32" s="56" t="s">
        <v>11</v>
      </c>
      <c r="M32" s="56" t="s">
        <v>1232</v>
      </c>
      <c r="N32" s="56" t="s">
        <v>1868</v>
      </c>
      <c r="O32" s="56" t="s">
        <v>1869</v>
      </c>
      <c r="P32" s="56" t="s">
        <v>1869</v>
      </c>
      <c r="Q32" s="56" t="s">
        <v>1870</v>
      </c>
      <c r="R32" s="110" t="s">
        <v>1070</v>
      </c>
      <c r="S32" s="110" t="s">
        <v>39</v>
      </c>
      <c r="T32" s="56" t="s">
        <v>1872</v>
      </c>
      <c r="U32" s="56" t="s">
        <v>1873</v>
      </c>
      <c r="V32" s="99">
        <v>18064</v>
      </c>
      <c r="W32" s="99">
        <v>14696</v>
      </c>
      <c r="X32" s="99">
        <v>14327</v>
      </c>
      <c r="Y32" s="99">
        <v>11509</v>
      </c>
      <c r="Z32" s="99">
        <v>3476</v>
      </c>
      <c r="AA32" s="99">
        <v>80</v>
      </c>
      <c r="AB32" s="99">
        <v>0</v>
      </c>
      <c r="AC32" s="99">
        <v>0</v>
      </c>
      <c r="AD32" s="99">
        <v>5261</v>
      </c>
      <c r="AE32" s="99">
        <v>8873</v>
      </c>
      <c r="AF32" s="99">
        <v>13850</v>
      </c>
      <c r="AG32" s="99">
        <v>17973</v>
      </c>
      <c r="AH32" s="96">
        <f t="shared" si="2"/>
        <v>108109</v>
      </c>
      <c r="AI32" s="51">
        <f t="shared" si="3"/>
        <v>108109</v>
      </c>
      <c r="AJ32" s="56" t="str">
        <f>AJ$4</f>
        <v>W-4</v>
      </c>
      <c r="AK32" s="56" t="s">
        <v>13</v>
      </c>
      <c r="AL32" s="56"/>
      <c r="AM32" s="4">
        <v>8784</v>
      </c>
      <c r="AN32" s="4">
        <v>12</v>
      </c>
      <c r="AO32" s="184">
        <v>100</v>
      </c>
      <c r="AP32" s="184">
        <v>0</v>
      </c>
      <c r="AQ32" s="52">
        <f t="shared" si="4"/>
        <v>108109</v>
      </c>
      <c r="AR32" s="12">
        <f t="shared" si="5"/>
        <v>0</v>
      </c>
      <c r="AS32" s="53">
        <f t="shared" si="16"/>
        <v>0</v>
      </c>
      <c r="AT32" s="55">
        <f t="shared" si="16"/>
        <v>0</v>
      </c>
      <c r="AU32" s="31">
        <f t="shared" si="15"/>
        <v>0</v>
      </c>
      <c r="AV32" s="31">
        <f t="shared" si="15"/>
        <v>0</v>
      </c>
      <c r="AW32" s="31">
        <f t="shared" si="7"/>
        <v>0</v>
      </c>
      <c r="AX32" s="56">
        <f>AX$4</f>
        <v>0</v>
      </c>
      <c r="AY32" s="10">
        <f t="shared" si="0"/>
        <v>0</v>
      </c>
      <c r="AZ32" s="56">
        <f>AZ$4</f>
        <v>0</v>
      </c>
      <c r="BA32" s="10">
        <f t="shared" si="1"/>
        <v>0</v>
      </c>
      <c r="BB32" s="4"/>
      <c r="BC32" s="10">
        <f t="shared" si="8"/>
        <v>0</v>
      </c>
      <c r="BD32" s="56">
        <f>BD$4</f>
        <v>270.85000000000002</v>
      </c>
      <c r="BE32" s="10">
        <f t="shared" si="9"/>
        <v>3250.2</v>
      </c>
      <c r="BF32" s="56">
        <f>BF$4</f>
        <v>223.2</v>
      </c>
      <c r="BG32" s="10">
        <f t="shared" si="10"/>
        <v>0</v>
      </c>
      <c r="BH32" s="56">
        <f>BH$4</f>
        <v>2.9919999999999999E-2</v>
      </c>
      <c r="BI32" s="103">
        <f t="shared" si="11"/>
        <v>3234.6212799999998</v>
      </c>
      <c r="BJ32" s="56">
        <f>BJ$4</f>
        <v>2.4649999999999998E-2</v>
      </c>
      <c r="BK32" s="103">
        <f t="shared" si="12"/>
        <v>0</v>
      </c>
      <c r="BL32" s="5">
        <f t="shared" si="13"/>
        <v>6484.8212800000001</v>
      </c>
    </row>
    <row r="33" spans="1:64">
      <c r="A33" s="4">
        <v>31</v>
      </c>
      <c r="B33" s="56" t="s">
        <v>2535</v>
      </c>
      <c r="C33" s="56" t="s">
        <v>1874</v>
      </c>
      <c r="D33" s="56" t="s">
        <v>1875</v>
      </c>
      <c r="E33" s="56"/>
      <c r="F33" s="56" t="s">
        <v>1876</v>
      </c>
      <c r="G33" s="56" t="s">
        <v>1877</v>
      </c>
      <c r="H33" s="56" t="s">
        <v>1878</v>
      </c>
      <c r="I33" s="56"/>
      <c r="J33" s="56" t="s">
        <v>1879</v>
      </c>
      <c r="K33" s="56" t="s">
        <v>2387</v>
      </c>
      <c r="L33" s="56" t="s">
        <v>11</v>
      </c>
      <c r="M33" s="56" t="s">
        <v>211</v>
      </c>
      <c r="N33" s="56" t="s">
        <v>1875</v>
      </c>
      <c r="O33" s="56" t="s">
        <v>1876</v>
      </c>
      <c r="P33" s="56" t="s">
        <v>1876</v>
      </c>
      <c r="Q33" s="56" t="s">
        <v>1877</v>
      </c>
      <c r="R33" s="110" t="s">
        <v>1878</v>
      </c>
      <c r="S33" s="110"/>
      <c r="T33" s="56" t="s">
        <v>1880</v>
      </c>
      <c r="U33" s="56" t="s">
        <v>1881</v>
      </c>
      <c r="V33" s="99">
        <v>10316</v>
      </c>
      <c r="W33" s="99">
        <v>3990</v>
      </c>
      <c r="X33" s="99"/>
      <c r="Y33" s="99">
        <v>14970</v>
      </c>
      <c r="Z33" s="99"/>
      <c r="AA33" s="99">
        <v>2065</v>
      </c>
      <c r="AB33" s="99"/>
      <c r="AC33" s="99">
        <v>0</v>
      </c>
      <c r="AD33" s="99"/>
      <c r="AE33" s="99">
        <v>2106</v>
      </c>
      <c r="AF33" s="99"/>
      <c r="AG33" s="99">
        <v>16558</v>
      </c>
      <c r="AH33" s="96">
        <f t="shared" si="2"/>
        <v>50005</v>
      </c>
      <c r="AI33" s="51">
        <f t="shared" si="3"/>
        <v>50005</v>
      </c>
      <c r="AJ33" s="56" t="str">
        <f>AJ$3</f>
        <v>W-3.6</v>
      </c>
      <c r="AK33" s="56" t="s">
        <v>13</v>
      </c>
      <c r="AL33" s="56"/>
      <c r="AM33" s="4">
        <v>8784</v>
      </c>
      <c r="AN33" s="4">
        <v>12</v>
      </c>
      <c r="AO33" s="184">
        <v>100</v>
      </c>
      <c r="AP33" s="184">
        <v>0</v>
      </c>
      <c r="AQ33" s="52">
        <f t="shared" si="4"/>
        <v>50005</v>
      </c>
      <c r="AR33" s="12">
        <f t="shared" si="5"/>
        <v>0</v>
      </c>
      <c r="AS33" s="53">
        <f t="shared" si="16"/>
        <v>0</v>
      </c>
      <c r="AT33" s="55">
        <f t="shared" si="16"/>
        <v>0</v>
      </c>
      <c r="AU33" s="31">
        <f t="shared" si="15"/>
        <v>0</v>
      </c>
      <c r="AV33" s="31">
        <f t="shared" si="15"/>
        <v>0</v>
      </c>
      <c r="AW33" s="31">
        <f t="shared" si="7"/>
        <v>0</v>
      </c>
      <c r="AX33" s="56">
        <f>AX$3</f>
        <v>0</v>
      </c>
      <c r="AY33" s="10">
        <f t="shared" si="0"/>
        <v>0</v>
      </c>
      <c r="AZ33" s="56">
        <f>AZ$3</f>
        <v>0</v>
      </c>
      <c r="BA33" s="10">
        <f t="shared" si="1"/>
        <v>0</v>
      </c>
      <c r="BB33" s="54">
        <v>3.8999999999999998E-3</v>
      </c>
      <c r="BC33" s="10">
        <f t="shared" si="8"/>
        <v>195.01949999999999</v>
      </c>
      <c r="BD33" s="56">
        <f>BD$3</f>
        <v>48.78</v>
      </c>
      <c r="BE33" s="10">
        <f t="shared" si="9"/>
        <v>585.36</v>
      </c>
      <c r="BF33" s="56">
        <f>BF$3</f>
        <v>40.200000000000003</v>
      </c>
      <c r="BG33" s="10">
        <f t="shared" si="10"/>
        <v>0</v>
      </c>
      <c r="BH33" s="56">
        <f>BH$3</f>
        <v>3.0300000000000001E-2</v>
      </c>
      <c r="BI33" s="103">
        <f t="shared" si="11"/>
        <v>1515.1514999999999</v>
      </c>
      <c r="BJ33" s="56">
        <f>BJ$3</f>
        <v>2.4969999999999999E-2</v>
      </c>
      <c r="BK33" s="103">
        <f t="shared" si="12"/>
        <v>0</v>
      </c>
      <c r="BL33" s="5">
        <f t="shared" si="13"/>
        <v>2295.5309999999999</v>
      </c>
    </row>
    <row r="34" spans="1:64">
      <c r="A34" s="4">
        <v>32</v>
      </c>
      <c r="B34" s="56" t="s">
        <v>2535</v>
      </c>
      <c r="C34" s="56" t="s">
        <v>1816</v>
      </c>
      <c r="D34" s="56" t="s">
        <v>1817</v>
      </c>
      <c r="E34" s="56" t="s">
        <v>1818</v>
      </c>
      <c r="F34" s="56" t="s">
        <v>1819</v>
      </c>
      <c r="G34" s="56" t="s">
        <v>1820</v>
      </c>
      <c r="H34" s="56" t="s">
        <v>96</v>
      </c>
      <c r="I34" s="56"/>
      <c r="J34" s="56" t="s">
        <v>1821</v>
      </c>
      <c r="K34" s="56" t="s">
        <v>2387</v>
      </c>
      <c r="L34" s="56" t="s">
        <v>11</v>
      </c>
      <c r="M34" s="56" t="s">
        <v>1824</v>
      </c>
      <c r="N34" s="56" t="s">
        <v>1817</v>
      </c>
      <c r="O34" s="56" t="s">
        <v>1825</v>
      </c>
      <c r="P34" s="56" t="s">
        <v>1826</v>
      </c>
      <c r="Q34" s="56" t="s">
        <v>1827</v>
      </c>
      <c r="R34" s="110" t="s">
        <v>96</v>
      </c>
      <c r="S34" s="110"/>
      <c r="T34" s="56" t="s">
        <v>1828</v>
      </c>
      <c r="U34" s="56" t="s">
        <v>1829</v>
      </c>
      <c r="V34" s="99">
        <v>854</v>
      </c>
      <c r="W34" s="99">
        <v>1003</v>
      </c>
      <c r="X34" s="99"/>
      <c r="Y34" s="99">
        <v>1507</v>
      </c>
      <c r="Z34" s="99">
        <v>248</v>
      </c>
      <c r="AA34" s="99">
        <v>0</v>
      </c>
      <c r="AB34" s="99">
        <v>0</v>
      </c>
      <c r="AC34" s="99">
        <v>0</v>
      </c>
      <c r="AD34" s="99"/>
      <c r="AE34" s="99">
        <v>0</v>
      </c>
      <c r="AF34" s="99">
        <v>392</v>
      </c>
      <c r="AG34" s="99">
        <v>1546</v>
      </c>
      <c r="AH34" s="96">
        <f t="shared" si="2"/>
        <v>5550</v>
      </c>
      <c r="AI34" s="51">
        <f t="shared" si="3"/>
        <v>5550</v>
      </c>
      <c r="AJ34" s="56" t="str">
        <f>AJ$29</f>
        <v>W-1.1</v>
      </c>
      <c r="AK34" s="56" t="s">
        <v>13</v>
      </c>
      <c r="AL34" s="56"/>
      <c r="AM34" s="4">
        <v>8784</v>
      </c>
      <c r="AN34" s="4">
        <v>12</v>
      </c>
      <c r="AO34" s="184">
        <v>100</v>
      </c>
      <c r="AP34" s="184">
        <v>0</v>
      </c>
      <c r="AQ34" s="52">
        <f t="shared" si="4"/>
        <v>5550</v>
      </c>
      <c r="AR34" s="12">
        <f t="shared" si="5"/>
        <v>0</v>
      </c>
      <c r="AS34" s="53">
        <f t="shared" si="16"/>
        <v>0</v>
      </c>
      <c r="AT34" s="55">
        <f t="shared" si="16"/>
        <v>0</v>
      </c>
      <c r="AU34" s="31">
        <f t="shared" si="15"/>
        <v>0</v>
      </c>
      <c r="AV34" s="31">
        <f t="shared" si="15"/>
        <v>0</v>
      </c>
      <c r="AW34" s="31">
        <f t="shared" si="7"/>
        <v>0</v>
      </c>
      <c r="AX34" s="56">
        <f>AX$29</f>
        <v>0</v>
      </c>
      <c r="AY34" s="10">
        <f t="shared" si="0"/>
        <v>0</v>
      </c>
      <c r="AZ34" s="56">
        <f>AZ$29</f>
        <v>0</v>
      </c>
      <c r="BA34" s="10">
        <f t="shared" si="1"/>
        <v>0</v>
      </c>
      <c r="BB34" s="4"/>
      <c r="BC34" s="10">
        <f t="shared" si="8"/>
        <v>0</v>
      </c>
      <c r="BD34" s="56">
        <f>BD$29</f>
        <v>4.6399999999999997</v>
      </c>
      <c r="BE34" s="10">
        <f t="shared" si="9"/>
        <v>55.679999999999993</v>
      </c>
      <c r="BF34" s="56">
        <f>BF$29</f>
        <v>3.82</v>
      </c>
      <c r="BG34" s="10">
        <f t="shared" si="10"/>
        <v>0</v>
      </c>
      <c r="BH34" s="56">
        <f>BH$29</f>
        <v>5.466E-2</v>
      </c>
      <c r="BI34" s="103">
        <f t="shared" si="11"/>
        <v>303.363</v>
      </c>
      <c r="BJ34" s="56">
        <f>BJ$29</f>
        <v>4.5039999999999997E-2</v>
      </c>
      <c r="BK34" s="103">
        <f t="shared" si="12"/>
        <v>0</v>
      </c>
      <c r="BL34" s="5">
        <f t="shared" si="13"/>
        <v>359.04300000000001</v>
      </c>
    </row>
    <row r="35" spans="1:64">
      <c r="A35" s="4">
        <v>33</v>
      </c>
      <c r="B35" s="131" t="s">
        <v>2535</v>
      </c>
      <c r="C35" s="131" t="s">
        <v>2536</v>
      </c>
      <c r="D35" s="131" t="s">
        <v>2537</v>
      </c>
      <c r="F35" s="131" t="s">
        <v>2538</v>
      </c>
      <c r="G35" s="131" t="s">
        <v>2539</v>
      </c>
      <c r="H35" s="132">
        <v>27</v>
      </c>
      <c r="I35" s="132"/>
      <c r="J35" s="132" t="s">
        <v>2540</v>
      </c>
      <c r="K35" s="132" t="s">
        <v>10</v>
      </c>
      <c r="L35" s="132" t="s">
        <v>11</v>
      </c>
      <c r="M35" s="132"/>
      <c r="N35" s="131" t="s">
        <v>2537</v>
      </c>
      <c r="P35" s="131" t="s">
        <v>2538</v>
      </c>
      <c r="Q35" s="131" t="s">
        <v>2539</v>
      </c>
      <c r="R35" s="166">
        <v>27</v>
      </c>
      <c r="S35" s="166"/>
      <c r="T35" s="132" t="s">
        <v>2541</v>
      </c>
      <c r="U35" s="132"/>
      <c r="V35" s="133">
        <v>3051.9166666666665</v>
      </c>
      <c r="W35" s="133">
        <v>3051.9166666666665</v>
      </c>
      <c r="X35" s="133">
        <v>3051.9166666666665</v>
      </c>
      <c r="Y35" s="133">
        <v>3051.9166666666665</v>
      </c>
      <c r="Z35" s="133">
        <v>3051.9166666666665</v>
      </c>
      <c r="AA35" s="133">
        <v>3051.9166666666665</v>
      </c>
      <c r="AB35" s="133">
        <v>3051.9166666666665</v>
      </c>
      <c r="AC35" s="133">
        <v>3051.9166666666665</v>
      </c>
      <c r="AD35" s="133">
        <v>3051.9166666666665</v>
      </c>
      <c r="AE35" s="133">
        <v>3051.9166666666665</v>
      </c>
      <c r="AF35" s="133">
        <v>3051.9166666666665</v>
      </c>
      <c r="AG35" s="133">
        <v>3051.9166666666665</v>
      </c>
      <c r="AH35" s="96">
        <f t="shared" si="2"/>
        <v>36623</v>
      </c>
      <c r="AI35" s="51">
        <f t="shared" si="3"/>
        <v>36623</v>
      </c>
      <c r="AJ35" s="56" t="str">
        <f>AJ$15</f>
        <v>W-5.1</v>
      </c>
      <c r="AK35" s="132" t="s">
        <v>13</v>
      </c>
      <c r="AL35" s="132" t="s">
        <v>2624</v>
      </c>
      <c r="AM35" s="170">
        <v>8784</v>
      </c>
      <c r="AN35" s="170">
        <v>12</v>
      </c>
      <c r="AO35" s="184">
        <v>100</v>
      </c>
      <c r="AP35" s="184">
        <v>0</v>
      </c>
      <c r="AQ35" s="52">
        <f t="shared" si="4"/>
        <v>36623</v>
      </c>
      <c r="AR35" s="12">
        <f t="shared" si="5"/>
        <v>0</v>
      </c>
      <c r="AS35" s="53">
        <f t="shared" si="16"/>
        <v>0</v>
      </c>
      <c r="AT35" s="55">
        <f t="shared" si="16"/>
        <v>0</v>
      </c>
      <c r="AU35" s="31">
        <f t="shared" si="15"/>
        <v>0</v>
      </c>
      <c r="AV35" s="31">
        <f t="shared" si="15"/>
        <v>0</v>
      </c>
      <c r="AW35" s="31">
        <f t="shared" si="7"/>
        <v>0</v>
      </c>
      <c r="AX35" s="56">
        <f>AX$15</f>
        <v>0</v>
      </c>
      <c r="AY35" s="10">
        <f t="shared" si="0"/>
        <v>0</v>
      </c>
      <c r="AZ35" s="56">
        <f>AZ$15</f>
        <v>0</v>
      </c>
      <c r="BA35" s="10">
        <f t="shared" si="1"/>
        <v>0</v>
      </c>
      <c r="BB35" s="4"/>
      <c r="BC35" s="10">
        <f t="shared" si="8"/>
        <v>0</v>
      </c>
      <c r="BD35" s="56">
        <f>BD$15</f>
        <v>7.45E-3</v>
      </c>
      <c r="BE35" s="10">
        <f>BD35*AM35*AO35/100*AL35</f>
        <v>9816.119999999999</v>
      </c>
      <c r="BF35" s="56">
        <f>BF$15</f>
        <v>6.1399999999999996E-3</v>
      </c>
      <c r="BG35" s="10">
        <f t="shared" si="10"/>
        <v>0</v>
      </c>
      <c r="BH35" s="56">
        <f>BH$15</f>
        <v>2.128E-2</v>
      </c>
      <c r="BI35" s="103">
        <f t="shared" si="11"/>
        <v>779.33744000000002</v>
      </c>
      <c r="BJ35" s="56">
        <f>BJ$15</f>
        <v>1.754E-2</v>
      </c>
      <c r="BK35" s="103">
        <f t="shared" si="12"/>
        <v>0</v>
      </c>
      <c r="BL35" s="5">
        <f t="shared" si="13"/>
        <v>10595.457439999998</v>
      </c>
    </row>
    <row r="36" spans="1:64">
      <c r="A36" s="174">
        <v>34</v>
      </c>
      <c r="B36" s="131" t="s">
        <v>2409</v>
      </c>
      <c r="C36" s="131" t="s">
        <v>2542</v>
      </c>
      <c r="D36" s="174" t="s">
        <v>2543</v>
      </c>
      <c r="E36" s="174"/>
      <c r="F36" s="174" t="s">
        <v>2544</v>
      </c>
      <c r="G36" s="174" t="s">
        <v>2545</v>
      </c>
      <c r="H36" s="174">
        <v>3</v>
      </c>
      <c r="I36" s="174"/>
      <c r="J36" s="175" t="s">
        <v>2546</v>
      </c>
      <c r="K36" s="174" t="s">
        <v>10</v>
      </c>
      <c r="L36" s="174" t="s">
        <v>11</v>
      </c>
      <c r="M36" s="174" t="s">
        <v>2547</v>
      </c>
      <c r="N36" s="174" t="s">
        <v>2548</v>
      </c>
      <c r="O36" s="174" t="s">
        <v>2549</v>
      </c>
      <c r="P36" s="174" t="s">
        <v>2550</v>
      </c>
      <c r="Q36" s="174" t="s">
        <v>2551</v>
      </c>
      <c r="R36" s="176">
        <v>70</v>
      </c>
      <c r="S36" s="176"/>
      <c r="T36" s="177" t="s">
        <v>2552</v>
      </c>
      <c r="U36" s="178" t="s">
        <v>2553</v>
      </c>
      <c r="V36" s="133">
        <v>2107</v>
      </c>
      <c r="W36" s="133">
        <v>2107</v>
      </c>
      <c r="X36" s="133">
        <v>2107</v>
      </c>
      <c r="Y36" s="133">
        <v>2107</v>
      </c>
      <c r="Z36" s="133">
        <v>2107</v>
      </c>
      <c r="AA36" s="133">
        <v>2107</v>
      </c>
      <c r="AB36" s="133">
        <v>2107</v>
      </c>
      <c r="AC36" s="133">
        <v>2107</v>
      </c>
      <c r="AD36" s="133">
        <v>2107</v>
      </c>
      <c r="AE36" s="133">
        <v>2107</v>
      </c>
      <c r="AF36" s="133">
        <v>2107</v>
      </c>
      <c r="AG36" s="133">
        <v>2107</v>
      </c>
      <c r="AH36" s="185">
        <f t="shared" si="2"/>
        <v>25284</v>
      </c>
      <c r="AI36" s="186">
        <f t="shared" si="3"/>
        <v>25284</v>
      </c>
      <c r="AJ36" s="131" t="str">
        <f>AJ$3</f>
        <v>W-3.6</v>
      </c>
      <c r="AK36" s="174" t="s">
        <v>13</v>
      </c>
      <c r="AL36" s="174"/>
      <c r="AM36" s="202">
        <v>8784</v>
      </c>
      <c r="AN36" s="202">
        <v>12</v>
      </c>
      <c r="AO36" s="187">
        <v>100</v>
      </c>
      <c r="AP36" s="187">
        <v>0</v>
      </c>
      <c r="AQ36" s="188">
        <f t="shared" si="4"/>
        <v>25284</v>
      </c>
      <c r="AR36" s="189">
        <f t="shared" si="5"/>
        <v>0</v>
      </c>
      <c r="AS36" s="190">
        <f t="shared" si="16"/>
        <v>0</v>
      </c>
      <c r="AT36" s="191">
        <f t="shared" si="16"/>
        <v>0</v>
      </c>
      <c r="AU36" s="192">
        <f t="shared" si="15"/>
        <v>0</v>
      </c>
      <c r="AV36" s="192">
        <f t="shared" si="15"/>
        <v>0</v>
      </c>
      <c r="AW36" s="192">
        <f t="shared" si="7"/>
        <v>0</v>
      </c>
      <c r="AX36" s="131">
        <f>AX$3</f>
        <v>0</v>
      </c>
      <c r="AY36" s="193">
        <f t="shared" si="0"/>
        <v>0</v>
      </c>
      <c r="AZ36" s="131">
        <f>AZ$3</f>
        <v>0</v>
      </c>
      <c r="BA36" s="193">
        <f t="shared" si="1"/>
        <v>0</v>
      </c>
      <c r="BB36" s="174"/>
      <c r="BC36" s="193">
        <f t="shared" si="8"/>
        <v>0</v>
      </c>
      <c r="BD36" s="131">
        <f>BD$3</f>
        <v>48.78</v>
      </c>
      <c r="BE36" s="193">
        <f t="shared" si="9"/>
        <v>585.36</v>
      </c>
      <c r="BF36" s="131">
        <f>BF$3</f>
        <v>40.200000000000003</v>
      </c>
      <c r="BG36" s="193">
        <f t="shared" si="10"/>
        <v>0</v>
      </c>
      <c r="BH36" s="131">
        <f>BH$3</f>
        <v>3.0300000000000001E-2</v>
      </c>
      <c r="BI36" s="194">
        <f t="shared" si="11"/>
        <v>766.10519999999985</v>
      </c>
      <c r="BJ36" s="131">
        <f>BJ$3</f>
        <v>2.4969999999999999E-2</v>
      </c>
      <c r="BK36" s="194">
        <f t="shared" si="12"/>
        <v>0</v>
      </c>
      <c r="BL36" s="195">
        <f t="shared" si="13"/>
        <v>1351.4651999999999</v>
      </c>
    </row>
    <row r="37" spans="1:64">
      <c r="A37" s="150">
        <v>35</v>
      </c>
      <c r="B37" s="150" t="s">
        <v>2535</v>
      </c>
      <c r="C37" s="150" t="s">
        <v>1816</v>
      </c>
      <c r="D37" s="150" t="s">
        <v>2646</v>
      </c>
      <c r="E37" s="150"/>
      <c r="F37" s="150" t="s">
        <v>2647</v>
      </c>
      <c r="G37" s="150" t="s">
        <v>2648</v>
      </c>
      <c r="H37" s="150">
        <v>21</v>
      </c>
      <c r="I37" s="150"/>
      <c r="J37" s="165">
        <v>1230014006</v>
      </c>
      <c r="K37" s="150" t="s">
        <v>10</v>
      </c>
      <c r="L37" s="150" t="s">
        <v>11</v>
      </c>
      <c r="M37" s="150" t="s">
        <v>2649</v>
      </c>
      <c r="N37" s="150" t="s">
        <v>2646</v>
      </c>
      <c r="O37" s="150" t="s">
        <v>2647</v>
      </c>
      <c r="P37" s="150" t="s">
        <v>2647</v>
      </c>
      <c r="Q37" s="150" t="s">
        <v>2648</v>
      </c>
      <c r="R37" s="167">
        <v>21</v>
      </c>
      <c r="S37" s="167"/>
      <c r="T37" s="152" t="s">
        <v>2650</v>
      </c>
      <c r="U37" s="150"/>
      <c r="V37" s="150">
        <v>594772</v>
      </c>
      <c r="W37" s="150"/>
      <c r="X37" s="150"/>
      <c r="Y37" s="164"/>
      <c r="Z37" s="164"/>
      <c r="AA37" s="150"/>
      <c r="AB37" s="150"/>
      <c r="AC37" s="150"/>
      <c r="AD37" s="150"/>
      <c r="AE37" s="150"/>
      <c r="AF37" s="200"/>
      <c r="AG37" s="200"/>
      <c r="AH37" s="201">
        <f t="shared" si="2"/>
        <v>594772</v>
      </c>
      <c r="AI37" s="157">
        <f t="shared" si="3"/>
        <v>594772</v>
      </c>
      <c r="AJ37" s="150" t="s">
        <v>15</v>
      </c>
      <c r="AK37" s="150" t="s">
        <v>13</v>
      </c>
      <c r="AL37" s="196">
        <v>329</v>
      </c>
      <c r="AM37" s="196">
        <v>8784</v>
      </c>
      <c r="AN37" s="150">
        <v>12</v>
      </c>
      <c r="AO37" s="197">
        <v>89.68</v>
      </c>
      <c r="AP37" s="197">
        <v>10.32</v>
      </c>
      <c r="AQ37" s="203">
        <f t="shared" ref="AQ37" si="17">INT(AO37*AI37/100)</f>
        <v>533391</v>
      </c>
      <c r="AR37" s="158">
        <v>61381</v>
      </c>
      <c r="AS37" s="159">
        <f>AS36</f>
        <v>0</v>
      </c>
      <c r="AT37" s="159">
        <f>AT36</f>
        <v>0</v>
      </c>
      <c r="AU37" s="161">
        <f t="shared" ref="AU37" si="18">AQ37*AS37</f>
        <v>0</v>
      </c>
      <c r="AV37" s="161">
        <f t="shared" ref="AV37" si="19">AR37*AT37</f>
        <v>0</v>
      </c>
      <c r="AW37" s="161">
        <f t="shared" ref="AW37" si="20">SUM(AU37:AV37)</f>
        <v>0</v>
      </c>
      <c r="AX37" s="204">
        <f>AX15</f>
        <v>0</v>
      </c>
      <c r="AY37" s="162">
        <f t="shared" ref="AY37" si="21">AX37*AN37*AO37/100</f>
        <v>0</v>
      </c>
      <c r="AZ37" s="204">
        <f>AZ15</f>
        <v>0</v>
      </c>
      <c r="BA37" s="162">
        <f t="shared" ref="BA37" si="22">AZ37*AN37*AP37/100</f>
        <v>0</v>
      </c>
      <c r="BB37" s="205"/>
      <c r="BC37" s="162">
        <f t="shared" ref="BC37" si="23">BB37*AI37</f>
        <v>0</v>
      </c>
      <c r="BD37" s="151">
        <v>7.45E-3</v>
      </c>
      <c r="BE37" s="162">
        <f>BD37*AM37*AO37/100*AL37</f>
        <v>19308.124805759999</v>
      </c>
      <c r="BF37" s="151">
        <v>6.1399999999999996E-3</v>
      </c>
      <c r="BG37" s="162">
        <f>BF37*AM37*AP37/100*AL37</f>
        <v>1831.2021665280001</v>
      </c>
      <c r="BH37" s="151">
        <v>2.128E-2</v>
      </c>
      <c r="BI37" s="162">
        <f t="shared" ref="BI37" si="24">BH37*AI37*AO37/100</f>
        <v>11350.571749888002</v>
      </c>
      <c r="BJ37" s="151">
        <v>1.754E-2</v>
      </c>
      <c r="BK37" s="162">
        <f t="shared" ref="BK37" si="25">BJ37*AI37*AP37/100</f>
        <v>1076.6134508160001</v>
      </c>
      <c r="BL37" s="163">
        <f t="shared" ref="BL37" si="26">BK37+BI37+BG37+BE37+BC37+BA37+AY37+AW37</f>
        <v>33566.512172991999</v>
      </c>
    </row>
    <row r="38" spans="1:64" s="169" customFormat="1">
      <c r="A38" s="179"/>
      <c r="B38" s="179"/>
      <c r="C38" s="179"/>
      <c r="D38" s="179"/>
      <c r="E38" s="179"/>
      <c r="F38" s="179"/>
      <c r="G38" s="179"/>
      <c r="H38" s="179"/>
      <c r="I38" s="179"/>
      <c r="J38" s="180"/>
      <c r="K38" s="179"/>
      <c r="L38" s="179"/>
      <c r="M38" s="179"/>
      <c r="N38" s="179"/>
      <c r="O38" s="179"/>
      <c r="P38" s="179"/>
      <c r="Q38" s="179"/>
      <c r="R38" s="181"/>
      <c r="S38" s="181"/>
      <c r="T38" s="182"/>
      <c r="U38" s="179"/>
      <c r="V38" s="179"/>
      <c r="W38" s="179"/>
      <c r="X38" s="179"/>
      <c r="Y38" s="183"/>
      <c r="Z38" s="183"/>
      <c r="AH38" s="171">
        <f>SUM(AH3:AH37)</f>
        <v>2973242</v>
      </c>
      <c r="AI38" s="172">
        <f>SUM(AI3:AI37)</f>
        <v>2973242</v>
      </c>
      <c r="AQ38" s="172">
        <f>SUM(AQ3:AQ37)</f>
        <v>2873463</v>
      </c>
      <c r="AR38" s="172">
        <f>SUM(AR3:AR37)</f>
        <v>99779</v>
      </c>
      <c r="BK38" s="199"/>
      <c r="BL38" s="173">
        <f>SUM(BL3:BL37)</f>
        <v>179154.33250795401</v>
      </c>
    </row>
    <row r="39" spans="1:64">
      <c r="AI39" s="1">
        <f>AI38/1000</f>
        <v>2973.2420000000002</v>
      </c>
      <c r="AQ39" s="38">
        <f>SUM(AQ38:AR38)</f>
        <v>2973242</v>
      </c>
    </row>
    <row r="40" spans="1:64">
      <c r="AQ40" s="38">
        <f>AI38-AQ39</f>
        <v>0</v>
      </c>
    </row>
  </sheetData>
  <autoFilter ref="A2:BL40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L37"/>
  <sheetViews>
    <sheetView topLeftCell="Y1" zoomScale="70" zoomScaleNormal="70" workbookViewId="0">
      <selection activeCell="AX26" sqref="AX26"/>
    </sheetView>
  </sheetViews>
  <sheetFormatPr defaultColWidth="9" defaultRowHeight="13"/>
  <cols>
    <col min="1" max="1" width="4.58203125" style="1" customWidth="1"/>
    <col min="2" max="2" width="19" style="1" bestFit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0" width="11.58203125" style="1" customWidth="1"/>
    <col min="11" max="11" width="21.58203125" style="1" customWidth="1"/>
    <col min="12" max="12" width="10.08203125" style="1" customWidth="1"/>
    <col min="13" max="13" width="63.58203125" style="1" customWidth="1"/>
    <col min="14" max="14" width="14.08203125" style="1" customWidth="1"/>
    <col min="15" max="15" width="20.08203125" style="1" customWidth="1"/>
    <col min="16" max="16" width="24.58203125" style="1" customWidth="1"/>
    <col min="17" max="17" width="30.5" style="1" customWidth="1"/>
    <col min="18" max="18" width="9.58203125" style="1" customWidth="1"/>
    <col min="19" max="19" width="10.58203125" style="1" customWidth="1"/>
    <col min="20" max="21" width="20.58203125" style="1" customWidth="1"/>
    <col min="22" max="28" width="10.25" style="1" customWidth="1"/>
    <col min="29" max="30" width="9.58203125" style="1" customWidth="1"/>
    <col min="31" max="31" width="10.25" style="1" customWidth="1"/>
    <col min="32" max="33" width="9.58203125" style="1" customWidth="1"/>
    <col min="34" max="34" width="8.75" style="1" customWidth="1"/>
    <col min="35" max="35" width="8" style="1" customWidth="1"/>
    <col min="36" max="36" width="8.75" style="1" customWidth="1"/>
    <col min="37" max="37" width="10.58203125" style="1" customWidth="1"/>
    <col min="38" max="40" width="9.75" style="1" customWidth="1"/>
    <col min="41" max="41" width="11.5" style="1" customWidth="1"/>
    <col min="42" max="42" width="12.58203125" style="1" customWidth="1"/>
    <col min="43" max="43" width="12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9" width="12.2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3" style="1" customWidth="1"/>
    <col min="57" max="57" width="11.08203125" style="1" customWidth="1"/>
    <col min="58" max="58" width="12.75" style="1" customWidth="1"/>
    <col min="59" max="59" width="12" style="1" customWidth="1"/>
    <col min="60" max="60" width="14.25" style="1" customWidth="1"/>
    <col min="61" max="61" width="12.75" style="1" customWidth="1"/>
    <col min="62" max="62" width="13.58203125" style="1" customWidth="1"/>
    <col min="63" max="63" width="11.75" style="1" customWidth="1"/>
    <col min="64" max="64" width="14.58203125" style="1" customWidth="1"/>
    <col min="65" max="16384" width="9" style="1"/>
  </cols>
  <sheetData>
    <row r="1" spans="1:64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11" t="s">
        <v>2310</v>
      </c>
      <c r="AC1" s="212"/>
      <c r="AD1" s="212"/>
      <c r="AE1" s="212"/>
      <c r="AF1" s="212"/>
      <c r="AG1" s="213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64" s="17" customFormat="1" ht="102" customHeight="1">
      <c r="A2" s="12" t="s">
        <v>2239</v>
      </c>
      <c r="B2" s="12" t="s">
        <v>2275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29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</row>
    <row r="3" spans="1:64">
      <c r="A3" s="4">
        <v>1</v>
      </c>
      <c r="B3" s="56" t="s">
        <v>2398</v>
      </c>
      <c r="C3" s="56" t="s">
        <v>1882</v>
      </c>
      <c r="D3" s="56" t="s">
        <v>1883</v>
      </c>
      <c r="E3" s="56"/>
      <c r="F3" s="56" t="s">
        <v>1884</v>
      </c>
      <c r="G3" s="56" t="s">
        <v>1885</v>
      </c>
      <c r="H3" s="56" t="s">
        <v>1886</v>
      </c>
      <c r="I3" s="56"/>
      <c r="J3" s="56" t="s">
        <v>1887</v>
      </c>
      <c r="K3" s="56" t="s">
        <v>2387</v>
      </c>
      <c r="L3" s="56" t="s">
        <v>11</v>
      </c>
      <c r="M3" s="56"/>
      <c r="N3" s="56" t="s">
        <v>1883</v>
      </c>
      <c r="O3" s="56" t="s">
        <v>1884</v>
      </c>
      <c r="P3" s="56" t="s">
        <v>1884</v>
      </c>
      <c r="Q3" s="56" t="s">
        <v>1885</v>
      </c>
      <c r="R3" s="56" t="s">
        <v>1889</v>
      </c>
      <c r="S3" s="56"/>
      <c r="T3" s="56" t="s">
        <v>1890</v>
      </c>
      <c r="U3" s="56" t="s">
        <v>1891</v>
      </c>
      <c r="V3" s="4">
        <v>18461</v>
      </c>
      <c r="W3" s="4"/>
      <c r="X3" s="4">
        <v>17866</v>
      </c>
      <c r="Y3" s="4"/>
      <c r="Z3" s="4">
        <v>9970</v>
      </c>
      <c r="AA3" s="4"/>
      <c r="AB3" s="84">
        <v>1675</v>
      </c>
      <c r="AC3" s="84"/>
      <c r="AD3" s="84">
        <v>2548</v>
      </c>
      <c r="AE3" s="84"/>
      <c r="AF3" s="84">
        <v>8032</v>
      </c>
      <c r="AG3" s="84">
        <v>12147</v>
      </c>
      <c r="AH3" s="64">
        <f>SUM(V3:AG3)</f>
        <v>70699</v>
      </c>
      <c r="AI3" s="51">
        <f>AH3</f>
        <v>70699</v>
      </c>
      <c r="AJ3" s="85" t="s">
        <v>12</v>
      </c>
      <c r="AK3" s="4" t="s">
        <v>1888</v>
      </c>
      <c r="AL3" s="4"/>
      <c r="AM3" s="64">
        <v>8784</v>
      </c>
      <c r="AN3" s="4">
        <v>12</v>
      </c>
      <c r="AO3" s="4">
        <v>100</v>
      </c>
      <c r="AP3" s="4">
        <v>0</v>
      </c>
      <c r="AQ3" s="12">
        <f>INT(AO3*AI3/100)</f>
        <v>70699</v>
      </c>
      <c r="AR3" s="12">
        <f>INT(AP3*AI3/100)</f>
        <v>0</v>
      </c>
      <c r="AS3" s="53">
        <f>'dane do formularza ofertowego'!H19</f>
        <v>0</v>
      </c>
      <c r="AT3" s="55">
        <f>'dane do formularza ofertowego'!H20</f>
        <v>0</v>
      </c>
      <c r="AU3" s="31">
        <f t="shared" ref="AU3:AV27" si="0">AQ3*AS3</f>
        <v>0</v>
      </c>
      <c r="AV3" s="31">
        <f t="shared" si="0"/>
        <v>0</v>
      </c>
      <c r="AW3" s="31">
        <f t="shared" ref="AW3:AW27" si="1">SUM(AU3:AV3)</f>
        <v>0</v>
      </c>
      <c r="AX3" s="86">
        <f>'dane do formularza ofertowego'!E6</f>
        <v>0</v>
      </c>
      <c r="AY3" s="10">
        <f t="shared" ref="AY3:AY31" si="2">AX3*AN3*AO3/100</f>
        <v>0</v>
      </c>
      <c r="AZ3" s="86">
        <f>'dane do formularza ofertowego'!E7</f>
        <v>0</v>
      </c>
      <c r="BA3" s="10">
        <f t="shared" ref="BA3:BA31" si="3">AZ3*AN3*AP3/100</f>
        <v>0</v>
      </c>
      <c r="BB3" s="4">
        <v>3.8999999999999998E-3</v>
      </c>
      <c r="BC3" s="10">
        <f>BB3*AI3</f>
        <v>275.72609999999997</v>
      </c>
      <c r="BD3" s="85">
        <v>39.75</v>
      </c>
      <c r="BE3" s="10">
        <f>BD3*AN3*AO3/100</f>
        <v>477</v>
      </c>
      <c r="BF3" s="85">
        <v>32.76</v>
      </c>
      <c r="BG3" s="10">
        <f>BF3*AN3*AP3/100</f>
        <v>0</v>
      </c>
      <c r="BH3" s="85">
        <v>4.2619999999999998E-2</v>
      </c>
      <c r="BI3" s="4">
        <f>BH3*AI3*AO3/100</f>
        <v>3013.1913799999998</v>
      </c>
      <c r="BJ3" s="85">
        <v>3.5119999999999998E-2</v>
      </c>
      <c r="BK3" s="4">
        <f>BJ3*AI3*AP3/100</f>
        <v>0</v>
      </c>
      <c r="BL3" s="5">
        <f>BK3+BI3+BG3+BE3+BC3+BA3+AY3+AW3</f>
        <v>3765.9174799999996</v>
      </c>
    </row>
    <row r="4" spans="1:64">
      <c r="A4" s="4">
        <v>2</v>
      </c>
      <c r="B4" s="56" t="s">
        <v>2398</v>
      </c>
      <c r="C4" s="56" t="s">
        <v>1892</v>
      </c>
      <c r="D4" s="56" t="s">
        <v>1893</v>
      </c>
      <c r="E4" s="56"/>
      <c r="F4" s="56" t="s">
        <v>1894</v>
      </c>
      <c r="G4" s="56" t="s">
        <v>1895</v>
      </c>
      <c r="H4" s="56" t="s">
        <v>1123</v>
      </c>
      <c r="I4" s="56"/>
      <c r="J4" s="56" t="s">
        <v>1896</v>
      </c>
      <c r="K4" s="56" t="s">
        <v>2387</v>
      </c>
      <c r="L4" s="56" t="s">
        <v>11</v>
      </c>
      <c r="M4" s="56" t="s">
        <v>307</v>
      </c>
      <c r="N4" s="56" t="s">
        <v>1893</v>
      </c>
      <c r="O4" s="56"/>
      <c r="P4" s="56" t="s">
        <v>1894</v>
      </c>
      <c r="Q4" s="56" t="s">
        <v>1895</v>
      </c>
      <c r="R4" s="56" t="s">
        <v>166</v>
      </c>
      <c r="S4" s="56" t="s">
        <v>1897</v>
      </c>
      <c r="T4" s="56" t="s">
        <v>1898</v>
      </c>
      <c r="U4" s="56"/>
      <c r="V4" s="4">
        <v>0</v>
      </c>
      <c r="W4" s="4">
        <v>0</v>
      </c>
      <c r="X4" s="4">
        <v>68</v>
      </c>
      <c r="Y4" s="4">
        <v>34</v>
      </c>
      <c r="Z4" s="4">
        <v>0</v>
      </c>
      <c r="AA4" s="4">
        <v>0</v>
      </c>
      <c r="AB4" s="84">
        <v>0</v>
      </c>
      <c r="AC4" s="84">
        <v>69</v>
      </c>
      <c r="AD4" s="84">
        <v>0</v>
      </c>
      <c r="AE4" s="84">
        <v>0</v>
      </c>
      <c r="AF4" s="84">
        <v>0</v>
      </c>
      <c r="AG4" s="84">
        <v>416</v>
      </c>
      <c r="AH4" s="64">
        <f t="shared" ref="AH4:AH34" si="4">SUM(V4:AG4)</f>
        <v>587</v>
      </c>
      <c r="AI4" s="51">
        <f t="shared" ref="AI4:AI34" si="5">AH4</f>
        <v>587</v>
      </c>
      <c r="AJ4" s="85" t="s">
        <v>109</v>
      </c>
      <c r="AK4" s="4" t="s">
        <v>1888</v>
      </c>
      <c r="AL4" s="4"/>
      <c r="AM4" s="64">
        <v>8784</v>
      </c>
      <c r="AN4" s="4">
        <v>12</v>
      </c>
      <c r="AO4" s="4">
        <v>100</v>
      </c>
      <c r="AP4" s="4">
        <v>0</v>
      </c>
      <c r="AQ4" s="12">
        <f t="shared" ref="AQ4:AQ34" si="6">INT(AO4*AI4/100)</f>
        <v>587</v>
      </c>
      <c r="AR4" s="12">
        <f t="shared" ref="AR4:AR34" si="7">INT(AP4*AI4/100)</f>
        <v>0</v>
      </c>
      <c r="AS4" s="53">
        <f>AS3</f>
        <v>0</v>
      </c>
      <c r="AT4" s="55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86">
        <f>'dane do formularza ofertowego'!D6</f>
        <v>0</v>
      </c>
      <c r="AY4" s="10">
        <f t="shared" si="2"/>
        <v>0</v>
      </c>
      <c r="AZ4" s="86">
        <f>'dane do formularza ofertowego'!D7</f>
        <v>0</v>
      </c>
      <c r="BA4" s="10">
        <f t="shared" si="3"/>
        <v>0</v>
      </c>
      <c r="BB4" s="4">
        <v>3.8999999999999998E-3</v>
      </c>
      <c r="BC4" s="10">
        <f t="shared" ref="BC4:BC31" si="8">BB4*AI4</f>
        <v>2.2892999999999999</v>
      </c>
      <c r="BD4" s="85">
        <v>12.22</v>
      </c>
      <c r="BE4" s="10">
        <f t="shared" ref="BE4:BE34" si="9">BD4*AN4*AO4/100</f>
        <v>146.64000000000001</v>
      </c>
      <c r="BF4" s="85">
        <v>10.07</v>
      </c>
      <c r="BG4" s="10">
        <f t="shared" ref="BG4:BG34" si="10">BF4*AN4*AP4/100</f>
        <v>0</v>
      </c>
      <c r="BH4" s="85">
        <v>4.5859999999999998E-2</v>
      </c>
      <c r="BI4" s="4">
        <f t="shared" ref="BI4:BI31" si="11">BH4*AI4*AO4/100</f>
        <v>26.919820000000001</v>
      </c>
      <c r="BJ4" s="85">
        <v>3.7789999999999997E-2</v>
      </c>
      <c r="BK4" s="4">
        <f t="shared" ref="BK4:BK31" si="12">BJ4*AI4*AP4/100</f>
        <v>0</v>
      </c>
      <c r="BL4" s="5">
        <f t="shared" ref="BL4:BL31" si="13">BK4+BI4+BG4+BE4+BC4+BA4+AY4+AW4</f>
        <v>175.84912</v>
      </c>
    </row>
    <row r="5" spans="1:64">
      <c r="A5" s="4">
        <v>3</v>
      </c>
      <c r="B5" s="56" t="s">
        <v>2398</v>
      </c>
      <c r="C5" s="56" t="s">
        <v>1892</v>
      </c>
      <c r="D5" s="56" t="s">
        <v>1893</v>
      </c>
      <c r="E5" s="56"/>
      <c r="F5" s="56" t="s">
        <v>1894</v>
      </c>
      <c r="G5" s="56" t="s">
        <v>1895</v>
      </c>
      <c r="H5" s="56" t="s">
        <v>1123</v>
      </c>
      <c r="I5" s="56"/>
      <c r="J5" s="56" t="s">
        <v>1896</v>
      </c>
      <c r="K5" s="56" t="s">
        <v>2387</v>
      </c>
      <c r="L5" s="56" t="s">
        <v>11</v>
      </c>
      <c r="M5" s="56" t="s">
        <v>24</v>
      </c>
      <c r="N5" s="56" t="s">
        <v>1893</v>
      </c>
      <c r="O5" s="56"/>
      <c r="P5" s="56" t="s">
        <v>1894</v>
      </c>
      <c r="Q5" s="56" t="s">
        <v>1895</v>
      </c>
      <c r="R5" s="56" t="s">
        <v>1123</v>
      </c>
      <c r="S5" s="56"/>
      <c r="T5" s="56" t="s">
        <v>1899</v>
      </c>
      <c r="U5" s="56"/>
      <c r="V5" s="4">
        <v>12262</v>
      </c>
      <c r="W5" s="4">
        <v>10672</v>
      </c>
      <c r="X5" s="4">
        <v>9735</v>
      </c>
      <c r="Y5" s="4">
        <v>7994</v>
      </c>
      <c r="Z5" s="4">
        <v>2749</v>
      </c>
      <c r="AA5" s="4">
        <v>1376</v>
      </c>
      <c r="AB5" s="84">
        <v>1193</v>
      </c>
      <c r="AC5" s="84">
        <v>1163</v>
      </c>
      <c r="AD5" s="84">
        <v>3128</v>
      </c>
      <c r="AE5" s="84">
        <v>4361</v>
      </c>
      <c r="AF5" s="84">
        <v>8107</v>
      </c>
      <c r="AG5" s="84">
        <v>12251</v>
      </c>
      <c r="AH5" s="64">
        <f t="shared" si="4"/>
        <v>74991</v>
      </c>
      <c r="AI5" s="51">
        <f t="shared" si="5"/>
        <v>74991</v>
      </c>
      <c r="AJ5" s="4" t="str">
        <f>AJ$3</f>
        <v>W-3.6</v>
      </c>
      <c r="AK5" s="4" t="s">
        <v>1888</v>
      </c>
      <c r="AL5" s="4"/>
      <c r="AM5" s="64">
        <v>8784</v>
      </c>
      <c r="AN5" s="4">
        <v>12</v>
      </c>
      <c r="AO5" s="4">
        <v>100</v>
      </c>
      <c r="AP5" s="4">
        <v>0</v>
      </c>
      <c r="AQ5" s="12">
        <f t="shared" si="6"/>
        <v>74991</v>
      </c>
      <c r="AR5" s="12">
        <f t="shared" si="7"/>
        <v>0</v>
      </c>
      <c r="AS5" s="53">
        <f t="shared" ref="AS5:AT20" si="14">AS4</f>
        <v>0</v>
      </c>
      <c r="AT5" s="55">
        <f t="shared" si="14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4">
        <f>AX$3</f>
        <v>0</v>
      </c>
      <c r="AY5" s="10">
        <f t="shared" si="2"/>
        <v>0</v>
      </c>
      <c r="AZ5" s="4">
        <f>AZ$3</f>
        <v>0</v>
      </c>
      <c r="BA5" s="10">
        <f t="shared" si="3"/>
        <v>0</v>
      </c>
      <c r="BB5" s="4">
        <v>3.8999999999999998E-3</v>
      </c>
      <c r="BC5" s="10">
        <f t="shared" si="8"/>
        <v>292.4649</v>
      </c>
      <c r="BD5" s="4">
        <f>BD$3</f>
        <v>39.75</v>
      </c>
      <c r="BE5" s="10">
        <f t="shared" si="9"/>
        <v>477</v>
      </c>
      <c r="BF5" s="4">
        <f>BF$3</f>
        <v>32.76</v>
      </c>
      <c r="BG5" s="10">
        <f t="shared" si="10"/>
        <v>0</v>
      </c>
      <c r="BH5" s="4">
        <f>BH$3</f>
        <v>4.2619999999999998E-2</v>
      </c>
      <c r="BI5" s="4">
        <f t="shared" si="11"/>
        <v>3196.1164199999998</v>
      </c>
      <c r="BJ5" s="4">
        <f>BJ$3</f>
        <v>3.5119999999999998E-2</v>
      </c>
      <c r="BK5" s="4">
        <f t="shared" si="12"/>
        <v>0</v>
      </c>
      <c r="BL5" s="5">
        <f t="shared" si="13"/>
        <v>3965.5813199999998</v>
      </c>
    </row>
    <row r="6" spans="1:64">
      <c r="A6" s="4">
        <v>4</v>
      </c>
      <c r="B6" s="56" t="s">
        <v>2398</v>
      </c>
      <c r="C6" s="56" t="s">
        <v>1924</v>
      </c>
      <c r="D6" s="56" t="s">
        <v>1925</v>
      </c>
      <c r="E6" s="56"/>
      <c r="F6" s="56" t="s">
        <v>1926</v>
      </c>
      <c r="G6" s="56" t="s">
        <v>1927</v>
      </c>
      <c r="H6" s="56" t="s">
        <v>114</v>
      </c>
      <c r="I6" s="56"/>
      <c r="J6" s="56" t="s">
        <v>1928</v>
      </c>
      <c r="K6" s="56" t="s">
        <v>2387</v>
      </c>
      <c r="L6" s="56" t="s">
        <v>11</v>
      </c>
      <c r="M6" s="56" t="s">
        <v>14</v>
      </c>
      <c r="N6" s="56" t="s">
        <v>1925</v>
      </c>
      <c r="O6" s="56" t="s">
        <v>1926</v>
      </c>
      <c r="P6" s="56" t="s">
        <v>1926</v>
      </c>
      <c r="Q6" s="56" t="s">
        <v>1927</v>
      </c>
      <c r="R6" s="56" t="s">
        <v>114</v>
      </c>
      <c r="S6" s="56"/>
      <c r="T6" s="56" t="s">
        <v>1929</v>
      </c>
      <c r="U6" s="56" t="s">
        <v>1930</v>
      </c>
      <c r="V6" s="4">
        <v>20042</v>
      </c>
      <c r="W6" s="4">
        <v>16478</v>
      </c>
      <c r="X6" s="4">
        <v>15733</v>
      </c>
      <c r="Y6" s="4">
        <v>12610</v>
      </c>
      <c r="Z6" s="4">
        <v>4597</v>
      </c>
      <c r="AA6" s="4">
        <v>2234</v>
      </c>
      <c r="AB6" s="84">
        <v>2260</v>
      </c>
      <c r="AC6" s="84">
        <v>2500</v>
      </c>
      <c r="AD6" s="84">
        <v>4018</v>
      </c>
      <c r="AE6" s="84">
        <v>9194</v>
      </c>
      <c r="AF6" s="84">
        <v>14755</v>
      </c>
      <c r="AG6" s="84">
        <v>20018</v>
      </c>
      <c r="AH6" s="64">
        <f t="shared" si="4"/>
        <v>124439</v>
      </c>
      <c r="AI6" s="51">
        <f t="shared" si="5"/>
        <v>124439</v>
      </c>
      <c r="AJ6" s="85" t="s">
        <v>27</v>
      </c>
      <c r="AK6" s="4" t="s">
        <v>1888</v>
      </c>
      <c r="AL6" s="4"/>
      <c r="AM6" s="64">
        <v>8784</v>
      </c>
      <c r="AN6" s="4">
        <v>12</v>
      </c>
      <c r="AO6" s="4">
        <v>100</v>
      </c>
      <c r="AP6" s="4">
        <v>0</v>
      </c>
      <c r="AQ6" s="12">
        <f t="shared" si="6"/>
        <v>124439</v>
      </c>
      <c r="AR6" s="12">
        <f t="shared" si="7"/>
        <v>0</v>
      </c>
      <c r="AS6" s="53">
        <f t="shared" si="14"/>
        <v>0</v>
      </c>
      <c r="AT6" s="55">
        <f t="shared" si="14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86">
        <f>'dane do formularza ofertowego'!G6</f>
        <v>0</v>
      </c>
      <c r="AY6" s="10">
        <f t="shared" si="2"/>
        <v>0</v>
      </c>
      <c r="AZ6" s="86">
        <f>'dane do formularza ofertowego'!G7</f>
        <v>0</v>
      </c>
      <c r="BA6" s="10">
        <f t="shared" si="3"/>
        <v>0</v>
      </c>
      <c r="BB6" s="4">
        <v>3.8999999999999998E-3</v>
      </c>
      <c r="BC6" s="10">
        <f t="shared" si="8"/>
        <v>485.31209999999999</v>
      </c>
      <c r="BD6" s="85">
        <v>191.92</v>
      </c>
      <c r="BE6" s="10">
        <f t="shared" si="9"/>
        <v>2303.04</v>
      </c>
      <c r="BF6" s="85">
        <v>158.16</v>
      </c>
      <c r="BG6" s="10">
        <f t="shared" si="10"/>
        <v>0</v>
      </c>
      <c r="BH6" s="85">
        <v>4.2500000000000003E-2</v>
      </c>
      <c r="BI6" s="4">
        <f t="shared" si="11"/>
        <v>5288.6575000000003</v>
      </c>
      <c r="BJ6" s="85">
        <v>3.5020000000000003E-2</v>
      </c>
      <c r="BK6" s="4">
        <f t="shared" si="12"/>
        <v>0</v>
      </c>
      <c r="BL6" s="5">
        <f t="shared" si="13"/>
        <v>8077.0096000000003</v>
      </c>
    </row>
    <row r="7" spans="1:64">
      <c r="A7" s="4">
        <v>5</v>
      </c>
      <c r="B7" s="56" t="s">
        <v>2398</v>
      </c>
      <c r="C7" s="56" t="s">
        <v>1931</v>
      </c>
      <c r="D7" s="56" t="s">
        <v>1932</v>
      </c>
      <c r="E7" s="56"/>
      <c r="F7" s="56" t="s">
        <v>1933</v>
      </c>
      <c r="G7" s="56" t="s">
        <v>1934</v>
      </c>
      <c r="H7" s="56" t="s">
        <v>180</v>
      </c>
      <c r="I7" s="56"/>
      <c r="J7" s="56" t="s">
        <v>1935</v>
      </c>
      <c r="K7" s="56" t="s">
        <v>2387</v>
      </c>
      <c r="L7" s="56" t="s">
        <v>11</v>
      </c>
      <c r="M7" s="56" t="s">
        <v>289</v>
      </c>
      <c r="N7" s="56" t="s">
        <v>1932</v>
      </c>
      <c r="O7" s="56" t="s">
        <v>1933</v>
      </c>
      <c r="P7" s="56" t="s">
        <v>1933</v>
      </c>
      <c r="Q7" s="56" t="s">
        <v>1934</v>
      </c>
      <c r="R7" s="56" t="s">
        <v>180</v>
      </c>
      <c r="S7" s="56"/>
      <c r="T7" s="56" t="s">
        <v>1936</v>
      </c>
      <c r="U7" s="56"/>
      <c r="V7" s="4">
        <v>20103</v>
      </c>
      <c r="W7" s="4">
        <v>16690</v>
      </c>
      <c r="X7" s="4">
        <v>17018</v>
      </c>
      <c r="Y7" s="4">
        <v>13431</v>
      </c>
      <c r="Z7" s="4">
        <v>3125</v>
      </c>
      <c r="AA7" s="4">
        <v>477</v>
      </c>
      <c r="AB7" s="84">
        <v>0</v>
      </c>
      <c r="AC7" s="84">
        <v>0</v>
      </c>
      <c r="AD7" s="84">
        <v>4107</v>
      </c>
      <c r="AE7" s="84">
        <v>6393</v>
      </c>
      <c r="AF7" s="84">
        <v>12818</v>
      </c>
      <c r="AG7" s="84">
        <v>16766</v>
      </c>
      <c r="AH7" s="64">
        <f t="shared" si="4"/>
        <v>110928</v>
      </c>
      <c r="AI7" s="51">
        <f t="shared" si="5"/>
        <v>110928</v>
      </c>
      <c r="AJ7" s="85" t="s">
        <v>15</v>
      </c>
      <c r="AK7" s="4" t="s">
        <v>1888</v>
      </c>
      <c r="AL7" s="4">
        <v>125</v>
      </c>
      <c r="AM7" s="64">
        <v>8784</v>
      </c>
      <c r="AN7" s="4">
        <v>12</v>
      </c>
      <c r="AO7" s="4">
        <v>100</v>
      </c>
      <c r="AP7" s="4">
        <v>0</v>
      </c>
      <c r="AQ7" s="12">
        <f t="shared" si="6"/>
        <v>110928</v>
      </c>
      <c r="AR7" s="12">
        <f t="shared" si="7"/>
        <v>0</v>
      </c>
      <c r="AS7" s="53">
        <f t="shared" si="14"/>
        <v>0</v>
      </c>
      <c r="AT7" s="55">
        <f>AT6</f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86">
        <f>'dane do formularza ofertowego'!H6</f>
        <v>0</v>
      </c>
      <c r="AY7" s="10">
        <f t="shared" si="2"/>
        <v>0</v>
      </c>
      <c r="AZ7" s="86">
        <f>'dane do formularza ofertowego'!H7</f>
        <v>0</v>
      </c>
      <c r="BA7" s="10">
        <f t="shared" si="3"/>
        <v>0</v>
      </c>
      <c r="BB7" s="4">
        <v>3.8999999999999998E-3</v>
      </c>
      <c r="BC7" s="10">
        <f t="shared" si="8"/>
        <v>432.61919999999998</v>
      </c>
      <c r="BD7" s="85">
        <v>6.0200000000000002E-3</v>
      </c>
      <c r="BE7" s="10">
        <f>BD7*AM7*AO7/100*AL7</f>
        <v>6609.96</v>
      </c>
      <c r="BF7" s="85">
        <v>4.96E-3</v>
      </c>
      <c r="BG7" s="10">
        <f>BF7*AM7*AP7/100*AL7</f>
        <v>0</v>
      </c>
      <c r="BH7" s="85">
        <v>2.2239999999999999E-2</v>
      </c>
      <c r="BI7" s="4">
        <f t="shared" si="11"/>
        <v>2467.03872</v>
      </c>
      <c r="BJ7" s="85">
        <v>1.8329999999999999E-2</v>
      </c>
      <c r="BK7" s="4">
        <f t="shared" si="12"/>
        <v>0</v>
      </c>
      <c r="BL7" s="5">
        <f t="shared" si="13"/>
        <v>9509.6179199999988</v>
      </c>
    </row>
    <row r="8" spans="1:64">
      <c r="A8" s="4">
        <v>6</v>
      </c>
      <c r="B8" s="56" t="s">
        <v>2398</v>
      </c>
      <c r="C8" s="56" t="s">
        <v>1931</v>
      </c>
      <c r="D8" s="56" t="s">
        <v>1932</v>
      </c>
      <c r="E8" s="56"/>
      <c r="F8" s="56" t="s">
        <v>1933</v>
      </c>
      <c r="G8" s="56" t="s">
        <v>1934</v>
      </c>
      <c r="H8" s="56" t="s">
        <v>180</v>
      </c>
      <c r="I8" s="56"/>
      <c r="J8" s="56" t="s">
        <v>1935</v>
      </c>
      <c r="K8" s="56" t="s">
        <v>2387</v>
      </c>
      <c r="L8" s="56" t="s">
        <v>11</v>
      </c>
      <c r="M8" s="56" t="s">
        <v>1937</v>
      </c>
      <c r="N8" s="56" t="s">
        <v>1932</v>
      </c>
      <c r="O8" s="56" t="s">
        <v>1938</v>
      </c>
      <c r="P8" s="56" t="s">
        <v>1939</v>
      </c>
      <c r="Q8" s="56" t="s">
        <v>1940</v>
      </c>
      <c r="R8" s="56" t="s">
        <v>1039</v>
      </c>
      <c r="S8" s="56"/>
      <c r="T8" s="56" t="s">
        <v>1941</v>
      </c>
      <c r="U8" s="56" t="s">
        <v>1942</v>
      </c>
      <c r="V8" s="4"/>
      <c r="W8" s="4">
        <v>12217</v>
      </c>
      <c r="X8" s="4"/>
      <c r="Y8" s="4">
        <v>9602</v>
      </c>
      <c r="Z8" s="4"/>
      <c r="AA8" s="4">
        <v>5728</v>
      </c>
      <c r="AB8" s="84"/>
      <c r="AC8" s="84">
        <v>1579</v>
      </c>
      <c r="AD8" s="84"/>
      <c r="AE8" s="84">
        <v>3254</v>
      </c>
      <c r="AF8" s="84"/>
      <c r="AG8" s="84">
        <v>14910</v>
      </c>
      <c r="AH8" s="64">
        <f t="shared" si="4"/>
        <v>47290</v>
      </c>
      <c r="AI8" s="51">
        <f t="shared" si="5"/>
        <v>47290</v>
      </c>
      <c r="AJ8" s="4" t="str">
        <f>AJ$3</f>
        <v>W-3.6</v>
      </c>
      <c r="AK8" s="4" t="s">
        <v>1888</v>
      </c>
      <c r="AL8" s="4"/>
      <c r="AM8" s="64">
        <v>8784</v>
      </c>
      <c r="AN8" s="4">
        <v>12</v>
      </c>
      <c r="AO8" s="4">
        <v>100</v>
      </c>
      <c r="AP8" s="4">
        <v>0</v>
      </c>
      <c r="AQ8" s="12">
        <f t="shared" si="6"/>
        <v>47290</v>
      </c>
      <c r="AR8" s="12">
        <f t="shared" si="7"/>
        <v>0</v>
      </c>
      <c r="AS8" s="53">
        <f t="shared" si="14"/>
        <v>0</v>
      </c>
      <c r="AT8" s="55">
        <f>AT6</f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4">
        <f>AX$3</f>
        <v>0</v>
      </c>
      <c r="AY8" s="10">
        <f t="shared" si="2"/>
        <v>0</v>
      </c>
      <c r="AZ8" s="4">
        <f>AZ$3</f>
        <v>0</v>
      </c>
      <c r="BA8" s="10">
        <f t="shared" si="3"/>
        <v>0</v>
      </c>
      <c r="BB8" s="4">
        <v>3.8999999999999998E-3</v>
      </c>
      <c r="BC8" s="10">
        <f t="shared" si="8"/>
        <v>184.43099999999998</v>
      </c>
      <c r="BD8" s="4">
        <f>BD$3</f>
        <v>39.75</v>
      </c>
      <c r="BE8" s="10">
        <f t="shared" si="9"/>
        <v>477</v>
      </c>
      <c r="BF8" s="4">
        <f>BF$3</f>
        <v>32.76</v>
      </c>
      <c r="BG8" s="10">
        <f t="shared" si="10"/>
        <v>0</v>
      </c>
      <c r="BH8" s="4">
        <f>BH$3</f>
        <v>4.2619999999999998E-2</v>
      </c>
      <c r="BI8" s="4">
        <f t="shared" si="11"/>
        <v>2015.4997999999998</v>
      </c>
      <c r="BJ8" s="4">
        <f>BJ$3</f>
        <v>3.5119999999999998E-2</v>
      </c>
      <c r="BK8" s="4">
        <f t="shared" si="12"/>
        <v>0</v>
      </c>
      <c r="BL8" s="5">
        <f t="shared" si="13"/>
        <v>2676.9307999999996</v>
      </c>
    </row>
    <row r="9" spans="1:64">
      <c r="A9" s="4">
        <v>7</v>
      </c>
      <c r="B9" s="56" t="s">
        <v>2398</v>
      </c>
      <c r="C9" s="56" t="s">
        <v>1943</v>
      </c>
      <c r="D9" s="56" t="s">
        <v>1944</v>
      </c>
      <c r="E9" s="56"/>
      <c r="F9" s="56" t="s">
        <v>1945</v>
      </c>
      <c r="G9" s="56"/>
      <c r="H9" s="56" t="s">
        <v>459</v>
      </c>
      <c r="I9" s="56"/>
      <c r="J9" s="56" t="s">
        <v>1946</v>
      </c>
      <c r="K9" s="56" t="s">
        <v>2387</v>
      </c>
      <c r="L9" s="56" t="s">
        <v>11</v>
      </c>
      <c r="M9" s="56" t="s">
        <v>1948</v>
      </c>
      <c r="N9" s="56" t="s">
        <v>1944</v>
      </c>
      <c r="O9" s="56" t="s">
        <v>1947</v>
      </c>
      <c r="P9" s="56" t="s">
        <v>1945</v>
      </c>
      <c r="Q9" s="56"/>
      <c r="R9" s="56" t="s">
        <v>459</v>
      </c>
      <c r="S9" s="56"/>
      <c r="T9" s="70" t="s">
        <v>1949</v>
      </c>
      <c r="U9" s="56" t="s">
        <v>1950</v>
      </c>
      <c r="V9" s="4">
        <v>2155</v>
      </c>
      <c r="W9" s="4">
        <v>4069</v>
      </c>
      <c r="X9" s="4">
        <v>68</v>
      </c>
      <c r="Y9" s="4">
        <v>2886</v>
      </c>
      <c r="Z9" s="4">
        <v>1338</v>
      </c>
      <c r="AA9" s="4">
        <v>883</v>
      </c>
      <c r="AB9" s="84">
        <v>0</v>
      </c>
      <c r="AC9" s="84">
        <v>11</v>
      </c>
      <c r="AD9" s="84">
        <v>11</v>
      </c>
      <c r="AE9" s="84">
        <v>1073</v>
      </c>
      <c r="AF9" s="84">
        <v>589</v>
      </c>
      <c r="AG9" s="84">
        <v>3562</v>
      </c>
      <c r="AH9" s="64">
        <f t="shared" si="4"/>
        <v>16645</v>
      </c>
      <c r="AI9" s="51">
        <f t="shared" si="5"/>
        <v>16645</v>
      </c>
      <c r="AJ9" s="4" t="str">
        <f>AJ$3</f>
        <v>W-3.6</v>
      </c>
      <c r="AK9" s="4" t="s">
        <v>1888</v>
      </c>
      <c r="AL9" s="4"/>
      <c r="AM9" s="64">
        <v>8784</v>
      </c>
      <c r="AN9" s="4">
        <v>12</v>
      </c>
      <c r="AO9" s="4">
        <v>100</v>
      </c>
      <c r="AP9" s="4">
        <v>0</v>
      </c>
      <c r="AQ9" s="12">
        <f t="shared" si="6"/>
        <v>16645</v>
      </c>
      <c r="AR9" s="12">
        <f t="shared" si="7"/>
        <v>0</v>
      </c>
      <c r="AS9" s="53">
        <f t="shared" si="14"/>
        <v>0</v>
      </c>
      <c r="AT9" s="55">
        <f>AT8</f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4">
        <f>AX$3</f>
        <v>0</v>
      </c>
      <c r="AY9" s="10">
        <f t="shared" si="2"/>
        <v>0</v>
      </c>
      <c r="AZ9" s="4">
        <f>AZ$3</f>
        <v>0</v>
      </c>
      <c r="BA9" s="10">
        <f t="shared" si="3"/>
        <v>0</v>
      </c>
      <c r="BB9" s="4"/>
      <c r="BC9" s="10">
        <f t="shared" si="8"/>
        <v>0</v>
      </c>
      <c r="BD9" s="4">
        <f>BD$3</f>
        <v>39.75</v>
      </c>
      <c r="BE9" s="10">
        <f t="shared" si="9"/>
        <v>477</v>
      </c>
      <c r="BF9" s="4">
        <f>BF$3</f>
        <v>32.76</v>
      </c>
      <c r="BG9" s="10">
        <f t="shared" si="10"/>
        <v>0</v>
      </c>
      <c r="BH9" s="4">
        <f>BH$3</f>
        <v>4.2619999999999998E-2</v>
      </c>
      <c r="BI9" s="4">
        <f t="shared" si="11"/>
        <v>709.40990000000011</v>
      </c>
      <c r="BJ9" s="4">
        <f>BJ$3</f>
        <v>3.5119999999999998E-2</v>
      </c>
      <c r="BK9" s="4">
        <f t="shared" si="12"/>
        <v>0</v>
      </c>
      <c r="BL9" s="5">
        <f t="shared" si="13"/>
        <v>1186.4099000000001</v>
      </c>
    </row>
    <row r="10" spans="1:64">
      <c r="A10" s="4">
        <v>8</v>
      </c>
      <c r="B10" s="56" t="s">
        <v>2398</v>
      </c>
      <c r="C10" s="56" t="s">
        <v>1951</v>
      </c>
      <c r="D10" s="56" t="s">
        <v>1952</v>
      </c>
      <c r="E10" s="56"/>
      <c r="F10" s="56" t="s">
        <v>1953</v>
      </c>
      <c r="G10" s="56" t="s">
        <v>1954</v>
      </c>
      <c r="H10" s="56" t="s">
        <v>519</v>
      </c>
      <c r="I10" s="56"/>
      <c r="J10" s="56" t="s">
        <v>1955</v>
      </c>
      <c r="K10" s="56" t="s">
        <v>2387</v>
      </c>
      <c r="L10" s="56" t="s">
        <v>11</v>
      </c>
      <c r="M10" s="56" t="s">
        <v>1956</v>
      </c>
      <c r="N10" s="56" t="s">
        <v>1952</v>
      </c>
      <c r="O10" s="56" t="s">
        <v>1953</v>
      </c>
      <c r="P10" s="56" t="s">
        <v>1953</v>
      </c>
      <c r="Q10" s="56" t="s">
        <v>1954</v>
      </c>
      <c r="R10" s="56" t="s">
        <v>519</v>
      </c>
      <c r="S10" s="56"/>
      <c r="T10" s="56" t="s">
        <v>1957</v>
      </c>
      <c r="U10" s="56" t="s">
        <v>1958</v>
      </c>
      <c r="V10" s="4">
        <v>25613</v>
      </c>
      <c r="W10" s="4">
        <v>20866</v>
      </c>
      <c r="X10" s="4">
        <v>18320</v>
      </c>
      <c r="Y10" s="4">
        <v>15503</v>
      </c>
      <c r="Z10" s="4">
        <v>2898</v>
      </c>
      <c r="AA10" s="4">
        <v>1275</v>
      </c>
      <c r="AB10" s="84">
        <v>1204</v>
      </c>
      <c r="AC10" s="84">
        <v>1233</v>
      </c>
      <c r="AD10" s="84">
        <v>4814</v>
      </c>
      <c r="AE10" s="84">
        <v>8595</v>
      </c>
      <c r="AF10" s="84">
        <v>17133</v>
      </c>
      <c r="AG10" s="84">
        <v>24604</v>
      </c>
      <c r="AH10" s="64">
        <f t="shared" si="4"/>
        <v>142058</v>
      </c>
      <c r="AI10" s="51">
        <f t="shared" si="5"/>
        <v>142058</v>
      </c>
      <c r="AJ10" s="4" t="str">
        <f>AJ$6</f>
        <v>W-4</v>
      </c>
      <c r="AK10" s="4" t="s">
        <v>1888</v>
      </c>
      <c r="AL10" s="4"/>
      <c r="AM10" s="64">
        <v>8784</v>
      </c>
      <c r="AN10" s="4">
        <v>12</v>
      </c>
      <c r="AO10" s="4">
        <v>100</v>
      </c>
      <c r="AP10" s="4">
        <v>0</v>
      </c>
      <c r="AQ10" s="12">
        <f t="shared" si="6"/>
        <v>142058</v>
      </c>
      <c r="AR10" s="12">
        <f t="shared" si="7"/>
        <v>0</v>
      </c>
      <c r="AS10" s="53">
        <f t="shared" si="14"/>
        <v>0</v>
      </c>
      <c r="AT10" s="55">
        <f t="shared" si="14"/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4">
        <f>AX$6</f>
        <v>0</v>
      </c>
      <c r="AY10" s="10">
        <f t="shared" si="2"/>
        <v>0</v>
      </c>
      <c r="AZ10" s="4">
        <f>AZ$6</f>
        <v>0</v>
      </c>
      <c r="BA10" s="10">
        <f t="shared" si="3"/>
        <v>0</v>
      </c>
      <c r="BB10" s="4"/>
      <c r="BC10" s="10">
        <f t="shared" si="8"/>
        <v>0</v>
      </c>
      <c r="BD10" s="4">
        <f>BD$6</f>
        <v>191.92</v>
      </c>
      <c r="BE10" s="10">
        <f t="shared" si="9"/>
        <v>2303.04</v>
      </c>
      <c r="BF10" s="4">
        <f>BF$6</f>
        <v>158.16</v>
      </c>
      <c r="BG10" s="10">
        <f t="shared" si="10"/>
        <v>0</v>
      </c>
      <c r="BH10" s="4">
        <f>BH$6</f>
        <v>4.2500000000000003E-2</v>
      </c>
      <c r="BI10" s="4">
        <f t="shared" si="11"/>
        <v>6037.4650000000001</v>
      </c>
      <c r="BJ10" s="4">
        <f>BJ$6</f>
        <v>3.5020000000000003E-2</v>
      </c>
      <c r="BK10" s="4">
        <f t="shared" si="12"/>
        <v>0</v>
      </c>
      <c r="BL10" s="5">
        <f t="shared" si="13"/>
        <v>8340.505000000001</v>
      </c>
    </row>
    <row r="11" spans="1:64">
      <c r="A11" s="4">
        <v>9</v>
      </c>
      <c r="B11" s="56" t="s">
        <v>2398</v>
      </c>
      <c r="C11" s="56" t="s">
        <v>1966</v>
      </c>
      <c r="D11" s="56" t="s">
        <v>1967</v>
      </c>
      <c r="E11" s="56"/>
      <c r="F11" s="56" t="s">
        <v>1968</v>
      </c>
      <c r="G11" s="56" t="s">
        <v>1812</v>
      </c>
      <c r="H11" s="56" t="s">
        <v>166</v>
      </c>
      <c r="I11" s="56"/>
      <c r="J11" s="56" t="s">
        <v>1969</v>
      </c>
      <c r="K11" s="56" t="s">
        <v>2387</v>
      </c>
      <c r="L11" s="56" t="s">
        <v>11</v>
      </c>
      <c r="M11" s="56"/>
      <c r="N11" s="56" t="s">
        <v>1967</v>
      </c>
      <c r="O11" s="56" t="s">
        <v>1968</v>
      </c>
      <c r="P11" s="56" t="s">
        <v>1968</v>
      </c>
      <c r="Q11" s="56" t="s">
        <v>1812</v>
      </c>
      <c r="R11" s="56" t="s">
        <v>166</v>
      </c>
      <c r="S11" s="56"/>
      <c r="T11" s="56" t="s">
        <v>1970</v>
      </c>
      <c r="U11" s="56" t="s">
        <v>1971</v>
      </c>
      <c r="V11" s="4">
        <v>16745</v>
      </c>
      <c r="W11" s="4">
        <v>13598</v>
      </c>
      <c r="X11" s="4">
        <v>13471</v>
      </c>
      <c r="Y11" s="4">
        <v>10708</v>
      </c>
      <c r="Z11" s="4">
        <v>3876</v>
      </c>
      <c r="AA11" s="4">
        <v>1861</v>
      </c>
      <c r="AB11" s="84">
        <v>500</v>
      </c>
      <c r="AC11" s="84">
        <v>541</v>
      </c>
      <c r="AD11" s="84">
        <v>1824</v>
      </c>
      <c r="AE11" s="84">
        <v>6126</v>
      </c>
      <c r="AF11" s="84">
        <v>12392</v>
      </c>
      <c r="AG11" s="84">
        <v>16296</v>
      </c>
      <c r="AH11" s="64">
        <f t="shared" si="4"/>
        <v>97938</v>
      </c>
      <c r="AI11" s="51">
        <f t="shared" si="5"/>
        <v>97938</v>
      </c>
      <c r="AJ11" s="4" t="str">
        <f>AJ$6</f>
        <v>W-4</v>
      </c>
      <c r="AK11" s="4" t="s">
        <v>1888</v>
      </c>
      <c r="AL11" s="4"/>
      <c r="AM11" s="64">
        <v>8784</v>
      </c>
      <c r="AN11" s="4">
        <v>12</v>
      </c>
      <c r="AO11" s="4">
        <v>100</v>
      </c>
      <c r="AP11" s="4">
        <v>0</v>
      </c>
      <c r="AQ11" s="12">
        <f t="shared" si="6"/>
        <v>97938</v>
      </c>
      <c r="AR11" s="12">
        <f t="shared" si="7"/>
        <v>0</v>
      </c>
      <c r="AS11" s="53">
        <f>AS10</f>
        <v>0</v>
      </c>
      <c r="AT11" s="55">
        <f>AT10</f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4">
        <f>AX$6</f>
        <v>0</v>
      </c>
      <c r="AY11" s="10">
        <f t="shared" si="2"/>
        <v>0</v>
      </c>
      <c r="AZ11" s="4">
        <f>AZ$6</f>
        <v>0</v>
      </c>
      <c r="BA11" s="10">
        <f t="shared" si="3"/>
        <v>0</v>
      </c>
      <c r="BB11" s="4">
        <v>3.8999999999999998E-3</v>
      </c>
      <c r="BC11" s="10">
        <f t="shared" si="8"/>
        <v>381.95819999999998</v>
      </c>
      <c r="BD11" s="4">
        <f>BD$6</f>
        <v>191.92</v>
      </c>
      <c r="BE11" s="10">
        <f t="shared" si="9"/>
        <v>2303.04</v>
      </c>
      <c r="BF11" s="4">
        <f>BF$6</f>
        <v>158.16</v>
      </c>
      <c r="BG11" s="10">
        <f t="shared" si="10"/>
        <v>0</v>
      </c>
      <c r="BH11" s="4">
        <f>BH$6</f>
        <v>4.2500000000000003E-2</v>
      </c>
      <c r="BI11" s="4">
        <f t="shared" si="11"/>
        <v>4162.3650000000007</v>
      </c>
      <c r="BJ11" s="4">
        <f>BJ$6</f>
        <v>3.5020000000000003E-2</v>
      </c>
      <c r="BK11" s="4">
        <f t="shared" si="12"/>
        <v>0</v>
      </c>
      <c r="BL11" s="5">
        <f t="shared" si="13"/>
        <v>6847.3632000000007</v>
      </c>
    </row>
    <row r="12" spans="1:64">
      <c r="A12" s="4">
        <v>10</v>
      </c>
      <c r="B12" s="56" t="s">
        <v>2398</v>
      </c>
      <c r="C12" s="56" t="s">
        <v>1966</v>
      </c>
      <c r="D12" s="56" t="s">
        <v>1967</v>
      </c>
      <c r="E12" s="56"/>
      <c r="F12" s="56" t="s">
        <v>1968</v>
      </c>
      <c r="G12" s="56" t="s">
        <v>1812</v>
      </c>
      <c r="H12" s="56" t="s">
        <v>166</v>
      </c>
      <c r="I12" s="56"/>
      <c r="J12" s="56" t="s">
        <v>1969</v>
      </c>
      <c r="K12" s="56" t="s">
        <v>2387</v>
      </c>
      <c r="L12" s="56" t="s">
        <v>11</v>
      </c>
      <c r="M12" s="56"/>
      <c r="N12" s="56" t="s">
        <v>1967</v>
      </c>
      <c r="O12" s="56"/>
      <c r="P12" s="56" t="s">
        <v>1968</v>
      </c>
      <c r="Q12" s="56" t="s">
        <v>1812</v>
      </c>
      <c r="R12" s="56" t="s">
        <v>166</v>
      </c>
      <c r="S12" s="56" t="s">
        <v>39</v>
      </c>
      <c r="T12" s="56" t="s">
        <v>1972</v>
      </c>
      <c r="U12" s="56" t="s">
        <v>1973</v>
      </c>
      <c r="V12" s="4">
        <v>21869</v>
      </c>
      <c r="W12" s="4"/>
      <c r="X12" s="4">
        <v>17024</v>
      </c>
      <c r="Y12" s="4"/>
      <c r="Z12" s="4">
        <v>0</v>
      </c>
      <c r="AA12" s="4"/>
      <c r="AB12" s="84">
        <v>0</v>
      </c>
      <c r="AC12" s="84"/>
      <c r="AD12" s="84">
        <v>11</v>
      </c>
      <c r="AE12" s="84"/>
      <c r="AF12" s="84">
        <v>913</v>
      </c>
      <c r="AG12" s="84">
        <v>7787</v>
      </c>
      <c r="AH12" s="64">
        <f t="shared" si="4"/>
        <v>47604</v>
      </c>
      <c r="AI12" s="51">
        <f t="shared" si="5"/>
        <v>47604</v>
      </c>
      <c r="AJ12" s="4" t="str">
        <f>AJ$6</f>
        <v>W-4</v>
      </c>
      <c r="AK12" s="4" t="s">
        <v>1888</v>
      </c>
      <c r="AL12" s="4"/>
      <c r="AM12" s="64">
        <v>8784</v>
      </c>
      <c r="AN12" s="4">
        <v>12</v>
      </c>
      <c r="AO12" s="4">
        <v>100</v>
      </c>
      <c r="AP12" s="4">
        <v>0</v>
      </c>
      <c r="AQ12" s="12">
        <f t="shared" si="6"/>
        <v>47604</v>
      </c>
      <c r="AR12" s="12">
        <f t="shared" si="7"/>
        <v>0</v>
      </c>
      <c r="AS12" s="53">
        <f t="shared" si="14"/>
        <v>0</v>
      </c>
      <c r="AT12" s="55">
        <f t="shared" si="14"/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4">
        <f>AX$6</f>
        <v>0</v>
      </c>
      <c r="AY12" s="10">
        <f t="shared" si="2"/>
        <v>0</v>
      </c>
      <c r="AZ12" s="4">
        <f>AZ$6</f>
        <v>0</v>
      </c>
      <c r="BA12" s="10">
        <f t="shared" si="3"/>
        <v>0</v>
      </c>
      <c r="BB12" s="4">
        <v>3.8999999999999998E-3</v>
      </c>
      <c r="BC12" s="10">
        <f t="shared" si="8"/>
        <v>185.65559999999999</v>
      </c>
      <c r="BD12" s="4">
        <f>BD$6</f>
        <v>191.92</v>
      </c>
      <c r="BE12" s="10">
        <f t="shared" si="9"/>
        <v>2303.04</v>
      </c>
      <c r="BF12" s="4">
        <f>BF$6</f>
        <v>158.16</v>
      </c>
      <c r="BG12" s="10">
        <f t="shared" si="10"/>
        <v>0</v>
      </c>
      <c r="BH12" s="4">
        <f>BH$6</f>
        <v>4.2500000000000003E-2</v>
      </c>
      <c r="BI12" s="4">
        <f t="shared" si="11"/>
        <v>2023.17</v>
      </c>
      <c r="BJ12" s="4">
        <f>BJ$6</f>
        <v>3.5020000000000003E-2</v>
      </c>
      <c r="BK12" s="4">
        <f t="shared" si="12"/>
        <v>0</v>
      </c>
      <c r="BL12" s="5">
        <f t="shared" si="13"/>
        <v>4511.8656000000001</v>
      </c>
    </row>
    <row r="13" spans="1:64">
      <c r="A13" s="4">
        <v>11</v>
      </c>
      <c r="B13" s="56" t="s">
        <v>2398</v>
      </c>
      <c r="C13" s="56" t="s">
        <v>1966</v>
      </c>
      <c r="D13" s="56" t="s">
        <v>1967</v>
      </c>
      <c r="E13" s="56"/>
      <c r="F13" s="56" t="s">
        <v>1968</v>
      </c>
      <c r="G13" s="56" t="s">
        <v>1812</v>
      </c>
      <c r="H13" s="56" t="s">
        <v>166</v>
      </c>
      <c r="I13" s="56"/>
      <c r="J13" s="56" t="s">
        <v>1969</v>
      </c>
      <c r="K13" s="56" t="s">
        <v>2387</v>
      </c>
      <c r="L13" s="56" t="s">
        <v>11</v>
      </c>
      <c r="M13" s="56"/>
      <c r="N13" s="56" t="s">
        <v>1967</v>
      </c>
      <c r="O13" s="56"/>
      <c r="P13" s="56" t="s">
        <v>1968</v>
      </c>
      <c r="Q13" s="56" t="s">
        <v>1812</v>
      </c>
      <c r="R13" s="56" t="s">
        <v>166</v>
      </c>
      <c r="S13" s="56" t="s">
        <v>519</v>
      </c>
      <c r="T13" s="56" t="s">
        <v>1974</v>
      </c>
      <c r="U13" s="56" t="s">
        <v>1975</v>
      </c>
      <c r="V13" s="4">
        <v>45</v>
      </c>
      <c r="W13" s="4"/>
      <c r="X13" s="4">
        <v>1646</v>
      </c>
      <c r="Y13" s="4"/>
      <c r="Z13" s="4">
        <v>1603</v>
      </c>
      <c r="AA13" s="4"/>
      <c r="AB13" s="84"/>
      <c r="AC13" s="84"/>
      <c r="AD13" s="84"/>
      <c r="AE13" s="84"/>
      <c r="AF13" s="84"/>
      <c r="AG13" s="84">
        <v>3410</v>
      </c>
      <c r="AH13" s="64">
        <f t="shared" si="4"/>
        <v>6704</v>
      </c>
      <c r="AI13" s="51">
        <f t="shared" si="5"/>
        <v>6704</v>
      </c>
      <c r="AJ13" s="4" t="str">
        <f>AJ$3</f>
        <v>W-3.6</v>
      </c>
      <c r="AK13" s="4" t="s">
        <v>1888</v>
      </c>
      <c r="AL13" s="4"/>
      <c r="AM13" s="64">
        <v>8784</v>
      </c>
      <c r="AN13" s="4">
        <v>12</v>
      </c>
      <c r="AO13" s="4">
        <v>100</v>
      </c>
      <c r="AP13" s="4">
        <v>0</v>
      </c>
      <c r="AQ13" s="12">
        <f t="shared" si="6"/>
        <v>6704</v>
      </c>
      <c r="AR13" s="12">
        <f t="shared" si="7"/>
        <v>0</v>
      </c>
      <c r="AS13" s="53">
        <f t="shared" si="14"/>
        <v>0</v>
      </c>
      <c r="AT13" s="55">
        <f t="shared" si="14"/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4">
        <f>AX$3</f>
        <v>0</v>
      </c>
      <c r="AY13" s="10">
        <f t="shared" si="2"/>
        <v>0</v>
      </c>
      <c r="AZ13" s="4">
        <f>AZ$3</f>
        <v>0</v>
      </c>
      <c r="BA13" s="10">
        <f t="shared" si="3"/>
        <v>0</v>
      </c>
      <c r="BB13" s="4">
        <v>3.8999999999999998E-3</v>
      </c>
      <c r="BC13" s="10">
        <f t="shared" si="8"/>
        <v>26.145599999999998</v>
      </c>
      <c r="BD13" s="4">
        <f>BD$3</f>
        <v>39.75</v>
      </c>
      <c r="BE13" s="10">
        <f t="shared" si="9"/>
        <v>477</v>
      </c>
      <c r="BF13" s="4">
        <f>BF$3</f>
        <v>32.76</v>
      </c>
      <c r="BG13" s="10">
        <f t="shared" si="10"/>
        <v>0</v>
      </c>
      <c r="BH13" s="4">
        <f>BH$3</f>
        <v>4.2619999999999998E-2</v>
      </c>
      <c r="BI13" s="4">
        <f t="shared" si="11"/>
        <v>285.72447999999997</v>
      </c>
      <c r="BJ13" s="4">
        <f>BJ$3</f>
        <v>3.5119999999999998E-2</v>
      </c>
      <c r="BK13" s="4">
        <f t="shared" si="12"/>
        <v>0</v>
      </c>
      <c r="BL13" s="5">
        <f t="shared" si="13"/>
        <v>788.87007999999992</v>
      </c>
    </row>
    <row r="14" spans="1:64">
      <c r="A14" s="4">
        <v>12</v>
      </c>
      <c r="B14" s="56" t="s">
        <v>2398</v>
      </c>
      <c r="C14" s="56" t="s">
        <v>1976</v>
      </c>
      <c r="D14" s="56" t="s">
        <v>1977</v>
      </c>
      <c r="E14" s="56"/>
      <c r="F14" s="56" t="s">
        <v>1978</v>
      </c>
      <c r="G14" s="56" t="s">
        <v>1979</v>
      </c>
      <c r="H14" s="56" t="s">
        <v>166</v>
      </c>
      <c r="I14" s="56"/>
      <c r="J14" s="56" t="s">
        <v>1980</v>
      </c>
      <c r="K14" s="56" t="s">
        <v>2387</v>
      </c>
      <c r="L14" s="56" t="s">
        <v>11</v>
      </c>
      <c r="M14" s="56" t="s">
        <v>1981</v>
      </c>
      <c r="N14" s="56" t="s">
        <v>1977</v>
      </c>
      <c r="O14" s="56" t="s">
        <v>1978</v>
      </c>
      <c r="P14" s="56" t="s">
        <v>1978</v>
      </c>
      <c r="Q14" s="56" t="s">
        <v>1979</v>
      </c>
      <c r="R14" s="56" t="s">
        <v>166</v>
      </c>
      <c r="S14" s="56"/>
      <c r="T14" s="56" t="s">
        <v>1982</v>
      </c>
      <c r="U14" s="56" t="s">
        <v>1983</v>
      </c>
      <c r="V14" s="4">
        <v>13120</v>
      </c>
      <c r="W14" s="4">
        <v>9184</v>
      </c>
      <c r="X14" s="4">
        <v>9238</v>
      </c>
      <c r="Y14" s="4">
        <v>6146</v>
      </c>
      <c r="Z14" s="4">
        <v>1026</v>
      </c>
      <c r="AA14" s="4">
        <v>90</v>
      </c>
      <c r="AB14" s="84">
        <v>0</v>
      </c>
      <c r="AC14" s="84">
        <v>0</v>
      </c>
      <c r="AD14" s="84">
        <v>1062</v>
      </c>
      <c r="AE14" s="84">
        <v>2422</v>
      </c>
      <c r="AF14" s="84">
        <v>7201</v>
      </c>
      <c r="AG14" s="84">
        <v>9339</v>
      </c>
      <c r="AH14" s="64">
        <f t="shared" si="4"/>
        <v>58828</v>
      </c>
      <c r="AI14" s="51">
        <f t="shared" si="5"/>
        <v>58828</v>
      </c>
      <c r="AJ14" s="4" t="str">
        <f>AJ$6</f>
        <v>W-4</v>
      </c>
      <c r="AK14" s="4" t="s">
        <v>1888</v>
      </c>
      <c r="AL14" s="4"/>
      <c r="AM14" s="64">
        <v>8784</v>
      </c>
      <c r="AN14" s="4">
        <v>12</v>
      </c>
      <c r="AO14" s="4">
        <v>100</v>
      </c>
      <c r="AP14" s="4">
        <v>0</v>
      </c>
      <c r="AQ14" s="12">
        <f t="shared" si="6"/>
        <v>58828</v>
      </c>
      <c r="AR14" s="12">
        <f t="shared" si="7"/>
        <v>0</v>
      </c>
      <c r="AS14" s="53">
        <f t="shared" si="14"/>
        <v>0</v>
      </c>
      <c r="AT14" s="55">
        <f t="shared" si="14"/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4">
        <f>AX$6</f>
        <v>0</v>
      </c>
      <c r="AY14" s="10">
        <f t="shared" si="2"/>
        <v>0</v>
      </c>
      <c r="AZ14" s="4">
        <f>AZ$6</f>
        <v>0</v>
      </c>
      <c r="BA14" s="10">
        <f t="shared" si="3"/>
        <v>0</v>
      </c>
      <c r="BB14" s="4">
        <v>3.8999999999999998E-3</v>
      </c>
      <c r="BC14" s="10">
        <f t="shared" si="8"/>
        <v>229.42919999999998</v>
      </c>
      <c r="BD14" s="4">
        <f>BD$6</f>
        <v>191.92</v>
      </c>
      <c r="BE14" s="10">
        <f t="shared" si="9"/>
        <v>2303.04</v>
      </c>
      <c r="BF14" s="4">
        <f>BF$6</f>
        <v>158.16</v>
      </c>
      <c r="BG14" s="10">
        <f t="shared" si="10"/>
        <v>0</v>
      </c>
      <c r="BH14" s="4">
        <f>BH$6</f>
        <v>4.2500000000000003E-2</v>
      </c>
      <c r="BI14" s="4">
        <f t="shared" si="11"/>
        <v>2500.19</v>
      </c>
      <c r="BJ14" s="4">
        <f>BJ$6</f>
        <v>3.5020000000000003E-2</v>
      </c>
      <c r="BK14" s="4">
        <f t="shared" si="12"/>
        <v>0</v>
      </c>
      <c r="BL14" s="5">
        <f t="shared" si="13"/>
        <v>5032.6591999999991</v>
      </c>
    </row>
    <row r="15" spans="1:64">
      <c r="A15" s="4">
        <v>13</v>
      </c>
      <c r="B15" s="56" t="s">
        <v>2398</v>
      </c>
      <c r="C15" s="56" t="s">
        <v>1976</v>
      </c>
      <c r="D15" s="56" t="s">
        <v>1977</v>
      </c>
      <c r="E15" s="56"/>
      <c r="F15" s="56" t="s">
        <v>1978</v>
      </c>
      <c r="G15" s="56" t="s">
        <v>1979</v>
      </c>
      <c r="H15" s="56" t="s">
        <v>166</v>
      </c>
      <c r="I15" s="56"/>
      <c r="J15" s="56" t="s">
        <v>1980</v>
      </c>
      <c r="K15" s="56" t="s">
        <v>2387</v>
      </c>
      <c r="L15" s="56" t="s">
        <v>11</v>
      </c>
      <c r="M15" s="56" t="s">
        <v>1984</v>
      </c>
      <c r="N15" s="56" t="s">
        <v>1977</v>
      </c>
      <c r="O15" s="56" t="s">
        <v>1978</v>
      </c>
      <c r="P15" s="56" t="s">
        <v>1978</v>
      </c>
      <c r="Q15" s="56" t="s">
        <v>1979</v>
      </c>
      <c r="R15" s="56" t="s">
        <v>166</v>
      </c>
      <c r="S15" s="56"/>
      <c r="T15" s="56" t="s">
        <v>1985</v>
      </c>
      <c r="U15" s="56" t="s">
        <v>1986</v>
      </c>
      <c r="V15" s="4">
        <v>5176</v>
      </c>
      <c r="W15" s="4">
        <v>4439</v>
      </c>
      <c r="X15" s="4">
        <v>2760</v>
      </c>
      <c r="Y15" s="4">
        <v>5222</v>
      </c>
      <c r="Z15" s="4"/>
      <c r="AA15" s="4">
        <v>2267</v>
      </c>
      <c r="AB15" s="84"/>
      <c r="AC15" s="84">
        <v>412</v>
      </c>
      <c r="AD15" s="84"/>
      <c r="AE15" s="84">
        <v>1523</v>
      </c>
      <c r="AF15" s="84">
        <v>1134</v>
      </c>
      <c r="AG15" s="84">
        <v>5836</v>
      </c>
      <c r="AH15" s="64">
        <f t="shared" si="4"/>
        <v>28769</v>
      </c>
      <c r="AI15" s="51">
        <f t="shared" si="5"/>
        <v>28769</v>
      </c>
      <c r="AJ15" s="85" t="s">
        <v>907</v>
      </c>
      <c r="AK15" s="4" t="s">
        <v>1888</v>
      </c>
      <c r="AL15" s="4"/>
      <c r="AM15" s="64">
        <v>8784</v>
      </c>
      <c r="AN15" s="4">
        <v>12</v>
      </c>
      <c r="AO15" s="4">
        <v>100</v>
      </c>
      <c r="AP15" s="4">
        <v>0</v>
      </c>
      <c r="AQ15" s="12">
        <f t="shared" si="6"/>
        <v>28769</v>
      </c>
      <c r="AR15" s="12">
        <f t="shared" si="7"/>
        <v>0</v>
      </c>
      <c r="AS15" s="53">
        <f t="shared" si="14"/>
        <v>0</v>
      </c>
      <c r="AT15" s="55">
        <f t="shared" si="14"/>
        <v>0</v>
      </c>
      <c r="AU15" s="31">
        <f t="shared" si="0"/>
        <v>0</v>
      </c>
      <c r="AV15" s="31">
        <f t="shared" si="0"/>
        <v>0</v>
      </c>
      <c r="AW15" s="31">
        <f t="shared" si="1"/>
        <v>0</v>
      </c>
      <c r="AX15" s="86">
        <f>'dane do formularza ofertowego'!F6</f>
        <v>0</v>
      </c>
      <c r="AY15" s="10">
        <f t="shared" si="2"/>
        <v>0</v>
      </c>
      <c r="AZ15" s="86">
        <f>'dane do formularza ofertowego'!F7</f>
        <v>0</v>
      </c>
      <c r="BA15" s="10">
        <f t="shared" si="3"/>
        <v>0</v>
      </c>
      <c r="BB15" s="4">
        <v>3.8999999999999998E-3</v>
      </c>
      <c r="BC15" s="10">
        <f t="shared" si="8"/>
        <v>112.1991</v>
      </c>
      <c r="BD15" s="85">
        <v>42.75</v>
      </c>
      <c r="BE15" s="10">
        <f t="shared" si="9"/>
        <v>513</v>
      </c>
      <c r="BF15" s="85">
        <v>35.229999999999997</v>
      </c>
      <c r="BG15" s="10">
        <f t="shared" si="10"/>
        <v>0</v>
      </c>
      <c r="BH15" s="85">
        <v>4.2619999999999998E-2</v>
      </c>
      <c r="BI15" s="4">
        <f t="shared" si="11"/>
        <v>1226.1347799999999</v>
      </c>
      <c r="BJ15" s="85">
        <v>3.5119999999999998E-2</v>
      </c>
      <c r="BK15" s="4">
        <f t="shared" si="12"/>
        <v>0</v>
      </c>
      <c r="BL15" s="5">
        <f t="shared" si="13"/>
        <v>1851.3338799999999</v>
      </c>
    </row>
    <row r="16" spans="1:64">
      <c r="A16" s="4">
        <v>14</v>
      </c>
      <c r="B16" s="56" t="s">
        <v>2398</v>
      </c>
      <c r="C16" s="56" t="s">
        <v>1987</v>
      </c>
      <c r="D16" s="56" t="s">
        <v>1988</v>
      </c>
      <c r="E16" s="56"/>
      <c r="F16" s="56" t="s">
        <v>1989</v>
      </c>
      <c r="G16" s="56" t="s">
        <v>1276</v>
      </c>
      <c r="H16" s="56" t="s">
        <v>4</v>
      </c>
      <c r="I16" s="56"/>
      <c r="J16" s="56" t="s">
        <v>1990</v>
      </c>
      <c r="K16" s="56" t="s">
        <v>2387</v>
      </c>
      <c r="L16" s="56" t="s">
        <v>11</v>
      </c>
      <c r="M16" s="56" t="s">
        <v>1992</v>
      </c>
      <c r="N16" s="56" t="s">
        <v>1988</v>
      </c>
      <c r="O16" s="56"/>
      <c r="P16" s="56" t="s">
        <v>1991</v>
      </c>
      <c r="Q16" s="56" t="s">
        <v>1276</v>
      </c>
      <c r="R16" s="56" t="s">
        <v>4</v>
      </c>
      <c r="S16" s="56"/>
      <c r="T16" s="56" t="s">
        <v>1993</v>
      </c>
      <c r="U16" s="56" t="s">
        <v>1994</v>
      </c>
      <c r="V16" s="4">
        <v>4868</v>
      </c>
      <c r="W16" s="4"/>
      <c r="X16" s="4">
        <v>4287</v>
      </c>
      <c r="Y16" s="4"/>
      <c r="Z16" s="4">
        <v>1428</v>
      </c>
      <c r="AA16" s="4"/>
      <c r="AB16" s="84">
        <v>373</v>
      </c>
      <c r="AC16" s="84"/>
      <c r="AD16" s="84">
        <v>265</v>
      </c>
      <c r="AE16" s="84"/>
      <c r="AF16" s="84">
        <v>2577</v>
      </c>
      <c r="AG16" s="84">
        <v>2207</v>
      </c>
      <c r="AH16" s="64">
        <f t="shared" si="4"/>
        <v>16005</v>
      </c>
      <c r="AI16" s="51">
        <f t="shared" si="5"/>
        <v>16005</v>
      </c>
      <c r="AJ16" s="4" t="str">
        <f>AJ$3</f>
        <v>W-3.6</v>
      </c>
      <c r="AK16" s="4" t="s">
        <v>1888</v>
      </c>
      <c r="AL16" s="4"/>
      <c r="AM16" s="64">
        <v>8784</v>
      </c>
      <c r="AN16" s="4">
        <v>12</v>
      </c>
      <c r="AO16" s="4">
        <v>100</v>
      </c>
      <c r="AP16" s="4">
        <v>0</v>
      </c>
      <c r="AQ16" s="12">
        <f t="shared" si="6"/>
        <v>16005</v>
      </c>
      <c r="AR16" s="12">
        <f t="shared" si="7"/>
        <v>0</v>
      </c>
      <c r="AS16" s="53">
        <f>AS15</f>
        <v>0</v>
      </c>
      <c r="AT16" s="55">
        <f>AT15</f>
        <v>0</v>
      </c>
      <c r="AU16" s="31">
        <f t="shared" si="0"/>
        <v>0</v>
      </c>
      <c r="AV16" s="31">
        <f t="shared" si="0"/>
        <v>0</v>
      </c>
      <c r="AW16" s="31">
        <f t="shared" si="1"/>
        <v>0</v>
      </c>
      <c r="AX16" s="4">
        <f>AX$3</f>
        <v>0</v>
      </c>
      <c r="AY16" s="10">
        <f t="shared" si="2"/>
        <v>0</v>
      </c>
      <c r="AZ16" s="4">
        <f>AZ$3</f>
        <v>0</v>
      </c>
      <c r="BA16" s="10">
        <f t="shared" si="3"/>
        <v>0</v>
      </c>
      <c r="BB16" s="4">
        <v>3.8999999999999998E-3</v>
      </c>
      <c r="BC16" s="10">
        <f t="shared" si="8"/>
        <v>62.419499999999999</v>
      </c>
      <c r="BD16" s="4">
        <f>BD$3</f>
        <v>39.75</v>
      </c>
      <c r="BE16" s="10">
        <f t="shared" si="9"/>
        <v>477</v>
      </c>
      <c r="BF16" s="4">
        <f>BF$3</f>
        <v>32.76</v>
      </c>
      <c r="BG16" s="10">
        <f t="shared" si="10"/>
        <v>0</v>
      </c>
      <c r="BH16" s="4">
        <f>BH$3</f>
        <v>4.2619999999999998E-2</v>
      </c>
      <c r="BI16" s="4">
        <f t="shared" si="11"/>
        <v>682.13310000000001</v>
      </c>
      <c r="BJ16" s="4">
        <f>BJ$3</f>
        <v>3.5119999999999998E-2</v>
      </c>
      <c r="BK16" s="4">
        <f t="shared" si="12"/>
        <v>0</v>
      </c>
      <c r="BL16" s="5">
        <f t="shared" si="13"/>
        <v>1221.5526</v>
      </c>
    </row>
    <row r="17" spans="1:64">
      <c r="A17" s="4">
        <v>15</v>
      </c>
      <c r="B17" s="56" t="s">
        <v>2398</v>
      </c>
      <c r="C17" s="56" t="s">
        <v>1987</v>
      </c>
      <c r="D17" s="56" t="s">
        <v>1988</v>
      </c>
      <c r="E17" s="56"/>
      <c r="F17" s="56" t="s">
        <v>1989</v>
      </c>
      <c r="G17" s="56" t="s">
        <v>1276</v>
      </c>
      <c r="H17" s="56" t="s">
        <v>4</v>
      </c>
      <c r="I17" s="56"/>
      <c r="J17" s="56" t="s">
        <v>1990</v>
      </c>
      <c r="K17" s="56" t="s">
        <v>2387</v>
      </c>
      <c r="L17" s="56" t="s">
        <v>11</v>
      </c>
      <c r="M17" s="56" t="s">
        <v>1995</v>
      </c>
      <c r="N17" s="56" t="s">
        <v>1988</v>
      </c>
      <c r="O17" s="56"/>
      <c r="P17" s="56" t="s">
        <v>1991</v>
      </c>
      <c r="Q17" s="56" t="s">
        <v>1276</v>
      </c>
      <c r="R17" s="56" t="s">
        <v>4</v>
      </c>
      <c r="S17" s="56"/>
      <c r="T17" s="56" t="s">
        <v>1996</v>
      </c>
      <c r="U17" s="56" t="s">
        <v>1997</v>
      </c>
      <c r="V17" s="4">
        <v>9239</v>
      </c>
      <c r="W17" s="4"/>
      <c r="X17" s="4">
        <v>6171</v>
      </c>
      <c r="Y17" s="4"/>
      <c r="Z17" s="4">
        <v>2505</v>
      </c>
      <c r="AA17" s="4"/>
      <c r="AB17" s="84">
        <v>328</v>
      </c>
      <c r="AC17" s="84"/>
      <c r="AD17" s="84">
        <v>853</v>
      </c>
      <c r="AE17" s="84"/>
      <c r="AF17" s="84">
        <v>4045</v>
      </c>
      <c r="AG17" s="84">
        <v>3640</v>
      </c>
      <c r="AH17" s="64">
        <f t="shared" si="4"/>
        <v>26781</v>
      </c>
      <c r="AI17" s="51">
        <f t="shared" si="5"/>
        <v>26781</v>
      </c>
      <c r="AJ17" s="4" t="str">
        <f>AJ$3</f>
        <v>W-3.6</v>
      </c>
      <c r="AK17" s="4" t="s">
        <v>1888</v>
      </c>
      <c r="AL17" s="4"/>
      <c r="AM17" s="64">
        <v>8784</v>
      </c>
      <c r="AN17" s="4">
        <v>12</v>
      </c>
      <c r="AO17" s="4">
        <v>100</v>
      </c>
      <c r="AP17" s="4">
        <v>0</v>
      </c>
      <c r="AQ17" s="12">
        <f t="shared" si="6"/>
        <v>26781</v>
      </c>
      <c r="AR17" s="12">
        <f t="shared" si="7"/>
        <v>0</v>
      </c>
      <c r="AS17" s="53">
        <f t="shared" si="14"/>
        <v>0</v>
      </c>
      <c r="AT17" s="55">
        <f t="shared" si="14"/>
        <v>0</v>
      </c>
      <c r="AU17" s="31">
        <f t="shared" si="0"/>
        <v>0</v>
      </c>
      <c r="AV17" s="31">
        <f t="shared" si="0"/>
        <v>0</v>
      </c>
      <c r="AW17" s="31">
        <f t="shared" si="1"/>
        <v>0</v>
      </c>
      <c r="AX17" s="4">
        <f>AX$3</f>
        <v>0</v>
      </c>
      <c r="AY17" s="10">
        <f t="shared" si="2"/>
        <v>0</v>
      </c>
      <c r="AZ17" s="4">
        <f>AZ$3</f>
        <v>0</v>
      </c>
      <c r="BA17" s="10">
        <f t="shared" si="3"/>
        <v>0</v>
      </c>
      <c r="BB17" s="4">
        <v>3.8999999999999998E-3</v>
      </c>
      <c r="BC17" s="10">
        <f t="shared" si="8"/>
        <v>104.44589999999999</v>
      </c>
      <c r="BD17" s="4">
        <f>BD$3</f>
        <v>39.75</v>
      </c>
      <c r="BE17" s="10">
        <f t="shared" si="9"/>
        <v>477</v>
      </c>
      <c r="BF17" s="4">
        <f>BF$3</f>
        <v>32.76</v>
      </c>
      <c r="BG17" s="10">
        <f t="shared" si="10"/>
        <v>0</v>
      </c>
      <c r="BH17" s="4">
        <f>BH$3</f>
        <v>4.2619999999999998E-2</v>
      </c>
      <c r="BI17" s="4">
        <f t="shared" si="11"/>
        <v>1141.4062199999998</v>
      </c>
      <c r="BJ17" s="4">
        <f>BJ$3</f>
        <v>3.5119999999999998E-2</v>
      </c>
      <c r="BK17" s="4">
        <f t="shared" si="12"/>
        <v>0</v>
      </c>
      <c r="BL17" s="5">
        <f t="shared" si="13"/>
        <v>1722.8521199999998</v>
      </c>
    </row>
    <row r="18" spans="1:64">
      <c r="A18" s="4">
        <v>16</v>
      </c>
      <c r="B18" s="56" t="s">
        <v>2398</v>
      </c>
      <c r="C18" s="56" t="s">
        <v>1987</v>
      </c>
      <c r="D18" s="56" t="s">
        <v>1988</v>
      </c>
      <c r="E18" s="56"/>
      <c r="F18" s="56" t="s">
        <v>1989</v>
      </c>
      <c r="G18" s="56" t="s">
        <v>1276</v>
      </c>
      <c r="H18" s="56" t="s">
        <v>4</v>
      </c>
      <c r="I18" s="56"/>
      <c r="J18" s="56" t="s">
        <v>1990</v>
      </c>
      <c r="K18" s="56" t="s">
        <v>2387</v>
      </c>
      <c r="L18" s="56" t="s">
        <v>11</v>
      </c>
      <c r="M18" s="56" t="s">
        <v>1998</v>
      </c>
      <c r="N18" s="56" t="s">
        <v>1988</v>
      </c>
      <c r="O18" s="56"/>
      <c r="P18" s="56" t="s">
        <v>1991</v>
      </c>
      <c r="Q18" s="56" t="s">
        <v>1276</v>
      </c>
      <c r="R18" s="56" t="s">
        <v>4</v>
      </c>
      <c r="S18" s="56"/>
      <c r="T18" s="56" t="s">
        <v>1999</v>
      </c>
      <c r="U18" s="56" t="s">
        <v>2000</v>
      </c>
      <c r="V18" s="4">
        <v>17889</v>
      </c>
      <c r="W18" s="4">
        <v>14380</v>
      </c>
      <c r="X18" s="4">
        <v>13339</v>
      </c>
      <c r="Y18" s="4">
        <v>9350</v>
      </c>
      <c r="Z18" s="4">
        <v>406</v>
      </c>
      <c r="AA18" s="4">
        <v>0</v>
      </c>
      <c r="AB18" s="84">
        <v>0</v>
      </c>
      <c r="AC18" s="84">
        <v>0</v>
      </c>
      <c r="AD18" s="84">
        <v>2805</v>
      </c>
      <c r="AE18" s="84">
        <v>5757</v>
      </c>
      <c r="AF18" s="84">
        <v>11624</v>
      </c>
      <c r="AG18" s="84">
        <v>15533</v>
      </c>
      <c r="AH18" s="64">
        <f t="shared" si="4"/>
        <v>91083</v>
      </c>
      <c r="AI18" s="51">
        <f t="shared" si="5"/>
        <v>91083</v>
      </c>
      <c r="AJ18" s="4" t="str">
        <f>AJ$6</f>
        <v>W-4</v>
      </c>
      <c r="AK18" s="4" t="s">
        <v>1888</v>
      </c>
      <c r="AL18" s="4"/>
      <c r="AM18" s="64">
        <v>8784</v>
      </c>
      <c r="AN18" s="4">
        <v>12</v>
      </c>
      <c r="AO18" s="4">
        <v>100</v>
      </c>
      <c r="AP18" s="4">
        <v>0</v>
      </c>
      <c r="AQ18" s="12">
        <f t="shared" si="6"/>
        <v>91083</v>
      </c>
      <c r="AR18" s="12">
        <f t="shared" si="7"/>
        <v>0</v>
      </c>
      <c r="AS18" s="53">
        <f t="shared" si="14"/>
        <v>0</v>
      </c>
      <c r="AT18" s="55">
        <f t="shared" si="14"/>
        <v>0</v>
      </c>
      <c r="AU18" s="31">
        <f t="shared" si="0"/>
        <v>0</v>
      </c>
      <c r="AV18" s="31">
        <f t="shared" si="0"/>
        <v>0</v>
      </c>
      <c r="AW18" s="31">
        <f t="shared" si="1"/>
        <v>0</v>
      </c>
      <c r="AX18" s="4">
        <f>AX$6</f>
        <v>0</v>
      </c>
      <c r="AY18" s="10">
        <f t="shared" si="2"/>
        <v>0</v>
      </c>
      <c r="AZ18" s="4">
        <f>AZ$6</f>
        <v>0</v>
      </c>
      <c r="BA18" s="10">
        <f t="shared" si="3"/>
        <v>0</v>
      </c>
      <c r="BB18" s="4">
        <v>3.8999999999999998E-3</v>
      </c>
      <c r="BC18" s="10">
        <f t="shared" si="8"/>
        <v>355.22370000000001</v>
      </c>
      <c r="BD18" s="4">
        <f>BD$6</f>
        <v>191.92</v>
      </c>
      <c r="BE18" s="10">
        <f t="shared" si="9"/>
        <v>2303.04</v>
      </c>
      <c r="BF18" s="4">
        <f>BF$6</f>
        <v>158.16</v>
      </c>
      <c r="BG18" s="10">
        <f t="shared" si="10"/>
        <v>0</v>
      </c>
      <c r="BH18" s="4">
        <f>BH$6</f>
        <v>4.2500000000000003E-2</v>
      </c>
      <c r="BI18" s="4">
        <f t="shared" si="11"/>
        <v>3871.0275000000001</v>
      </c>
      <c r="BJ18" s="4">
        <f>BJ$6</f>
        <v>3.5020000000000003E-2</v>
      </c>
      <c r="BK18" s="4">
        <f t="shared" si="12"/>
        <v>0</v>
      </c>
      <c r="BL18" s="5">
        <f t="shared" si="13"/>
        <v>6529.2911999999997</v>
      </c>
    </row>
    <row r="19" spans="1:64">
      <c r="A19" s="4">
        <v>17</v>
      </c>
      <c r="B19" s="56" t="s">
        <v>2398</v>
      </c>
      <c r="C19" s="56" t="s">
        <v>2001</v>
      </c>
      <c r="D19" s="56" t="s">
        <v>2002</v>
      </c>
      <c r="E19" s="56"/>
      <c r="F19" s="56" t="s">
        <v>2003</v>
      </c>
      <c r="G19" s="56" t="s">
        <v>2004</v>
      </c>
      <c r="H19" s="56" t="s">
        <v>209</v>
      </c>
      <c r="I19" s="56"/>
      <c r="J19" s="56" t="s">
        <v>2005</v>
      </c>
      <c r="K19" s="56" t="s">
        <v>2387</v>
      </c>
      <c r="L19" s="56" t="s">
        <v>11</v>
      </c>
      <c r="M19" s="56"/>
      <c r="N19" s="56" t="s">
        <v>2002</v>
      </c>
      <c r="O19" s="56" t="s">
        <v>2003</v>
      </c>
      <c r="P19" s="56" t="s">
        <v>2003</v>
      </c>
      <c r="Q19" s="56" t="s">
        <v>2004</v>
      </c>
      <c r="R19" s="56" t="s">
        <v>209</v>
      </c>
      <c r="S19" s="56"/>
      <c r="T19" s="56" t="s">
        <v>2006</v>
      </c>
      <c r="U19" s="56" t="s">
        <v>2007</v>
      </c>
      <c r="V19" s="4">
        <v>17889</v>
      </c>
      <c r="W19" s="4">
        <v>15442</v>
      </c>
      <c r="X19" s="4">
        <v>14330</v>
      </c>
      <c r="Y19" s="4">
        <v>9270</v>
      </c>
      <c r="Z19" s="4">
        <v>1319</v>
      </c>
      <c r="AA19" s="4">
        <v>2956</v>
      </c>
      <c r="AB19" s="84">
        <v>3453</v>
      </c>
      <c r="AC19" s="84">
        <v>3583</v>
      </c>
      <c r="AD19" s="84">
        <v>3486</v>
      </c>
      <c r="AE19" s="84">
        <v>6668</v>
      </c>
      <c r="AF19" s="84">
        <v>9285</v>
      </c>
      <c r="AG19" s="84">
        <v>15950</v>
      </c>
      <c r="AH19" s="64">
        <f t="shared" si="4"/>
        <v>103631</v>
      </c>
      <c r="AI19" s="51">
        <f t="shared" si="5"/>
        <v>103631</v>
      </c>
      <c r="AJ19" s="4" t="str">
        <f>AJ$6</f>
        <v>W-4</v>
      </c>
      <c r="AK19" s="4" t="s">
        <v>1888</v>
      </c>
      <c r="AL19" s="4"/>
      <c r="AM19" s="64">
        <v>8784</v>
      </c>
      <c r="AN19" s="4">
        <v>12</v>
      </c>
      <c r="AO19" s="4">
        <v>100</v>
      </c>
      <c r="AP19" s="4">
        <v>0</v>
      </c>
      <c r="AQ19" s="12">
        <f t="shared" si="6"/>
        <v>103631</v>
      </c>
      <c r="AR19" s="12">
        <f t="shared" si="7"/>
        <v>0</v>
      </c>
      <c r="AS19" s="53">
        <f t="shared" si="14"/>
        <v>0</v>
      </c>
      <c r="AT19" s="55">
        <f t="shared" si="14"/>
        <v>0</v>
      </c>
      <c r="AU19" s="31">
        <f t="shared" si="0"/>
        <v>0</v>
      </c>
      <c r="AV19" s="31">
        <f t="shared" si="0"/>
        <v>0</v>
      </c>
      <c r="AW19" s="31">
        <f t="shared" si="1"/>
        <v>0</v>
      </c>
      <c r="AX19" s="4">
        <f>AX$6</f>
        <v>0</v>
      </c>
      <c r="AY19" s="10">
        <f t="shared" si="2"/>
        <v>0</v>
      </c>
      <c r="AZ19" s="4">
        <f>AZ$6</f>
        <v>0</v>
      </c>
      <c r="BA19" s="10">
        <f t="shared" si="3"/>
        <v>0</v>
      </c>
      <c r="BB19" s="4"/>
      <c r="BC19" s="10">
        <f t="shared" si="8"/>
        <v>0</v>
      </c>
      <c r="BD19" s="4">
        <f>BD$6</f>
        <v>191.92</v>
      </c>
      <c r="BE19" s="10">
        <f t="shared" si="9"/>
        <v>2303.04</v>
      </c>
      <c r="BF19" s="4">
        <f>BF$6</f>
        <v>158.16</v>
      </c>
      <c r="BG19" s="10">
        <f t="shared" si="10"/>
        <v>0</v>
      </c>
      <c r="BH19" s="4">
        <f>BH$6</f>
        <v>4.2500000000000003E-2</v>
      </c>
      <c r="BI19" s="4">
        <f t="shared" si="11"/>
        <v>4404.3175000000001</v>
      </c>
      <c r="BJ19" s="4">
        <f>BJ$6</f>
        <v>3.5020000000000003E-2</v>
      </c>
      <c r="BK19" s="4">
        <f t="shared" si="12"/>
        <v>0</v>
      </c>
      <c r="BL19" s="5">
        <f t="shared" si="13"/>
        <v>6707.3575000000001</v>
      </c>
    </row>
    <row r="20" spans="1:64">
      <c r="A20" s="4">
        <v>18</v>
      </c>
      <c r="B20" s="56" t="s">
        <v>2398</v>
      </c>
      <c r="C20" s="56" t="s">
        <v>2008</v>
      </c>
      <c r="D20" s="56" t="s">
        <v>2009</v>
      </c>
      <c r="E20" s="56"/>
      <c r="F20" s="56" t="s">
        <v>2010</v>
      </c>
      <c r="G20" s="56" t="s">
        <v>2011</v>
      </c>
      <c r="H20" s="56" t="s">
        <v>166</v>
      </c>
      <c r="I20" s="56"/>
      <c r="J20" s="56" t="s">
        <v>2012</v>
      </c>
      <c r="K20" s="56" t="s">
        <v>2387</v>
      </c>
      <c r="L20" s="56" t="s">
        <v>11</v>
      </c>
      <c r="M20" s="56" t="s">
        <v>954</v>
      </c>
      <c r="N20" s="56" t="s">
        <v>2009</v>
      </c>
      <c r="O20" s="56"/>
      <c r="P20" s="56" t="s">
        <v>2010</v>
      </c>
      <c r="Q20" s="56" t="s">
        <v>2011</v>
      </c>
      <c r="R20" s="56" t="s">
        <v>2013</v>
      </c>
      <c r="S20" s="56"/>
      <c r="T20" s="56" t="s">
        <v>2014</v>
      </c>
      <c r="U20" s="56" t="s">
        <v>2015</v>
      </c>
      <c r="V20" s="4">
        <v>18608</v>
      </c>
      <c r="W20" s="4">
        <v>14626</v>
      </c>
      <c r="X20" s="4">
        <v>9712</v>
      </c>
      <c r="Y20" s="4">
        <v>10195</v>
      </c>
      <c r="Z20" s="4">
        <v>5065</v>
      </c>
      <c r="AA20" s="4">
        <v>11</v>
      </c>
      <c r="AB20" s="84"/>
      <c r="AC20" s="84">
        <v>11</v>
      </c>
      <c r="AD20" s="84"/>
      <c r="AE20" s="84">
        <v>0</v>
      </c>
      <c r="AF20" s="84">
        <v>1274</v>
      </c>
      <c r="AG20" s="84">
        <v>6385</v>
      </c>
      <c r="AH20" s="64">
        <f t="shared" si="4"/>
        <v>65887</v>
      </c>
      <c r="AI20" s="51">
        <f t="shared" si="5"/>
        <v>65887</v>
      </c>
      <c r="AJ20" s="4" t="str">
        <f>AJ$15</f>
        <v>W-3.9</v>
      </c>
      <c r="AK20" s="4" t="s">
        <v>1888</v>
      </c>
      <c r="AL20" s="4"/>
      <c r="AM20" s="64">
        <v>8784</v>
      </c>
      <c r="AN20" s="4">
        <v>12</v>
      </c>
      <c r="AO20" s="4">
        <v>100</v>
      </c>
      <c r="AP20" s="4">
        <v>0</v>
      </c>
      <c r="AQ20" s="12">
        <f t="shared" si="6"/>
        <v>65887</v>
      </c>
      <c r="AR20" s="12">
        <f t="shared" si="7"/>
        <v>0</v>
      </c>
      <c r="AS20" s="53">
        <f t="shared" si="14"/>
        <v>0</v>
      </c>
      <c r="AT20" s="55">
        <f t="shared" si="14"/>
        <v>0</v>
      </c>
      <c r="AU20" s="31">
        <f t="shared" si="0"/>
        <v>0</v>
      </c>
      <c r="AV20" s="31">
        <f t="shared" si="0"/>
        <v>0</v>
      </c>
      <c r="AW20" s="31">
        <f t="shared" si="1"/>
        <v>0</v>
      </c>
      <c r="AX20" s="4">
        <f>AX$15</f>
        <v>0</v>
      </c>
      <c r="AY20" s="10">
        <f t="shared" si="2"/>
        <v>0</v>
      </c>
      <c r="AZ20" s="4">
        <f>AZ$15</f>
        <v>0</v>
      </c>
      <c r="BA20" s="10">
        <f t="shared" si="3"/>
        <v>0</v>
      </c>
      <c r="BB20" s="4">
        <v>3.8999999999999998E-3</v>
      </c>
      <c r="BC20" s="10">
        <f t="shared" si="8"/>
        <v>256.95929999999998</v>
      </c>
      <c r="BD20" s="4">
        <f>BD$15</f>
        <v>42.75</v>
      </c>
      <c r="BE20" s="10">
        <f t="shared" si="9"/>
        <v>513</v>
      </c>
      <c r="BF20" s="4">
        <f>BF$15</f>
        <v>35.229999999999997</v>
      </c>
      <c r="BG20" s="10">
        <f t="shared" si="10"/>
        <v>0</v>
      </c>
      <c r="BH20" s="4">
        <f>BH$15</f>
        <v>4.2619999999999998E-2</v>
      </c>
      <c r="BI20" s="4">
        <f t="shared" si="11"/>
        <v>2808.1039399999995</v>
      </c>
      <c r="BJ20" s="4">
        <f>BJ$15</f>
        <v>3.5119999999999998E-2</v>
      </c>
      <c r="BK20" s="4">
        <f t="shared" si="12"/>
        <v>0</v>
      </c>
      <c r="BL20" s="5">
        <f t="shared" si="13"/>
        <v>3578.0632399999995</v>
      </c>
    </row>
    <row r="21" spans="1:64">
      <c r="A21" s="4">
        <v>19</v>
      </c>
      <c r="B21" s="56" t="s">
        <v>2398</v>
      </c>
      <c r="C21" s="56" t="s">
        <v>2016</v>
      </c>
      <c r="D21" s="56" t="s">
        <v>2017</v>
      </c>
      <c r="E21" s="56"/>
      <c r="F21" s="56" t="s">
        <v>2018</v>
      </c>
      <c r="G21" s="56" t="s">
        <v>2019</v>
      </c>
      <c r="H21" s="56" t="s">
        <v>492</v>
      </c>
      <c r="I21" s="56"/>
      <c r="J21" s="56" t="s">
        <v>2020</v>
      </c>
      <c r="K21" s="56" t="s">
        <v>2387</v>
      </c>
      <c r="L21" s="56" t="s">
        <v>11</v>
      </c>
      <c r="M21" s="56" t="s">
        <v>137</v>
      </c>
      <c r="N21" s="56" t="s">
        <v>2017</v>
      </c>
      <c r="O21" s="56" t="s">
        <v>2018</v>
      </c>
      <c r="P21" s="56" t="s">
        <v>2018</v>
      </c>
      <c r="Q21" s="56" t="s">
        <v>2021</v>
      </c>
      <c r="R21" s="56" t="s">
        <v>209</v>
      </c>
      <c r="S21" s="56"/>
      <c r="T21" s="56" t="s">
        <v>2022</v>
      </c>
      <c r="U21" s="56" t="s">
        <v>2023</v>
      </c>
      <c r="V21" s="4">
        <v>28284</v>
      </c>
      <c r="W21" s="4">
        <v>24293</v>
      </c>
      <c r="X21" s="4">
        <v>23949</v>
      </c>
      <c r="Y21" s="4">
        <v>19353</v>
      </c>
      <c r="Z21" s="4">
        <v>5059</v>
      </c>
      <c r="AA21" s="4">
        <v>3802</v>
      </c>
      <c r="AB21" s="84">
        <v>3624</v>
      </c>
      <c r="AC21" s="84">
        <v>2788</v>
      </c>
      <c r="AD21" s="84">
        <v>11649</v>
      </c>
      <c r="AE21" s="84">
        <v>11548</v>
      </c>
      <c r="AF21" s="84">
        <v>20071</v>
      </c>
      <c r="AG21" s="84">
        <v>26410</v>
      </c>
      <c r="AH21" s="64">
        <f t="shared" si="4"/>
        <v>180830</v>
      </c>
      <c r="AI21" s="51">
        <f t="shared" si="5"/>
        <v>180830</v>
      </c>
      <c r="AJ21" s="4" t="str">
        <f>AJ$6</f>
        <v>W-4</v>
      </c>
      <c r="AK21" s="4" t="s">
        <v>1888</v>
      </c>
      <c r="AL21" s="4"/>
      <c r="AM21" s="64">
        <v>8784</v>
      </c>
      <c r="AN21" s="4">
        <v>12</v>
      </c>
      <c r="AO21" s="4">
        <v>100</v>
      </c>
      <c r="AP21" s="4">
        <v>0</v>
      </c>
      <c r="AQ21" s="12">
        <f t="shared" si="6"/>
        <v>180830</v>
      </c>
      <c r="AR21" s="12">
        <f t="shared" si="7"/>
        <v>0</v>
      </c>
      <c r="AS21" s="53">
        <f t="shared" ref="AS21:AT29" si="15">AS20</f>
        <v>0</v>
      </c>
      <c r="AT21" s="55">
        <f t="shared" si="15"/>
        <v>0</v>
      </c>
      <c r="AU21" s="31">
        <f t="shared" si="0"/>
        <v>0</v>
      </c>
      <c r="AV21" s="31">
        <f t="shared" si="0"/>
        <v>0</v>
      </c>
      <c r="AW21" s="31">
        <f t="shared" si="1"/>
        <v>0</v>
      </c>
      <c r="AX21" s="4">
        <f>AX$6</f>
        <v>0</v>
      </c>
      <c r="AY21" s="10">
        <f t="shared" si="2"/>
        <v>0</v>
      </c>
      <c r="AZ21" s="4">
        <f>AZ$6</f>
        <v>0</v>
      </c>
      <c r="BA21" s="10">
        <f t="shared" si="3"/>
        <v>0</v>
      </c>
      <c r="BB21" s="4">
        <v>3.8999999999999998E-3</v>
      </c>
      <c r="BC21" s="10">
        <f t="shared" si="8"/>
        <v>705.23699999999997</v>
      </c>
      <c r="BD21" s="4">
        <f>BD$6</f>
        <v>191.92</v>
      </c>
      <c r="BE21" s="10">
        <f t="shared" si="9"/>
        <v>2303.04</v>
      </c>
      <c r="BF21" s="4">
        <f>BF$6</f>
        <v>158.16</v>
      </c>
      <c r="BG21" s="10">
        <f t="shared" si="10"/>
        <v>0</v>
      </c>
      <c r="BH21" s="4">
        <f>BH$6</f>
        <v>4.2500000000000003E-2</v>
      </c>
      <c r="BI21" s="4">
        <f t="shared" si="11"/>
        <v>7685.2749999999996</v>
      </c>
      <c r="BJ21" s="4">
        <f>BJ$6</f>
        <v>3.5020000000000003E-2</v>
      </c>
      <c r="BK21" s="4">
        <f t="shared" si="12"/>
        <v>0</v>
      </c>
      <c r="BL21" s="5">
        <f t="shared" si="13"/>
        <v>10693.551999999998</v>
      </c>
    </row>
    <row r="22" spans="1:64">
      <c r="A22" s="4">
        <v>20</v>
      </c>
      <c r="B22" s="56" t="s">
        <v>2398</v>
      </c>
      <c r="C22" s="56" t="s">
        <v>2024</v>
      </c>
      <c r="D22" s="56" t="s">
        <v>2025</v>
      </c>
      <c r="E22" s="56"/>
      <c r="F22" s="56" t="s">
        <v>794</v>
      </c>
      <c r="G22" s="56" t="s">
        <v>173</v>
      </c>
      <c r="H22" s="56" t="s">
        <v>2026</v>
      </c>
      <c r="I22" s="56"/>
      <c r="J22" s="56" t="s">
        <v>2027</v>
      </c>
      <c r="K22" s="56" t="s">
        <v>2387</v>
      </c>
      <c r="L22" s="56" t="s">
        <v>11</v>
      </c>
      <c r="M22" s="56" t="s">
        <v>2028</v>
      </c>
      <c r="N22" s="56" t="s">
        <v>2025</v>
      </c>
      <c r="O22" s="56" t="s">
        <v>794</v>
      </c>
      <c r="P22" s="56" t="s">
        <v>794</v>
      </c>
      <c r="Q22" s="56" t="s">
        <v>173</v>
      </c>
      <c r="R22" s="56" t="s">
        <v>2026</v>
      </c>
      <c r="S22" s="56"/>
      <c r="T22" s="56" t="s">
        <v>2029</v>
      </c>
      <c r="U22" s="56" t="s">
        <v>2030</v>
      </c>
      <c r="V22" s="4">
        <v>19070</v>
      </c>
      <c r="W22" s="4">
        <v>15450</v>
      </c>
      <c r="X22" s="4">
        <v>14146</v>
      </c>
      <c r="Y22" s="4">
        <v>11721</v>
      </c>
      <c r="Z22" s="4">
        <v>3504</v>
      </c>
      <c r="AA22" s="4">
        <v>2189</v>
      </c>
      <c r="AB22" s="84">
        <v>2011</v>
      </c>
      <c r="AC22" s="84">
        <v>1797</v>
      </c>
      <c r="AD22" s="84">
        <v>5080</v>
      </c>
      <c r="AE22" s="84">
        <v>5860</v>
      </c>
      <c r="AF22" s="84">
        <v>12311</v>
      </c>
      <c r="AG22" s="84">
        <v>18400</v>
      </c>
      <c r="AH22" s="64">
        <f t="shared" si="4"/>
        <v>111539</v>
      </c>
      <c r="AI22" s="51">
        <f t="shared" si="5"/>
        <v>111539</v>
      </c>
      <c r="AJ22" s="4" t="str">
        <f>AJ$6</f>
        <v>W-4</v>
      </c>
      <c r="AK22" s="4" t="s">
        <v>1888</v>
      </c>
      <c r="AL22" s="4"/>
      <c r="AM22" s="64">
        <v>8784</v>
      </c>
      <c r="AN22" s="4">
        <v>12</v>
      </c>
      <c r="AO22" s="4">
        <v>100</v>
      </c>
      <c r="AP22" s="4">
        <v>0</v>
      </c>
      <c r="AQ22" s="12">
        <f t="shared" si="6"/>
        <v>111539</v>
      </c>
      <c r="AR22" s="12">
        <f t="shared" si="7"/>
        <v>0</v>
      </c>
      <c r="AS22" s="53">
        <f t="shared" si="15"/>
        <v>0</v>
      </c>
      <c r="AT22" s="55">
        <f t="shared" si="15"/>
        <v>0</v>
      </c>
      <c r="AU22" s="31">
        <f t="shared" si="0"/>
        <v>0</v>
      </c>
      <c r="AV22" s="31">
        <f t="shared" si="0"/>
        <v>0</v>
      </c>
      <c r="AW22" s="31">
        <f t="shared" si="1"/>
        <v>0</v>
      </c>
      <c r="AX22" s="4">
        <f>AX$6</f>
        <v>0</v>
      </c>
      <c r="AY22" s="10">
        <f t="shared" si="2"/>
        <v>0</v>
      </c>
      <c r="AZ22" s="4">
        <f>AZ$6</f>
        <v>0</v>
      </c>
      <c r="BA22" s="10">
        <f t="shared" si="3"/>
        <v>0</v>
      </c>
      <c r="BB22" s="4">
        <v>3.8999999999999998E-3</v>
      </c>
      <c r="BC22" s="10">
        <f t="shared" si="8"/>
        <v>435.00209999999998</v>
      </c>
      <c r="BD22" s="4">
        <f>BD$6</f>
        <v>191.92</v>
      </c>
      <c r="BE22" s="10">
        <f t="shared" si="9"/>
        <v>2303.04</v>
      </c>
      <c r="BF22" s="4">
        <f>BF$6</f>
        <v>158.16</v>
      </c>
      <c r="BG22" s="10">
        <f t="shared" si="10"/>
        <v>0</v>
      </c>
      <c r="BH22" s="4">
        <f>BH$6</f>
        <v>4.2500000000000003E-2</v>
      </c>
      <c r="BI22" s="4">
        <f t="shared" si="11"/>
        <v>4740.4075000000003</v>
      </c>
      <c r="BJ22" s="4">
        <f>BJ$6</f>
        <v>3.5020000000000003E-2</v>
      </c>
      <c r="BK22" s="4">
        <f t="shared" si="12"/>
        <v>0</v>
      </c>
      <c r="BL22" s="5">
        <f t="shared" si="13"/>
        <v>7478.4495999999999</v>
      </c>
    </row>
    <row r="23" spans="1:64">
      <c r="A23" s="4">
        <v>21</v>
      </c>
      <c r="B23" s="56" t="s">
        <v>2398</v>
      </c>
      <c r="C23" s="56" t="s">
        <v>2031</v>
      </c>
      <c r="D23" s="56" t="s">
        <v>2032</v>
      </c>
      <c r="E23" s="56"/>
      <c r="F23" s="56" t="s">
        <v>2033</v>
      </c>
      <c r="G23" s="56" t="s">
        <v>1916</v>
      </c>
      <c r="H23" s="56" t="s">
        <v>750</v>
      </c>
      <c r="I23" s="56"/>
      <c r="J23" s="56" t="s">
        <v>2034</v>
      </c>
      <c r="K23" s="56" t="s">
        <v>2387</v>
      </c>
      <c r="L23" s="56" t="s">
        <v>11</v>
      </c>
      <c r="M23" s="56" t="s">
        <v>2035</v>
      </c>
      <c r="N23" s="56" t="s">
        <v>2032</v>
      </c>
      <c r="O23" s="56" t="s">
        <v>2033</v>
      </c>
      <c r="P23" s="56" t="s">
        <v>2033</v>
      </c>
      <c r="Q23" s="56" t="s">
        <v>2036</v>
      </c>
      <c r="R23" s="56" t="s">
        <v>750</v>
      </c>
      <c r="S23" s="56"/>
      <c r="T23" s="56" t="s">
        <v>2037</v>
      </c>
      <c r="U23" s="56"/>
      <c r="V23" s="4">
        <v>37426</v>
      </c>
      <c r="W23" s="4">
        <v>28185</v>
      </c>
      <c r="X23" s="4">
        <v>30026</v>
      </c>
      <c r="Y23" s="4">
        <v>22561</v>
      </c>
      <c r="Z23" s="4">
        <v>6227</v>
      </c>
      <c r="AA23" s="4">
        <v>999</v>
      </c>
      <c r="AB23" s="84">
        <v>23</v>
      </c>
      <c r="AC23" s="84">
        <v>416</v>
      </c>
      <c r="AD23" s="84">
        <v>5515</v>
      </c>
      <c r="AE23" s="84">
        <v>12341</v>
      </c>
      <c r="AF23" s="84">
        <v>24767</v>
      </c>
      <c r="AG23" s="84">
        <v>35267</v>
      </c>
      <c r="AH23" s="64">
        <f t="shared" si="4"/>
        <v>203753</v>
      </c>
      <c r="AI23" s="51">
        <f t="shared" si="5"/>
        <v>203753</v>
      </c>
      <c r="AJ23" s="4" t="str">
        <f>AJ$7</f>
        <v>W-5.1</v>
      </c>
      <c r="AK23" s="4" t="s">
        <v>1888</v>
      </c>
      <c r="AL23" s="4">
        <v>274</v>
      </c>
      <c r="AM23" s="64">
        <v>8784</v>
      </c>
      <c r="AN23" s="4">
        <v>12</v>
      </c>
      <c r="AO23" s="4">
        <v>100</v>
      </c>
      <c r="AP23" s="4">
        <v>0</v>
      </c>
      <c r="AQ23" s="12">
        <f t="shared" si="6"/>
        <v>203753</v>
      </c>
      <c r="AR23" s="12">
        <f t="shared" si="7"/>
        <v>0</v>
      </c>
      <c r="AS23" s="53">
        <f t="shared" si="15"/>
        <v>0</v>
      </c>
      <c r="AT23" s="55">
        <f t="shared" si="15"/>
        <v>0</v>
      </c>
      <c r="AU23" s="31">
        <f t="shared" si="0"/>
        <v>0</v>
      </c>
      <c r="AV23" s="31">
        <f t="shared" si="0"/>
        <v>0</v>
      </c>
      <c r="AW23" s="31">
        <f t="shared" si="1"/>
        <v>0</v>
      </c>
      <c r="AX23" s="4">
        <f>AX$7</f>
        <v>0</v>
      </c>
      <c r="AY23" s="10">
        <f t="shared" si="2"/>
        <v>0</v>
      </c>
      <c r="AZ23" s="4">
        <f>AZ$7</f>
        <v>0</v>
      </c>
      <c r="BA23" s="10">
        <f t="shared" si="3"/>
        <v>0</v>
      </c>
      <c r="BB23" s="4">
        <v>3.8999999999999998E-3</v>
      </c>
      <c r="BC23" s="10">
        <f t="shared" si="8"/>
        <v>794.63670000000002</v>
      </c>
      <c r="BD23" s="4">
        <f>BD$7</f>
        <v>6.0200000000000002E-3</v>
      </c>
      <c r="BE23" s="10">
        <f>BD23*AM23*AO23/100*AL23</f>
        <v>14489.03232</v>
      </c>
      <c r="BF23" s="4">
        <f>BF$7</f>
        <v>4.96E-3</v>
      </c>
      <c r="BG23" s="10">
        <f>BF23*AM23*AP23/100*AL23</f>
        <v>0</v>
      </c>
      <c r="BH23" s="4">
        <f>BH$7</f>
        <v>2.2239999999999999E-2</v>
      </c>
      <c r="BI23" s="4">
        <f t="shared" si="11"/>
        <v>4531.4667199999994</v>
      </c>
      <c r="BJ23" s="4">
        <f>BJ$7</f>
        <v>1.8329999999999999E-2</v>
      </c>
      <c r="BK23" s="4">
        <f t="shared" si="12"/>
        <v>0</v>
      </c>
      <c r="BL23" s="5">
        <f t="shared" si="13"/>
        <v>19815.135739999998</v>
      </c>
    </row>
    <row r="24" spans="1:64">
      <c r="A24" s="4">
        <v>22</v>
      </c>
      <c r="B24" s="56" t="s">
        <v>2398</v>
      </c>
      <c r="C24" s="56" t="s">
        <v>2038</v>
      </c>
      <c r="D24" s="56" t="s">
        <v>2039</v>
      </c>
      <c r="E24" s="56"/>
      <c r="F24" s="56" t="s">
        <v>2040</v>
      </c>
      <c r="G24" s="56" t="s">
        <v>2041</v>
      </c>
      <c r="H24" s="56" t="s">
        <v>166</v>
      </c>
      <c r="I24" s="56"/>
      <c r="J24" s="56" t="s">
        <v>2042</v>
      </c>
      <c r="K24" s="56" t="s">
        <v>2387</v>
      </c>
      <c r="L24" s="56" t="s">
        <v>11</v>
      </c>
      <c r="M24" s="56" t="s">
        <v>2043</v>
      </c>
      <c r="N24" s="56" t="s">
        <v>2300</v>
      </c>
      <c r="O24" s="56"/>
      <c r="P24" s="56" t="s">
        <v>2044</v>
      </c>
      <c r="Q24" s="56" t="s">
        <v>2045</v>
      </c>
      <c r="R24" s="56" t="s">
        <v>2046</v>
      </c>
      <c r="S24" s="56" t="s">
        <v>53</v>
      </c>
      <c r="T24" s="56" t="s">
        <v>2047</v>
      </c>
      <c r="U24" s="56" t="s">
        <v>2048</v>
      </c>
      <c r="V24" s="4"/>
      <c r="W24" s="4"/>
      <c r="X24" s="4">
        <v>4946</v>
      </c>
      <c r="Y24" s="4"/>
      <c r="Z24" s="4"/>
      <c r="AA24" s="4"/>
      <c r="AB24" s="84"/>
      <c r="AC24" s="84"/>
      <c r="AD24" s="84"/>
      <c r="AE24" s="84"/>
      <c r="AF24" s="84"/>
      <c r="AG24" s="84">
        <v>8176</v>
      </c>
      <c r="AH24" s="64">
        <f t="shared" si="4"/>
        <v>13122</v>
      </c>
      <c r="AI24" s="51">
        <f t="shared" si="5"/>
        <v>13122</v>
      </c>
      <c r="AJ24" s="4" t="str">
        <f>AJ$4</f>
        <v>W-2.1</v>
      </c>
      <c r="AK24" s="4" t="s">
        <v>1888</v>
      </c>
      <c r="AL24" s="4"/>
      <c r="AM24" s="64">
        <v>8784</v>
      </c>
      <c r="AN24" s="4">
        <v>12</v>
      </c>
      <c r="AO24" s="4">
        <v>100</v>
      </c>
      <c r="AP24" s="4">
        <v>0</v>
      </c>
      <c r="AQ24" s="12">
        <f t="shared" si="6"/>
        <v>13122</v>
      </c>
      <c r="AR24" s="12">
        <f t="shared" si="7"/>
        <v>0</v>
      </c>
      <c r="AS24" s="53">
        <f>AS23</f>
        <v>0</v>
      </c>
      <c r="AT24" s="55">
        <f>AT23</f>
        <v>0</v>
      </c>
      <c r="AU24" s="31">
        <f t="shared" si="0"/>
        <v>0</v>
      </c>
      <c r="AV24" s="31">
        <f t="shared" si="0"/>
        <v>0</v>
      </c>
      <c r="AW24" s="31">
        <f t="shared" si="1"/>
        <v>0</v>
      </c>
      <c r="AX24" s="4">
        <f>AX$4</f>
        <v>0</v>
      </c>
      <c r="AY24" s="10">
        <f t="shared" si="2"/>
        <v>0</v>
      </c>
      <c r="AZ24" s="4">
        <f>AZ$4</f>
        <v>0</v>
      </c>
      <c r="BA24" s="10">
        <f t="shared" si="3"/>
        <v>0</v>
      </c>
      <c r="BB24" s="4">
        <v>3.8999999999999998E-3</v>
      </c>
      <c r="BC24" s="10">
        <f t="shared" si="8"/>
        <v>51.175799999999995</v>
      </c>
      <c r="BD24" s="4">
        <f>BD$4</f>
        <v>12.22</v>
      </c>
      <c r="BE24" s="10">
        <f t="shared" si="9"/>
        <v>146.64000000000001</v>
      </c>
      <c r="BF24" s="4">
        <f>BF$4</f>
        <v>10.07</v>
      </c>
      <c r="BG24" s="10">
        <f t="shared" si="10"/>
        <v>0</v>
      </c>
      <c r="BH24" s="4">
        <f>BH$4</f>
        <v>4.5859999999999998E-2</v>
      </c>
      <c r="BI24" s="4">
        <f t="shared" si="11"/>
        <v>601.77491999999995</v>
      </c>
      <c r="BJ24" s="4">
        <f>BJ$4</f>
        <v>3.7789999999999997E-2</v>
      </c>
      <c r="BK24" s="4">
        <f t="shared" si="12"/>
        <v>0</v>
      </c>
      <c r="BL24" s="5">
        <f t="shared" si="13"/>
        <v>799.59071999999992</v>
      </c>
    </row>
    <row r="25" spans="1:64">
      <c r="A25" s="4">
        <v>23</v>
      </c>
      <c r="B25" s="56" t="s">
        <v>2398</v>
      </c>
      <c r="C25" s="56" t="s">
        <v>2049</v>
      </c>
      <c r="D25" s="56" t="s">
        <v>2050</v>
      </c>
      <c r="E25" s="56"/>
      <c r="F25" s="56" t="s">
        <v>2051</v>
      </c>
      <c r="G25" s="56" t="s">
        <v>2052</v>
      </c>
      <c r="H25" s="56" t="s">
        <v>1581</v>
      </c>
      <c r="I25" s="56"/>
      <c r="J25" s="56" t="s">
        <v>2053</v>
      </c>
      <c r="K25" s="56" t="s">
        <v>2387</v>
      </c>
      <c r="L25" s="56" t="s">
        <v>11</v>
      </c>
      <c r="M25" s="56" t="s">
        <v>2054</v>
      </c>
      <c r="N25" s="56" t="s">
        <v>2050</v>
      </c>
      <c r="O25" s="56" t="s">
        <v>2051</v>
      </c>
      <c r="P25" s="56" t="s">
        <v>2051</v>
      </c>
      <c r="Q25" s="56" t="s">
        <v>2055</v>
      </c>
      <c r="R25" s="56" t="s">
        <v>1581</v>
      </c>
      <c r="S25" s="56"/>
      <c r="T25" s="56" t="s">
        <v>2056</v>
      </c>
      <c r="U25" s="56" t="s">
        <v>2057</v>
      </c>
      <c r="V25" s="4">
        <v>15062</v>
      </c>
      <c r="W25" s="4">
        <v>11915</v>
      </c>
      <c r="X25" s="4">
        <v>20809</v>
      </c>
      <c r="Y25" s="4">
        <v>7188</v>
      </c>
      <c r="Z25" s="4">
        <v>4248</v>
      </c>
      <c r="AA25" s="4">
        <v>711</v>
      </c>
      <c r="AB25" s="84">
        <v>1568</v>
      </c>
      <c r="AC25" s="84"/>
      <c r="AD25" s="84"/>
      <c r="AE25" s="84">
        <v>4026</v>
      </c>
      <c r="AF25" s="84">
        <v>5779</v>
      </c>
      <c r="AG25" s="84">
        <v>14157</v>
      </c>
      <c r="AH25" s="64">
        <f t="shared" si="4"/>
        <v>85463</v>
      </c>
      <c r="AI25" s="51">
        <f t="shared" si="5"/>
        <v>85463</v>
      </c>
      <c r="AJ25" s="4" t="str">
        <f>AJ$6</f>
        <v>W-4</v>
      </c>
      <c r="AK25" s="4" t="s">
        <v>1888</v>
      </c>
      <c r="AL25" s="4"/>
      <c r="AM25" s="64">
        <v>8784</v>
      </c>
      <c r="AN25" s="4">
        <v>12</v>
      </c>
      <c r="AO25" s="4">
        <v>100</v>
      </c>
      <c r="AP25" s="4">
        <v>0</v>
      </c>
      <c r="AQ25" s="12">
        <f t="shared" si="6"/>
        <v>85463</v>
      </c>
      <c r="AR25" s="12">
        <f t="shared" si="7"/>
        <v>0</v>
      </c>
      <c r="AS25" s="53">
        <f t="shared" si="15"/>
        <v>0</v>
      </c>
      <c r="AT25" s="55">
        <f>AT7</f>
        <v>0</v>
      </c>
      <c r="AU25" s="31">
        <f t="shared" si="0"/>
        <v>0</v>
      </c>
      <c r="AV25" s="31">
        <f t="shared" si="0"/>
        <v>0</v>
      </c>
      <c r="AW25" s="31">
        <f t="shared" si="1"/>
        <v>0</v>
      </c>
      <c r="AX25" s="4">
        <f>AX$6</f>
        <v>0</v>
      </c>
      <c r="AY25" s="10">
        <f t="shared" si="2"/>
        <v>0</v>
      </c>
      <c r="AZ25" s="4">
        <f>AZ$6</f>
        <v>0</v>
      </c>
      <c r="BA25" s="10">
        <f t="shared" si="3"/>
        <v>0</v>
      </c>
      <c r="BB25" s="4"/>
      <c r="BC25" s="10">
        <f t="shared" si="8"/>
        <v>0</v>
      </c>
      <c r="BD25" s="4">
        <f>BD$6</f>
        <v>191.92</v>
      </c>
      <c r="BE25" s="10">
        <f t="shared" si="9"/>
        <v>2303.04</v>
      </c>
      <c r="BF25" s="4">
        <f>BF$6</f>
        <v>158.16</v>
      </c>
      <c r="BG25" s="10">
        <f t="shared" si="10"/>
        <v>0</v>
      </c>
      <c r="BH25" s="4">
        <f>BH$6</f>
        <v>4.2500000000000003E-2</v>
      </c>
      <c r="BI25" s="4">
        <f t="shared" si="11"/>
        <v>3632.1774999999998</v>
      </c>
      <c r="BJ25" s="4">
        <f>BJ$6</f>
        <v>3.5020000000000003E-2</v>
      </c>
      <c r="BK25" s="4">
        <f t="shared" si="12"/>
        <v>0</v>
      </c>
      <c r="BL25" s="5">
        <f t="shared" si="13"/>
        <v>5935.2174999999997</v>
      </c>
    </row>
    <row r="26" spans="1:64">
      <c r="A26" s="4">
        <v>24</v>
      </c>
      <c r="B26" s="56" t="s">
        <v>792</v>
      </c>
      <c r="C26" s="56" t="s">
        <v>792</v>
      </c>
      <c r="D26" s="56" t="s">
        <v>793</v>
      </c>
      <c r="E26" s="56" t="s">
        <v>794</v>
      </c>
      <c r="F26" s="56" t="s">
        <v>795</v>
      </c>
      <c r="G26" s="56"/>
      <c r="H26" s="56" t="s">
        <v>796</v>
      </c>
      <c r="I26" s="56"/>
      <c r="J26" s="56" t="s">
        <v>797</v>
      </c>
      <c r="K26" s="56" t="s">
        <v>2387</v>
      </c>
      <c r="L26" s="56" t="s">
        <v>11</v>
      </c>
      <c r="M26" s="56"/>
      <c r="N26" s="56" t="s">
        <v>793</v>
      </c>
      <c r="O26" s="56" t="s">
        <v>794</v>
      </c>
      <c r="P26" s="56" t="s">
        <v>795</v>
      </c>
      <c r="Q26" s="56"/>
      <c r="R26" s="56" t="s">
        <v>796</v>
      </c>
      <c r="S26" s="56"/>
      <c r="T26" s="56" t="s">
        <v>798</v>
      </c>
      <c r="U26" s="56" t="s">
        <v>799</v>
      </c>
      <c r="V26" s="4"/>
      <c r="W26" s="4"/>
      <c r="X26" s="4"/>
      <c r="Y26" s="4"/>
      <c r="Z26" s="4"/>
      <c r="AA26" s="4"/>
      <c r="AB26" s="84"/>
      <c r="AC26" s="84"/>
      <c r="AD26" s="84">
        <v>50982</v>
      </c>
      <c r="AE26" s="84">
        <v>50799</v>
      </c>
      <c r="AF26" s="84">
        <v>89806</v>
      </c>
      <c r="AG26" s="84">
        <v>118929</v>
      </c>
      <c r="AH26" s="64">
        <f t="shared" si="4"/>
        <v>310516</v>
      </c>
      <c r="AI26" s="51">
        <f t="shared" si="5"/>
        <v>310516</v>
      </c>
      <c r="AJ26" s="85" t="s">
        <v>2278</v>
      </c>
      <c r="AK26" s="4" t="s">
        <v>1888</v>
      </c>
      <c r="AL26" s="4">
        <v>370</v>
      </c>
      <c r="AM26" s="64">
        <v>8784</v>
      </c>
      <c r="AN26" s="4">
        <v>12</v>
      </c>
      <c r="AO26" s="4">
        <v>100</v>
      </c>
      <c r="AP26" s="4">
        <v>0</v>
      </c>
      <c r="AQ26" s="12">
        <f t="shared" si="6"/>
        <v>310516</v>
      </c>
      <c r="AR26" s="12">
        <f t="shared" si="7"/>
        <v>0</v>
      </c>
      <c r="AS26" s="53">
        <f t="shared" si="15"/>
        <v>0</v>
      </c>
      <c r="AT26" s="55">
        <f>AT24</f>
        <v>0</v>
      </c>
      <c r="AU26" s="31">
        <f t="shared" si="0"/>
        <v>0</v>
      </c>
      <c r="AV26" s="31">
        <f t="shared" si="0"/>
        <v>0</v>
      </c>
      <c r="AW26" s="31">
        <f t="shared" si="1"/>
        <v>0</v>
      </c>
      <c r="AX26" s="86">
        <f>'dane do formularza ofertowego'!J6</f>
        <v>0</v>
      </c>
      <c r="AY26" s="10">
        <f t="shared" si="2"/>
        <v>0</v>
      </c>
      <c r="AZ26" s="86">
        <f>'dane do formularza ofertowego'!J7</f>
        <v>0</v>
      </c>
      <c r="BA26" s="10">
        <f t="shared" si="3"/>
        <v>0</v>
      </c>
      <c r="BB26" s="4"/>
      <c r="BC26" s="10">
        <f t="shared" si="8"/>
        <v>0</v>
      </c>
      <c r="BD26" s="85">
        <v>5.4099999999999999E-3</v>
      </c>
      <c r="BE26" s="10">
        <f>BD26*AM26*AO26/100*AL26</f>
        <v>17582.932800000002</v>
      </c>
      <c r="BF26" s="85">
        <v>4.4600000000000004E-3</v>
      </c>
      <c r="BG26" s="10">
        <f>BF26*AM26*AP26/100*AL26</f>
        <v>0</v>
      </c>
      <c r="BH26" s="85">
        <v>1.0529999999999999E-2</v>
      </c>
      <c r="BI26" s="4">
        <f t="shared" si="11"/>
        <v>3269.7334799999999</v>
      </c>
      <c r="BJ26" s="85">
        <v>8.6800000000000002E-3</v>
      </c>
      <c r="BK26" s="4">
        <f t="shared" si="12"/>
        <v>0</v>
      </c>
      <c r="BL26" s="5">
        <f t="shared" si="13"/>
        <v>20852.666280000001</v>
      </c>
    </row>
    <row r="27" spans="1:64">
      <c r="A27" s="4">
        <v>25</v>
      </c>
      <c r="B27" s="56" t="s">
        <v>2399</v>
      </c>
      <c r="C27" s="56" t="s">
        <v>2078</v>
      </c>
      <c r="D27" s="56" t="s">
        <v>2079</v>
      </c>
      <c r="E27" s="56"/>
      <c r="F27" s="56" t="s">
        <v>2080</v>
      </c>
      <c r="G27" s="56" t="s">
        <v>2081</v>
      </c>
      <c r="H27" s="56" t="s">
        <v>223</v>
      </c>
      <c r="I27" s="56"/>
      <c r="J27" s="56" t="s">
        <v>2082</v>
      </c>
      <c r="K27" s="56" t="s">
        <v>2387</v>
      </c>
      <c r="L27" s="56" t="s">
        <v>11</v>
      </c>
      <c r="M27" s="56" t="s">
        <v>2083</v>
      </c>
      <c r="N27" s="56" t="s">
        <v>2079</v>
      </c>
      <c r="O27" s="56" t="s">
        <v>2080</v>
      </c>
      <c r="P27" s="56" t="s">
        <v>2080</v>
      </c>
      <c r="Q27" s="56" t="s">
        <v>2081</v>
      </c>
      <c r="R27" s="56" t="s">
        <v>223</v>
      </c>
      <c r="S27" s="56"/>
      <c r="T27" s="56" t="s">
        <v>2084</v>
      </c>
      <c r="U27" s="56" t="s">
        <v>2085</v>
      </c>
      <c r="V27" s="4">
        <v>26397</v>
      </c>
      <c r="W27" s="4">
        <v>19832</v>
      </c>
      <c r="X27" s="4">
        <v>20507</v>
      </c>
      <c r="Y27" s="4">
        <v>14621</v>
      </c>
      <c r="Z27" s="4">
        <v>1704</v>
      </c>
      <c r="AA27" s="4">
        <v>0</v>
      </c>
      <c r="AB27" s="84">
        <v>0</v>
      </c>
      <c r="AC27" s="84">
        <v>0</v>
      </c>
      <c r="AD27" s="84">
        <v>5150</v>
      </c>
      <c r="AE27" s="84">
        <v>9319</v>
      </c>
      <c r="AF27" s="84">
        <v>20421</v>
      </c>
      <c r="AG27" s="84">
        <v>26168</v>
      </c>
      <c r="AH27" s="64">
        <f t="shared" si="4"/>
        <v>144119</v>
      </c>
      <c r="AI27" s="51">
        <f t="shared" si="5"/>
        <v>144119</v>
      </c>
      <c r="AJ27" s="4" t="str">
        <f>AJ$7</f>
        <v>W-5.1</v>
      </c>
      <c r="AK27" s="4" t="s">
        <v>1888</v>
      </c>
      <c r="AL27" s="4">
        <v>121</v>
      </c>
      <c r="AM27" s="64">
        <v>8784</v>
      </c>
      <c r="AN27" s="4">
        <v>12</v>
      </c>
      <c r="AO27" s="4">
        <v>100</v>
      </c>
      <c r="AP27" s="4">
        <v>0</v>
      </c>
      <c r="AQ27" s="12">
        <f t="shared" si="6"/>
        <v>144119</v>
      </c>
      <c r="AR27" s="12">
        <f t="shared" si="7"/>
        <v>0</v>
      </c>
      <c r="AS27" s="53">
        <f t="shared" si="15"/>
        <v>0</v>
      </c>
      <c r="AT27" s="55">
        <f>AT26</f>
        <v>0</v>
      </c>
      <c r="AU27" s="31">
        <f t="shared" si="0"/>
        <v>0</v>
      </c>
      <c r="AV27" s="31">
        <f t="shared" si="0"/>
        <v>0</v>
      </c>
      <c r="AW27" s="31">
        <f t="shared" si="1"/>
        <v>0</v>
      </c>
      <c r="AX27" s="4">
        <f>AX$7</f>
        <v>0</v>
      </c>
      <c r="AY27" s="10">
        <f t="shared" si="2"/>
        <v>0</v>
      </c>
      <c r="AZ27" s="4">
        <f>AZ$7</f>
        <v>0</v>
      </c>
      <c r="BA27" s="10">
        <f t="shared" si="3"/>
        <v>0</v>
      </c>
      <c r="BB27" s="4"/>
      <c r="BC27" s="10">
        <f t="shared" si="8"/>
        <v>0</v>
      </c>
      <c r="BD27" s="4">
        <f>BD$7</f>
        <v>6.0200000000000002E-3</v>
      </c>
      <c r="BE27" s="10">
        <f>BD27*AM27*AO27/100*AL27</f>
        <v>6398.44128</v>
      </c>
      <c r="BF27" s="4">
        <f>BF$7</f>
        <v>4.96E-3</v>
      </c>
      <c r="BG27" s="10">
        <f>BF27*AM27*AP27/100*AL27</f>
        <v>0</v>
      </c>
      <c r="BH27" s="4">
        <f>BH$7</f>
        <v>2.2239999999999999E-2</v>
      </c>
      <c r="BI27" s="4">
        <f t="shared" si="11"/>
        <v>3205.2065600000001</v>
      </c>
      <c r="BJ27" s="4">
        <f>BJ$7</f>
        <v>1.8329999999999999E-2</v>
      </c>
      <c r="BK27" s="4">
        <f t="shared" si="12"/>
        <v>0</v>
      </c>
      <c r="BL27" s="5">
        <f t="shared" si="13"/>
        <v>9603.6478399999996</v>
      </c>
    </row>
    <row r="28" spans="1:64">
      <c r="A28" s="4">
        <v>26</v>
      </c>
      <c r="B28" s="56" t="s">
        <v>2398</v>
      </c>
      <c r="C28" s="56" t="s">
        <v>2342</v>
      </c>
      <c r="D28" s="56" t="s">
        <v>2343</v>
      </c>
      <c r="E28" s="56"/>
      <c r="F28" s="56" t="s">
        <v>2344</v>
      </c>
      <c r="G28" s="56" t="s">
        <v>173</v>
      </c>
      <c r="H28" s="56">
        <v>37</v>
      </c>
      <c r="I28" s="56"/>
      <c r="J28" s="106">
        <v>9170002818</v>
      </c>
      <c r="K28" s="56" t="s">
        <v>2387</v>
      </c>
      <c r="L28" s="56" t="s">
        <v>11</v>
      </c>
      <c r="M28" s="56"/>
      <c r="N28" s="56" t="s">
        <v>2343</v>
      </c>
      <c r="O28" s="56"/>
      <c r="P28" s="56" t="s">
        <v>2344</v>
      </c>
      <c r="Q28" s="56" t="s">
        <v>173</v>
      </c>
      <c r="R28" s="56">
        <v>37</v>
      </c>
      <c r="S28" s="56"/>
      <c r="T28" s="56" t="s">
        <v>2345</v>
      </c>
      <c r="U28" s="56" t="s">
        <v>2346</v>
      </c>
      <c r="V28" s="4">
        <v>13041</v>
      </c>
      <c r="W28" s="4">
        <v>19327</v>
      </c>
      <c r="X28" s="4">
        <v>17248</v>
      </c>
      <c r="Y28" s="4">
        <v>17285</v>
      </c>
      <c r="Z28" s="4">
        <v>1826</v>
      </c>
      <c r="AA28" s="4">
        <v>620</v>
      </c>
      <c r="AB28" s="84">
        <v>602</v>
      </c>
      <c r="AC28" s="84">
        <v>599</v>
      </c>
      <c r="AD28" s="84">
        <v>3775</v>
      </c>
      <c r="AE28" s="84">
        <v>5411</v>
      </c>
      <c r="AF28" s="84">
        <v>13291</v>
      </c>
      <c r="AG28" s="84">
        <v>19047</v>
      </c>
      <c r="AH28" s="64">
        <f t="shared" si="4"/>
        <v>112072</v>
      </c>
      <c r="AI28" s="51">
        <f t="shared" si="5"/>
        <v>112072</v>
      </c>
      <c r="AJ28" s="4" t="str">
        <f>AJ$6</f>
        <v>W-4</v>
      </c>
      <c r="AK28" s="56" t="s">
        <v>1888</v>
      </c>
      <c r="AL28" s="4"/>
      <c r="AM28" s="64">
        <v>8784</v>
      </c>
      <c r="AN28" s="4">
        <v>12</v>
      </c>
      <c r="AO28" s="4">
        <v>100</v>
      </c>
      <c r="AP28" s="4">
        <v>0</v>
      </c>
      <c r="AQ28" s="12">
        <f t="shared" si="6"/>
        <v>112072</v>
      </c>
      <c r="AR28" s="12">
        <f t="shared" si="7"/>
        <v>0</v>
      </c>
      <c r="AS28" s="53">
        <f t="shared" si="15"/>
        <v>0</v>
      </c>
      <c r="AT28" s="55">
        <f>AT25</f>
        <v>0</v>
      </c>
      <c r="AU28" s="31">
        <f t="shared" ref="AU28:AV34" si="16">AQ28*AS28</f>
        <v>0</v>
      </c>
      <c r="AV28" s="31">
        <f t="shared" si="16"/>
        <v>0</v>
      </c>
      <c r="AW28" s="31">
        <f t="shared" ref="AW28:AW34" si="17">SUM(AU28:AV28)</f>
        <v>0</v>
      </c>
      <c r="AX28" s="4">
        <f>AX$6</f>
        <v>0</v>
      </c>
      <c r="AY28" s="10">
        <f t="shared" si="2"/>
        <v>0</v>
      </c>
      <c r="AZ28" s="4">
        <f>AZ$6</f>
        <v>0</v>
      </c>
      <c r="BA28" s="10">
        <f t="shared" si="3"/>
        <v>0</v>
      </c>
      <c r="BB28" s="4">
        <v>3.8999999999999998E-3</v>
      </c>
      <c r="BC28" s="10">
        <f t="shared" si="8"/>
        <v>437.08079999999995</v>
      </c>
      <c r="BD28" s="4">
        <f>BD$6</f>
        <v>191.92</v>
      </c>
      <c r="BE28" s="10">
        <f t="shared" si="9"/>
        <v>2303.04</v>
      </c>
      <c r="BF28" s="4">
        <f>BF$6</f>
        <v>158.16</v>
      </c>
      <c r="BG28" s="10">
        <f t="shared" si="10"/>
        <v>0</v>
      </c>
      <c r="BH28" s="4">
        <f>BH$6</f>
        <v>4.2500000000000003E-2</v>
      </c>
      <c r="BI28" s="4">
        <f t="shared" si="11"/>
        <v>4763.0600000000004</v>
      </c>
      <c r="BJ28" s="4">
        <f>BJ$6</f>
        <v>3.5020000000000003E-2</v>
      </c>
      <c r="BK28" s="4">
        <f t="shared" si="12"/>
        <v>0</v>
      </c>
      <c r="BL28" s="5">
        <f t="shared" si="13"/>
        <v>7503.1808000000001</v>
      </c>
    </row>
    <row r="29" spans="1:64">
      <c r="A29" s="4">
        <v>27</v>
      </c>
      <c r="B29" s="56" t="s">
        <v>2398</v>
      </c>
      <c r="C29" s="56" t="s">
        <v>2342</v>
      </c>
      <c r="D29" s="56" t="s">
        <v>2343</v>
      </c>
      <c r="E29" s="56"/>
      <c r="F29" s="56" t="s">
        <v>2344</v>
      </c>
      <c r="G29" s="56" t="s">
        <v>173</v>
      </c>
      <c r="H29" s="56">
        <v>37</v>
      </c>
      <c r="I29" s="56"/>
      <c r="J29" s="106">
        <v>9170002818</v>
      </c>
      <c r="K29" s="56" t="s">
        <v>2387</v>
      </c>
      <c r="L29" s="56" t="s">
        <v>11</v>
      </c>
      <c r="M29" s="56"/>
      <c r="N29" s="56" t="s">
        <v>2343</v>
      </c>
      <c r="O29" s="56"/>
      <c r="P29" s="56" t="s">
        <v>2344</v>
      </c>
      <c r="Q29" s="56" t="s">
        <v>173</v>
      </c>
      <c r="R29" s="56" t="s">
        <v>131</v>
      </c>
      <c r="S29" s="56"/>
      <c r="T29" s="56" t="s">
        <v>2347</v>
      </c>
      <c r="U29" s="56" t="s">
        <v>2348</v>
      </c>
      <c r="V29" s="4">
        <v>13674</v>
      </c>
      <c r="W29" s="4">
        <v>17949</v>
      </c>
      <c r="X29" s="4">
        <v>14342</v>
      </c>
      <c r="Y29" s="4">
        <v>8939</v>
      </c>
      <c r="Z29" s="4">
        <v>4960</v>
      </c>
      <c r="AA29" s="4">
        <v>451</v>
      </c>
      <c r="AB29" s="84">
        <v>238</v>
      </c>
      <c r="AC29" s="84">
        <v>12</v>
      </c>
      <c r="AD29" s="84">
        <v>1731</v>
      </c>
      <c r="AE29" s="84">
        <v>3634</v>
      </c>
      <c r="AF29" s="84">
        <v>9493</v>
      </c>
      <c r="AG29" s="84">
        <v>13418</v>
      </c>
      <c r="AH29" s="64">
        <f t="shared" si="4"/>
        <v>88841</v>
      </c>
      <c r="AI29" s="51">
        <f t="shared" si="5"/>
        <v>88841</v>
      </c>
      <c r="AJ29" s="4" t="str">
        <f>AJ$6</f>
        <v>W-4</v>
      </c>
      <c r="AK29" s="4" t="s">
        <v>1888</v>
      </c>
      <c r="AL29" s="4"/>
      <c r="AM29" s="64">
        <v>8784</v>
      </c>
      <c r="AN29" s="4">
        <v>12</v>
      </c>
      <c r="AO29" s="4">
        <v>100</v>
      </c>
      <c r="AP29" s="4">
        <v>0</v>
      </c>
      <c r="AQ29" s="12">
        <f t="shared" si="6"/>
        <v>88841</v>
      </c>
      <c r="AR29" s="12">
        <f t="shared" si="7"/>
        <v>0</v>
      </c>
      <c r="AS29" s="53">
        <f t="shared" si="15"/>
        <v>0</v>
      </c>
      <c r="AT29" s="55">
        <f>AT28</f>
        <v>0</v>
      </c>
      <c r="AU29" s="31">
        <f t="shared" si="16"/>
        <v>0</v>
      </c>
      <c r="AV29" s="31">
        <f t="shared" si="16"/>
        <v>0</v>
      </c>
      <c r="AW29" s="31">
        <f t="shared" si="17"/>
        <v>0</v>
      </c>
      <c r="AX29" s="4">
        <f>AX$6</f>
        <v>0</v>
      </c>
      <c r="AY29" s="10">
        <f t="shared" si="2"/>
        <v>0</v>
      </c>
      <c r="AZ29" s="4">
        <f>AZ$6</f>
        <v>0</v>
      </c>
      <c r="BA29" s="10">
        <f t="shared" si="3"/>
        <v>0</v>
      </c>
      <c r="BB29" s="4">
        <v>3.8999999999999998E-3</v>
      </c>
      <c r="BC29" s="10">
        <f t="shared" si="8"/>
        <v>346.47989999999999</v>
      </c>
      <c r="BD29" s="4">
        <f>BD$6</f>
        <v>191.92</v>
      </c>
      <c r="BE29" s="10">
        <f t="shared" si="9"/>
        <v>2303.04</v>
      </c>
      <c r="BF29" s="4">
        <f>BF$6</f>
        <v>158.16</v>
      </c>
      <c r="BG29" s="10">
        <f t="shared" si="10"/>
        <v>0</v>
      </c>
      <c r="BH29" s="4">
        <f>BH$6</f>
        <v>4.2500000000000003E-2</v>
      </c>
      <c r="BI29" s="4">
        <f t="shared" si="11"/>
        <v>3775.7424999999998</v>
      </c>
      <c r="BJ29" s="4">
        <f>BJ$6</f>
        <v>3.5020000000000003E-2</v>
      </c>
      <c r="BK29" s="4">
        <f t="shared" si="12"/>
        <v>0</v>
      </c>
      <c r="BL29" s="5">
        <f t="shared" si="13"/>
        <v>6425.2623999999996</v>
      </c>
    </row>
    <row r="30" spans="1:64" s="111" customFormat="1">
      <c r="A30" s="56">
        <v>28</v>
      </c>
      <c r="B30" s="56" t="s">
        <v>2398</v>
      </c>
      <c r="C30" s="56" t="s">
        <v>1943</v>
      </c>
      <c r="D30" s="56" t="s">
        <v>1944</v>
      </c>
      <c r="E30" s="56"/>
      <c r="F30" s="56" t="s">
        <v>1945</v>
      </c>
      <c r="G30" s="56"/>
      <c r="H30" s="56" t="s">
        <v>459</v>
      </c>
      <c r="I30" s="56"/>
      <c r="J30" s="106" t="s">
        <v>1946</v>
      </c>
      <c r="K30" s="56" t="s">
        <v>10</v>
      </c>
      <c r="L30" s="56" t="s">
        <v>11</v>
      </c>
      <c r="M30" s="56" t="s">
        <v>2555</v>
      </c>
      <c r="N30" s="56" t="s">
        <v>1944</v>
      </c>
      <c r="O30" s="56" t="s">
        <v>1947</v>
      </c>
      <c r="P30" s="56" t="s">
        <v>1945</v>
      </c>
      <c r="Q30" s="56"/>
      <c r="R30" s="56" t="s">
        <v>459</v>
      </c>
      <c r="S30" s="56"/>
      <c r="T30" s="70" t="s">
        <v>2556</v>
      </c>
      <c r="U30" s="106" t="s">
        <v>2557</v>
      </c>
      <c r="V30" s="56">
        <v>18394</v>
      </c>
      <c r="W30" s="56">
        <v>34782</v>
      </c>
      <c r="X30" s="56">
        <v>577</v>
      </c>
      <c r="Y30" s="56">
        <v>24641</v>
      </c>
      <c r="Z30" s="56">
        <v>11420</v>
      </c>
      <c r="AA30" s="56">
        <v>7540</v>
      </c>
      <c r="AB30" s="56">
        <v>0</v>
      </c>
      <c r="AC30" s="56">
        <v>92</v>
      </c>
      <c r="AD30" s="56">
        <v>92</v>
      </c>
      <c r="AE30" s="56">
        <v>9157</v>
      </c>
      <c r="AF30" s="56">
        <v>5034</v>
      </c>
      <c r="AG30" s="56">
        <v>30415</v>
      </c>
      <c r="AH30" s="117">
        <f t="shared" si="4"/>
        <v>142144</v>
      </c>
      <c r="AI30" s="57">
        <f t="shared" si="5"/>
        <v>142144</v>
      </c>
      <c r="AJ30" s="56" t="str">
        <f>AJ$3</f>
        <v>W-3.6</v>
      </c>
      <c r="AK30" s="56" t="s">
        <v>1888</v>
      </c>
      <c r="AL30" s="56"/>
      <c r="AM30" s="117">
        <v>8784</v>
      </c>
      <c r="AN30" s="56">
        <v>12</v>
      </c>
      <c r="AO30" s="56">
        <v>100</v>
      </c>
      <c r="AP30" s="56">
        <v>0</v>
      </c>
      <c r="AQ30" s="56">
        <f t="shared" si="6"/>
        <v>142144</v>
      </c>
      <c r="AR30" s="56">
        <f t="shared" si="7"/>
        <v>0</v>
      </c>
      <c r="AS30" s="101">
        <f>AS29</f>
        <v>0</v>
      </c>
      <c r="AT30" s="101">
        <f>AT27</f>
        <v>0</v>
      </c>
      <c r="AU30" s="31">
        <f t="shared" si="16"/>
        <v>0</v>
      </c>
      <c r="AV30" s="31">
        <f t="shared" si="16"/>
        <v>0</v>
      </c>
      <c r="AW30" s="31">
        <f t="shared" si="17"/>
        <v>0</v>
      </c>
      <c r="AX30" s="56">
        <f>AX$3</f>
        <v>0</v>
      </c>
      <c r="AY30" s="31">
        <f t="shared" si="2"/>
        <v>0</v>
      </c>
      <c r="AZ30" s="56">
        <f>AZ$3</f>
        <v>0</v>
      </c>
      <c r="BA30" s="31">
        <f t="shared" si="3"/>
        <v>0</v>
      </c>
      <c r="BB30" s="56"/>
      <c r="BC30" s="31">
        <f t="shared" si="8"/>
        <v>0</v>
      </c>
      <c r="BD30" s="56">
        <f>BD$3</f>
        <v>39.75</v>
      </c>
      <c r="BE30" s="31">
        <f t="shared" si="9"/>
        <v>477</v>
      </c>
      <c r="BF30" s="56">
        <f>BF$3</f>
        <v>32.76</v>
      </c>
      <c r="BG30" s="31">
        <f t="shared" si="10"/>
        <v>0</v>
      </c>
      <c r="BH30" s="56">
        <f>BH$3</f>
        <v>4.2619999999999998E-2</v>
      </c>
      <c r="BI30" s="56">
        <f t="shared" si="11"/>
        <v>6058.1772799999999</v>
      </c>
      <c r="BJ30" s="56">
        <f>BJ$3</f>
        <v>3.5119999999999998E-2</v>
      </c>
      <c r="BK30" s="56">
        <f t="shared" si="12"/>
        <v>0</v>
      </c>
      <c r="BL30" s="63">
        <f t="shared" si="13"/>
        <v>6535.1772799999999</v>
      </c>
    </row>
    <row r="31" spans="1:64">
      <c r="A31" s="56">
        <v>29</v>
      </c>
      <c r="B31" s="134" t="s">
        <v>2398</v>
      </c>
      <c r="C31" s="134" t="s">
        <v>2024</v>
      </c>
      <c r="D31" s="134" t="s">
        <v>2025</v>
      </c>
      <c r="E31" s="134"/>
      <c r="F31" s="134" t="s">
        <v>794</v>
      </c>
      <c r="G31" s="134" t="s">
        <v>173</v>
      </c>
      <c r="H31" s="134" t="s">
        <v>2026</v>
      </c>
      <c r="I31" s="134"/>
      <c r="J31" s="135" t="s">
        <v>2027</v>
      </c>
      <c r="K31" s="134" t="s">
        <v>10</v>
      </c>
      <c r="L31" s="134" t="s">
        <v>11</v>
      </c>
      <c r="M31" s="134" t="s">
        <v>2558</v>
      </c>
      <c r="N31" s="134" t="s">
        <v>793</v>
      </c>
      <c r="O31" s="134" t="s">
        <v>2559</v>
      </c>
      <c r="P31" s="134" t="s">
        <v>795</v>
      </c>
      <c r="Q31" s="134" t="s">
        <v>2560</v>
      </c>
      <c r="R31" s="134" t="s">
        <v>2561</v>
      </c>
      <c r="S31" s="134"/>
      <c r="T31" s="136" t="s">
        <v>2562</v>
      </c>
      <c r="U31" s="135"/>
      <c r="V31" s="4">
        <v>9622</v>
      </c>
      <c r="W31" s="4">
        <v>16273</v>
      </c>
      <c r="X31" s="4">
        <v>187416</v>
      </c>
      <c r="Y31" s="4">
        <v>240673</v>
      </c>
      <c r="Z31" s="4">
        <v>68656</v>
      </c>
      <c r="AA31" s="4">
        <v>21457</v>
      </c>
      <c r="AB31" s="4">
        <v>18894</v>
      </c>
      <c r="AC31" s="4">
        <v>20055</v>
      </c>
      <c r="AD31" s="4">
        <v>6807</v>
      </c>
      <c r="AE31" s="4">
        <v>4251</v>
      </c>
      <c r="AF31" s="4">
        <v>9628</v>
      </c>
      <c r="AG31" s="4">
        <v>24233</v>
      </c>
      <c r="AH31" s="64">
        <f t="shared" si="4"/>
        <v>627965</v>
      </c>
      <c r="AI31" s="51">
        <f t="shared" si="5"/>
        <v>627965</v>
      </c>
      <c r="AJ31" s="4" t="str">
        <f>AJ$7</f>
        <v>W-5.1</v>
      </c>
      <c r="AK31" s="4" t="s">
        <v>1888</v>
      </c>
      <c r="AL31" s="4">
        <v>603</v>
      </c>
      <c r="AM31" s="64">
        <v>8784</v>
      </c>
      <c r="AN31" s="4">
        <v>12</v>
      </c>
      <c r="AO31" s="4">
        <v>100</v>
      </c>
      <c r="AP31" s="4">
        <v>0</v>
      </c>
      <c r="AQ31" s="12">
        <f t="shared" si="6"/>
        <v>627965</v>
      </c>
      <c r="AR31" s="12">
        <f t="shared" si="7"/>
        <v>0</v>
      </c>
      <c r="AS31" s="53">
        <f t="shared" ref="AS31:AT34" si="18">AS30</f>
        <v>0</v>
      </c>
      <c r="AT31" s="55">
        <f>AT30</f>
        <v>0</v>
      </c>
      <c r="AU31" s="31">
        <f t="shared" si="16"/>
        <v>0</v>
      </c>
      <c r="AV31" s="31">
        <f t="shared" si="16"/>
        <v>0</v>
      </c>
      <c r="AW31" s="31">
        <f t="shared" si="17"/>
        <v>0</v>
      </c>
      <c r="AX31" s="4">
        <f>AX$7</f>
        <v>0</v>
      </c>
      <c r="AY31" s="10">
        <f t="shared" si="2"/>
        <v>0</v>
      </c>
      <c r="AZ31" s="4">
        <f>AZ$7</f>
        <v>0</v>
      </c>
      <c r="BA31" s="10">
        <f t="shared" si="3"/>
        <v>0</v>
      </c>
      <c r="BB31" s="4"/>
      <c r="BC31" s="10">
        <f t="shared" si="8"/>
        <v>0</v>
      </c>
      <c r="BD31" s="4">
        <f>BD$7</f>
        <v>6.0200000000000002E-3</v>
      </c>
      <c r="BE31" s="10">
        <f>BD31*AM31*AO31/100*AL31</f>
        <v>31886.447039999999</v>
      </c>
      <c r="BF31" s="4">
        <f>BF$7</f>
        <v>4.96E-3</v>
      </c>
      <c r="BG31" s="10">
        <f>BF31*AM31*AP31/100*AL31</f>
        <v>0</v>
      </c>
      <c r="BH31" s="4">
        <f>BH$7</f>
        <v>2.2239999999999999E-2</v>
      </c>
      <c r="BI31" s="4">
        <f t="shared" si="11"/>
        <v>13965.941599999998</v>
      </c>
      <c r="BJ31" s="4">
        <f>BJ$7</f>
        <v>1.8329999999999999E-2</v>
      </c>
      <c r="BK31" s="4">
        <f t="shared" si="12"/>
        <v>0</v>
      </c>
      <c r="BL31" s="5">
        <f t="shared" si="13"/>
        <v>45852.388639999997</v>
      </c>
    </row>
    <row r="32" spans="1:64">
      <c r="A32" s="111">
        <v>31</v>
      </c>
      <c r="B32" s="56" t="s">
        <v>2398</v>
      </c>
      <c r="C32" s="56" t="s">
        <v>2038</v>
      </c>
      <c r="D32" s="56" t="s">
        <v>2039</v>
      </c>
      <c r="E32" s="56"/>
      <c r="F32" s="56" t="s">
        <v>2040</v>
      </c>
      <c r="G32" s="56" t="s">
        <v>2041</v>
      </c>
      <c r="H32" s="56" t="s">
        <v>166</v>
      </c>
      <c r="I32" s="56"/>
      <c r="J32" s="106" t="s">
        <v>2042</v>
      </c>
      <c r="K32" s="134" t="s">
        <v>10</v>
      </c>
      <c r="L32" s="56" t="s">
        <v>11</v>
      </c>
      <c r="M32" s="56"/>
      <c r="N32" s="56" t="s">
        <v>2563</v>
      </c>
      <c r="O32" s="56"/>
      <c r="P32" s="56" t="s">
        <v>2044</v>
      </c>
      <c r="Q32" s="56" t="s">
        <v>2564</v>
      </c>
      <c r="R32" s="56">
        <v>86</v>
      </c>
      <c r="S32" s="56"/>
      <c r="T32" s="70" t="s">
        <v>2565</v>
      </c>
      <c r="U32" s="106"/>
      <c r="V32" s="4">
        <v>4544.166666666667</v>
      </c>
      <c r="W32" s="4">
        <v>4544.166666666667</v>
      </c>
      <c r="X32" s="4">
        <v>4544.166666666667</v>
      </c>
      <c r="Y32" s="4">
        <v>4544.166666666667</v>
      </c>
      <c r="Z32" s="4">
        <v>4544.166666666667</v>
      </c>
      <c r="AA32" s="4">
        <v>4544.166666666667</v>
      </c>
      <c r="AB32" s="4">
        <v>4544.166666666667</v>
      </c>
      <c r="AC32" s="4">
        <v>4544.166666666667</v>
      </c>
      <c r="AD32" s="4">
        <v>4544.166666666667</v>
      </c>
      <c r="AE32" s="4">
        <v>4544.166666666667</v>
      </c>
      <c r="AF32" s="4">
        <v>4544.166666666667</v>
      </c>
      <c r="AG32" s="4">
        <v>4544.166666666667</v>
      </c>
      <c r="AH32" s="64">
        <f t="shared" si="4"/>
        <v>54529.999999999993</v>
      </c>
      <c r="AI32" s="51">
        <f t="shared" si="5"/>
        <v>54529.999999999993</v>
      </c>
      <c r="AJ32" s="4" t="str">
        <f>AJ$3</f>
        <v>W-3.6</v>
      </c>
      <c r="AK32" s="4" t="s">
        <v>1888</v>
      </c>
      <c r="AL32" s="4"/>
      <c r="AM32" s="64">
        <v>8784</v>
      </c>
      <c r="AN32" s="4">
        <v>12</v>
      </c>
      <c r="AO32" s="4">
        <v>100</v>
      </c>
      <c r="AP32" s="4">
        <v>0</v>
      </c>
      <c r="AQ32" s="12">
        <f t="shared" si="6"/>
        <v>54530</v>
      </c>
      <c r="AR32" s="12">
        <f t="shared" si="7"/>
        <v>0</v>
      </c>
      <c r="AS32" s="53">
        <f t="shared" si="18"/>
        <v>0</v>
      </c>
      <c r="AT32" s="55">
        <f t="shared" si="18"/>
        <v>0</v>
      </c>
      <c r="AU32" s="31">
        <f t="shared" si="16"/>
        <v>0</v>
      </c>
      <c r="AV32" s="31">
        <f t="shared" si="16"/>
        <v>0</v>
      </c>
      <c r="AW32" s="31">
        <f t="shared" si="17"/>
        <v>0</v>
      </c>
      <c r="AX32" s="4">
        <f>AX$3</f>
        <v>0</v>
      </c>
      <c r="AY32" s="10">
        <f>AX32*AN32*AO32/100</f>
        <v>0</v>
      </c>
      <c r="AZ32" s="4">
        <f>AZ$3</f>
        <v>0</v>
      </c>
      <c r="BA32" s="10">
        <f>AZ32*AN32*AP32/100</f>
        <v>0</v>
      </c>
      <c r="BB32" s="4"/>
      <c r="BC32" s="10">
        <f>BB32*AI32</f>
        <v>0</v>
      </c>
      <c r="BD32" s="4">
        <f>BD$3</f>
        <v>39.75</v>
      </c>
      <c r="BE32" s="10">
        <f t="shared" si="9"/>
        <v>477</v>
      </c>
      <c r="BF32" s="4">
        <f>BF$3</f>
        <v>32.76</v>
      </c>
      <c r="BG32" s="10">
        <f t="shared" si="10"/>
        <v>0</v>
      </c>
      <c r="BH32" s="4">
        <f>BH$3</f>
        <v>4.2619999999999998E-2</v>
      </c>
      <c r="BI32" s="4">
        <f>BH32*AI32*AO32/100</f>
        <v>2324.0685999999996</v>
      </c>
      <c r="BJ32" s="4">
        <f>BJ$3</f>
        <v>3.5119999999999998E-2</v>
      </c>
      <c r="BK32" s="4">
        <f>BJ32*AI32*AP32/100</f>
        <v>0</v>
      </c>
      <c r="BL32" s="5">
        <f>BK32+BI32+BG32+BE32+BC32+BA32+AY32+AW32</f>
        <v>2801.0685999999996</v>
      </c>
    </row>
    <row r="33" spans="1:64">
      <c r="A33" s="111">
        <v>32</v>
      </c>
      <c r="B33" s="56" t="s">
        <v>2398</v>
      </c>
      <c r="C33" s="56" t="s">
        <v>2566</v>
      </c>
      <c r="D33" s="56" t="s">
        <v>2567</v>
      </c>
      <c r="E33" s="56" t="s">
        <v>2568</v>
      </c>
      <c r="F33" s="56" t="s">
        <v>2568</v>
      </c>
      <c r="G33" s="56" t="s">
        <v>2569</v>
      </c>
      <c r="H33" s="56">
        <v>18</v>
      </c>
      <c r="I33" s="56"/>
      <c r="J33" s="106">
        <v>9160002001</v>
      </c>
      <c r="K33" s="56" t="s">
        <v>2570</v>
      </c>
      <c r="L33" s="56" t="s">
        <v>11</v>
      </c>
      <c r="M33" s="56" t="s">
        <v>2571</v>
      </c>
      <c r="N33" s="56" t="s">
        <v>2567</v>
      </c>
      <c r="O33" s="56" t="s">
        <v>2568</v>
      </c>
      <c r="P33" s="56" t="s">
        <v>2568</v>
      </c>
      <c r="Q33" s="56" t="s">
        <v>2569</v>
      </c>
      <c r="R33" s="56">
        <v>18</v>
      </c>
      <c r="S33" s="56"/>
      <c r="T33" s="56" t="s">
        <v>2572</v>
      </c>
      <c r="U33" s="106" t="s">
        <v>2573</v>
      </c>
      <c r="V33" s="4">
        <v>24162</v>
      </c>
      <c r="W33" s="4">
        <v>20389</v>
      </c>
      <c r="X33" s="4">
        <v>19738</v>
      </c>
      <c r="Y33" s="4">
        <v>14617</v>
      </c>
      <c r="Z33" s="4">
        <v>2097</v>
      </c>
      <c r="AA33" s="4">
        <v>1083</v>
      </c>
      <c r="AB33" s="4">
        <v>977</v>
      </c>
      <c r="AC33" s="4">
        <v>956</v>
      </c>
      <c r="AD33" s="4">
        <v>3695</v>
      </c>
      <c r="AE33" s="4">
        <v>11365</v>
      </c>
      <c r="AF33" s="4">
        <v>15862</v>
      </c>
      <c r="AG33" s="4">
        <v>24780</v>
      </c>
      <c r="AH33" s="64">
        <f t="shared" si="4"/>
        <v>139721</v>
      </c>
      <c r="AI33" s="51">
        <f t="shared" si="5"/>
        <v>139721</v>
      </c>
      <c r="AJ33" s="4" t="str">
        <f>AJ$6</f>
        <v>W-4</v>
      </c>
      <c r="AK33" s="4" t="s">
        <v>1888</v>
      </c>
      <c r="AL33" s="4"/>
      <c r="AM33" s="64">
        <v>8784</v>
      </c>
      <c r="AN33" s="4">
        <v>12</v>
      </c>
      <c r="AO33" s="4">
        <v>100</v>
      </c>
      <c r="AP33" s="4">
        <v>0</v>
      </c>
      <c r="AQ33" s="12">
        <f t="shared" si="6"/>
        <v>139721</v>
      </c>
      <c r="AR33" s="12">
        <f t="shared" si="7"/>
        <v>0</v>
      </c>
      <c r="AS33" s="53">
        <f t="shared" si="18"/>
        <v>0</v>
      </c>
      <c r="AT33" s="55">
        <f t="shared" si="18"/>
        <v>0</v>
      </c>
      <c r="AU33" s="31">
        <f t="shared" si="16"/>
        <v>0</v>
      </c>
      <c r="AV33" s="31">
        <f t="shared" si="16"/>
        <v>0</v>
      </c>
      <c r="AW33" s="31">
        <f t="shared" si="17"/>
        <v>0</v>
      </c>
      <c r="AX33" s="4">
        <f>AX$6</f>
        <v>0</v>
      </c>
      <c r="AY33" s="10">
        <f>AX33*AN33*AO33/100</f>
        <v>0</v>
      </c>
      <c r="AZ33" s="4">
        <f>AZ$6</f>
        <v>0</v>
      </c>
      <c r="BA33" s="10">
        <f>AZ33*AN33*AP33/100</f>
        <v>0</v>
      </c>
      <c r="BB33" s="4"/>
      <c r="BC33" s="10">
        <f>BB33*AI33</f>
        <v>0</v>
      </c>
      <c r="BD33" s="4">
        <f>BD$6</f>
        <v>191.92</v>
      </c>
      <c r="BE33" s="10">
        <f t="shared" si="9"/>
        <v>2303.04</v>
      </c>
      <c r="BF33" s="4">
        <f>BF$6</f>
        <v>158.16</v>
      </c>
      <c r="BG33" s="10">
        <f t="shared" si="10"/>
        <v>0</v>
      </c>
      <c r="BH33" s="4">
        <f>BH$6</f>
        <v>4.2500000000000003E-2</v>
      </c>
      <c r="BI33" s="4">
        <f>BH33*AI33*AO33/100</f>
        <v>5938.1425000000008</v>
      </c>
      <c r="BJ33" s="4">
        <f>BJ$6</f>
        <v>3.5020000000000003E-2</v>
      </c>
      <c r="BK33" s="4">
        <f>BJ33*AI33*AP33/100</f>
        <v>0</v>
      </c>
      <c r="BL33" s="5">
        <f>BK33+BI33+BG33+BE33+BC33+BA33+AY33+AW33</f>
        <v>8241.1825000000008</v>
      </c>
    </row>
    <row r="34" spans="1:64">
      <c r="A34" s="111">
        <v>33</v>
      </c>
      <c r="B34" s="56" t="s">
        <v>2398</v>
      </c>
      <c r="C34" s="56" t="s">
        <v>2566</v>
      </c>
      <c r="D34" s="56" t="s">
        <v>2567</v>
      </c>
      <c r="E34" s="56" t="s">
        <v>2568</v>
      </c>
      <c r="F34" s="56" t="s">
        <v>2568</v>
      </c>
      <c r="G34" s="56" t="s">
        <v>2569</v>
      </c>
      <c r="H34" s="56">
        <v>18</v>
      </c>
      <c r="I34" s="56"/>
      <c r="J34" s="106">
        <v>9160002001</v>
      </c>
      <c r="K34" s="56" t="s">
        <v>2570</v>
      </c>
      <c r="L34" s="56" t="s">
        <v>11</v>
      </c>
      <c r="M34" s="56" t="s">
        <v>442</v>
      </c>
      <c r="N34" s="56" t="s">
        <v>2567</v>
      </c>
      <c r="O34" s="56" t="s">
        <v>2568</v>
      </c>
      <c r="P34" s="56" t="s">
        <v>2568</v>
      </c>
      <c r="Q34" s="56" t="s">
        <v>2574</v>
      </c>
      <c r="R34" s="56">
        <v>31</v>
      </c>
      <c r="S34" s="56"/>
      <c r="T34" s="70" t="s">
        <v>2575</v>
      </c>
      <c r="U34" s="106" t="s">
        <v>2576</v>
      </c>
      <c r="V34" s="4">
        <v>0</v>
      </c>
      <c r="W34" s="4">
        <v>0</v>
      </c>
      <c r="X34" s="4">
        <v>380</v>
      </c>
      <c r="Y34" s="4">
        <v>0</v>
      </c>
      <c r="Z34" s="4">
        <v>636</v>
      </c>
      <c r="AA34" s="4">
        <v>0</v>
      </c>
      <c r="AB34" s="4">
        <v>636</v>
      </c>
      <c r="AC34" s="4">
        <v>258</v>
      </c>
      <c r="AD34" s="4">
        <v>636</v>
      </c>
      <c r="AE34" s="4">
        <v>306</v>
      </c>
      <c r="AF34" s="4">
        <v>363</v>
      </c>
      <c r="AG34" s="4">
        <v>430</v>
      </c>
      <c r="AH34" s="64">
        <f t="shared" si="4"/>
        <v>3645</v>
      </c>
      <c r="AI34" s="51">
        <f t="shared" si="5"/>
        <v>3645</v>
      </c>
      <c r="AJ34" s="4" t="str">
        <f>AJ$4</f>
        <v>W-2.1</v>
      </c>
      <c r="AK34" s="4" t="s">
        <v>1888</v>
      </c>
      <c r="AL34" s="4"/>
      <c r="AM34" s="64">
        <v>8784</v>
      </c>
      <c r="AN34" s="4">
        <v>12</v>
      </c>
      <c r="AO34" s="4">
        <v>100</v>
      </c>
      <c r="AP34" s="4">
        <v>0</v>
      </c>
      <c r="AQ34" s="12">
        <f t="shared" si="6"/>
        <v>3645</v>
      </c>
      <c r="AR34" s="12">
        <f t="shared" si="7"/>
        <v>0</v>
      </c>
      <c r="AS34" s="53">
        <f t="shared" si="18"/>
        <v>0</v>
      </c>
      <c r="AT34" s="55">
        <f t="shared" si="18"/>
        <v>0</v>
      </c>
      <c r="AU34" s="31">
        <f t="shared" si="16"/>
        <v>0</v>
      </c>
      <c r="AV34" s="31">
        <f t="shared" si="16"/>
        <v>0</v>
      </c>
      <c r="AW34" s="31">
        <f t="shared" si="17"/>
        <v>0</v>
      </c>
      <c r="AX34" s="4">
        <f>AX$4</f>
        <v>0</v>
      </c>
      <c r="AY34" s="10">
        <f>AX34*AN34*AO34/100</f>
        <v>0</v>
      </c>
      <c r="AZ34" s="4">
        <f>AZ$4</f>
        <v>0</v>
      </c>
      <c r="BA34" s="10">
        <f>AZ34*AN34*AP34/100</f>
        <v>0</v>
      </c>
      <c r="BB34" s="4"/>
      <c r="BC34" s="10">
        <f>BB34*AI34</f>
        <v>0</v>
      </c>
      <c r="BD34" s="4">
        <f>BD$4</f>
        <v>12.22</v>
      </c>
      <c r="BE34" s="10">
        <f t="shared" si="9"/>
        <v>146.64000000000001</v>
      </c>
      <c r="BF34" s="4">
        <f>BF$4</f>
        <v>10.07</v>
      </c>
      <c r="BG34" s="10">
        <f t="shared" si="10"/>
        <v>0</v>
      </c>
      <c r="BH34" s="4">
        <f>BH$4</f>
        <v>4.5859999999999998E-2</v>
      </c>
      <c r="BI34" s="4">
        <f>BH34*AI34*AO34/100</f>
        <v>167.15969999999999</v>
      </c>
      <c r="BJ34" s="4">
        <f>BJ$4</f>
        <v>3.7789999999999997E-2</v>
      </c>
      <c r="BK34" s="4">
        <f>BJ34*AI34*AP34/100</f>
        <v>0</v>
      </c>
      <c r="BL34" s="5">
        <f>BK34+BI34+BG34+BE34+BC34+BA34+AY34+AW34</f>
        <v>313.79970000000003</v>
      </c>
    </row>
    <row r="35" spans="1:64">
      <c r="AH35" s="1">
        <f>SUM(AH3:AH34)</f>
        <v>3349127</v>
      </c>
      <c r="AI35" s="38">
        <f>SUM(AI3:AI34)</f>
        <v>3349127</v>
      </c>
      <c r="AQ35" s="38">
        <f>SUM(AQ1:AQ34)</f>
        <v>3349127</v>
      </c>
      <c r="AR35" s="38">
        <f>SUM(AR1:AR34)</f>
        <v>0</v>
      </c>
      <c r="BC35" s="1">
        <f>BB35*AI35</f>
        <v>0</v>
      </c>
      <c r="BL35" s="3">
        <f>SUM(BL3:BL34)</f>
        <v>229339.34935999996</v>
      </c>
    </row>
    <row r="36" spans="1:64">
      <c r="AI36" s="1">
        <f>AI35/1000</f>
        <v>3349.127</v>
      </c>
      <c r="AQ36" s="38">
        <f>SUM(AQ35:AR35)</f>
        <v>3349127</v>
      </c>
      <c r="BC36" s="1">
        <f>BB36*AI36</f>
        <v>0</v>
      </c>
    </row>
    <row r="37" spans="1:64">
      <c r="AQ37" s="38">
        <f>AI35-AQ36</f>
        <v>0</v>
      </c>
    </row>
  </sheetData>
  <autoFilter ref="A2:BL37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O30"/>
  <sheetViews>
    <sheetView topLeftCell="X1" zoomScale="85" zoomScaleNormal="85" workbookViewId="0">
      <selection activeCell="F36" sqref="F36"/>
    </sheetView>
  </sheetViews>
  <sheetFormatPr defaultColWidth="17.58203125" defaultRowHeight="13"/>
  <cols>
    <col min="1" max="1" width="5.25" style="1" customWidth="1"/>
    <col min="2" max="2" width="16.25" style="1" customWidth="1"/>
    <col min="3" max="3" width="17.58203125" style="1" customWidth="1"/>
    <col min="4" max="4" width="6.58203125" style="1" customWidth="1"/>
    <col min="5" max="5" width="8.58203125" style="1" customWidth="1"/>
    <col min="6" max="7" width="17.58203125" style="1" customWidth="1"/>
    <col min="8" max="8" width="6.75" style="1" customWidth="1"/>
    <col min="9" max="9" width="6.25" style="1" customWidth="1"/>
    <col min="10" max="10" width="9.75" style="1" customWidth="1"/>
    <col min="11" max="13" width="17.58203125" style="1" customWidth="1"/>
    <col min="14" max="14" width="8" style="1" customWidth="1"/>
    <col min="15" max="17" width="17.58203125" style="1" customWidth="1"/>
    <col min="18" max="19" width="7.08203125" style="1" customWidth="1"/>
    <col min="20" max="20" width="17.58203125" style="1"/>
    <col min="21" max="21" width="17.58203125" style="1" customWidth="1"/>
    <col min="22" max="35" width="11.25" style="1" customWidth="1"/>
    <col min="36" max="36" width="7.75" style="1" customWidth="1"/>
    <col min="37" max="46" width="9.58203125" style="1" customWidth="1"/>
    <col min="47" max="47" width="12.75" style="1" customWidth="1"/>
    <col min="48" max="49" width="17.58203125" style="1" customWidth="1"/>
    <col min="50" max="57" width="11.75" style="1" customWidth="1"/>
    <col min="58" max="58" width="14.75" style="1" customWidth="1"/>
    <col min="59" max="16384" width="17.58203125" style="1"/>
  </cols>
  <sheetData>
    <row r="1" spans="1:93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93" s="17" customFormat="1" ht="90.75" customHeight="1">
      <c r="A2" s="12" t="s">
        <v>2239</v>
      </c>
      <c r="B2" s="12" t="s">
        <v>2275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2270</v>
      </c>
      <c r="BE2" s="35" t="s">
        <v>2271</v>
      </c>
      <c r="BF2" s="2" t="s">
        <v>2272</v>
      </c>
      <c r="BG2" s="36" t="s">
        <v>2273</v>
      </c>
      <c r="BH2" s="2" t="s">
        <v>2274</v>
      </c>
    </row>
    <row r="3" spans="1:93" s="67" customFormat="1">
      <c r="A3" s="4">
        <v>1</v>
      </c>
      <c r="B3" s="56" t="s">
        <v>2398</v>
      </c>
      <c r="C3" s="56" t="s">
        <v>1900</v>
      </c>
      <c r="D3" s="70" t="s">
        <v>1901</v>
      </c>
      <c r="E3" s="56"/>
      <c r="F3" s="56" t="s">
        <v>1902</v>
      </c>
      <c r="G3" s="56" t="s">
        <v>189</v>
      </c>
      <c r="H3" s="70" t="s">
        <v>1903</v>
      </c>
      <c r="I3" s="56"/>
      <c r="J3" s="70" t="s">
        <v>1904</v>
      </c>
      <c r="K3" s="56" t="s">
        <v>2387</v>
      </c>
      <c r="L3" s="56" t="s">
        <v>11</v>
      </c>
      <c r="M3" s="56" t="s">
        <v>1905</v>
      </c>
      <c r="N3" s="70" t="s">
        <v>1901</v>
      </c>
      <c r="O3" s="56" t="s">
        <v>1902</v>
      </c>
      <c r="P3" s="56" t="s">
        <v>1902</v>
      </c>
      <c r="Q3" s="56" t="s">
        <v>189</v>
      </c>
      <c r="R3" s="70" t="s">
        <v>1903</v>
      </c>
      <c r="S3" s="56"/>
      <c r="T3" s="70" t="s">
        <v>1906</v>
      </c>
      <c r="U3" s="70" t="s">
        <v>1907</v>
      </c>
      <c r="V3" s="99">
        <v>27670</v>
      </c>
      <c r="W3" s="99">
        <v>22375</v>
      </c>
      <c r="X3" s="99">
        <v>22532</v>
      </c>
      <c r="Y3" s="99">
        <v>18224</v>
      </c>
      <c r="Z3" s="99">
        <v>5641</v>
      </c>
      <c r="AA3" s="99">
        <v>2936</v>
      </c>
      <c r="AB3" s="99">
        <v>203</v>
      </c>
      <c r="AC3" s="99">
        <v>177</v>
      </c>
      <c r="AD3" s="99">
        <v>7265</v>
      </c>
      <c r="AE3" s="99">
        <v>11907</v>
      </c>
      <c r="AF3" s="99">
        <v>20823</v>
      </c>
      <c r="AG3" s="99">
        <v>27748</v>
      </c>
      <c r="AH3" s="100">
        <f>SUM(V3:AG3)</f>
        <v>167501</v>
      </c>
      <c r="AI3" s="57">
        <f>AH3</f>
        <v>167501</v>
      </c>
      <c r="AJ3" s="56" t="s">
        <v>1341</v>
      </c>
      <c r="AK3" s="56" t="s">
        <v>1888</v>
      </c>
      <c r="AL3" s="56"/>
      <c r="AM3" s="56">
        <v>8784</v>
      </c>
      <c r="AN3" s="56">
        <v>12</v>
      </c>
      <c r="AO3" s="56">
        <v>100</v>
      </c>
      <c r="AP3" s="56"/>
      <c r="AQ3" s="56">
        <f>INT(AO3*AI3/100)</f>
        <v>167501</v>
      </c>
      <c r="AR3" s="56">
        <f>INT(AP3*AI3/100)</f>
        <v>0</v>
      </c>
      <c r="AS3" s="101">
        <f>'dane do formularza ofertowego'!I19</f>
        <v>0</v>
      </c>
      <c r="AT3" s="101">
        <f>'dane do formularza ofertowego'!I20</f>
        <v>0</v>
      </c>
      <c r="AU3" s="31">
        <f t="shared" ref="AU3:AV26" si="0">AQ3*AS3</f>
        <v>0</v>
      </c>
      <c r="AV3" s="31">
        <f t="shared" si="0"/>
        <v>0</v>
      </c>
      <c r="AW3" s="31">
        <f t="shared" ref="AW3:AW27" si="1">SUM(AU3:AV3)</f>
        <v>0</v>
      </c>
      <c r="AX3" s="63">
        <f>'dane do formularza ofertowego'!F9</f>
        <v>0</v>
      </c>
      <c r="AY3" s="31">
        <f t="shared" ref="AY3:AY27" si="2">AX3*AN3*AO3/100</f>
        <v>0</v>
      </c>
      <c r="AZ3" s="63">
        <f>'dane do formularza ofertowego'!F10</f>
        <v>0</v>
      </c>
      <c r="BA3" s="31">
        <f t="shared" ref="BA3:BA27" si="3">AZ3*AN3*AP3/100</f>
        <v>0</v>
      </c>
      <c r="BB3" s="54">
        <v>4.0899999999999999E-3</v>
      </c>
      <c r="BC3" s="31">
        <f>AI3*BB3</f>
        <v>685.07908999999995</v>
      </c>
      <c r="BD3" s="56">
        <v>159.47999999999999</v>
      </c>
      <c r="BE3" s="31">
        <f t="shared" ref="BE3:BE23" si="4">BD3*AN3</f>
        <v>1913.7599999999998</v>
      </c>
      <c r="BF3" s="56">
        <v>2.9149999999999999E-2</v>
      </c>
      <c r="BG3" s="31">
        <f t="shared" ref="BG3:BG27" si="5">BF3*AI3</f>
        <v>4882.6541499999994</v>
      </c>
      <c r="BH3" s="63">
        <f>BG3+BE3+BA3+AY3+AW3+BC3</f>
        <v>7481.4932399999989</v>
      </c>
    </row>
    <row r="4" spans="1:93" s="67" customFormat="1">
      <c r="A4" s="4">
        <f>A3+1</f>
        <v>2</v>
      </c>
      <c r="B4" s="56" t="s">
        <v>2398</v>
      </c>
      <c r="C4" s="56" t="s">
        <v>1900</v>
      </c>
      <c r="D4" s="70" t="s">
        <v>1901</v>
      </c>
      <c r="E4" s="56"/>
      <c r="F4" s="56" t="s">
        <v>1902</v>
      </c>
      <c r="G4" s="56" t="s">
        <v>189</v>
      </c>
      <c r="H4" s="70" t="s">
        <v>1903</v>
      </c>
      <c r="I4" s="56"/>
      <c r="J4" s="70" t="s">
        <v>1904</v>
      </c>
      <c r="K4" s="56" t="s">
        <v>2387</v>
      </c>
      <c r="L4" s="56" t="s">
        <v>11</v>
      </c>
      <c r="M4" s="56" t="s">
        <v>1908</v>
      </c>
      <c r="N4" s="70" t="s">
        <v>1901</v>
      </c>
      <c r="O4" s="56" t="s">
        <v>1902</v>
      </c>
      <c r="P4" s="56" t="s">
        <v>1902</v>
      </c>
      <c r="Q4" s="56" t="s">
        <v>1909</v>
      </c>
      <c r="R4" s="70" t="s">
        <v>1910</v>
      </c>
      <c r="S4" s="56"/>
      <c r="T4" s="70" t="s">
        <v>1911</v>
      </c>
      <c r="U4" s="70" t="s">
        <v>1912</v>
      </c>
      <c r="V4" s="99">
        <v>5414</v>
      </c>
      <c r="W4" s="99">
        <v>3061</v>
      </c>
      <c r="X4" s="99">
        <v>2890</v>
      </c>
      <c r="Y4" s="99"/>
      <c r="Z4" s="99">
        <v>4130</v>
      </c>
      <c r="AA4" s="99"/>
      <c r="AB4" s="99">
        <v>742</v>
      </c>
      <c r="AC4" s="99"/>
      <c r="AD4" s="99">
        <v>452</v>
      </c>
      <c r="AE4" s="99">
        <v>1487</v>
      </c>
      <c r="AF4" s="99"/>
      <c r="AG4" s="99">
        <v>6739</v>
      </c>
      <c r="AH4" s="100">
        <f t="shared" ref="AH4:AH27" si="6">SUM(V4:AG4)</f>
        <v>24915</v>
      </c>
      <c r="AI4" s="57">
        <f t="shared" ref="AI4:AI27" si="7">AH4</f>
        <v>24915</v>
      </c>
      <c r="AJ4" s="56" t="s">
        <v>1913</v>
      </c>
      <c r="AK4" s="56" t="s">
        <v>1888</v>
      </c>
      <c r="AL4" s="56"/>
      <c r="AM4" s="56">
        <v>8784</v>
      </c>
      <c r="AN4" s="56">
        <v>12</v>
      </c>
      <c r="AO4" s="56">
        <v>100</v>
      </c>
      <c r="AP4" s="56"/>
      <c r="AQ4" s="56">
        <f t="shared" ref="AQ4:AQ27" si="8">INT(AO4*AI4/100)</f>
        <v>24915</v>
      </c>
      <c r="AR4" s="56">
        <f t="shared" ref="AR4:AR27" si="9">INT(AP4*AI4/100)</f>
        <v>0</v>
      </c>
      <c r="AS4" s="101">
        <f>AS3</f>
        <v>0</v>
      </c>
      <c r="AT4" s="101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63">
        <f>'dane do formularza ofertowego'!G9</f>
        <v>0</v>
      </c>
      <c r="AY4" s="31">
        <f t="shared" si="2"/>
        <v>0</v>
      </c>
      <c r="AZ4" s="63">
        <f>'dane do formularza ofertowego'!G10</f>
        <v>0</v>
      </c>
      <c r="BA4" s="31">
        <f t="shared" si="3"/>
        <v>0</v>
      </c>
      <c r="BB4" s="56"/>
      <c r="BC4" s="31">
        <f t="shared" ref="BC4:BC26" si="10">AI4*BB4</f>
        <v>0</v>
      </c>
      <c r="BD4" s="56">
        <v>35.6</v>
      </c>
      <c r="BE4" s="31">
        <f t="shared" si="4"/>
        <v>427.20000000000005</v>
      </c>
      <c r="BF4" s="56">
        <v>3.1870000000000002E-2</v>
      </c>
      <c r="BG4" s="31">
        <f t="shared" si="5"/>
        <v>794.04105000000004</v>
      </c>
      <c r="BH4" s="63">
        <f t="shared" ref="BH4:BH27" si="11">BG4+BE4+BA4+AY4+AW4+BC4</f>
        <v>1221.2410500000001</v>
      </c>
    </row>
    <row r="5" spans="1:93" s="67" customFormat="1">
      <c r="A5" s="4">
        <f t="shared" ref="A5:A26" si="12">A4+1</f>
        <v>3</v>
      </c>
      <c r="B5" s="56" t="s">
        <v>2398</v>
      </c>
      <c r="C5" s="56" t="s">
        <v>542</v>
      </c>
      <c r="D5" s="70" t="s">
        <v>1914</v>
      </c>
      <c r="E5" s="56"/>
      <c r="F5" s="56" t="s">
        <v>1915</v>
      </c>
      <c r="G5" s="56" t="s">
        <v>1916</v>
      </c>
      <c r="H5" s="70" t="s">
        <v>1049</v>
      </c>
      <c r="I5" s="56"/>
      <c r="J5" s="70" t="s">
        <v>1917</v>
      </c>
      <c r="K5" s="56" t="s">
        <v>2387</v>
      </c>
      <c r="L5" s="56" t="s">
        <v>11</v>
      </c>
      <c r="M5" s="56" t="s">
        <v>1918</v>
      </c>
      <c r="N5" s="70" t="s">
        <v>1919</v>
      </c>
      <c r="O5" s="56" t="s">
        <v>1920</v>
      </c>
      <c r="P5" s="56" t="s">
        <v>1920</v>
      </c>
      <c r="Q5" s="56" t="s">
        <v>1921</v>
      </c>
      <c r="R5" s="70" t="s">
        <v>608</v>
      </c>
      <c r="S5" s="56"/>
      <c r="T5" s="70" t="s">
        <v>1922</v>
      </c>
      <c r="U5" s="70" t="s">
        <v>1923</v>
      </c>
      <c r="V5" s="99">
        <v>1565</v>
      </c>
      <c r="W5" s="99">
        <v>302</v>
      </c>
      <c r="X5" s="99">
        <v>1596</v>
      </c>
      <c r="Y5" s="99">
        <v>938</v>
      </c>
      <c r="Z5" s="99">
        <v>2268</v>
      </c>
      <c r="AA5" s="99">
        <v>497</v>
      </c>
      <c r="AB5" s="99">
        <v>203</v>
      </c>
      <c r="AC5" s="99">
        <v>18</v>
      </c>
      <c r="AD5" s="99">
        <v>586</v>
      </c>
      <c r="AE5" s="99">
        <v>810</v>
      </c>
      <c r="AF5" s="99">
        <v>1059</v>
      </c>
      <c r="AG5" s="99">
        <v>1932</v>
      </c>
      <c r="AH5" s="100">
        <f t="shared" si="6"/>
        <v>11774</v>
      </c>
      <c r="AI5" s="57">
        <f t="shared" si="7"/>
        <v>11774</v>
      </c>
      <c r="AJ5" s="56" t="s">
        <v>1359</v>
      </c>
      <c r="AK5" s="56" t="s">
        <v>1888</v>
      </c>
      <c r="AL5" s="56"/>
      <c r="AM5" s="56">
        <v>8784</v>
      </c>
      <c r="AN5" s="56">
        <v>12</v>
      </c>
      <c r="AO5" s="56">
        <v>100</v>
      </c>
      <c r="AP5" s="56"/>
      <c r="AQ5" s="56">
        <f t="shared" si="8"/>
        <v>11774</v>
      </c>
      <c r="AR5" s="56">
        <f t="shared" si="9"/>
        <v>0</v>
      </c>
      <c r="AS5" s="101">
        <f t="shared" ref="AS5:AT20" si="13">AS4</f>
        <v>0</v>
      </c>
      <c r="AT5" s="101">
        <f t="shared" si="13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63">
        <f>'dane do formularza ofertowego'!D9</f>
        <v>0</v>
      </c>
      <c r="AY5" s="31">
        <f t="shared" si="2"/>
        <v>0</v>
      </c>
      <c r="AZ5" s="63">
        <f>'dane do formularza ofertowego'!D10</f>
        <v>0</v>
      </c>
      <c r="BA5" s="31">
        <f t="shared" si="3"/>
        <v>0</v>
      </c>
      <c r="BB5" s="56"/>
      <c r="BC5" s="31">
        <f t="shared" si="10"/>
        <v>0</v>
      </c>
      <c r="BD5" s="56">
        <v>12.15</v>
      </c>
      <c r="BE5" s="31">
        <f t="shared" si="4"/>
        <v>145.80000000000001</v>
      </c>
      <c r="BF5" s="56">
        <v>3.3090000000000001E-2</v>
      </c>
      <c r="BG5" s="31">
        <f t="shared" si="5"/>
        <v>389.60166000000004</v>
      </c>
      <c r="BH5" s="63">
        <f t="shared" si="11"/>
        <v>535.40165999999999</v>
      </c>
    </row>
    <row r="6" spans="1:93" s="32" customFormat="1">
      <c r="A6" s="4">
        <f t="shared" si="12"/>
        <v>4</v>
      </c>
      <c r="B6" s="56" t="s">
        <v>2398</v>
      </c>
      <c r="C6" s="56" t="s">
        <v>2058</v>
      </c>
      <c r="D6" s="70" t="s">
        <v>2059</v>
      </c>
      <c r="E6" s="56"/>
      <c r="F6" s="56" t="s">
        <v>2060</v>
      </c>
      <c r="G6" s="56" t="s">
        <v>229</v>
      </c>
      <c r="H6" s="70" t="s">
        <v>1801</v>
      </c>
      <c r="I6" s="56"/>
      <c r="J6" s="70" t="s">
        <v>2061</v>
      </c>
      <c r="K6" s="56" t="s">
        <v>2387</v>
      </c>
      <c r="L6" s="56" t="s">
        <v>11</v>
      </c>
      <c r="M6" s="56" t="s">
        <v>14</v>
      </c>
      <c r="N6" s="70" t="s">
        <v>2059</v>
      </c>
      <c r="O6" s="56" t="s">
        <v>2060</v>
      </c>
      <c r="P6" s="56" t="s">
        <v>2060</v>
      </c>
      <c r="Q6" s="56" t="s">
        <v>229</v>
      </c>
      <c r="R6" s="70" t="s">
        <v>1801</v>
      </c>
      <c r="S6" s="56"/>
      <c r="T6" s="70" t="s">
        <v>2062</v>
      </c>
      <c r="U6" s="70" t="s">
        <v>2063</v>
      </c>
      <c r="V6" s="99">
        <v>19862</v>
      </c>
      <c r="W6" s="99"/>
      <c r="X6" s="99">
        <v>5498</v>
      </c>
      <c r="Y6" s="99"/>
      <c r="Z6" s="99">
        <v>5686</v>
      </c>
      <c r="AA6" s="99"/>
      <c r="AB6" s="99">
        <v>5741</v>
      </c>
      <c r="AC6" s="99"/>
      <c r="AD6" s="99">
        <v>0</v>
      </c>
      <c r="AE6" s="99"/>
      <c r="AF6" s="99">
        <v>7365</v>
      </c>
      <c r="AG6" s="99">
        <v>7282</v>
      </c>
      <c r="AH6" s="100">
        <f t="shared" si="6"/>
        <v>51434</v>
      </c>
      <c r="AI6" s="57">
        <f t="shared" si="7"/>
        <v>51434</v>
      </c>
      <c r="AJ6" s="56" t="s">
        <v>2064</v>
      </c>
      <c r="AK6" s="56" t="s">
        <v>1888</v>
      </c>
      <c r="AL6" s="56"/>
      <c r="AM6" s="56">
        <v>8784</v>
      </c>
      <c r="AN6" s="56">
        <v>12</v>
      </c>
      <c r="AO6" s="56">
        <v>100</v>
      </c>
      <c r="AP6" s="56"/>
      <c r="AQ6" s="56">
        <f t="shared" si="8"/>
        <v>51434</v>
      </c>
      <c r="AR6" s="56">
        <f t="shared" si="9"/>
        <v>0</v>
      </c>
      <c r="AS6" s="101">
        <f t="shared" si="13"/>
        <v>0</v>
      </c>
      <c r="AT6" s="101">
        <f t="shared" si="13"/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63">
        <f>'dane do formularza ofertowego'!I9</f>
        <v>0</v>
      </c>
      <c r="AY6" s="31">
        <f t="shared" si="2"/>
        <v>0</v>
      </c>
      <c r="AZ6" s="63">
        <f>'dane do formularza ofertowego'!I10</f>
        <v>0</v>
      </c>
      <c r="BA6" s="31">
        <f t="shared" si="3"/>
        <v>0</v>
      </c>
      <c r="BB6" s="56">
        <v>4.1399999999999996E-3</v>
      </c>
      <c r="BC6" s="31">
        <f t="shared" si="10"/>
        <v>212.93675999999999</v>
      </c>
      <c r="BD6" s="56">
        <v>32.72</v>
      </c>
      <c r="BE6" s="31">
        <f t="shared" si="4"/>
        <v>392.64</v>
      </c>
      <c r="BF6" s="56">
        <v>3.6319999999999998E-2</v>
      </c>
      <c r="BG6" s="31">
        <f t="shared" si="5"/>
        <v>1868.0828799999999</v>
      </c>
      <c r="BH6" s="63">
        <f t="shared" si="11"/>
        <v>2473.6596399999999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32" customFormat="1">
      <c r="A7" s="4">
        <f t="shared" si="12"/>
        <v>5</v>
      </c>
      <c r="B7" s="56" t="s">
        <v>2398</v>
      </c>
      <c r="C7" s="56" t="s">
        <v>2058</v>
      </c>
      <c r="D7" s="70" t="s">
        <v>2059</v>
      </c>
      <c r="E7" s="56"/>
      <c r="F7" s="56" t="s">
        <v>2060</v>
      </c>
      <c r="G7" s="56" t="s">
        <v>229</v>
      </c>
      <c r="H7" s="70" t="s">
        <v>1801</v>
      </c>
      <c r="I7" s="56"/>
      <c r="J7" s="70" t="s">
        <v>2061</v>
      </c>
      <c r="K7" s="56" t="s">
        <v>2387</v>
      </c>
      <c r="L7" s="56" t="s">
        <v>11</v>
      </c>
      <c r="M7" s="56" t="s">
        <v>2065</v>
      </c>
      <c r="N7" s="70" t="s">
        <v>2059</v>
      </c>
      <c r="O7" s="56" t="s">
        <v>2060</v>
      </c>
      <c r="P7" s="56" t="s">
        <v>2060</v>
      </c>
      <c r="Q7" s="56" t="s">
        <v>229</v>
      </c>
      <c r="R7" s="70" t="s">
        <v>1801</v>
      </c>
      <c r="S7" s="56"/>
      <c r="T7" s="70" t="s">
        <v>2066</v>
      </c>
      <c r="U7" s="70" t="s">
        <v>2067</v>
      </c>
      <c r="V7" s="99">
        <v>7040</v>
      </c>
      <c r="W7" s="99"/>
      <c r="X7" s="99">
        <v>10045</v>
      </c>
      <c r="Y7" s="99"/>
      <c r="Z7" s="99">
        <v>4758</v>
      </c>
      <c r="AA7" s="99"/>
      <c r="AB7" s="99">
        <v>1254</v>
      </c>
      <c r="AC7" s="99"/>
      <c r="AD7" s="99">
        <v>1387</v>
      </c>
      <c r="AE7" s="99"/>
      <c r="AF7" s="99">
        <v>4028</v>
      </c>
      <c r="AG7" s="99">
        <v>4593</v>
      </c>
      <c r="AH7" s="100">
        <f t="shared" si="6"/>
        <v>33105</v>
      </c>
      <c r="AI7" s="57">
        <f t="shared" si="7"/>
        <v>33105</v>
      </c>
      <c r="AJ7" s="56" t="str">
        <f>AJ6</f>
        <v>Ls-3.6</v>
      </c>
      <c r="AK7" s="56" t="s">
        <v>1888</v>
      </c>
      <c r="AL7" s="56"/>
      <c r="AM7" s="56">
        <v>8784</v>
      </c>
      <c r="AN7" s="56">
        <v>12</v>
      </c>
      <c r="AO7" s="56">
        <v>100</v>
      </c>
      <c r="AP7" s="56"/>
      <c r="AQ7" s="56">
        <f t="shared" si="8"/>
        <v>33105</v>
      </c>
      <c r="AR7" s="56">
        <f t="shared" si="9"/>
        <v>0</v>
      </c>
      <c r="AS7" s="101">
        <f t="shared" si="13"/>
        <v>0</v>
      </c>
      <c r="AT7" s="101">
        <f t="shared" si="13"/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56">
        <f>AX6</f>
        <v>0</v>
      </c>
      <c r="AY7" s="31">
        <f t="shared" si="2"/>
        <v>0</v>
      </c>
      <c r="AZ7" s="56">
        <f>AZ6</f>
        <v>0</v>
      </c>
      <c r="BA7" s="31">
        <f t="shared" si="3"/>
        <v>0</v>
      </c>
      <c r="BB7" s="56">
        <f>BB6</f>
        <v>4.1399999999999996E-3</v>
      </c>
      <c r="BC7" s="31">
        <f t="shared" si="10"/>
        <v>137.0547</v>
      </c>
      <c r="BD7" s="56">
        <f>BD6</f>
        <v>32.72</v>
      </c>
      <c r="BE7" s="31">
        <f t="shared" si="4"/>
        <v>392.64</v>
      </c>
      <c r="BF7" s="56">
        <f>BF6</f>
        <v>3.6319999999999998E-2</v>
      </c>
      <c r="BG7" s="31">
        <f t="shared" si="5"/>
        <v>1202.3735999999999</v>
      </c>
      <c r="BH7" s="63">
        <f t="shared" si="11"/>
        <v>1732.0682999999997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32" customFormat="1">
      <c r="A8" s="4">
        <f t="shared" si="12"/>
        <v>6</v>
      </c>
      <c r="B8" s="56" t="s">
        <v>2398</v>
      </c>
      <c r="C8" s="56" t="s">
        <v>2058</v>
      </c>
      <c r="D8" s="70" t="s">
        <v>2059</v>
      </c>
      <c r="E8" s="56"/>
      <c r="F8" s="56" t="s">
        <v>2060</v>
      </c>
      <c r="G8" s="56" t="s">
        <v>229</v>
      </c>
      <c r="H8" s="70" t="s">
        <v>1801</v>
      </c>
      <c r="I8" s="56"/>
      <c r="J8" s="70" t="s">
        <v>2061</v>
      </c>
      <c r="K8" s="56" t="s">
        <v>2387</v>
      </c>
      <c r="L8" s="56" t="s">
        <v>11</v>
      </c>
      <c r="M8" s="56" t="s">
        <v>2068</v>
      </c>
      <c r="N8" s="70" t="s">
        <v>2059</v>
      </c>
      <c r="O8" s="56" t="s">
        <v>2060</v>
      </c>
      <c r="P8" s="56" t="s">
        <v>2060</v>
      </c>
      <c r="Q8" s="56" t="s">
        <v>229</v>
      </c>
      <c r="R8" s="70" t="s">
        <v>1801</v>
      </c>
      <c r="S8" s="56"/>
      <c r="T8" s="70" t="s">
        <v>2069</v>
      </c>
      <c r="U8" s="70" t="s">
        <v>2070</v>
      </c>
      <c r="V8" s="99">
        <v>15701</v>
      </c>
      <c r="W8" s="99"/>
      <c r="X8" s="99">
        <v>15024</v>
      </c>
      <c r="Y8" s="99"/>
      <c r="Z8" s="99">
        <v>7275</v>
      </c>
      <c r="AA8" s="99"/>
      <c r="AB8" s="99">
        <v>1270</v>
      </c>
      <c r="AC8" s="99"/>
      <c r="AD8" s="99">
        <v>3799</v>
      </c>
      <c r="AE8" s="99"/>
      <c r="AF8" s="99">
        <v>11362</v>
      </c>
      <c r="AG8" s="99">
        <v>8517</v>
      </c>
      <c r="AH8" s="100">
        <f t="shared" si="6"/>
        <v>62948</v>
      </c>
      <c r="AI8" s="57">
        <f t="shared" si="7"/>
        <v>62948</v>
      </c>
      <c r="AJ8" s="56" t="str">
        <f>AJ6</f>
        <v>Ls-3.6</v>
      </c>
      <c r="AK8" s="56" t="s">
        <v>1888</v>
      </c>
      <c r="AL8" s="56"/>
      <c r="AM8" s="56">
        <v>8784</v>
      </c>
      <c r="AN8" s="56">
        <v>12</v>
      </c>
      <c r="AO8" s="56">
        <v>100</v>
      </c>
      <c r="AP8" s="56"/>
      <c r="AQ8" s="56">
        <f t="shared" si="8"/>
        <v>62948</v>
      </c>
      <c r="AR8" s="56">
        <f t="shared" si="9"/>
        <v>0</v>
      </c>
      <c r="AS8" s="101">
        <f t="shared" si="13"/>
        <v>0</v>
      </c>
      <c r="AT8" s="101">
        <f t="shared" si="13"/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56">
        <f>AX6</f>
        <v>0</v>
      </c>
      <c r="AY8" s="31">
        <f t="shared" si="2"/>
        <v>0</v>
      </c>
      <c r="AZ8" s="56">
        <f>AZ6</f>
        <v>0</v>
      </c>
      <c r="BA8" s="31">
        <f t="shared" si="3"/>
        <v>0</v>
      </c>
      <c r="BB8" s="56">
        <f>BB7</f>
        <v>4.1399999999999996E-3</v>
      </c>
      <c r="BC8" s="31">
        <f t="shared" si="10"/>
        <v>260.60471999999999</v>
      </c>
      <c r="BD8" s="56">
        <f>BD6</f>
        <v>32.72</v>
      </c>
      <c r="BE8" s="31">
        <f t="shared" si="4"/>
        <v>392.64</v>
      </c>
      <c r="BF8" s="56">
        <f>BF6</f>
        <v>3.6319999999999998E-2</v>
      </c>
      <c r="BG8" s="31">
        <f t="shared" si="5"/>
        <v>2286.2713599999997</v>
      </c>
      <c r="BH8" s="63">
        <f t="shared" si="11"/>
        <v>2939.5160799999994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67" customFormat="1">
      <c r="A9" s="4">
        <f t="shared" si="12"/>
        <v>7</v>
      </c>
      <c r="B9" s="56" t="s">
        <v>2399</v>
      </c>
      <c r="C9" s="56" t="s">
        <v>2071</v>
      </c>
      <c r="D9" s="70" t="s">
        <v>2072</v>
      </c>
      <c r="E9" s="56"/>
      <c r="F9" s="56" t="s">
        <v>2073</v>
      </c>
      <c r="G9" s="56" t="s">
        <v>173</v>
      </c>
      <c r="H9" s="70" t="s">
        <v>1039</v>
      </c>
      <c r="I9" s="56"/>
      <c r="J9" s="70" t="s">
        <v>2074</v>
      </c>
      <c r="K9" s="56" t="s">
        <v>2387</v>
      </c>
      <c r="L9" s="56" t="s">
        <v>11</v>
      </c>
      <c r="M9" s="56" t="s">
        <v>2075</v>
      </c>
      <c r="N9" s="70" t="s">
        <v>2072</v>
      </c>
      <c r="O9" s="56"/>
      <c r="P9" s="56" t="s">
        <v>2073</v>
      </c>
      <c r="Q9" s="56" t="s">
        <v>173</v>
      </c>
      <c r="R9" s="70" t="s">
        <v>1039</v>
      </c>
      <c r="S9" s="56"/>
      <c r="T9" s="70" t="s">
        <v>2076</v>
      </c>
      <c r="U9" s="70" t="s">
        <v>2077</v>
      </c>
      <c r="V9" s="99">
        <v>21340</v>
      </c>
      <c r="W9" s="99"/>
      <c r="X9" s="99">
        <v>16489</v>
      </c>
      <c r="Y9" s="99"/>
      <c r="Z9" s="99">
        <v>5725</v>
      </c>
      <c r="AA9" s="99"/>
      <c r="AB9" s="99">
        <v>559</v>
      </c>
      <c r="AC9" s="99"/>
      <c r="AD9" s="99">
        <v>557</v>
      </c>
      <c r="AE9" s="99"/>
      <c r="AF9" s="99">
        <v>8722</v>
      </c>
      <c r="AG9" s="99">
        <v>9641</v>
      </c>
      <c r="AH9" s="100">
        <f t="shared" si="6"/>
        <v>63033</v>
      </c>
      <c r="AI9" s="57">
        <f t="shared" si="7"/>
        <v>63033</v>
      </c>
      <c r="AJ9" s="56" t="s">
        <v>1320</v>
      </c>
      <c r="AK9" s="56" t="s">
        <v>1888</v>
      </c>
      <c r="AL9" s="56"/>
      <c r="AM9" s="56">
        <v>8784</v>
      </c>
      <c r="AN9" s="56">
        <v>12</v>
      </c>
      <c r="AO9" s="56">
        <v>100</v>
      </c>
      <c r="AP9" s="56"/>
      <c r="AQ9" s="56">
        <f t="shared" si="8"/>
        <v>63033</v>
      </c>
      <c r="AR9" s="56">
        <f t="shared" si="9"/>
        <v>0</v>
      </c>
      <c r="AS9" s="101">
        <f t="shared" si="13"/>
        <v>0</v>
      </c>
      <c r="AT9" s="101">
        <f t="shared" si="13"/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63">
        <f>'dane do formularza ofertowego'!E9</f>
        <v>0</v>
      </c>
      <c r="AY9" s="31">
        <f t="shared" si="2"/>
        <v>0</v>
      </c>
      <c r="AZ9" s="63">
        <f>'dane do formularza ofertowego'!E10</f>
        <v>0</v>
      </c>
      <c r="BA9" s="31">
        <f t="shared" si="3"/>
        <v>0</v>
      </c>
      <c r="BB9" s="56"/>
      <c r="BC9" s="31">
        <f t="shared" si="10"/>
        <v>0</v>
      </c>
      <c r="BD9" s="56">
        <v>32.72</v>
      </c>
      <c r="BE9" s="31">
        <f t="shared" si="4"/>
        <v>392.64</v>
      </c>
      <c r="BF9" s="56">
        <v>3.1870000000000002E-2</v>
      </c>
      <c r="BG9" s="31">
        <f t="shared" si="5"/>
        <v>2008.8617100000001</v>
      </c>
      <c r="BH9" s="63">
        <f t="shared" si="11"/>
        <v>2401.50171</v>
      </c>
    </row>
    <row r="10" spans="1:93" s="67" customFormat="1">
      <c r="A10" s="4">
        <f t="shared" si="12"/>
        <v>8</v>
      </c>
      <c r="B10" s="56" t="s">
        <v>2399</v>
      </c>
      <c r="C10" s="56" t="s">
        <v>2086</v>
      </c>
      <c r="D10" s="70" t="s">
        <v>2087</v>
      </c>
      <c r="E10" s="56"/>
      <c r="F10" s="56" t="s">
        <v>2088</v>
      </c>
      <c r="G10" s="56" t="s">
        <v>2089</v>
      </c>
      <c r="H10" s="70" t="s">
        <v>697</v>
      </c>
      <c r="I10" s="56"/>
      <c r="J10" s="70" t="s">
        <v>2090</v>
      </c>
      <c r="K10" s="56" t="s">
        <v>2387</v>
      </c>
      <c r="L10" s="56" t="s">
        <v>11</v>
      </c>
      <c r="M10" s="56"/>
      <c r="N10" s="70" t="s">
        <v>2087</v>
      </c>
      <c r="O10" s="56"/>
      <c r="P10" s="56" t="s">
        <v>2088</v>
      </c>
      <c r="Q10" s="56" t="s">
        <v>2089</v>
      </c>
      <c r="R10" s="70" t="s">
        <v>697</v>
      </c>
      <c r="S10" s="56"/>
      <c r="T10" s="70" t="s">
        <v>2091</v>
      </c>
      <c r="U10" s="70" t="s">
        <v>2092</v>
      </c>
      <c r="V10" s="99"/>
      <c r="W10" s="99">
        <v>22559</v>
      </c>
      <c r="X10" s="99"/>
      <c r="Y10" s="99">
        <v>19098</v>
      </c>
      <c r="Z10" s="99"/>
      <c r="AA10" s="99">
        <v>6802</v>
      </c>
      <c r="AB10" s="99"/>
      <c r="AC10" s="99">
        <v>0</v>
      </c>
      <c r="AD10" s="99"/>
      <c r="AE10" s="99">
        <v>0</v>
      </c>
      <c r="AF10" s="99"/>
      <c r="AG10" s="99">
        <v>23880</v>
      </c>
      <c r="AH10" s="100">
        <f t="shared" si="6"/>
        <v>72339</v>
      </c>
      <c r="AI10" s="57">
        <f t="shared" si="7"/>
        <v>72339</v>
      </c>
      <c r="AJ10" s="56" t="str">
        <f>AJ9</f>
        <v>Lw-3.6</v>
      </c>
      <c r="AK10" s="56" t="s">
        <v>1888</v>
      </c>
      <c r="AL10" s="56"/>
      <c r="AM10" s="56">
        <v>8784</v>
      </c>
      <c r="AN10" s="56">
        <v>12</v>
      </c>
      <c r="AO10" s="56">
        <v>100</v>
      </c>
      <c r="AP10" s="56"/>
      <c r="AQ10" s="56">
        <f t="shared" si="8"/>
        <v>72339</v>
      </c>
      <c r="AR10" s="56">
        <f t="shared" si="9"/>
        <v>0</v>
      </c>
      <c r="AS10" s="101">
        <f t="shared" si="13"/>
        <v>0</v>
      </c>
      <c r="AT10" s="101">
        <f t="shared" si="13"/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56">
        <f>AX9</f>
        <v>0</v>
      </c>
      <c r="AY10" s="31">
        <f t="shared" si="2"/>
        <v>0</v>
      </c>
      <c r="AZ10" s="56">
        <f>AZ9</f>
        <v>0</v>
      </c>
      <c r="BA10" s="31">
        <f t="shared" si="3"/>
        <v>0</v>
      </c>
      <c r="BB10" s="56"/>
      <c r="BC10" s="31">
        <f t="shared" si="10"/>
        <v>0</v>
      </c>
      <c r="BD10" s="56">
        <f>BD9</f>
        <v>32.72</v>
      </c>
      <c r="BE10" s="31">
        <f t="shared" si="4"/>
        <v>392.64</v>
      </c>
      <c r="BF10" s="56">
        <f>BF9</f>
        <v>3.1870000000000002E-2</v>
      </c>
      <c r="BG10" s="31">
        <f t="shared" si="5"/>
        <v>2305.4439300000004</v>
      </c>
      <c r="BH10" s="63">
        <f t="shared" si="11"/>
        <v>2698.0839300000002</v>
      </c>
    </row>
    <row r="11" spans="1:93" s="67" customFormat="1">
      <c r="A11" s="4">
        <f t="shared" si="12"/>
        <v>9</v>
      </c>
      <c r="B11" s="56" t="s">
        <v>2399</v>
      </c>
      <c r="C11" s="56" t="s">
        <v>2093</v>
      </c>
      <c r="D11" s="70" t="s">
        <v>2094</v>
      </c>
      <c r="E11" s="56"/>
      <c r="F11" s="56" t="s">
        <v>2095</v>
      </c>
      <c r="G11" s="56" t="s">
        <v>2096</v>
      </c>
      <c r="H11" s="70" t="s">
        <v>59</v>
      </c>
      <c r="I11" s="56"/>
      <c r="J11" s="70" t="s">
        <v>2097</v>
      </c>
      <c r="K11" s="56" t="s">
        <v>2387</v>
      </c>
      <c r="L11" s="56" t="s">
        <v>11</v>
      </c>
      <c r="M11" s="56" t="s">
        <v>24</v>
      </c>
      <c r="N11" s="70" t="s">
        <v>2094</v>
      </c>
      <c r="O11" s="56"/>
      <c r="P11" s="56" t="s">
        <v>2095</v>
      </c>
      <c r="Q11" s="56" t="s">
        <v>2096</v>
      </c>
      <c r="R11" s="70" t="s">
        <v>59</v>
      </c>
      <c r="S11" s="56"/>
      <c r="T11" s="70" t="s">
        <v>2098</v>
      </c>
      <c r="U11" s="70" t="s">
        <v>2099</v>
      </c>
      <c r="V11" s="99">
        <v>20262</v>
      </c>
      <c r="W11" s="99">
        <v>15310</v>
      </c>
      <c r="X11" s="99">
        <v>13587</v>
      </c>
      <c r="Y11" s="99">
        <v>9977</v>
      </c>
      <c r="Z11" s="99">
        <v>5338</v>
      </c>
      <c r="AA11" s="99">
        <v>798</v>
      </c>
      <c r="AB11" s="99">
        <v>731</v>
      </c>
      <c r="AC11" s="99">
        <v>636</v>
      </c>
      <c r="AD11" s="99">
        <v>1254</v>
      </c>
      <c r="AE11" s="99">
        <v>6260</v>
      </c>
      <c r="AF11" s="99">
        <v>5984</v>
      </c>
      <c r="AG11" s="99">
        <v>26142</v>
      </c>
      <c r="AH11" s="100">
        <f t="shared" si="6"/>
        <v>106279</v>
      </c>
      <c r="AI11" s="57">
        <f t="shared" si="7"/>
        <v>106279</v>
      </c>
      <c r="AJ11" s="56" t="str">
        <f>AJ3</f>
        <v>Lw-4</v>
      </c>
      <c r="AK11" s="56" t="s">
        <v>1888</v>
      </c>
      <c r="AL11" s="56"/>
      <c r="AM11" s="56">
        <v>8784</v>
      </c>
      <c r="AN11" s="56">
        <v>12</v>
      </c>
      <c r="AO11" s="56">
        <v>100</v>
      </c>
      <c r="AP11" s="56"/>
      <c r="AQ11" s="56">
        <f t="shared" si="8"/>
        <v>106279</v>
      </c>
      <c r="AR11" s="56">
        <f t="shared" si="9"/>
        <v>0</v>
      </c>
      <c r="AS11" s="101">
        <f t="shared" si="13"/>
        <v>0</v>
      </c>
      <c r="AT11" s="101">
        <f t="shared" si="13"/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56">
        <f>AX3</f>
        <v>0</v>
      </c>
      <c r="AY11" s="31">
        <f t="shared" si="2"/>
        <v>0</v>
      </c>
      <c r="AZ11" s="56">
        <f>AZ3</f>
        <v>0</v>
      </c>
      <c r="BA11" s="31">
        <f t="shared" si="3"/>
        <v>0</v>
      </c>
      <c r="BB11" s="56"/>
      <c r="BC11" s="31">
        <f t="shared" si="10"/>
        <v>0</v>
      </c>
      <c r="BD11" s="56">
        <f>BD3</f>
        <v>159.47999999999999</v>
      </c>
      <c r="BE11" s="31">
        <f t="shared" si="4"/>
        <v>1913.7599999999998</v>
      </c>
      <c r="BF11" s="56">
        <f>BF3</f>
        <v>2.9149999999999999E-2</v>
      </c>
      <c r="BG11" s="31">
        <f t="shared" si="5"/>
        <v>3098.0328500000001</v>
      </c>
      <c r="BH11" s="63">
        <f t="shared" si="11"/>
        <v>5011.7928499999998</v>
      </c>
    </row>
    <row r="12" spans="1:93" s="67" customFormat="1">
      <c r="A12" s="4">
        <f t="shared" si="12"/>
        <v>10</v>
      </c>
      <c r="B12" s="56" t="s">
        <v>2399</v>
      </c>
      <c r="C12" s="56" t="s">
        <v>2093</v>
      </c>
      <c r="D12" s="70" t="s">
        <v>2094</v>
      </c>
      <c r="E12" s="56"/>
      <c r="F12" s="56" t="s">
        <v>2095</v>
      </c>
      <c r="G12" s="56" t="s">
        <v>2096</v>
      </c>
      <c r="H12" s="70" t="s">
        <v>59</v>
      </c>
      <c r="I12" s="56"/>
      <c r="J12" s="70" t="s">
        <v>2097</v>
      </c>
      <c r="K12" s="56" t="s">
        <v>2387</v>
      </c>
      <c r="L12" s="56" t="s">
        <v>11</v>
      </c>
      <c r="M12" s="56" t="s">
        <v>2100</v>
      </c>
      <c r="N12" s="70" t="s">
        <v>2094</v>
      </c>
      <c r="O12" s="56"/>
      <c r="P12" s="56" t="s">
        <v>2095</v>
      </c>
      <c r="Q12" s="56" t="s">
        <v>2101</v>
      </c>
      <c r="R12" s="70" t="s">
        <v>2102</v>
      </c>
      <c r="S12" s="56"/>
      <c r="T12" s="70" t="s">
        <v>2103</v>
      </c>
      <c r="U12" s="70" t="s">
        <v>2104</v>
      </c>
      <c r="V12" s="99"/>
      <c r="W12" s="99"/>
      <c r="X12" s="99">
        <v>0</v>
      </c>
      <c r="Y12" s="99"/>
      <c r="Z12" s="99"/>
      <c r="AA12" s="99"/>
      <c r="AB12" s="99"/>
      <c r="AC12" s="99"/>
      <c r="AD12" s="99"/>
      <c r="AE12" s="99"/>
      <c r="AF12" s="99"/>
      <c r="AG12" s="99">
        <v>177</v>
      </c>
      <c r="AH12" s="100">
        <f t="shared" si="6"/>
        <v>177</v>
      </c>
      <c r="AI12" s="57">
        <f t="shared" si="7"/>
        <v>177</v>
      </c>
      <c r="AJ12" s="56" t="s">
        <v>2105</v>
      </c>
      <c r="AK12" s="56" t="s">
        <v>1888</v>
      </c>
      <c r="AL12" s="56"/>
      <c r="AM12" s="56">
        <v>8784</v>
      </c>
      <c r="AN12" s="56">
        <v>12</v>
      </c>
      <c r="AO12" s="56">
        <v>100</v>
      </c>
      <c r="AP12" s="56"/>
      <c r="AQ12" s="56">
        <f t="shared" si="8"/>
        <v>177</v>
      </c>
      <c r="AR12" s="56">
        <f t="shared" si="9"/>
        <v>0</v>
      </c>
      <c r="AS12" s="101">
        <f t="shared" si="13"/>
        <v>0</v>
      </c>
      <c r="AT12" s="101">
        <f t="shared" si="13"/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63">
        <f>'dane do formularza ofertowego'!C9</f>
        <v>0</v>
      </c>
      <c r="AY12" s="31">
        <f t="shared" si="2"/>
        <v>0</v>
      </c>
      <c r="AZ12" s="63">
        <f>'dane do formularza ofertowego'!C10</f>
        <v>0</v>
      </c>
      <c r="BA12" s="31">
        <f t="shared" si="3"/>
        <v>0</v>
      </c>
      <c r="BB12" s="56"/>
      <c r="BC12" s="31">
        <f t="shared" si="10"/>
        <v>0</v>
      </c>
      <c r="BD12" s="56">
        <v>4.71</v>
      </c>
      <c r="BE12" s="31">
        <f t="shared" si="4"/>
        <v>56.519999999999996</v>
      </c>
      <c r="BF12" s="56">
        <v>3.7229999999999999E-2</v>
      </c>
      <c r="BG12" s="31">
        <f t="shared" si="5"/>
        <v>6.5897100000000002</v>
      </c>
      <c r="BH12" s="63">
        <f t="shared" si="11"/>
        <v>63.109709999999993</v>
      </c>
    </row>
    <row r="13" spans="1:93" s="67" customFormat="1">
      <c r="A13" s="4">
        <f t="shared" si="12"/>
        <v>11</v>
      </c>
      <c r="B13" s="56" t="s">
        <v>2399</v>
      </c>
      <c r="C13" s="56" t="s">
        <v>2106</v>
      </c>
      <c r="D13" s="70" t="s">
        <v>2107</v>
      </c>
      <c r="E13" s="56"/>
      <c r="F13" s="56" t="s">
        <v>2108</v>
      </c>
      <c r="G13" s="56" t="s">
        <v>2109</v>
      </c>
      <c r="H13" s="70" t="s">
        <v>143</v>
      </c>
      <c r="I13" s="56"/>
      <c r="J13" s="70" t="s">
        <v>2110</v>
      </c>
      <c r="K13" s="56" t="s">
        <v>2387</v>
      </c>
      <c r="L13" s="56" t="s">
        <v>11</v>
      </c>
      <c r="M13" s="56" t="s">
        <v>2111</v>
      </c>
      <c r="N13" s="70" t="s">
        <v>2107</v>
      </c>
      <c r="O13" s="56" t="s">
        <v>2108</v>
      </c>
      <c r="P13" s="56" t="s">
        <v>2108</v>
      </c>
      <c r="Q13" s="56" t="s">
        <v>2109</v>
      </c>
      <c r="R13" s="70" t="s">
        <v>143</v>
      </c>
      <c r="S13" s="56"/>
      <c r="T13" s="70" t="s">
        <v>2112</v>
      </c>
      <c r="U13" s="70" t="s">
        <v>2113</v>
      </c>
      <c r="V13" s="99"/>
      <c r="W13" s="99">
        <v>10347</v>
      </c>
      <c r="X13" s="99"/>
      <c r="Y13" s="99">
        <v>38214</v>
      </c>
      <c r="Z13" s="99"/>
      <c r="AA13" s="99">
        <v>372</v>
      </c>
      <c r="AB13" s="99"/>
      <c r="AC13" s="99">
        <v>0</v>
      </c>
      <c r="AD13" s="99"/>
      <c r="AE13" s="99">
        <v>4411</v>
      </c>
      <c r="AF13" s="99"/>
      <c r="AG13" s="99">
        <v>18651</v>
      </c>
      <c r="AH13" s="100">
        <f t="shared" si="6"/>
        <v>71995</v>
      </c>
      <c r="AI13" s="57">
        <f t="shared" si="7"/>
        <v>71995</v>
      </c>
      <c r="AJ13" s="56" t="str">
        <f>AJ9</f>
        <v>Lw-3.6</v>
      </c>
      <c r="AK13" s="56" t="s">
        <v>1888</v>
      </c>
      <c r="AL13" s="56"/>
      <c r="AM13" s="56">
        <v>8784</v>
      </c>
      <c r="AN13" s="56">
        <v>12</v>
      </c>
      <c r="AO13" s="56">
        <v>100</v>
      </c>
      <c r="AP13" s="56"/>
      <c r="AQ13" s="56">
        <f t="shared" si="8"/>
        <v>71995</v>
      </c>
      <c r="AR13" s="56">
        <f t="shared" si="9"/>
        <v>0</v>
      </c>
      <c r="AS13" s="101">
        <f t="shared" si="13"/>
        <v>0</v>
      </c>
      <c r="AT13" s="101">
        <f t="shared" si="13"/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56">
        <f>AX9</f>
        <v>0</v>
      </c>
      <c r="AY13" s="31">
        <f t="shared" si="2"/>
        <v>0</v>
      </c>
      <c r="AZ13" s="56">
        <f>AZ9</f>
        <v>0</v>
      </c>
      <c r="BA13" s="31">
        <f t="shared" si="3"/>
        <v>0</v>
      </c>
      <c r="BB13" s="56"/>
      <c r="BC13" s="31">
        <f t="shared" si="10"/>
        <v>0</v>
      </c>
      <c r="BD13" s="56">
        <f>BD9</f>
        <v>32.72</v>
      </c>
      <c r="BE13" s="31">
        <f t="shared" si="4"/>
        <v>392.64</v>
      </c>
      <c r="BF13" s="56">
        <f>BF9</f>
        <v>3.1870000000000002E-2</v>
      </c>
      <c r="BG13" s="31">
        <f t="shared" si="5"/>
        <v>2294.48065</v>
      </c>
      <c r="BH13" s="63">
        <f t="shared" si="11"/>
        <v>2687.1206499999998</v>
      </c>
    </row>
    <row r="14" spans="1:93" s="67" customFormat="1">
      <c r="A14" s="4">
        <f t="shared" si="12"/>
        <v>12</v>
      </c>
      <c r="B14" s="56" t="s">
        <v>2399</v>
      </c>
      <c r="C14" s="56" t="s">
        <v>2114</v>
      </c>
      <c r="D14" s="70" t="s">
        <v>2115</v>
      </c>
      <c r="E14" s="56"/>
      <c r="F14" s="56" t="s">
        <v>2116</v>
      </c>
      <c r="G14" s="56" t="s">
        <v>2117</v>
      </c>
      <c r="H14" s="70" t="s">
        <v>863</v>
      </c>
      <c r="I14" s="56"/>
      <c r="J14" s="70" t="s">
        <v>2118</v>
      </c>
      <c r="K14" s="56" t="s">
        <v>2387</v>
      </c>
      <c r="L14" s="56" t="s">
        <v>11</v>
      </c>
      <c r="M14" s="56" t="s">
        <v>954</v>
      </c>
      <c r="N14" s="70" t="s">
        <v>2115</v>
      </c>
      <c r="O14" s="56" t="s">
        <v>2116</v>
      </c>
      <c r="P14" s="56" t="s">
        <v>2116</v>
      </c>
      <c r="Q14" s="56" t="s">
        <v>2117</v>
      </c>
      <c r="R14" s="70" t="s">
        <v>863</v>
      </c>
      <c r="S14" s="56"/>
      <c r="T14" s="70" t="s">
        <v>2119</v>
      </c>
      <c r="U14" s="70" t="s">
        <v>2120</v>
      </c>
      <c r="V14" s="99">
        <v>15362</v>
      </c>
      <c r="W14" s="99">
        <v>21128</v>
      </c>
      <c r="X14" s="99">
        <v>13871</v>
      </c>
      <c r="Y14" s="99">
        <v>10526</v>
      </c>
      <c r="Z14" s="99">
        <v>7094</v>
      </c>
      <c r="AA14" s="99">
        <v>2120</v>
      </c>
      <c r="AB14" s="99">
        <v>1101</v>
      </c>
      <c r="AC14" s="99">
        <v>946</v>
      </c>
      <c r="AD14" s="99">
        <v>1050</v>
      </c>
      <c r="AE14" s="99">
        <v>4675</v>
      </c>
      <c r="AF14" s="99">
        <v>6911</v>
      </c>
      <c r="AG14" s="99">
        <v>23221</v>
      </c>
      <c r="AH14" s="100">
        <f t="shared" si="6"/>
        <v>108005</v>
      </c>
      <c r="AI14" s="57">
        <f t="shared" si="7"/>
        <v>108005</v>
      </c>
      <c r="AJ14" s="56" t="str">
        <f>AJ3</f>
        <v>Lw-4</v>
      </c>
      <c r="AK14" s="56" t="s">
        <v>1888</v>
      </c>
      <c r="AL14" s="56"/>
      <c r="AM14" s="56">
        <v>8784</v>
      </c>
      <c r="AN14" s="56">
        <v>12</v>
      </c>
      <c r="AO14" s="56">
        <v>100</v>
      </c>
      <c r="AP14" s="56"/>
      <c r="AQ14" s="56">
        <f t="shared" si="8"/>
        <v>108005</v>
      </c>
      <c r="AR14" s="56">
        <f t="shared" si="9"/>
        <v>0</v>
      </c>
      <c r="AS14" s="101">
        <f t="shared" si="13"/>
        <v>0</v>
      </c>
      <c r="AT14" s="101">
        <f t="shared" si="13"/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56">
        <f>AX3</f>
        <v>0</v>
      </c>
      <c r="AY14" s="31">
        <f t="shared" si="2"/>
        <v>0</v>
      </c>
      <c r="AZ14" s="56">
        <f>AZ3</f>
        <v>0</v>
      </c>
      <c r="BA14" s="31">
        <f t="shared" si="3"/>
        <v>0</v>
      </c>
      <c r="BB14" s="56"/>
      <c r="BC14" s="31">
        <f t="shared" si="10"/>
        <v>0</v>
      </c>
      <c r="BD14" s="56">
        <f>BD3</f>
        <v>159.47999999999999</v>
      </c>
      <c r="BE14" s="31">
        <f t="shared" si="4"/>
        <v>1913.7599999999998</v>
      </c>
      <c r="BF14" s="56">
        <f>BF3</f>
        <v>2.9149999999999999E-2</v>
      </c>
      <c r="BG14" s="31">
        <f t="shared" si="5"/>
        <v>3148.34575</v>
      </c>
      <c r="BH14" s="63">
        <f t="shared" si="11"/>
        <v>5062.1057499999997</v>
      </c>
    </row>
    <row r="15" spans="1:93" s="67" customFormat="1">
      <c r="A15" s="4">
        <f t="shared" si="12"/>
        <v>13</v>
      </c>
      <c r="B15" s="56" t="s">
        <v>2399</v>
      </c>
      <c r="C15" s="56" t="s">
        <v>2121</v>
      </c>
      <c r="D15" s="70" t="s">
        <v>2122</v>
      </c>
      <c r="E15" s="56"/>
      <c r="F15" s="56" t="s">
        <v>2123</v>
      </c>
      <c r="G15" s="56" t="s">
        <v>1539</v>
      </c>
      <c r="H15" s="70" t="s">
        <v>114</v>
      </c>
      <c r="I15" s="56"/>
      <c r="J15" s="70" t="s">
        <v>2124</v>
      </c>
      <c r="K15" s="56" t="s">
        <v>2387</v>
      </c>
      <c r="L15" s="56" t="s">
        <v>11</v>
      </c>
      <c r="M15" s="56" t="s">
        <v>2125</v>
      </c>
      <c r="N15" s="70" t="s">
        <v>2126</v>
      </c>
      <c r="O15" s="56" t="s">
        <v>2127</v>
      </c>
      <c r="P15" s="56" t="s">
        <v>2128</v>
      </c>
      <c r="Q15" s="56"/>
      <c r="R15" s="70" t="s">
        <v>2129</v>
      </c>
      <c r="S15" s="56"/>
      <c r="T15" s="70" t="s">
        <v>2130</v>
      </c>
      <c r="U15" s="70" t="s">
        <v>2131</v>
      </c>
      <c r="V15" s="99">
        <v>10832</v>
      </c>
      <c r="W15" s="99"/>
      <c r="X15" s="99">
        <v>8958</v>
      </c>
      <c r="Y15" s="99"/>
      <c r="Z15" s="99">
        <v>4097</v>
      </c>
      <c r="AA15" s="99"/>
      <c r="AB15" s="99">
        <v>798</v>
      </c>
      <c r="AC15" s="99"/>
      <c r="AD15" s="99">
        <v>1761</v>
      </c>
      <c r="AE15" s="99"/>
      <c r="AF15" s="99">
        <v>5713</v>
      </c>
      <c r="AG15" s="99">
        <v>5706</v>
      </c>
      <c r="AH15" s="100">
        <f t="shared" si="6"/>
        <v>37865</v>
      </c>
      <c r="AI15" s="57">
        <f t="shared" si="7"/>
        <v>37865</v>
      </c>
      <c r="AJ15" s="56" t="str">
        <f>AJ9</f>
        <v>Lw-3.6</v>
      </c>
      <c r="AK15" s="56" t="s">
        <v>1888</v>
      </c>
      <c r="AL15" s="56"/>
      <c r="AM15" s="56">
        <v>8784</v>
      </c>
      <c r="AN15" s="56">
        <v>12</v>
      </c>
      <c r="AO15" s="56">
        <v>100</v>
      </c>
      <c r="AP15" s="56"/>
      <c r="AQ15" s="56">
        <f t="shared" si="8"/>
        <v>37865</v>
      </c>
      <c r="AR15" s="56">
        <f t="shared" si="9"/>
        <v>0</v>
      </c>
      <c r="AS15" s="101">
        <f t="shared" si="13"/>
        <v>0</v>
      </c>
      <c r="AT15" s="101">
        <f t="shared" si="13"/>
        <v>0</v>
      </c>
      <c r="AU15" s="31">
        <f t="shared" si="0"/>
        <v>0</v>
      </c>
      <c r="AV15" s="31">
        <f t="shared" si="0"/>
        <v>0</v>
      </c>
      <c r="AW15" s="31">
        <f t="shared" si="1"/>
        <v>0</v>
      </c>
      <c r="AX15" s="56">
        <f>AX9</f>
        <v>0</v>
      </c>
      <c r="AY15" s="31">
        <f t="shared" si="2"/>
        <v>0</v>
      </c>
      <c r="AZ15" s="56">
        <f>AZ9</f>
        <v>0</v>
      </c>
      <c r="BA15" s="31">
        <f t="shared" si="3"/>
        <v>0</v>
      </c>
      <c r="BB15" s="56"/>
      <c r="BC15" s="31">
        <f t="shared" si="10"/>
        <v>0</v>
      </c>
      <c r="BD15" s="56">
        <f>BD9</f>
        <v>32.72</v>
      </c>
      <c r="BE15" s="31">
        <f t="shared" si="4"/>
        <v>392.64</v>
      </c>
      <c r="BF15" s="56">
        <f>BF9</f>
        <v>3.1870000000000002E-2</v>
      </c>
      <c r="BG15" s="31">
        <f t="shared" si="5"/>
        <v>1206.75755</v>
      </c>
      <c r="BH15" s="63">
        <f t="shared" si="11"/>
        <v>1599.3975500000001</v>
      </c>
    </row>
    <row r="16" spans="1:93" s="67" customFormat="1">
      <c r="A16" s="4">
        <f t="shared" si="12"/>
        <v>14</v>
      </c>
      <c r="B16" s="56" t="s">
        <v>2399</v>
      </c>
      <c r="C16" s="56" t="s">
        <v>2121</v>
      </c>
      <c r="D16" s="70" t="s">
        <v>2122</v>
      </c>
      <c r="E16" s="56"/>
      <c r="F16" s="56" t="s">
        <v>2123</v>
      </c>
      <c r="G16" s="56" t="s">
        <v>1539</v>
      </c>
      <c r="H16" s="70" t="s">
        <v>114</v>
      </c>
      <c r="I16" s="56"/>
      <c r="J16" s="70" t="s">
        <v>2124</v>
      </c>
      <c r="K16" s="56" t="s">
        <v>2387</v>
      </c>
      <c r="L16" s="56" t="s">
        <v>11</v>
      </c>
      <c r="M16" s="56" t="s">
        <v>2132</v>
      </c>
      <c r="N16" s="70" t="s">
        <v>2122</v>
      </c>
      <c r="O16" s="56" t="s">
        <v>2123</v>
      </c>
      <c r="P16" s="56" t="s">
        <v>2123</v>
      </c>
      <c r="Q16" s="56" t="s">
        <v>1539</v>
      </c>
      <c r="R16" s="70" t="s">
        <v>114</v>
      </c>
      <c r="S16" s="56"/>
      <c r="T16" s="70" t="s">
        <v>2133</v>
      </c>
      <c r="U16" s="70" t="s">
        <v>2134</v>
      </c>
      <c r="V16" s="99">
        <v>25646</v>
      </c>
      <c r="W16" s="99">
        <v>19377</v>
      </c>
      <c r="X16" s="99">
        <v>18387</v>
      </c>
      <c r="Y16" s="99">
        <v>12684</v>
      </c>
      <c r="Z16" s="99">
        <v>116</v>
      </c>
      <c r="AA16" s="99">
        <v>0</v>
      </c>
      <c r="AB16" s="99">
        <v>0</v>
      </c>
      <c r="AC16" s="99">
        <v>0</v>
      </c>
      <c r="AD16" s="99">
        <v>3547</v>
      </c>
      <c r="AE16" s="99">
        <v>9531</v>
      </c>
      <c r="AF16" s="99">
        <v>16360</v>
      </c>
      <c r="AG16" s="99">
        <v>23815</v>
      </c>
      <c r="AH16" s="100">
        <f t="shared" si="6"/>
        <v>129463</v>
      </c>
      <c r="AI16" s="57">
        <f t="shared" si="7"/>
        <v>129463</v>
      </c>
      <c r="AJ16" s="56" t="str">
        <f>AJ3</f>
        <v>Lw-4</v>
      </c>
      <c r="AK16" s="56" t="s">
        <v>1888</v>
      </c>
      <c r="AL16" s="56"/>
      <c r="AM16" s="56">
        <v>8784</v>
      </c>
      <c r="AN16" s="56">
        <v>12</v>
      </c>
      <c r="AO16" s="56">
        <v>100</v>
      </c>
      <c r="AP16" s="56"/>
      <c r="AQ16" s="56">
        <f t="shared" si="8"/>
        <v>129463</v>
      </c>
      <c r="AR16" s="56">
        <f t="shared" si="9"/>
        <v>0</v>
      </c>
      <c r="AS16" s="101">
        <f t="shared" si="13"/>
        <v>0</v>
      </c>
      <c r="AT16" s="101">
        <f t="shared" si="13"/>
        <v>0</v>
      </c>
      <c r="AU16" s="31">
        <f t="shared" si="0"/>
        <v>0</v>
      </c>
      <c r="AV16" s="31">
        <f t="shared" si="0"/>
        <v>0</v>
      </c>
      <c r="AW16" s="31">
        <f t="shared" si="1"/>
        <v>0</v>
      </c>
      <c r="AX16" s="56">
        <f>AX3</f>
        <v>0</v>
      </c>
      <c r="AY16" s="31">
        <f t="shared" si="2"/>
        <v>0</v>
      </c>
      <c r="AZ16" s="56">
        <f>AZ3</f>
        <v>0</v>
      </c>
      <c r="BA16" s="31">
        <f t="shared" si="3"/>
        <v>0</v>
      </c>
      <c r="BB16" s="56"/>
      <c r="BC16" s="31">
        <f t="shared" si="10"/>
        <v>0</v>
      </c>
      <c r="BD16" s="56">
        <f>BD3</f>
        <v>159.47999999999999</v>
      </c>
      <c r="BE16" s="31">
        <f t="shared" si="4"/>
        <v>1913.7599999999998</v>
      </c>
      <c r="BF16" s="56">
        <f>BF3</f>
        <v>2.9149999999999999E-2</v>
      </c>
      <c r="BG16" s="31">
        <f t="shared" si="5"/>
        <v>3773.84645</v>
      </c>
      <c r="BH16" s="63">
        <f t="shared" si="11"/>
        <v>5687.6064499999993</v>
      </c>
    </row>
    <row r="17" spans="1:60" s="67" customFormat="1">
      <c r="A17" s="4">
        <f t="shared" si="12"/>
        <v>15</v>
      </c>
      <c r="B17" s="56" t="s">
        <v>2399</v>
      </c>
      <c r="C17" s="56" t="s">
        <v>2135</v>
      </c>
      <c r="D17" s="70" t="s">
        <v>2136</v>
      </c>
      <c r="E17" s="56"/>
      <c r="F17" s="56" t="s">
        <v>2137</v>
      </c>
      <c r="G17" s="56" t="s">
        <v>2138</v>
      </c>
      <c r="H17" s="70" t="s">
        <v>439</v>
      </c>
      <c r="I17" s="56"/>
      <c r="J17" s="70" t="s">
        <v>2139</v>
      </c>
      <c r="K17" s="56" t="s">
        <v>2387</v>
      </c>
      <c r="L17" s="56" t="s">
        <v>11</v>
      </c>
      <c r="M17" s="56" t="s">
        <v>153</v>
      </c>
      <c r="N17" s="70" t="s">
        <v>2136</v>
      </c>
      <c r="O17" s="56"/>
      <c r="P17" s="56" t="s">
        <v>2137</v>
      </c>
      <c r="Q17" s="56" t="s">
        <v>2138</v>
      </c>
      <c r="R17" s="70" t="s">
        <v>439</v>
      </c>
      <c r="S17" s="56"/>
      <c r="T17" s="70" t="s">
        <v>2140</v>
      </c>
      <c r="U17" s="70" t="s">
        <v>2141</v>
      </c>
      <c r="V17" s="99">
        <v>43030</v>
      </c>
      <c r="W17" s="99">
        <v>9662</v>
      </c>
      <c r="X17" s="99">
        <v>6135</v>
      </c>
      <c r="Y17" s="99">
        <v>16219</v>
      </c>
      <c r="Z17" s="99">
        <v>2324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1734</v>
      </c>
      <c r="AG17" s="99">
        <v>26272</v>
      </c>
      <c r="AH17" s="100">
        <f t="shared" si="6"/>
        <v>105376</v>
      </c>
      <c r="AI17" s="57">
        <f t="shared" si="7"/>
        <v>105376</v>
      </c>
      <c r="AJ17" s="56" t="str">
        <f>AJ9</f>
        <v>Lw-3.6</v>
      </c>
      <c r="AK17" s="56" t="s">
        <v>1888</v>
      </c>
      <c r="AL17" s="56"/>
      <c r="AM17" s="56">
        <v>8784</v>
      </c>
      <c r="AN17" s="56">
        <v>12</v>
      </c>
      <c r="AO17" s="56">
        <v>100</v>
      </c>
      <c r="AP17" s="56"/>
      <c r="AQ17" s="56">
        <f t="shared" si="8"/>
        <v>105376</v>
      </c>
      <c r="AR17" s="56">
        <f t="shared" si="9"/>
        <v>0</v>
      </c>
      <c r="AS17" s="101">
        <f t="shared" si="13"/>
        <v>0</v>
      </c>
      <c r="AT17" s="101">
        <f t="shared" si="13"/>
        <v>0</v>
      </c>
      <c r="AU17" s="31">
        <f t="shared" si="0"/>
        <v>0</v>
      </c>
      <c r="AV17" s="31">
        <f t="shared" si="0"/>
        <v>0</v>
      </c>
      <c r="AW17" s="31">
        <f t="shared" si="1"/>
        <v>0</v>
      </c>
      <c r="AX17" s="56">
        <f>AX9</f>
        <v>0</v>
      </c>
      <c r="AY17" s="31">
        <f t="shared" si="2"/>
        <v>0</v>
      </c>
      <c r="AZ17" s="56">
        <f>AZ9</f>
        <v>0</v>
      </c>
      <c r="BA17" s="31">
        <f t="shared" si="3"/>
        <v>0</v>
      </c>
      <c r="BB17" s="56"/>
      <c r="BC17" s="31">
        <f t="shared" si="10"/>
        <v>0</v>
      </c>
      <c r="BD17" s="56">
        <f>BD9</f>
        <v>32.72</v>
      </c>
      <c r="BE17" s="31">
        <f t="shared" si="4"/>
        <v>392.64</v>
      </c>
      <c r="BF17" s="56">
        <f>BF9</f>
        <v>3.1870000000000002E-2</v>
      </c>
      <c r="BG17" s="31">
        <f t="shared" si="5"/>
        <v>3358.3331200000002</v>
      </c>
      <c r="BH17" s="63">
        <f t="shared" si="11"/>
        <v>3750.9731200000001</v>
      </c>
    </row>
    <row r="18" spans="1:60" s="67" customFormat="1">
      <c r="A18" s="4">
        <f t="shared" si="12"/>
        <v>16</v>
      </c>
      <c r="B18" s="56" t="s">
        <v>2399</v>
      </c>
      <c r="C18" s="56" t="s">
        <v>2142</v>
      </c>
      <c r="D18" s="70" t="s">
        <v>2143</v>
      </c>
      <c r="E18" s="56"/>
      <c r="F18" s="56" t="s">
        <v>2144</v>
      </c>
      <c r="G18" s="56" t="s">
        <v>2145</v>
      </c>
      <c r="H18" s="70" t="s">
        <v>39</v>
      </c>
      <c r="I18" s="56"/>
      <c r="J18" s="70" t="s">
        <v>2146</v>
      </c>
      <c r="K18" s="56" t="s">
        <v>2387</v>
      </c>
      <c r="L18" s="56" t="s">
        <v>11</v>
      </c>
      <c r="M18" s="56" t="s">
        <v>14</v>
      </c>
      <c r="N18" s="70" t="s">
        <v>2143</v>
      </c>
      <c r="O18" s="56" t="s">
        <v>2144</v>
      </c>
      <c r="P18" s="56" t="s">
        <v>2144</v>
      </c>
      <c r="Q18" s="56" t="s">
        <v>2145</v>
      </c>
      <c r="R18" s="70" t="s">
        <v>39</v>
      </c>
      <c r="S18" s="56"/>
      <c r="T18" s="70" t="s">
        <v>2147</v>
      </c>
      <c r="U18" s="70" t="s">
        <v>2148</v>
      </c>
      <c r="V18" s="99">
        <v>32033</v>
      </c>
      <c r="W18" s="99">
        <v>26033</v>
      </c>
      <c r="X18" s="99">
        <v>27014</v>
      </c>
      <c r="Y18" s="99">
        <v>19246</v>
      </c>
      <c r="Z18" s="99">
        <v>6003</v>
      </c>
      <c r="AA18" s="99">
        <v>1232</v>
      </c>
      <c r="AB18" s="99">
        <v>0</v>
      </c>
      <c r="AC18" s="99">
        <v>0</v>
      </c>
      <c r="AD18" s="99">
        <v>6958</v>
      </c>
      <c r="AE18" s="99">
        <v>12716</v>
      </c>
      <c r="AF18" s="99">
        <v>22941</v>
      </c>
      <c r="AG18" s="99">
        <v>31216</v>
      </c>
      <c r="AH18" s="100">
        <f t="shared" si="6"/>
        <v>185392</v>
      </c>
      <c r="AI18" s="57">
        <f t="shared" si="7"/>
        <v>185392</v>
      </c>
      <c r="AJ18" s="56" t="str">
        <f>AJ3</f>
        <v>Lw-4</v>
      </c>
      <c r="AK18" s="56" t="s">
        <v>1888</v>
      </c>
      <c r="AL18" s="56"/>
      <c r="AM18" s="56">
        <v>8784</v>
      </c>
      <c r="AN18" s="56">
        <v>12</v>
      </c>
      <c r="AO18" s="56">
        <v>100</v>
      </c>
      <c r="AP18" s="56"/>
      <c r="AQ18" s="56">
        <f t="shared" si="8"/>
        <v>185392</v>
      </c>
      <c r="AR18" s="56">
        <f t="shared" si="9"/>
        <v>0</v>
      </c>
      <c r="AS18" s="101">
        <f t="shared" si="13"/>
        <v>0</v>
      </c>
      <c r="AT18" s="101">
        <f t="shared" si="13"/>
        <v>0</v>
      </c>
      <c r="AU18" s="31">
        <f t="shared" si="0"/>
        <v>0</v>
      </c>
      <c r="AV18" s="31">
        <f t="shared" si="0"/>
        <v>0</v>
      </c>
      <c r="AW18" s="31">
        <f t="shared" si="1"/>
        <v>0</v>
      </c>
      <c r="AX18" s="56">
        <f>AX3</f>
        <v>0</v>
      </c>
      <c r="AY18" s="31">
        <f t="shared" si="2"/>
        <v>0</v>
      </c>
      <c r="AZ18" s="56">
        <f>AZ3</f>
        <v>0</v>
      </c>
      <c r="BA18" s="31">
        <f t="shared" si="3"/>
        <v>0</v>
      </c>
      <c r="BB18" s="56"/>
      <c r="BC18" s="31">
        <f t="shared" si="10"/>
        <v>0</v>
      </c>
      <c r="BD18" s="56">
        <f>BD3</f>
        <v>159.47999999999999</v>
      </c>
      <c r="BE18" s="31">
        <f t="shared" si="4"/>
        <v>1913.7599999999998</v>
      </c>
      <c r="BF18" s="56">
        <f>BF3</f>
        <v>2.9149999999999999E-2</v>
      </c>
      <c r="BG18" s="31">
        <f t="shared" si="5"/>
        <v>5404.1768000000002</v>
      </c>
      <c r="BH18" s="63">
        <f t="shared" si="11"/>
        <v>7317.9367999999995</v>
      </c>
    </row>
    <row r="19" spans="1:60" s="67" customFormat="1">
      <c r="A19" s="4">
        <f t="shared" si="12"/>
        <v>17</v>
      </c>
      <c r="B19" s="56" t="s">
        <v>2399</v>
      </c>
      <c r="C19" s="56" t="s">
        <v>2149</v>
      </c>
      <c r="D19" s="70" t="s">
        <v>2400</v>
      </c>
      <c r="E19" s="56" t="s">
        <v>2401</v>
      </c>
      <c r="F19" s="56" t="s">
        <v>2401</v>
      </c>
      <c r="G19" s="56"/>
      <c r="H19" s="70" t="s">
        <v>131</v>
      </c>
      <c r="I19" s="56"/>
      <c r="J19" s="70" t="s">
        <v>2150</v>
      </c>
      <c r="K19" s="56" t="s">
        <v>2387</v>
      </c>
      <c r="L19" s="56" t="s">
        <v>11</v>
      </c>
      <c r="M19" s="56" t="s">
        <v>2151</v>
      </c>
      <c r="N19" s="56" t="s">
        <v>2188</v>
      </c>
      <c r="O19" s="56"/>
      <c r="P19" s="56" t="s">
        <v>2152</v>
      </c>
      <c r="Q19" s="56" t="s">
        <v>2153</v>
      </c>
      <c r="R19" s="70" t="s">
        <v>1792</v>
      </c>
      <c r="S19" s="70" t="s">
        <v>166</v>
      </c>
      <c r="T19" s="70" t="s">
        <v>2154</v>
      </c>
      <c r="U19" s="70" t="s">
        <v>2155</v>
      </c>
      <c r="V19" s="99"/>
      <c r="W19" s="99"/>
      <c r="X19" s="99">
        <v>0</v>
      </c>
      <c r="Y19" s="99"/>
      <c r="Z19" s="99"/>
      <c r="AA19" s="99"/>
      <c r="AB19" s="99"/>
      <c r="AC19" s="99"/>
      <c r="AD19" s="99"/>
      <c r="AE19" s="99"/>
      <c r="AF19" s="99"/>
      <c r="AG19" s="99">
        <v>35</v>
      </c>
      <c r="AH19" s="100">
        <f t="shared" si="6"/>
        <v>35</v>
      </c>
      <c r="AI19" s="57">
        <f t="shared" si="7"/>
        <v>35</v>
      </c>
      <c r="AJ19" s="56" t="str">
        <f>AJ12</f>
        <v>Lw-1.1</v>
      </c>
      <c r="AK19" s="56" t="s">
        <v>1888</v>
      </c>
      <c r="AL19" s="56"/>
      <c r="AM19" s="56">
        <v>8784</v>
      </c>
      <c r="AN19" s="56">
        <v>12</v>
      </c>
      <c r="AO19" s="56">
        <v>100</v>
      </c>
      <c r="AP19" s="56"/>
      <c r="AQ19" s="56">
        <f t="shared" si="8"/>
        <v>35</v>
      </c>
      <c r="AR19" s="56">
        <f t="shared" si="9"/>
        <v>0</v>
      </c>
      <c r="AS19" s="101">
        <f t="shared" si="13"/>
        <v>0</v>
      </c>
      <c r="AT19" s="101">
        <f t="shared" si="13"/>
        <v>0</v>
      </c>
      <c r="AU19" s="31">
        <f t="shared" si="0"/>
        <v>0</v>
      </c>
      <c r="AV19" s="31">
        <f t="shared" si="0"/>
        <v>0</v>
      </c>
      <c r="AW19" s="31">
        <f t="shared" si="1"/>
        <v>0</v>
      </c>
      <c r="AX19" s="56">
        <f>AX12</f>
        <v>0</v>
      </c>
      <c r="AY19" s="31">
        <f t="shared" si="2"/>
        <v>0</v>
      </c>
      <c r="AZ19" s="56">
        <f>AZ12</f>
        <v>0</v>
      </c>
      <c r="BA19" s="31">
        <f t="shared" si="3"/>
        <v>0</v>
      </c>
      <c r="BB19" s="56"/>
      <c r="BC19" s="31">
        <f t="shared" si="10"/>
        <v>0</v>
      </c>
      <c r="BD19" s="56">
        <f>BD12</f>
        <v>4.71</v>
      </c>
      <c r="BE19" s="31">
        <f t="shared" si="4"/>
        <v>56.519999999999996</v>
      </c>
      <c r="BF19" s="56">
        <f>BF12</f>
        <v>3.7229999999999999E-2</v>
      </c>
      <c r="BG19" s="31">
        <f t="shared" si="5"/>
        <v>1.30305</v>
      </c>
      <c r="BH19" s="63">
        <f t="shared" si="11"/>
        <v>57.823049999999995</v>
      </c>
    </row>
    <row r="20" spans="1:60" s="67" customFormat="1">
      <c r="A20" s="4">
        <f t="shared" si="12"/>
        <v>18</v>
      </c>
      <c r="B20" s="56" t="s">
        <v>2399</v>
      </c>
      <c r="C20" s="56" t="s">
        <v>2149</v>
      </c>
      <c r="D20" s="70" t="s">
        <v>2400</v>
      </c>
      <c r="E20" s="56" t="s">
        <v>2401</v>
      </c>
      <c r="F20" s="56" t="s">
        <v>2401</v>
      </c>
      <c r="G20" s="56"/>
      <c r="H20" s="70" t="s">
        <v>131</v>
      </c>
      <c r="I20" s="56"/>
      <c r="J20" s="70" t="s">
        <v>2150</v>
      </c>
      <c r="K20" s="56" t="s">
        <v>2387</v>
      </c>
      <c r="L20" s="56" t="s">
        <v>11</v>
      </c>
      <c r="M20" s="56" t="s">
        <v>24</v>
      </c>
      <c r="N20" s="70" t="s">
        <v>2400</v>
      </c>
      <c r="O20" s="56" t="s">
        <v>2401</v>
      </c>
      <c r="P20" s="56" t="s">
        <v>2401</v>
      </c>
      <c r="Q20" s="56"/>
      <c r="R20" s="70" t="s">
        <v>131</v>
      </c>
      <c r="S20" s="56"/>
      <c r="T20" s="70" t="s">
        <v>2156</v>
      </c>
      <c r="U20" s="70" t="s">
        <v>2157</v>
      </c>
      <c r="V20" s="99"/>
      <c r="W20" s="99">
        <v>22951</v>
      </c>
      <c r="X20" s="99"/>
      <c r="Y20" s="99">
        <v>25458</v>
      </c>
      <c r="Z20" s="99"/>
      <c r="AA20" s="99">
        <v>2278</v>
      </c>
      <c r="AB20" s="99"/>
      <c r="AC20" s="99">
        <v>1112</v>
      </c>
      <c r="AD20" s="99"/>
      <c r="AE20" s="99">
        <v>6572</v>
      </c>
      <c r="AF20" s="99"/>
      <c r="AG20" s="99">
        <v>23710</v>
      </c>
      <c r="AH20" s="100">
        <f t="shared" si="6"/>
        <v>82081</v>
      </c>
      <c r="AI20" s="57">
        <f t="shared" si="7"/>
        <v>82081</v>
      </c>
      <c r="AJ20" s="56" t="str">
        <f>AJ9</f>
        <v>Lw-3.6</v>
      </c>
      <c r="AK20" s="56" t="s">
        <v>1888</v>
      </c>
      <c r="AL20" s="56"/>
      <c r="AM20" s="56">
        <v>8784</v>
      </c>
      <c r="AN20" s="56">
        <v>12</v>
      </c>
      <c r="AO20" s="56">
        <v>100</v>
      </c>
      <c r="AP20" s="56"/>
      <c r="AQ20" s="56">
        <f t="shared" si="8"/>
        <v>82081</v>
      </c>
      <c r="AR20" s="56">
        <f t="shared" si="9"/>
        <v>0</v>
      </c>
      <c r="AS20" s="101">
        <f t="shared" si="13"/>
        <v>0</v>
      </c>
      <c r="AT20" s="101">
        <f t="shared" si="13"/>
        <v>0</v>
      </c>
      <c r="AU20" s="31">
        <f t="shared" si="0"/>
        <v>0</v>
      </c>
      <c r="AV20" s="31">
        <f t="shared" si="0"/>
        <v>0</v>
      </c>
      <c r="AW20" s="31">
        <f t="shared" si="1"/>
        <v>0</v>
      </c>
      <c r="AX20" s="56">
        <f>AX9</f>
        <v>0</v>
      </c>
      <c r="AY20" s="31">
        <f t="shared" si="2"/>
        <v>0</v>
      </c>
      <c r="AZ20" s="56">
        <f>AZ9</f>
        <v>0</v>
      </c>
      <c r="BA20" s="31">
        <f t="shared" si="3"/>
        <v>0</v>
      </c>
      <c r="BB20" s="56"/>
      <c r="BC20" s="31">
        <f t="shared" si="10"/>
        <v>0</v>
      </c>
      <c r="BD20" s="56">
        <f>BD9</f>
        <v>32.72</v>
      </c>
      <c r="BE20" s="31">
        <f t="shared" si="4"/>
        <v>392.64</v>
      </c>
      <c r="BF20" s="56">
        <f>BF9</f>
        <v>3.1870000000000002E-2</v>
      </c>
      <c r="BG20" s="31">
        <f t="shared" si="5"/>
        <v>2615.9214700000002</v>
      </c>
      <c r="BH20" s="63">
        <f t="shared" si="11"/>
        <v>3008.5614700000001</v>
      </c>
    </row>
    <row r="21" spans="1:60" s="67" customFormat="1">
      <c r="A21" s="4">
        <f t="shared" si="12"/>
        <v>19</v>
      </c>
      <c r="B21" s="56" t="s">
        <v>2399</v>
      </c>
      <c r="C21" s="56" t="s">
        <v>2158</v>
      </c>
      <c r="D21" s="70" t="s">
        <v>2159</v>
      </c>
      <c r="E21" s="56"/>
      <c r="F21" s="56" t="s">
        <v>2160</v>
      </c>
      <c r="G21" s="56" t="s">
        <v>2161</v>
      </c>
      <c r="H21" s="70" t="s">
        <v>102</v>
      </c>
      <c r="I21" s="56"/>
      <c r="J21" s="70" t="s">
        <v>2162</v>
      </c>
      <c r="K21" s="56" t="s">
        <v>2387</v>
      </c>
      <c r="L21" s="56" t="s">
        <v>11</v>
      </c>
      <c r="M21" s="56" t="s">
        <v>2163</v>
      </c>
      <c r="N21" s="70" t="s">
        <v>2159</v>
      </c>
      <c r="O21" s="56"/>
      <c r="P21" s="56" t="s">
        <v>2160</v>
      </c>
      <c r="Q21" s="56" t="s">
        <v>2161</v>
      </c>
      <c r="R21" s="70" t="s">
        <v>102</v>
      </c>
      <c r="S21" s="56"/>
      <c r="T21" s="70" t="s">
        <v>2164</v>
      </c>
      <c r="U21" s="70" t="s">
        <v>2165</v>
      </c>
      <c r="V21" s="99"/>
      <c r="W21" s="99">
        <v>15376</v>
      </c>
      <c r="X21" s="99"/>
      <c r="Y21" s="99">
        <v>17583</v>
      </c>
      <c r="Z21" s="99"/>
      <c r="AA21" s="99">
        <v>5188</v>
      </c>
      <c r="AB21" s="99"/>
      <c r="AC21" s="99">
        <v>1253</v>
      </c>
      <c r="AD21" s="99"/>
      <c r="AE21" s="99">
        <v>4299</v>
      </c>
      <c r="AF21" s="99"/>
      <c r="AG21" s="99">
        <v>22203</v>
      </c>
      <c r="AH21" s="100">
        <f t="shared" si="6"/>
        <v>65902</v>
      </c>
      <c r="AI21" s="57">
        <f t="shared" si="7"/>
        <v>65902</v>
      </c>
      <c r="AJ21" s="56" t="str">
        <f>AJ9</f>
        <v>Lw-3.6</v>
      </c>
      <c r="AK21" s="56" t="s">
        <v>1888</v>
      </c>
      <c r="AL21" s="56"/>
      <c r="AM21" s="56">
        <v>8784</v>
      </c>
      <c r="AN21" s="56">
        <v>12</v>
      </c>
      <c r="AO21" s="56">
        <v>100</v>
      </c>
      <c r="AP21" s="56"/>
      <c r="AQ21" s="56">
        <f t="shared" si="8"/>
        <v>65902</v>
      </c>
      <c r="AR21" s="56">
        <f t="shared" si="9"/>
        <v>0</v>
      </c>
      <c r="AS21" s="101">
        <f t="shared" ref="AS21:AT27" si="14">AS20</f>
        <v>0</v>
      </c>
      <c r="AT21" s="101">
        <f t="shared" si="14"/>
        <v>0</v>
      </c>
      <c r="AU21" s="31">
        <f t="shared" si="0"/>
        <v>0</v>
      </c>
      <c r="AV21" s="31">
        <f t="shared" si="0"/>
        <v>0</v>
      </c>
      <c r="AW21" s="31">
        <f t="shared" si="1"/>
        <v>0</v>
      </c>
      <c r="AX21" s="56">
        <f>AX9</f>
        <v>0</v>
      </c>
      <c r="AY21" s="31">
        <f t="shared" si="2"/>
        <v>0</v>
      </c>
      <c r="AZ21" s="56">
        <f>AZ9</f>
        <v>0</v>
      </c>
      <c r="BA21" s="31">
        <f t="shared" si="3"/>
        <v>0</v>
      </c>
      <c r="BB21" s="56"/>
      <c r="BC21" s="31">
        <f t="shared" si="10"/>
        <v>0</v>
      </c>
      <c r="BD21" s="56">
        <f>BD9</f>
        <v>32.72</v>
      </c>
      <c r="BE21" s="31">
        <f t="shared" si="4"/>
        <v>392.64</v>
      </c>
      <c r="BF21" s="56">
        <f>BF9</f>
        <v>3.1870000000000002E-2</v>
      </c>
      <c r="BG21" s="31">
        <f t="shared" si="5"/>
        <v>2100.2967400000002</v>
      </c>
      <c r="BH21" s="63">
        <f t="shared" si="11"/>
        <v>2492.9367400000001</v>
      </c>
    </row>
    <row r="22" spans="1:60" s="67" customFormat="1">
      <c r="A22" s="4">
        <f t="shared" si="12"/>
        <v>20</v>
      </c>
      <c r="B22" s="56" t="s">
        <v>2399</v>
      </c>
      <c r="C22" s="56" t="s">
        <v>2158</v>
      </c>
      <c r="D22" s="70" t="s">
        <v>2159</v>
      </c>
      <c r="E22" s="56"/>
      <c r="F22" s="56" t="s">
        <v>2160</v>
      </c>
      <c r="G22" s="56" t="s">
        <v>2161</v>
      </c>
      <c r="H22" s="70" t="s">
        <v>102</v>
      </c>
      <c r="I22" s="56"/>
      <c r="J22" s="70" t="s">
        <v>2162</v>
      </c>
      <c r="K22" s="56" t="s">
        <v>2387</v>
      </c>
      <c r="L22" s="56" t="s">
        <v>11</v>
      </c>
      <c r="M22" s="56" t="s">
        <v>2166</v>
      </c>
      <c r="N22" s="70" t="s">
        <v>2159</v>
      </c>
      <c r="O22" s="56"/>
      <c r="P22" s="56" t="s">
        <v>2167</v>
      </c>
      <c r="Q22" s="56" t="s">
        <v>2168</v>
      </c>
      <c r="R22" s="70" t="s">
        <v>102</v>
      </c>
      <c r="S22" s="56"/>
      <c r="T22" s="70" t="s">
        <v>2169</v>
      </c>
      <c r="U22" s="70" t="s">
        <v>2170</v>
      </c>
      <c r="V22" s="99"/>
      <c r="W22" s="99">
        <v>14685</v>
      </c>
      <c r="X22" s="99"/>
      <c r="Y22" s="99">
        <v>19178</v>
      </c>
      <c r="Z22" s="99"/>
      <c r="AA22" s="99">
        <v>1109</v>
      </c>
      <c r="AB22" s="99"/>
      <c r="AC22" s="99">
        <v>0</v>
      </c>
      <c r="AD22" s="99"/>
      <c r="AE22" s="99">
        <v>1691</v>
      </c>
      <c r="AF22" s="99"/>
      <c r="AG22" s="99">
        <v>14437</v>
      </c>
      <c r="AH22" s="100">
        <f t="shared" si="6"/>
        <v>51100</v>
      </c>
      <c r="AI22" s="57">
        <f t="shared" si="7"/>
        <v>51100</v>
      </c>
      <c r="AJ22" s="56" t="str">
        <f>AJ9</f>
        <v>Lw-3.6</v>
      </c>
      <c r="AK22" s="56" t="s">
        <v>1888</v>
      </c>
      <c r="AL22" s="56"/>
      <c r="AM22" s="56">
        <v>8784</v>
      </c>
      <c r="AN22" s="56">
        <v>12</v>
      </c>
      <c r="AO22" s="56">
        <v>100</v>
      </c>
      <c r="AP22" s="56"/>
      <c r="AQ22" s="56">
        <f t="shared" si="8"/>
        <v>51100</v>
      </c>
      <c r="AR22" s="56">
        <f t="shared" si="9"/>
        <v>0</v>
      </c>
      <c r="AS22" s="101">
        <f t="shared" si="14"/>
        <v>0</v>
      </c>
      <c r="AT22" s="101">
        <f t="shared" si="14"/>
        <v>0</v>
      </c>
      <c r="AU22" s="31">
        <f t="shared" si="0"/>
        <v>0</v>
      </c>
      <c r="AV22" s="31">
        <f t="shared" si="0"/>
        <v>0</v>
      </c>
      <c r="AW22" s="31">
        <f t="shared" si="1"/>
        <v>0</v>
      </c>
      <c r="AX22" s="56">
        <f>AX9</f>
        <v>0</v>
      </c>
      <c r="AY22" s="31">
        <f t="shared" si="2"/>
        <v>0</v>
      </c>
      <c r="AZ22" s="56">
        <f>AZ9</f>
        <v>0</v>
      </c>
      <c r="BA22" s="31">
        <f t="shared" si="3"/>
        <v>0</v>
      </c>
      <c r="BB22" s="56"/>
      <c r="BC22" s="31">
        <f t="shared" si="10"/>
        <v>0</v>
      </c>
      <c r="BD22" s="56">
        <f>BD9</f>
        <v>32.72</v>
      </c>
      <c r="BE22" s="31">
        <f t="shared" si="4"/>
        <v>392.64</v>
      </c>
      <c r="BF22" s="56">
        <f>BF9</f>
        <v>3.1870000000000002E-2</v>
      </c>
      <c r="BG22" s="31">
        <f t="shared" si="5"/>
        <v>1628.557</v>
      </c>
      <c r="BH22" s="63">
        <f t="shared" si="11"/>
        <v>2021.1970000000001</v>
      </c>
    </row>
    <row r="23" spans="1:60" s="67" customFormat="1">
      <c r="A23" s="4">
        <f t="shared" si="12"/>
        <v>21</v>
      </c>
      <c r="B23" s="56" t="s">
        <v>2399</v>
      </c>
      <c r="C23" s="56" t="s">
        <v>2171</v>
      </c>
      <c r="D23" s="70" t="s">
        <v>2122</v>
      </c>
      <c r="E23" s="56"/>
      <c r="F23" s="56" t="s">
        <v>2123</v>
      </c>
      <c r="G23" s="56" t="s">
        <v>1593</v>
      </c>
      <c r="H23" s="70" t="s">
        <v>272</v>
      </c>
      <c r="I23" s="56"/>
      <c r="J23" s="70" t="s">
        <v>2172</v>
      </c>
      <c r="K23" s="56" t="s">
        <v>2387</v>
      </c>
      <c r="L23" s="56" t="s">
        <v>11</v>
      </c>
      <c r="M23" s="56" t="s">
        <v>2173</v>
      </c>
      <c r="N23" s="70" t="s">
        <v>2122</v>
      </c>
      <c r="O23" s="56"/>
      <c r="P23" s="56" t="s">
        <v>2123</v>
      </c>
      <c r="Q23" s="56" t="s">
        <v>1593</v>
      </c>
      <c r="R23" s="70" t="s">
        <v>272</v>
      </c>
      <c r="S23" s="56"/>
      <c r="T23" s="70" t="s">
        <v>2174</v>
      </c>
      <c r="U23" s="70" t="s">
        <v>2175</v>
      </c>
      <c r="V23" s="99">
        <v>33367</v>
      </c>
      <c r="W23" s="99">
        <v>27303</v>
      </c>
      <c r="X23" s="99">
        <v>26626</v>
      </c>
      <c r="Y23" s="99">
        <v>19101</v>
      </c>
      <c r="Z23" s="99">
        <v>3773</v>
      </c>
      <c r="AA23" s="99">
        <v>3335</v>
      </c>
      <c r="AB23" s="99">
        <v>2906</v>
      </c>
      <c r="AC23" s="99">
        <v>2396</v>
      </c>
      <c r="AD23" s="99">
        <v>3219</v>
      </c>
      <c r="AE23" s="99">
        <v>8648</v>
      </c>
      <c r="AF23" s="99">
        <v>20320</v>
      </c>
      <c r="AG23" s="99">
        <v>31774</v>
      </c>
      <c r="AH23" s="100">
        <f t="shared" si="6"/>
        <v>182768</v>
      </c>
      <c r="AI23" s="57">
        <f t="shared" si="7"/>
        <v>182768</v>
      </c>
      <c r="AJ23" s="56" t="str">
        <f>AJ3</f>
        <v>Lw-4</v>
      </c>
      <c r="AK23" s="56" t="s">
        <v>1888</v>
      </c>
      <c r="AL23" s="56"/>
      <c r="AM23" s="56">
        <v>8784</v>
      </c>
      <c r="AN23" s="56">
        <v>12</v>
      </c>
      <c r="AO23" s="56">
        <v>100</v>
      </c>
      <c r="AP23" s="56"/>
      <c r="AQ23" s="56">
        <f t="shared" si="8"/>
        <v>182768</v>
      </c>
      <c r="AR23" s="56">
        <f t="shared" si="9"/>
        <v>0</v>
      </c>
      <c r="AS23" s="101">
        <f t="shared" si="14"/>
        <v>0</v>
      </c>
      <c r="AT23" s="101">
        <f t="shared" si="14"/>
        <v>0</v>
      </c>
      <c r="AU23" s="31">
        <f t="shared" si="0"/>
        <v>0</v>
      </c>
      <c r="AV23" s="31">
        <f t="shared" si="0"/>
        <v>0</v>
      </c>
      <c r="AW23" s="31">
        <f t="shared" si="1"/>
        <v>0</v>
      </c>
      <c r="AX23" s="56">
        <f>AX3</f>
        <v>0</v>
      </c>
      <c r="AY23" s="31">
        <f t="shared" si="2"/>
        <v>0</v>
      </c>
      <c r="AZ23" s="56">
        <f>AZ3</f>
        <v>0</v>
      </c>
      <c r="BA23" s="31">
        <f t="shared" si="3"/>
        <v>0</v>
      </c>
      <c r="BB23" s="56">
        <f>BB3</f>
        <v>4.0899999999999999E-3</v>
      </c>
      <c r="BC23" s="31">
        <f t="shared" si="10"/>
        <v>747.52112</v>
      </c>
      <c r="BD23" s="56">
        <f>BD3</f>
        <v>159.47999999999999</v>
      </c>
      <c r="BE23" s="31">
        <f t="shared" si="4"/>
        <v>1913.7599999999998</v>
      </c>
      <c r="BF23" s="56">
        <f>BF3</f>
        <v>2.9149999999999999E-2</v>
      </c>
      <c r="BG23" s="31">
        <f t="shared" si="5"/>
        <v>5327.6871999999994</v>
      </c>
      <c r="BH23" s="63">
        <f t="shared" si="11"/>
        <v>7988.968319999999</v>
      </c>
    </row>
    <row r="24" spans="1:60" s="67" customFormat="1">
      <c r="A24" s="4">
        <f t="shared" si="12"/>
        <v>22</v>
      </c>
      <c r="B24" s="56" t="s">
        <v>2399</v>
      </c>
      <c r="C24" s="56" t="s">
        <v>2171</v>
      </c>
      <c r="D24" s="70" t="s">
        <v>2122</v>
      </c>
      <c r="E24" s="56"/>
      <c r="F24" s="56" t="s">
        <v>2123</v>
      </c>
      <c r="G24" s="56" t="s">
        <v>1593</v>
      </c>
      <c r="H24" s="70" t="s">
        <v>272</v>
      </c>
      <c r="I24" s="56"/>
      <c r="J24" s="70" t="s">
        <v>2172</v>
      </c>
      <c r="K24" s="56" t="s">
        <v>2387</v>
      </c>
      <c r="L24" s="56" t="s">
        <v>11</v>
      </c>
      <c r="M24" s="56" t="s">
        <v>2176</v>
      </c>
      <c r="N24" s="70" t="s">
        <v>2122</v>
      </c>
      <c r="O24" s="56"/>
      <c r="P24" s="56" t="s">
        <v>2123</v>
      </c>
      <c r="Q24" s="56" t="s">
        <v>1593</v>
      </c>
      <c r="R24" s="70" t="s">
        <v>272</v>
      </c>
      <c r="S24" s="56"/>
      <c r="T24" s="70" t="s">
        <v>2177</v>
      </c>
      <c r="U24" s="70" t="s">
        <v>2178</v>
      </c>
      <c r="V24" s="99">
        <v>30685</v>
      </c>
      <c r="W24" s="99">
        <v>25068</v>
      </c>
      <c r="X24" s="99">
        <v>22315</v>
      </c>
      <c r="Y24" s="99">
        <v>11586</v>
      </c>
      <c r="Z24" s="99">
        <v>841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5796</v>
      </c>
      <c r="AG24" s="99">
        <v>14739</v>
      </c>
      <c r="AH24" s="100">
        <f t="shared" si="6"/>
        <v>111030</v>
      </c>
      <c r="AI24" s="57">
        <f t="shared" si="7"/>
        <v>111030</v>
      </c>
      <c r="AJ24" s="56" t="s">
        <v>2179</v>
      </c>
      <c r="AK24" s="56" t="s">
        <v>1888</v>
      </c>
      <c r="AL24" s="56">
        <v>111</v>
      </c>
      <c r="AM24" s="56">
        <v>8784</v>
      </c>
      <c r="AN24" s="56">
        <v>12</v>
      </c>
      <c r="AO24" s="56">
        <v>100</v>
      </c>
      <c r="AP24" s="56"/>
      <c r="AQ24" s="56">
        <f t="shared" si="8"/>
        <v>111030</v>
      </c>
      <c r="AR24" s="56">
        <f t="shared" si="9"/>
        <v>0</v>
      </c>
      <c r="AS24" s="101">
        <f t="shared" si="14"/>
        <v>0</v>
      </c>
      <c r="AT24" s="101">
        <f>AT23</f>
        <v>0</v>
      </c>
      <c r="AU24" s="31">
        <f t="shared" si="0"/>
        <v>0</v>
      </c>
      <c r="AV24" s="31">
        <f t="shared" si="0"/>
        <v>0</v>
      </c>
      <c r="AW24" s="31">
        <f t="shared" si="1"/>
        <v>0</v>
      </c>
      <c r="AX24" s="63">
        <f>'dane do formularza ofertowego'!H9</f>
        <v>0</v>
      </c>
      <c r="AY24" s="31">
        <f t="shared" si="2"/>
        <v>0</v>
      </c>
      <c r="AZ24" s="63">
        <f>'dane do formularza ofertowego'!H10</f>
        <v>0</v>
      </c>
      <c r="BA24" s="31">
        <f t="shared" si="3"/>
        <v>0</v>
      </c>
      <c r="BB24" s="56"/>
      <c r="BC24" s="31">
        <f t="shared" si="10"/>
        <v>0</v>
      </c>
      <c r="BD24" s="56">
        <v>4.1700000000000001E-3</v>
      </c>
      <c r="BE24" s="31">
        <f>BD24*AL24*AM24</f>
        <v>4065.8500800000002</v>
      </c>
      <c r="BF24" s="56">
        <v>1.728E-2</v>
      </c>
      <c r="BG24" s="31">
        <f t="shared" si="5"/>
        <v>1918.5984000000001</v>
      </c>
      <c r="BH24" s="63">
        <f t="shared" si="11"/>
        <v>5984.44848</v>
      </c>
    </row>
    <row r="25" spans="1:60" s="67" customFormat="1">
      <c r="A25" s="4">
        <f t="shared" si="12"/>
        <v>23</v>
      </c>
      <c r="B25" s="56" t="s">
        <v>2399</v>
      </c>
      <c r="C25" s="56" t="s">
        <v>2180</v>
      </c>
      <c r="D25" s="70" t="s">
        <v>2181</v>
      </c>
      <c r="E25" s="56"/>
      <c r="F25" s="56" t="s">
        <v>2152</v>
      </c>
      <c r="G25" s="56" t="s">
        <v>2182</v>
      </c>
      <c r="H25" s="70" t="s">
        <v>2183</v>
      </c>
      <c r="I25" s="56"/>
      <c r="J25" s="70" t="s">
        <v>2184</v>
      </c>
      <c r="K25" s="56" t="s">
        <v>2387</v>
      </c>
      <c r="L25" s="56" t="s">
        <v>11</v>
      </c>
      <c r="M25" s="56" t="s">
        <v>259</v>
      </c>
      <c r="N25" s="70" t="s">
        <v>2181</v>
      </c>
      <c r="O25" s="56"/>
      <c r="P25" s="56" t="s">
        <v>2152</v>
      </c>
      <c r="Q25" s="56" t="s">
        <v>2182</v>
      </c>
      <c r="R25" s="70" t="s">
        <v>2183</v>
      </c>
      <c r="S25" s="56"/>
      <c r="T25" s="70" t="s">
        <v>2185</v>
      </c>
      <c r="U25" s="70" t="s">
        <v>2186</v>
      </c>
      <c r="V25" s="99">
        <v>59980</v>
      </c>
      <c r="W25" s="99">
        <v>48802</v>
      </c>
      <c r="X25" s="99">
        <v>42740</v>
      </c>
      <c r="Y25" s="99">
        <v>30698</v>
      </c>
      <c r="Z25" s="99">
        <v>3944</v>
      </c>
      <c r="AA25" s="99">
        <v>2326</v>
      </c>
      <c r="AB25" s="99">
        <v>2325</v>
      </c>
      <c r="AC25" s="99">
        <v>2266</v>
      </c>
      <c r="AD25" s="99">
        <v>12088</v>
      </c>
      <c r="AE25" s="99">
        <v>20902</v>
      </c>
      <c r="AF25" s="99">
        <v>38724</v>
      </c>
      <c r="AG25" s="99">
        <v>57022</v>
      </c>
      <c r="AH25" s="100">
        <f t="shared" si="6"/>
        <v>321817</v>
      </c>
      <c r="AI25" s="57">
        <f t="shared" si="7"/>
        <v>321817</v>
      </c>
      <c r="AJ25" s="56" t="str">
        <f>AJ24</f>
        <v>Lw-5.1</v>
      </c>
      <c r="AK25" s="56" t="s">
        <v>1888</v>
      </c>
      <c r="AL25" s="56">
        <v>273</v>
      </c>
      <c r="AM25" s="56">
        <v>8784</v>
      </c>
      <c r="AN25" s="56">
        <v>12</v>
      </c>
      <c r="AO25" s="56">
        <v>100</v>
      </c>
      <c r="AP25" s="56"/>
      <c r="AQ25" s="56">
        <f t="shared" si="8"/>
        <v>321817</v>
      </c>
      <c r="AR25" s="56">
        <f t="shared" si="9"/>
        <v>0</v>
      </c>
      <c r="AS25" s="101">
        <f t="shared" si="14"/>
        <v>0</v>
      </c>
      <c r="AT25" s="101">
        <f>AT24</f>
        <v>0</v>
      </c>
      <c r="AU25" s="31">
        <f t="shared" si="0"/>
        <v>0</v>
      </c>
      <c r="AV25" s="31">
        <f t="shared" si="0"/>
        <v>0</v>
      </c>
      <c r="AW25" s="31">
        <f t="shared" si="1"/>
        <v>0</v>
      </c>
      <c r="AX25" s="56">
        <f>AX24</f>
        <v>0</v>
      </c>
      <c r="AY25" s="31">
        <f t="shared" si="2"/>
        <v>0</v>
      </c>
      <c r="AZ25" s="56">
        <f>AZ24</f>
        <v>0</v>
      </c>
      <c r="BA25" s="31">
        <f t="shared" si="3"/>
        <v>0</v>
      </c>
      <c r="BB25" s="56">
        <f>BB3</f>
        <v>4.0899999999999999E-3</v>
      </c>
      <c r="BC25" s="31">
        <f t="shared" si="10"/>
        <v>1316.23153</v>
      </c>
      <c r="BD25" s="56">
        <f>BD24</f>
        <v>4.1700000000000001E-3</v>
      </c>
      <c r="BE25" s="31">
        <f>BD25*AL25*AM25</f>
        <v>9999.7934399999995</v>
      </c>
      <c r="BF25" s="56">
        <f>BF24</f>
        <v>1.728E-2</v>
      </c>
      <c r="BG25" s="31">
        <f t="shared" si="5"/>
        <v>5560.9977600000002</v>
      </c>
      <c r="BH25" s="63">
        <f t="shared" si="11"/>
        <v>16877.022730000001</v>
      </c>
    </row>
    <row r="26" spans="1:60" s="68" customFormat="1">
      <c r="A26" s="4">
        <f t="shared" si="12"/>
        <v>24</v>
      </c>
      <c r="B26" s="56" t="s">
        <v>2399</v>
      </c>
      <c r="C26" s="56" t="s">
        <v>2180</v>
      </c>
      <c r="D26" s="70" t="s">
        <v>2181</v>
      </c>
      <c r="E26" s="56"/>
      <c r="F26" s="56" t="s">
        <v>2152</v>
      </c>
      <c r="G26" s="56" t="s">
        <v>2182</v>
      </c>
      <c r="H26" s="70" t="s">
        <v>2183</v>
      </c>
      <c r="I26" s="56"/>
      <c r="J26" s="70" t="s">
        <v>2184</v>
      </c>
      <c r="K26" s="56" t="s">
        <v>2387</v>
      </c>
      <c r="L26" s="56" t="s">
        <v>11</v>
      </c>
      <c r="M26" s="56" t="s">
        <v>2187</v>
      </c>
      <c r="N26" s="70" t="s">
        <v>2188</v>
      </c>
      <c r="O26" s="56"/>
      <c r="P26" s="56" t="s">
        <v>2152</v>
      </c>
      <c r="Q26" s="56" t="s">
        <v>2153</v>
      </c>
      <c r="R26" s="70" t="s">
        <v>1016</v>
      </c>
      <c r="S26" s="70" t="s">
        <v>16</v>
      </c>
      <c r="T26" s="70" t="s">
        <v>2189</v>
      </c>
      <c r="U26" s="70" t="s">
        <v>2190</v>
      </c>
      <c r="V26" s="99">
        <v>256</v>
      </c>
      <c r="W26" s="99">
        <v>248</v>
      </c>
      <c r="X26" s="99">
        <v>221</v>
      </c>
      <c r="Y26" s="99">
        <v>203</v>
      </c>
      <c r="Z26" s="99">
        <v>142</v>
      </c>
      <c r="AA26" s="99">
        <v>62</v>
      </c>
      <c r="AB26" s="99">
        <v>106</v>
      </c>
      <c r="AC26" s="99">
        <v>194</v>
      </c>
      <c r="AD26" s="99">
        <v>89</v>
      </c>
      <c r="AE26" s="99">
        <v>125</v>
      </c>
      <c r="AF26" s="99">
        <v>141</v>
      </c>
      <c r="AG26" s="99">
        <v>132</v>
      </c>
      <c r="AH26" s="100">
        <f t="shared" si="6"/>
        <v>1919</v>
      </c>
      <c r="AI26" s="57">
        <f t="shared" si="7"/>
        <v>1919</v>
      </c>
      <c r="AJ26" s="56" t="str">
        <f>AJ12</f>
        <v>Lw-1.1</v>
      </c>
      <c r="AK26" s="56" t="s">
        <v>1888</v>
      </c>
      <c r="AL26" s="56"/>
      <c r="AM26" s="56">
        <v>8784</v>
      </c>
      <c r="AN26" s="56">
        <v>12</v>
      </c>
      <c r="AO26" s="56">
        <v>0</v>
      </c>
      <c r="AP26" s="56">
        <v>100</v>
      </c>
      <c r="AQ26" s="56">
        <f t="shared" si="8"/>
        <v>0</v>
      </c>
      <c r="AR26" s="56">
        <f t="shared" si="9"/>
        <v>1919</v>
      </c>
      <c r="AS26" s="101">
        <f t="shared" si="14"/>
        <v>0</v>
      </c>
      <c r="AT26" s="101">
        <f>AT23</f>
        <v>0</v>
      </c>
      <c r="AU26" s="31">
        <f t="shared" si="0"/>
        <v>0</v>
      </c>
      <c r="AV26" s="31">
        <f t="shared" si="0"/>
        <v>0</v>
      </c>
      <c r="AW26" s="31">
        <f t="shared" si="1"/>
        <v>0</v>
      </c>
      <c r="AX26" s="56">
        <f>AX12</f>
        <v>0</v>
      </c>
      <c r="AY26" s="31">
        <f t="shared" si="2"/>
        <v>0</v>
      </c>
      <c r="AZ26" s="56">
        <f>AZ12</f>
        <v>0</v>
      </c>
      <c r="BA26" s="31">
        <f t="shared" si="3"/>
        <v>0</v>
      </c>
      <c r="BB26" s="56">
        <f>BB3</f>
        <v>4.0899999999999999E-3</v>
      </c>
      <c r="BC26" s="31">
        <f t="shared" si="10"/>
        <v>7.8487099999999996</v>
      </c>
      <c r="BD26" s="56">
        <v>3.88</v>
      </c>
      <c r="BE26" s="31">
        <f>BD26*AN26</f>
        <v>46.56</v>
      </c>
      <c r="BF26" s="56">
        <v>3.0679999999999999E-2</v>
      </c>
      <c r="BG26" s="31">
        <f t="shared" si="5"/>
        <v>58.874919999999996</v>
      </c>
      <c r="BH26" s="63">
        <f t="shared" si="11"/>
        <v>113.28363</v>
      </c>
    </row>
    <row r="27" spans="1:60" s="67" customFormat="1">
      <c r="A27" s="4">
        <v>25</v>
      </c>
      <c r="B27" s="56" t="s">
        <v>2398</v>
      </c>
      <c r="C27" s="56" t="s">
        <v>1959</v>
      </c>
      <c r="D27" s="70" t="s">
        <v>1960</v>
      </c>
      <c r="E27" s="56"/>
      <c r="F27" s="56" t="s">
        <v>1961</v>
      </c>
      <c r="G27" s="56" t="s">
        <v>1962</v>
      </c>
      <c r="H27" s="70" t="s">
        <v>1581</v>
      </c>
      <c r="I27" s="56"/>
      <c r="J27" s="70" t="s">
        <v>1963</v>
      </c>
      <c r="K27" s="56" t="s">
        <v>2387</v>
      </c>
      <c r="L27" s="56" t="s">
        <v>11</v>
      </c>
      <c r="M27" s="56"/>
      <c r="N27" s="70" t="s">
        <v>1960</v>
      </c>
      <c r="O27" s="56"/>
      <c r="P27" s="56" t="s">
        <v>1961</v>
      </c>
      <c r="Q27" s="56" t="s">
        <v>1962</v>
      </c>
      <c r="R27" s="70" t="s">
        <v>1581</v>
      </c>
      <c r="S27" s="56"/>
      <c r="T27" s="70" t="s">
        <v>1964</v>
      </c>
      <c r="U27" s="70" t="s">
        <v>1965</v>
      </c>
      <c r="V27" s="99">
        <v>14357</v>
      </c>
      <c r="W27" s="99"/>
      <c r="X27" s="99">
        <v>24946</v>
      </c>
      <c r="Y27" s="99"/>
      <c r="Z27" s="99">
        <v>11441</v>
      </c>
      <c r="AA27" s="99">
        <v>923</v>
      </c>
      <c r="AB27" s="99">
        <v>62</v>
      </c>
      <c r="AC27" s="99">
        <v>71</v>
      </c>
      <c r="AD27" s="99">
        <v>2155</v>
      </c>
      <c r="AE27" s="99">
        <v>6564</v>
      </c>
      <c r="AF27" s="99">
        <v>9966</v>
      </c>
      <c r="AG27" s="99">
        <v>13816</v>
      </c>
      <c r="AH27" s="100">
        <f t="shared" si="6"/>
        <v>84301</v>
      </c>
      <c r="AI27" s="57">
        <f t="shared" si="7"/>
        <v>84301</v>
      </c>
      <c r="AJ27" s="56" t="str">
        <f>AJ9</f>
        <v>Lw-3.6</v>
      </c>
      <c r="AK27" s="56" t="s">
        <v>1888</v>
      </c>
      <c r="AL27" s="56"/>
      <c r="AM27" s="56">
        <v>8784</v>
      </c>
      <c r="AN27" s="56">
        <v>12</v>
      </c>
      <c r="AO27" s="56">
        <v>100</v>
      </c>
      <c r="AP27" s="56"/>
      <c r="AQ27" s="56">
        <f t="shared" si="8"/>
        <v>84301</v>
      </c>
      <c r="AR27" s="56">
        <f t="shared" si="9"/>
        <v>0</v>
      </c>
      <c r="AS27" s="101">
        <f t="shared" si="14"/>
        <v>0</v>
      </c>
      <c r="AT27" s="101">
        <f t="shared" si="14"/>
        <v>0</v>
      </c>
      <c r="AU27" s="31">
        <f>AQ27*AS27</f>
        <v>0</v>
      </c>
      <c r="AV27" s="31">
        <f>AR27*AT27</f>
        <v>0</v>
      </c>
      <c r="AW27" s="31">
        <f t="shared" si="1"/>
        <v>0</v>
      </c>
      <c r="AX27" s="56">
        <f>AX9</f>
        <v>0</v>
      </c>
      <c r="AY27" s="31">
        <f t="shared" si="2"/>
        <v>0</v>
      </c>
      <c r="AZ27" s="56">
        <f>AZ9</f>
        <v>0</v>
      </c>
      <c r="BA27" s="31">
        <f t="shared" si="3"/>
        <v>0</v>
      </c>
      <c r="BB27" s="56"/>
      <c r="BC27" s="31">
        <f>BB27*AI27</f>
        <v>0</v>
      </c>
      <c r="BD27" s="56">
        <f>BD9</f>
        <v>32.72</v>
      </c>
      <c r="BE27" s="31">
        <f>BD27*AN27</f>
        <v>392.64</v>
      </c>
      <c r="BF27" s="56">
        <f>BF9</f>
        <v>3.1870000000000002E-2</v>
      </c>
      <c r="BG27" s="31">
        <f t="shared" si="5"/>
        <v>2686.6728700000003</v>
      </c>
      <c r="BH27" s="63">
        <f t="shared" si="11"/>
        <v>3079.3128700000002</v>
      </c>
    </row>
    <row r="28" spans="1:60">
      <c r="AH28" s="97">
        <f>SUM(AH3:AH27)</f>
        <v>2132554</v>
      </c>
      <c r="AI28" s="38">
        <f>SUM(AI3:AI27)</f>
        <v>2132554</v>
      </c>
      <c r="AQ28" s="38">
        <f>SUM(AQ3:AQ27)</f>
        <v>2130635</v>
      </c>
      <c r="AR28" s="38">
        <f>SUM(AR3:AR27)</f>
        <v>1919</v>
      </c>
      <c r="BH28" s="3">
        <f>SUM(BH3:BH27)</f>
        <v>94286.562780000007</v>
      </c>
    </row>
    <row r="29" spans="1:60">
      <c r="AI29" s="1">
        <f>AI28/1000</f>
        <v>2132.5540000000001</v>
      </c>
      <c r="AQ29" s="38">
        <f>SUM(AQ28:AR28)</f>
        <v>2132554</v>
      </c>
    </row>
    <row r="30" spans="1:60">
      <c r="AQ30" s="38">
        <f>AI28-AQ29</f>
        <v>0</v>
      </c>
    </row>
  </sheetData>
  <autoFilter ref="A2:CO30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M32"/>
  <sheetViews>
    <sheetView topLeftCell="AD1" zoomScale="85" zoomScaleNormal="85" workbookViewId="0">
      <selection activeCell="AR36" sqref="AR36"/>
    </sheetView>
  </sheetViews>
  <sheetFormatPr defaultColWidth="9" defaultRowHeight="13"/>
  <cols>
    <col min="1" max="1" width="4.58203125" style="1" customWidth="1"/>
    <col min="2" max="2" width="9.58203125" style="1" customWidth="1"/>
    <col min="3" max="3" width="27.58203125" style="1" customWidth="1"/>
    <col min="4" max="4" width="7.08203125" style="1" customWidth="1"/>
    <col min="5" max="5" width="10" style="1" customWidth="1"/>
    <col min="6" max="6" width="19.58203125" style="1" customWidth="1"/>
    <col min="7" max="7" width="19.75" style="1" customWidth="1"/>
    <col min="8" max="8" width="9" style="1" customWidth="1"/>
    <col min="9" max="9" width="8.5" style="1" customWidth="1"/>
    <col min="10" max="13" width="13.58203125" style="1" customWidth="1"/>
    <col min="14" max="14" width="6.5" style="1" customWidth="1"/>
    <col min="15" max="17" width="13.58203125" style="1" customWidth="1"/>
    <col min="18" max="18" width="7.5" style="1" customWidth="1"/>
    <col min="19" max="19" width="7.75" style="1" customWidth="1"/>
    <col min="20" max="34" width="11.08203125" style="1" customWidth="1"/>
    <col min="35" max="35" width="11.08203125" style="38" customWidth="1"/>
    <col min="36" max="36" width="8.75" style="1" customWidth="1"/>
    <col min="37" max="37" width="10.25" style="1" customWidth="1"/>
    <col min="38" max="40" width="9.75" style="1" customWidth="1"/>
    <col min="41" max="41" width="11.5" style="1" customWidth="1"/>
    <col min="42" max="42" width="12.58203125" style="1" customWidth="1"/>
    <col min="43" max="43" width="14.75" style="1" customWidth="1"/>
    <col min="44" max="44" width="10.25" style="1" customWidth="1"/>
    <col min="45" max="45" width="15.75" style="1" customWidth="1"/>
    <col min="46" max="46" width="16.08203125" style="1" customWidth="1"/>
    <col min="47" max="47" width="14.25" style="1" customWidth="1"/>
    <col min="48" max="48" width="12.25" style="1" customWidth="1"/>
    <col min="49" max="49" width="11.5" style="1" customWidth="1"/>
    <col min="50" max="50" width="12.08203125" style="1" customWidth="1"/>
    <col min="51" max="51" width="12.25" style="1" customWidth="1"/>
    <col min="52" max="52" width="12" style="1" customWidth="1"/>
    <col min="53" max="55" width="12.58203125" style="1" customWidth="1"/>
    <col min="56" max="56" width="11.5" style="1" customWidth="1"/>
    <col min="57" max="57" width="11.08203125" style="1" customWidth="1"/>
    <col min="58" max="58" width="11.58203125" style="1" customWidth="1"/>
    <col min="59" max="59" width="12" style="1" customWidth="1"/>
    <col min="60" max="60" width="14.08203125" style="1" customWidth="1"/>
    <col min="61" max="61" width="9" style="1"/>
    <col min="62" max="62" width="11" style="1" customWidth="1"/>
    <col min="63" max="63" width="9" style="1"/>
    <col min="64" max="64" width="10.25" style="1" bestFit="1" customWidth="1"/>
    <col min="65" max="16384" width="9" style="1"/>
  </cols>
  <sheetData>
    <row r="1" spans="1:91" s="17" customFormat="1">
      <c r="A1" s="12"/>
      <c r="B1" s="222" t="s">
        <v>2236</v>
      </c>
      <c r="C1" s="222"/>
      <c r="D1" s="222"/>
      <c r="E1" s="222"/>
      <c r="F1" s="222"/>
      <c r="G1" s="222"/>
      <c r="H1" s="222"/>
      <c r="I1" s="222"/>
      <c r="J1" s="222"/>
      <c r="K1" s="222" t="s">
        <v>2237</v>
      </c>
      <c r="L1" s="222"/>
      <c r="M1" s="220" t="s">
        <v>2238</v>
      </c>
      <c r="N1" s="220"/>
      <c r="O1" s="220"/>
      <c r="P1" s="220"/>
      <c r="Q1" s="220"/>
      <c r="R1" s="220"/>
      <c r="S1" s="220"/>
      <c r="T1" s="220"/>
      <c r="U1" s="220"/>
      <c r="V1" s="69"/>
      <c r="W1" s="69"/>
      <c r="X1" s="69"/>
      <c r="Y1" s="69"/>
      <c r="Z1" s="69"/>
      <c r="AA1" s="69"/>
      <c r="AB1" s="220" t="s">
        <v>2310</v>
      </c>
      <c r="AC1" s="220"/>
      <c r="AD1" s="220"/>
      <c r="AE1" s="220"/>
      <c r="AF1" s="220"/>
      <c r="AG1" s="220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</row>
    <row r="2" spans="1:91" s="17" customFormat="1" ht="122.65" customHeight="1">
      <c r="A2" s="12" t="s">
        <v>2239</v>
      </c>
      <c r="B2" s="12" t="s">
        <v>2554</v>
      </c>
      <c r="C2" s="12" t="s">
        <v>2276</v>
      </c>
      <c r="D2" s="12" t="s">
        <v>2240</v>
      </c>
      <c r="E2" s="12" t="s">
        <v>2241</v>
      </c>
      <c r="F2" s="12" t="s">
        <v>2242</v>
      </c>
      <c r="G2" s="12" t="s">
        <v>2243</v>
      </c>
      <c r="H2" s="18" t="s">
        <v>2244</v>
      </c>
      <c r="I2" s="19" t="s">
        <v>2245</v>
      </c>
      <c r="J2" s="19" t="s">
        <v>2246</v>
      </c>
      <c r="K2" s="20" t="s">
        <v>2247</v>
      </c>
      <c r="L2" s="21" t="s">
        <v>2248</v>
      </c>
      <c r="M2" s="22" t="s">
        <v>2249</v>
      </c>
      <c r="N2" s="22" t="s">
        <v>2240</v>
      </c>
      <c r="O2" s="22" t="s">
        <v>2241</v>
      </c>
      <c r="P2" s="22" t="s">
        <v>2242</v>
      </c>
      <c r="Q2" s="22" t="s">
        <v>2243</v>
      </c>
      <c r="R2" s="23" t="s">
        <v>2244</v>
      </c>
      <c r="S2" s="24" t="s">
        <v>2245</v>
      </c>
      <c r="T2" s="22" t="s">
        <v>2250</v>
      </c>
      <c r="U2" s="22" t="s">
        <v>2251</v>
      </c>
      <c r="V2" s="25" t="s">
        <v>2389</v>
      </c>
      <c r="W2" s="25" t="s">
        <v>2393</v>
      </c>
      <c r="X2" s="25" t="s">
        <v>2394</v>
      </c>
      <c r="Y2" s="25" t="s">
        <v>2390</v>
      </c>
      <c r="Z2" s="25" t="s">
        <v>2392</v>
      </c>
      <c r="AA2" s="25" t="s">
        <v>2391</v>
      </c>
      <c r="AB2" s="25" t="s">
        <v>2311</v>
      </c>
      <c r="AC2" s="25" t="s">
        <v>2312</v>
      </c>
      <c r="AD2" s="25" t="s">
        <v>2313</v>
      </c>
      <c r="AE2" s="25" t="s">
        <v>2314</v>
      </c>
      <c r="AF2" s="25" t="s">
        <v>2315</v>
      </c>
      <c r="AG2" s="25" t="s">
        <v>2316</v>
      </c>
      <c r="AH2" s="25" t="s">
        <v>2252</v>
      </c>
      <c r="AI2" s="25" t="s">
        <v>2252</v>
      </c>
      <c r="AJ2" s="24" t="s">
        <v>2253</v>
      </c>
      <c r="AK2" s="24" t="s">
        <v>2277</v>
      </c>
      <c r="AL2" s="26" t="s">
        <v>2254</v>
      </c>
      <c r="AM2" s="2" t="s">
        <v>2255</v>
      </c>
      <c r="AN2" s="2" t="s">
        <v>2256</v>
      </c>
      <c r="AO2" s="2" t="s">
        <v>2257</v>
      </c>
      <c r="AP2" s="2" t="s">
        <v>2258</v>
      </c>
      <c r="AQ2" s="27" t="s">
        <v>2259</v>
      </c>
      <c r="AR2" s="27" t="s">
        <v>2260</v>
      </c>
      <c r="AS2" s="2" t="s">
        <v>2261</v>
      </c>
      <c r="AT2" s="2" t="s">
        <v>2262</v>
      </c>
      <c r="AU2" s="28" t="s">
        <v>2263</v>
      </c>
      <c r="AV2" s="28" t="s">
        <v>2264</v>
      </c>
      <c r="AW2" s="28" t="s">
        <v>2265</v>
      </c>
      <c r="AX2" s="2" t="s">
        <v>2266</v>
      </c>
      <c r="AY2" s="28" t="s">
        <v>2267</v>
      </c>
      <c r="AZ2" s="2" t="s">
        <v>2268</v>
      </c>
      <c r="BA2" s="28" t="s">
        <v>2269</v>
      </c>
      <c r="BB2" s="2" t="s">
        <v>2296</v>
      </c>
      <c r="BC2" s="28" t="s">
        <v>2297</v>
      </c>
      <c r="BD2" s="2" t="s">
        <v>2419</v>
      </c>
      <c r="BE2" s="29" t="s">
        <v>2420</v>
      </c>
      <c r="BF2" s="2" t="s">
        <v>2421</v>
      </c>
      <c r="BG2" s="29" t="s">
        <v>2422</v>
      </c>
      <c r="BH2" s="78" t="s">
        <v>2423</v>
      </c>
      <c r="BI2" s="35" t="s">
        <v>2424</v>
      </c>
      <c r="BJ2" s="45" t="s">
        <v>2425</v>
      </c>
      <c r="BK2" s="35" t="s">
        <v>2426</v>
      </c>
      <c r="BL2" s="45" t="s">
        <v>2274</v>
      </c>
    </row>
    <row r="3" spans="1:91" s="32" customFormat="1">
      <c r="A3" s="4">
        <v>1</v>
      </c>
      <c r="B3" s="56" t="s">
        <v>2577</v>
      </c>
      <c r="C3" s="56" t="s">
        <v>92</v>
      </c>
      <c r="D3" s="56" t="s">
        <v>93</v>
      </c>
      <c r="E3" s="56"/>
      <c r="F3" s="56" t="s">
        <v>94</v>
      </c>
      <c r="G3" s="56" t="s">
        <v>95</v>
      </c>
      <c r="H3" s="56" t="s">
        <v>96</v>
      </c>
      <c r="I3" s="56"/>
      <c r="J3" s="56" t="s">
        <v>97</v>
      </c>
      <c r="K3" s="56" t="s">
        <v>2387</v>
      </c>
      <c r="L3" s="56" t="s">
        <v>11</v>
      </c>
      <c r="M3" s="56" t="s">
        <v>24</v>
      </c>
      <c r="N3" s="56" t="s">
        <v>93</v>
      </c>
      <c r="O3" s="56" t="s">
        <v>94</v>
      </c>
      <c r="P3" s="56" t="s">
        <v>94</v>
      </c>
      <c r="Q3" s="56" t="s">
        <v>95</v>
      </c>
      <c r="R3" s="56" t="s">
        <v>96</v>
      </c>
      <c r="S3" s="56"/>
      <c r="T3" s="56" t="s">
        <v>98</v>
      </c>
      <c r="U3" s="56" t="s">
        <v>99</v>
      </c>
      <c r="V3" s="99">
        <v>28261</v>
      </c>
      <c r="W3" s="99">
        <v>16260</v>
      </c>
      <c r="X3" s="99">
        <v>17299</v>
      </c>
      <c r="Y3" s="99">
        <v>12698</v>
      </c>
      <c r="Z3" s="99">
        <v>4050</v>
      </c>
      <c r="AA3" s="99">
        <v>1268</v>
      </c>
      <c r="AB3" s="99">
        <v>981</v>
      </c>
      <c r="AC3" s="99">
        <v>1534</v>
      </c>
      <c r="AD3" s="99">
        <v>3787</v>
      </c>
      <c r="AE3" s="99">
        <v>5332</v>
      </c>
      <c r="AF3" s="99">
        <v>11764</v>
      </c>
      <c r="AG3" s="99">
        <v>18520</v>
      </c>
      <c r="AH3" s="98">
        <f>SUM(V3:AG3)</f>
        <v>121754</v>
      </c>
      <c r="AI3" s="90">
        <f>AH3</f>
        <v>121754</v>
      </c>
      <c r="AJ3" s="76" t="s">
        <v>27</v>
      </c>
      <c r="AK3" s="56" t="s">
        <v>100</v>
      </c>
      <c r="AL3" s="56"/>
      <c r="AM3" s="64">
        <v>8784</v>
      </c>
      <c r="AN3" s="4">
        <v>12</v>
      </c>
      <c r="AO3" s="4">
        <v>100</v>
      </c>
      <c r="AP3" s="4">
        <v>0</v>
      </c>
      <c r="AQ3" s="12">
        <f>INT(AO3*AI3/100)</f>
        <v>121754</v>
      </c>
      <c r="AR3" s="12">
        <f>INT(AP3*AI3/100)</f>
        <v>0</v>
      </c>
      <c r="AS3" s="53">
        <f>'dane do formularza ofertowego'!J19</f>
        <v>0</v>
      </c>
      <c r="AT3" s="53">
        <f>'dane do formularza ofertowego'!J20</f>
        <v>0</v>
      </c>
      <c r="AU3" s="31">
        <f t="shared" ref="AU3:AV27" si="0">AQ3*AS3</f>
        <v>0</v>
      </c>
      <c r="AV3" s="31">
        <f t="shared" si="0"/>
        <v>0</v>
      </c>
      <c r="AW3" s="31">
        <f t="shared" ref="AW3:AW27" si="1">SUM(AU3:AV3)</f>
        <v>0</v>
      </c>
      <c r="AX3" s="77">
        <f>'dane do formularza ofertowego'!G6</f>
        <v>0</v>
      </c>
      <c r="AY3" s="10">
        <f t="shared" ref="AY3:AY28" si="2">AX3*AN3*AO3/100</f>
        <v>0</v>
      </c>
      <c r="AZ3" s="77">
        <f>'dane do formularza ofertowego'!G7</f>
        <v>0</v>
      </c>
      <c r="BA3" s="10">
        <f t="shared" ref="BA3:BA28" si="3">AZ3*AN3*AP3/100</f>
        <v>0</v>
      </c>
      <c r="BB3" s="4"/>
      <c r="BC3" s="10">
        <f>BB3*AI3</f>
        <v>0</v>
      </c>
      <c r="BD3" s="76">
        <v>200.47</v>
      </c>
      <c r="BE3" s="10">
        <f>BD3*AN3*AO3/100</f>
        <v>2405.64</v>
      </c>
      <c r="BF3" s="76">
        <v>165.2</v>
      </c>
      <c r="BG3" s="10">
        <f>BF3*AN3*AP3/100</f>
        <v>0</v>
      </c>
      <c r="BH3" s="76">
        <v>4.1739999999999999E-2</v>
      </c>
      <c r="BI3" s="4">
        <f>BH3*AI3*AO3/100</f>
        <v>5082.0119599999998</v>
      </c>
      <c r="BJ3" s="76">
        <v>3.44E-2</v>
      </c>
      <c r="BK3" s="4">
        <f>BJ3*AI3*AP3/100</f>
        <v>0</v>
      </c>
      <c r="BL3" s="5">
        <f>BK3+BI3+BG3+BE3+BC3+BA3+AY3+AW3</f>
        <v>7487.6519599999992</v>
      </c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s="32" customFormat="1">
      <c r="A4" s="4">
        <f>A3+1</f>
        <v>2</v>
      </c>
      <c r="B4" s="56" t="s">
        <v>2577</v>
      </c>
      <c r="C4" s="56" t="s">
        <v>92</v>
      </c>
      <c r="D4" s="56" t="s">
        <v>93</v>
      </c>
      <c r="E4" s="56"/>
      <c r="F4" s="56" t="s">
        <v>94</v>
      </c>
      <c r="G4" s="56" t="s">
        <v>95</v>
      </c>
      <c r="H4" s="56" t="s">
        <v>96</v>
      </c>
      <c r="I4" s="56"/>
      <c r="J4" s="56" t="s">
        <v>97</v>
      </c>
      <c r="K4" s="56" t="s">
        <v>2387</v>
      </c>
      <c r="L4" s="56" t="s">
        <v>11</v>
      </c>
      <c r="M4" s="56" t="s">
        <v>101</v>
      </c>
      <c r="N4" s="56" t="s">
        <v>93</v>
      </c>
      <c r="O4" s="56"/>
      <c r="P4" s="56" t="s">
        <v>94</v>
      </c>
      <c r="Q4" s="56" t="s">
        <v>95</v>
      </c>
      <c r="R4" s="56" t="s">
        <v>102</v>
      </c>
      <c r="S4" s="56"/>
      <c r="T4" s="56" t="s">
        <v>103</v>
      </c>
      <c r="U4" s="56" t="s">
        <v>104</v>
      </c>
      <c r="V4" s="99"/>
      <c r="W4" s="99">
        <v>12667</v>
      </c>
      <c r="X4" s="99">
        <v>8376</v>
      </c>
      <c r="Y4" s="99">
        <v>3904</v>
      </c>
      <c r="Z4" s="99"/>
      <c r="AA4" s="99">
        <v>3774</v>
      </c>
      <c r="AB4" s="99"/>
      <c r="AC4" s="99">
        <v>792</v>
      </c>
      <c r="AD4" s="99"/>
      <c r="AE4" s="99">
        <v>2387</v>
      </c>
      <c r="AF4" s="99"/>
      <c r="AG4" s="99">
        <v>9990</v>
      </c>
      <c r="AH4" s="98">
        <f t="shared" ref="AH4:AH28" si="4">SUM(V4:AG4)</f>
        <v>41890</v>
      </c>
      <c r="AI4" s="90">
        <f t="shared" ref="AI4:AI28" si="5">AH4</f>
        <v>41890</v>
      </c>
      <c r="AJ4" s="76" t="s">
        <v>12</v>
      </c>
      <c r="AK4" s="56" t="s">
        <v>100</v>
      </c>
      <c r="AL4" s="56"/>
      <c r="AM4" s="64">
        <v>8784</v>
      </c>
      <c r="AN4" s="4">
        <v>12</v>
      </c>
      <c r="AO4" s="4">
        <v>100</v>
      </c>
      <c r="AP4" s="4">
        <v>0</v>
      </c>
      <c r="AQ4" s="12">
        <f t="shared" ref="AQ4:AQ28" si="6">INT(AO4*AI4/100)</f>
        <v>41890</v>
      </c>
      <c r="AR4" s="12">
        <f t="shared" ref="AR4:AR28" si="7">INT(AP4*AI4/100)</f>
        <v>0</v>
      </c>
      <c r="AS4" s="53">
        <f>AS3</f>
        <v>0</v>
      </c>
      <c r="AT4" s="53">
        <f>AT3</f>
        <v>0</v>
      </c>
      <c r="AU4" s="31">
        <f t="shared" si="0"/>
        <v>0</v>
      </c>
      <c r="AV4" s="31">
        <f t="shared" si="0"/>
        <v>0</v>
      </c>
      <c r="AW4" s="31">
        <f t="shared" si="1"/>
        <v>0</v>
      </c>
      <c r="AX4" s="77">
        <f>'dane do formularza ofertowego'!E6</f>
        <v>0</v>
      </c>
      <c r="AY4" s="10">
        <f t="shared" si="2"/>
        <v>0</v>
      </c>
      <c r="AZ4" s="77">
        <f>'dane do formularza ofertowego'!E7</f>
        <v>0</v>
      </c>
      <c r="BA4" s="10">
        <f t="shared" si="3"/>
        <v>0</v>
      </c>
      <c r="BB4" s="4"/>
      <c r="BC4" s="10">
        <f t="shared" ref="BC4:BC27" si="8">BB4*AI4</f>
        <v>0</v>
      </c>
      <c r="BD4" s="76">
        <v>28.42</v>
      </c>
      <c r="BE4" s="10">
        <f t="shared" ref="BE4:BE28" si="9">BD4*AN4*AO4/100</f>
        <v>341.04</v>
      </c>
      <c r="BF4" s="76">
        <v>23.42</v>
      </c>
      <c r="BG4" s="10">
        <f t="shared" ref="BG4:BG28" si="10">BF4*AN4*AP4/100</f>
        <v>0</v>
      </c>
      <c r="BH4" s="76">
        <v>4.8050000000000002E-2</v>
      </c>
      <c r="BI4" s="4">
        <f t="shared" ref="BI4:BI28" si="11">BH4*AI4*AO4/100</f>
        <v>2012.8145000000002</v>
      </c>
      <c r="BJ4" s="76">
        <v>3.9600000000000003E-2</v>
      </c>
      <c r="BK4" s="4">
        <f t="shared" ref="BK4:BK28" si="12">BJ4*AI4*AP4/100</f>
        <v>0</v>
      </c>
      <c r="BL4" s="5">
        <f t="shared" ref="BL4:BL28" si="13">BK4+BI4+BG4+BE4+BC4+BA4+AY4+AW4</f>
        <v>2353.8545000000004</v>
      </c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s="32" customFormat="1">
      <c r="A5" s="4">
        <f t="shared" ref="A5:A27" si="14">A4+1</f>
        <v>3</v>
      </c>
      <c r="B5" s="56" t="s">
        <v>2577</v>
      </c>
      <c r="C5" s="56" t="s">
        <v>92</v>
      </c>
      <c r="D5" s="56" t="s">
        <v>93</v>
      </c>
      <c r="E5" s="56"/>
      <c r="F5" s="56" t="s">
        <v>94</v>
      </c>
      <c r="G5" s="56" t="s">
        <v>95</v>
      </c>
      <c r="H5" s="56" t="s">
        <v>96</v>
      </c>
      <c r="I5" s="56"/>
      <c r="J5" s="56" t="s">
        <v>97</v>
      </c>
      <c r="K5" s="56" t="s">
        <v>2387</v>
      </c>
      <c r="L5" s="56" t="s">
        <v>11</v>
      </c>
      <c r="M5" s="56" t="s">
        <v>105</v>
      </c>
      <c r="N5" s="56" t="s">
        <v>93</v>
      </c>
      <c r="O5" s="56" t="s">
        <v>94</v>
      </c>
      <c r="P5" s="56" t="s">
        <v>94</v>
      </c>
      <c r="Q5" s="56" t="s">
        <v>106</v>
      </c>
      <c r="R5" s="56" t="s">
        <v>96</v>
      </c>
      <c r="S5" s="56"/>
      <c r="T5" s="56" t="s">
        <v>107</v>
      </c>
      <c r="U5" s="56" t="s">
        <v>108</v>
      </c>
      <c r="V5" s="99"/>
      <c r="W5" s="99"/>
      <c r="X5" s="99">
        <v>15260</v>
      </c>
      <c r="Y5" s="99"/>
      <c r="Z5" s="99"/>
      <c r="AA5" s="99">
        <v>725</v>
      </c>
      <c r="AB5" s="99"/>
      <c r="AC5" s="99">
        <v>11</v>
      </c>
      <c r="AD5" s="99"/>
      <c r="AE5" s="99">
        <v>11</v>
      </c>
      <c r="AF5" s="99"/>
      <c r="AG5" s="99">
        <v>4585</v>
      </c>
      <c r="AH5" s="98">
        <f t="shared" si="4"/>
        <v>20592</v>
      </c>
      <c r="AI5" s="90">
        <f t="shared" si="5"/>
        <v>20592</v>
      </c>
      <c r="AJ5" s="76" t="s">
        <v>109</v>
      </c>
      <c r="AK5" s="56" t="s">
        <v>100</v>
      </c>
      <c r="AL5" s="56"/>
      <c r="AM5" s="64">
        <v>8784</v>
      </c>
      <c r="AN5" s="4">
        <v>12</v>
      </c>
      <c r="AO5" s="4">
        <v>100</v>
      </c>
      <c r="AP5" s="4">
        <v>0</v>
      </c>
      <c r="AQ5" s="12">
        <f t="shared" si="6"/>
        <v>20592</v>
      </c>
      <c r="AR5" s="12">
        <f t="shared" si="7"/>
        <v>0</v>
      </c>
      <c r="AS5" s="53">
        <f t="shared" ref="AS5:AT20" si="15">AS4</f>
        <v>0</v>
      </c>
      <c r="AT5" s="53">
        <f t="shared" si="15"/>
        <v>0</v>
      </c>
      <c r="AU5" s="31">
        <f t="shared" si="0"/>
        <v>0</v>
      </c>
      <c r="AV5" s="31">
        <f t="shared" si="0"/>
        <v>0</v>
      </c>
      <c r="AW5" s="31">
        <f t="shared" si="1"/>
        <v>0</v>
      </c>
      <c r="AX5" s="77">
        <f>'dane do formularza ofertowego'!D6</f>
        <v>0</v>
      </c>
      <c r="AY5" s="10">
        <f t="shared" si="2"/>
        <v>0</v>
      </c>
      <c r="AZ5" s="77">
        <f>'dane do formularza ofertowego'!D7</f>
        <v>0</v>
      </c>
      <c r="BA5" s="10">
        <f t="shared" si="3"/>
        <v>0</v>
      </c>
      <c r="BB5" s="4"/>
      <c r="BC5" s="10">
        <f t="shared" si="8"/>
        <v>0</v>
      </c>
      <c r="BD5" s="76">
        <v>10.85</v>
      </c>
      <c r="BE5" s="10">
        <f t="shared" si="9"/>
        <v>130.19999999999999</v>
      </c>
      <c r="BF5" s="76">
        <v>8.94</v>
      </c>
      <c r="BG5" s="10">
        <f t="shared" si="10"/>
        <v>0</v>
      </c>
      <c r="BH5" s="76">
        <v>5.3409999999999999E-2</v>
      </c>
      <c r="BI5" s="4">
        <f t="shared" si="11"/>
        <v>1099.81872</v>
      </c>
      <c r="BJ5" s="76">
        <v>4.4010000000000001E-2</v>
      </c>
      <c r="BK5" s="4">
        <f t="shared" si="12"/>
        <v>0</v>
      </c>
      <c r="BL5" s="5">
        <f t="shared" si="13"/>
        <v>1230.01872</v>
      </c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s="32" customFormat="1">
      <c r="A6" s="4">
        <f t="shared" si="14"/>
        <v>4</v>
      </c>
      <c r="B6" s="56" t="s">
        <v>2577</v>
      </c>
      <c r="C6" s="56" t="s">
        <v>110</v>
      </c>
      <c r="D6" s="56" t="s">
        <v>111</v>
      </c>
      <c r="E6" s="56"/>
      <c r="F6" s="56" t="s">
        <v>112</v>
      </c>
      <c r="G6" s="56" t="s">
        <v>113</v>
      </c>
      <c r="H6" s="56" t="s">
        <v>114</v>
      </c>
      <c r="I6" s="56"/>
      <c r="J6" s="56" t="s">
        <v>115</v>
      </c>
      <c r="K6" s="56" t="s">
        <v>2387</v>
      </c>
      <c r="L6" s="56" t="s">
        <v>11</v>
      </c>
      <c r="M6" s="56" t="s">
        <v>117</v>
      </c>
      <c r="N6" s="56" t="s">
        <v>111</v>
      </c>
      <c r="O6" s="56" t="s">
        <v>112</v>
      </c>
      <c r="P6" s="56" t="s">
        <v>116</v>
      </c>
      <c r="Q6" s="56" t="s">
        <v>113</v>
      </c>
      <c r="R6" s="56" t="s">
        <v>114</v>
      </c>
      <c r="S6" s="56"/>
      <c r="T6" s="56" t="s">
        <v>118</v>
      </c>
      <c r="U6" s="56" t="s">
        <v>119</v>
      </c>
      <c r="V6" s="99">
        <v>11181</v>
      </c>
      <c r="W6" s="99">
        <v>9720</v>
      </c>
      <c r="X6" s="99">
        <v>8249</v>
      </c>
      <c r="Y6" s="99">
        <v>7073</v>
      </c>
      <c r="Z6" s="99">
        <v>1203</v>
      </c>
      <c r="AA6" s="99">
        <v>698</v>
      </c>
      <c r="AB6" s="99"/>
      <c r="AC6" s="99">
        <v>1012</v>
      </c>
      <c r="AD6" s="99">
        <v>2170</v>
      </c>
      <c r="AE6" s="99">
        <v>4049</v>
      </c>
      <c r="AF6" s="99">
        <v>6687</v>
      </c>
      <c r="AG6" s="99">
        <v>8069</v>
      </c>
      <c r="AH6" s="98">
        <f t="shared" si="4"/>
        <v>60111</v>
      </c>
      <c r="AI6" s="90">
        <f t="shared" si="5"/>
        <v>60111</v>
      </c>
      <c r="AJ6" s="56" t="str">
        <f>AJ$4</f>
        <v>W-3.6</v>
      </c>
      <c r="AK6" s="56" t="s">
        <v>100</v>
      </c>
      <c r="AL6" s="56"/>
      <c r="AM6" s="64">
        <v>8784</v>
      </c>
      <c r="AN6" s="4">
        <v>12</v>
      </c>
      <c r="AO6" s="4">
        <v>100</v>
      </c>
      <c r="AP6" s="4">
        <v>0</v>
      </c>
      <c r="AQ6" s="12">
        <f t="shared" si="6"/>
        <v>60111</v>
      </c>
      <c r="AR6" s="12">
        <f t="shared" si="7"/>
        <v>0</v>
      </c>
      <c r="AS6" s="53">
        <f t="shared" si="15"/>
        <v>0</v>
      </c>
      <c r="AT6" s="53">
        <f t="shared" ref="AT6" si="16">AT5</f>
        <v>0</v>
      </c>
      <c r="AU6" s="31">
        <f t="shared" si="0"/>
        <v>0</v>
      </c>
      <c r="AV6" s="31">
        <f t="shared" si="0"/>
        <v>0</v>
      </c>
      <c r="AW6" s="31">
        <f t="shared" si="1"/>
        <v>0</v>
      </c>
      <c r="AX6" s="56">
        <f>AX$4</f>
        <v>0</v>
      </c>
      <c r="AY6" s="10">
        <f t="shared" si="2"/>
        <v>0</v>
      </c>
      <c r="AZ6" s="56">
        <f>AZ$4</f>
        <v>0</v>
      </c>
      <c r="BA6" s="10">
        <f t="shared" si="3"/>
        <v>0</v>
      </c>
      <c r="BB6" s="4">
        <v>3.8999999999999998E-3</v>
      </c>
      <c r="BC6" s="10">
        <f t="shared" si="8"/>
        <v>234.43289999999999</v>
      </c>
      <c r="BD6" s="56">
        <f>BD$4</f>
        <v>28.42</v>
      </c>
      <c r="BE6" s="10">
        <f t="shared" si="9"/>
        <v>341.04</v>
      </c>
      <c r="BF6" s="56">
        <f>BF$4</f>
        <v>23.42</v>
      </c>
      <c r="BG6" s="10">
        <f t="shared" si="10"/>
        <v>0</v>
      </c>
      <c r="BH6" s="56">
        <f>BH$4</f>
        <v>4.8050000000000002E-2</v>
      </c>
      <c r="BI6" s="4">
        <f t="shared" si="11"/>
        <v>2888.3335500000003</v>
      </c>
      <c r="BJ6" s="56">
        <f>BJ$4</f>
        <v>3.9600000000000003E-2</v>
      </c>
      <c r="BK6" s="4">
        <f t="shared" si="12"/>
        <v>0</v>
      </c>
      <c r="BL6" s="5">
        <f t="shared" si="13"/>
        <v>3463.80645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s="32" customFormat="1">
      <c r="A7" s="4">
        <f t="shared" si="14"/>
        <v>5</v>
      </c>
      <c r="B7" s="56" t="s">
        <v>2577</v>
      </c>
      <c r="C7" s="56" t="s">
        <v>120</v>
      </c>
      <c r="D7" s="56" t="s">
        <v>121</v>
      </c>
      <c r="E7" s="56"/>
      <c r="F7" s="56" t="s">
        <v>122</v>
      </c>
      <c r="G7" s="56" t="s">
        <v>123</v>
      </c>
      <c r="H7" s="56" t="s">
        <v>39</v>
      </c>
      <c r="I7" s="56"/>
      <c r="J7" s="56" t="s">
        <v>124</v>
      </c>
      <c r="K7" s="56" t="s">
        <v>2387</v>
      </c>
      <c r="L7" s="56" t="s">
        <v>11</v>
      </c>
      <c r="M7" s="56" t="s">
        <v>2578</v>
      </c>
      <c r="N7" s="56" t="s">
        <v>121</v>
      </c>
      <c r="O7" s="56" t="s">
        <v>122</v>
      </c>
      <c r="P7" s="56" t="s">
        <v>122</v>
      </c>
      <c r="Q7" s="56" t="s">
        <v>123</v>
      </c>
      <c r="R7" s="56" t="s">
        <v>39</v>
      </c>
      <c r="S7" s="56"/>
      <c r="T7" s="56" t="s">
        <v>125</v>
      </c>
      <c r="U7" s="56" t="s">
        <v>126</v>
      </c>
      <c r="V7" s="99">
        <v>19702</v>
      </c>
      <c r="W7" s="99">
        <v>14920</v>
      </c>
      <c r="X7" s="99">
        <v>15024</v>
      </c>
      <c r="Y7" s="99">
        <v>11676</v>
      </c>
      <c r="Z7" s="99">
        <v>3391</v>
      </c>
      <c r="AA7" s="99">
        <v>903</v>
      </c>
      <c r="AB7" s="99">
        <v>716</v>
      </c>
      <c r="AC7" s="99">
        <v>0</v>
      </c>
      <c r="AD7" s="99">
        <v>324</v>
      </c>
      <c r="AE7" s="99">
        <v>0</v>
      </c>
      <c r="AF7" s="99">
        <v>1297</v>
      </c>
      <c r="AG7" s="99">
        <v>3849</v>
      </c>
      <c r="AH7" s="98">
        <f t="shared" si="4"/>
        <v>71802</v>
      </c>
      <c r="AI7" s="90">
        <f t="shared" si="5"/>
        <v>71802</v>
      </c>
      <c r="AJ7" s="56" t="str">
        <f>AJ$3</f>
        <v>W-4</v>
      </c>
      <c r="AK7" s="56" t="s">
        <v>100</v>
      </c>
      <c r="AL7" s="56"/>
      <c r="AM7" s="64">
        <v>8784</v>
      </c>
      <c r="AN7" s="4">
        <v>12</v>
      </c>
      <c r="AO7" s="4">
        <v>100</v>
      </c>
      <c r="AP7" s="4">
        <v>0</v>
      </c>
      <c r="AQ7" s="12">
        <f t="shared" si="6"/>
        <v>71802</v>
      </c>
      <c r="AR7" s="12">
        <f t="shared" si="7"/>
        <v>0</v>
      </c>
      <c r="AS7" s="53">
        <f t="shared" si="15"/>
        <v>0</v>
      </c>
      <c r="AT7" s="53">
        <f t="shared" ref="AT7" si="17">AT6</f>
        <v>0</v>
      </c>
      <c r="AU7" s="31">
        <f t="shared" si="0"/>
        <v>0</v>
      </c>
      <c r="AV7" s="31">
        <f t="shared" si="0"/>
        <v>0</v>
      </c>
      <c r="AW7" s="31">
        <f t="shared" si="1"/>
        <v>0</v>
      </c>
      <c r="AX7" s="56">
        <f>AX$3</f>
        <v>0</v>
      </c>
      <c r="AY7" s="10">
        <f t="shared" si="2"/>
        <v>0</v>
      </c>
      <c r="AZ7" s="56">
        <f>AZ$3</f>
        <v>0</v>
      </c>
      <c r="BA7" s="10">
        <f t="shared" si="3"/>
        <v>0</v>
      </c>
      <c r="BB7" s="4"/>
      <c r="BC7" s="10">
        <f t="shared" si="8"/>
        <v>0</v>
      </c>
      <c r="BD7" s="56">
        <f>BD$3</f>
        <v>200.47</v>
      </c>
      <c r="BE7" s="10">
        <f t="shared" si="9"/>
        <v>2405.64</v>
      </c>
      <c r="BF7" s="56">
        <f>BF$3</f>
        <v>165.2</v>
      </c>
      <c r="BG7" s="10">
        <f t="shared" si="10"/>
        <v>0</v>
      </c>
      <c r="BH7" s="56">
        <f>BH$3</f>
        <v>4.1739999999999999E-2</v>
      </c>
      <c r="BI7" s="4">
        <f t="shared" si="11"/>
        <v>2997.01548</v>
      </c>
      <c r="BJ7" s="56">
        <f>BJ$3</f>
        <v>3.44E-2</v>
      </c>
      <c r="BK7" s="4">
        <f t="shared" si="12"/>
        <v>0</v>
      </c>
      <c r="BL7" s="5">
        <f t="shared" si="13"/>
        <v>5402.6554799999994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s="32" customFormat="1">
      <c r="A8" s="4">
        <f t="shared" si="14"/>
        <v>6</v>
      </c>
      <c r="B8" s="56" t="s">
        <v>2577</v>
      </c>
      <c r="C8" s="56" t="s">
        <v>127</v>
      </c>
      <c r="D8" s="56" t="s">
        <v>128</v>
      </c>
      <c r="E8" s="56"/>
      <c r="F8" s="56" t="s">
        <v>129</v>
      </c>
      <c r="G8" s="56" t="s">
        <v>130</v>
      </c>
      <c r="H8" s="56" t="s">
        <v>131</v>
      </c>
      <c r="I8" s="56"/>
      <c r="J8" s="56" t="s">
        <v>132</v>
      </c>
      <c r="K8" s="56" t="s">
        <v>2387</v>
      </c>
      <c r="L8" s="56" t="s">
        <v>11</v>
      </c>
      <c r="M8" s="56" t="s">
        <v>133</v>
      </c>
      <c r="N8" s="56" t="s">
        <v>134</v>
      </c>
      <c r="O8" s="56" t="s">
        <v>129</v>
      </c>
      <c r="P8" s="56" t="s">
        <v>129</v>
      </c>
      <c r="Q8" s="56" t="s">
        <v>130</v>
      </c>
      <c r="R8" s="56" t="s">
        <v>131</v>
      </c>
      <c r="S8" s="56"/>
      <c r="T8" s="70" t="s">
        <v>135</v>
      </c>
      <c r="U8" s="56" t="s">
        <v>136</v>
      </c>
      <c r="V8" s="99">
        <v>25213</v>
      </c>
      <c r="W8" s="99"/>
      <c r="X8" s="99">
        <v>17286</v>
      </c>
      <c r="Y8" s="99"/>
      <c r="Z8" s="99">
        <v>464</v>
      </c>
      <c r="AA8" s="99"/>
      <c r="AB8" s="99">
        <v>11</v>
      </c>
      <c r="AC8" s="99"/>
      <c r="AD8" s="99">
        <v>6217</v>
      </c>
      <c r="AE8" s="99"/>
      <c r="AF8" s="99">
        <v>19880</v>
      </c>
      <c r="AG8" s="99"/>
      <c r="AH8" s="98">
        <f t="shared" si="4"/>
        <v>69071</v>
      </c>
      <c r="AI8" s="90">
        <f t="shared" si="5"/>
        <v>69071</v>
      </c>
      <c r="AJ8" s="56" t="str">
        <f>AJ$4</f>
        <v>W-3.6</v>
      </c>
      <c r="AK8" s="56" t="s">
        <v>100</v>
      </c>
      <c r="AL8" s="56"/>
      <c r="AM8" s="64">
        <v>8784</v>
      </c>
      <c r="AN8" s="4">
        <v>12</v>
      </c>
      <c r="AO8" s="4">
        <v>100</v>
      </c>
      <c r="AP8" s="4">
        <v>0</v>
      </c>
      <c r="AQ8" s="12">
        <f t="shared" si="6"/>
        <v>69071</v>
      </c>
      <c r="AR8" s="12">
        <f t="shared" si="7"/>
        <v>0</v>
      </c>
      <c r="AS8" s="53">
        <f t="shared" si="15"/>
        <v>0</v>
      </c>
      <c r="AT8" s="53">
        <f t="shared" ref="AT8" si="18">AT7</f>
        <v>0</v>
      </c>
      <c r="AU8" s="31">
        <f t="shared" si="0"/>
        <v>0</v>
      </c>
      <c r="AV8" s="31">
        <f t="shared" si="0"/>
        <v>0</v>
      </c>
      <c r="AW8" s="31">
        <f t="shared" si="1"/>
        <v>0</v>
      </c>
      <c r="AX8" s="56">
        <f>AX$4</f>
        <v>0</v>
      </c>
      <c r="AY8" s="10">
        <f t="shared" si="2"/>
        <v>0</v>
      </c>
      <c r="AZ8" s="56">
        <f>AZ$4</f>
        <v>0</v>
      </c>
      <c r="BA8" s="10">
        <f t="shared" si="3"/>
        <v>0</v>
      </c>
      <c r="BB8" s="4"/>
      <c r="BC8" s="10">
        <f t="shared" si="8"/>
        <v>0</v>
      </c>
      <c r="BD8" s="56">
        <f>BD$4</f>
        <v>28.42</v>
      </c>
      <c r="BE8" s="10">
        <f t="shared" si="9"/>
        <v>341.04</v>
      </c>
      <c r="BF8" s="56">
        <f>BF$4</f>
        <v>23.42</v>
      </c>
      <c r="BG8" s="10">
        <f t="shared" si="10"/>
        <v>0</v>
      </c>
      <c r="BH8" s="56">
        <f>BH$4</f>
        <v>4.8050000000000002E-2</v>
      </c>
      <c r="BI8" s="4">
        <f t="shared" si="11"/>
        <v>3318.8615500000001</v>
      </c>
      <c r="BJ8" s="56">
        <f>BJ$4</f>
        <v>3.9600000000000003E-2</v>
      </c>
      <c r="BK8" s="4">
        <f t="shared" si="12"/>
        <v>0</v>
      </c>
      <c r="BL8" s="5">
        <f t="shared" si="13"/>
        <v>3659.90155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s="32" customFormat="1">
      <c r="A9" s="4">
        <f t="shared" si="14"/>
        <v>7</v>
      </c>
      <c r="B9" s="56" t="s">
        <v>2577</v>
      </c>
      <c r="C9" s="56" t="s">
        <v>139</v>
      </c>
      <c r="D9" s="56" t="s">
        <v>140</v>
      </c>
      <c r="E9" s="56"/>
      <c r="F9" s="56" t="s">
        <v>141</v>
      </c>
      <c r="G9" s="56" t="s">
        <v>142</v>
      </c>
      <c r="H9" s="56" t="s">
        <v>143</v>
      </c>
      <c r="I9" s="56"/>
      <c r="J9" s="56" t="s">
        <v>144</v>
      </c>
      <c r="K9" s="56" t="s">
        <v>2387</v>
      </c>
      <c r="L9" s="56" t="s">
        <v>11</v>
      </c>
      <c r="M9" s="56" t="s">
        <v>145</v>
      </c>
      <c r="N9" s="56" t="s">
        <v>140</v>
      </c>
      <c r="O9" s="56" t="s">
        <v>141</v>
      </c>
      <c r="P9" s="56" t="s">
        <v>141</v>
      </c>
      <c r="Q9" s="56" t="s">
        <v>142</v>
      </c>
      <c r="R9" s="56" t="s">
        <v>143</v>
      </c>
      <c r="S9" s="56"/>
      <c r="T9" s="56" t="s">
        <v>146</v>
      </c>
      <c r="U9" s="56" t="s">
        <v>147</v>
      </c>
      <c r="V9" s="99">
        <v>22865</v>
      </c>
      <c r="W9" s="99">
        <v>17201</v>
      </c>
      <c r="X9" s="99">
        <v>16966</v>
      </c>
      <c r="Y9" s="99">
        <v>13028</v>
      </c>
      <c r="Z9" s="99">
        <v>22</v>
      </c>
      <c r="AA9" s="99">
        <v>0</v>
      </c>
      <c r="AB9" s="99">
        <v>11</v>
      </c>
      <c r="AC9" s="99">
        <v>0</v>
      </c>
      <c r="AD9" s="99">
        <v>3417</v>
      </c>
      <c r="AE9" s="99">
        <v>8954</v>
      </c>
      <c r="AF9" s="99">
        <v>15185</v>
      </c>
      <c r="AG9" s="99">
        <v>21238</v>
      </c>
      <c r="AH9" s="98">
        <f t="shared" si="4"/>
        <v>118887</v>
      </c>
      <c r="AI9" s="90">
        <f t="shared" si="5"/>
        <v>118887</v>
      </c>
      <c r="AJ9" s="56" t="str">
        <f>AJ$3</f>
        <v>W-4</v>
      </c>
      <c r="AK9" s="56" t="s">
        <v>100</v>
      </c>
      <c r="AL9" s="56"/>
      <c r="AM9" s="64">
        <v>8784</v>
      </c>
      <c r="AN9" s="4">
        <v>12</v>
      </c>
      <c r="AO9" s="4">
        <v>100</v>
      </c>
      <c r="AP9" s="4">
        <v>0</v>
      </c>
      <c r="AQ9" s="12">
        <f t="shared" si="6"/>
        <v>118887</v>
      </c>
      <c r="AR9" s="12">
        <f t="shared" si="7"/>
        <v>0</v>
      </c>
      <c r="AS9" s="53">
        <f t="shared" si="15"/>
        <v>0</v>
      </c>
      <c r="AT9" s="53">
        <f t="shared" ref="AT9" si="19">AT8</f>
        <v>0</v>
      </c>
      <c r="AU9" s="31">
        <f t="shared" si="0"/>
        <v>0</v>
      </c>
      <c r="AV9" s="31">
        <f t="shared" si="0"/>
        <v>0</v>
      </c>
      <c r="AW9" s="31">
        <f t="shared" si="1"/>
        <v>0</v>
      </c>
      <c r="AX9" s="56">
        <f>AX$3</f>
        <v>0</v>
      </c>
      <c r="AY9" s="10">
        <f t="shared" si="2"/>
        <v>0</v>
      </c>
      <c r="AZ9" s="56">
        <f>AZ$3</f>
        <v>0</v>
      </c>
      <c r="BA9" s="10">
        <f t="shared" si="3"/>
        <v>0</v>
      </c>
      <c r="BB9" s="4"/>
      <c r="BC9" s="10">
        <f t="shared" si="8"/>
        <v>0</v>
      </c>
      <c r="BD9" s="56">
        <f>BD$3</f>
        <v>200.47</v>
      </c>
      <c r="BE9" s="10">
        <f t="shared" si="9"/>
        <v>2405.64</v>
      </c>
      <c r="BF9" s="56">
        <f>BF$3</f>
        <v>165.2</v>
      </c>
      <c r="BG9" s="10">
        <f t="shared" si="10"/>
        <v>0</v>
      </c>
      <c r="BH9" s="56">
        <f>BH$3</f>
        <v>4.1739999999999999E-2</v>
      </c>
      <c r="BI9" s="4">
        <f t="shared" si="11"/>
        <v>4962.3433800000003</v>
      </c>
      <c r="BJ9" s="56">
        <f>BJ$3</f>
        <v>3.44E-2</v>
      </c>
      <c r="BK9" s="4">
        <f t="shared" si="12"/>
        <v>0</v>
      </c>
      <c r="BL9" s="5">
        <f t="shared" si="13"/>
        <v>7367.9833799999997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s="32" customFormat="1">
      <c r="A10" s="4">
        <f t="shared" si="14"/>
        <v>8</v>
      </c>
      <c r="B10" s="56" t="s">
        <v>2577</v>
      </c>
      <c r="C10" s="56" t="s">
        <v>148</v>
      </c>
      <c r="D10" s="56" t="s">
        <v>149</v>
      </c>
      <c r="E10" s="56"/>
      <c r="F10" s="56" t="s">
        <v>150</v>
      </c>
      <c r="G10" s="56" t="s">
        <v>151</v>
      </c>
      <c r="H10" s="56" t="s">
        <v>39</v>
      </c>
      <c r="I10" s="56"/>
      <c r="J10" s="56" t="s">
        <v>152</v>
      </c>
      <c r="K10" s="56" t="s">
        <v>2387</v>
      </c>
      <c r="L10" s="56" t="s">
        <v>11</v>
      </c>
      <c r="M10" s="56" t="s">
        <v>153</v>
      </c>
      <c r="N10" s="56" t="s">
        <v>149</v>
      </c>
      <c r="O10" s="56" t="s">
        <v>150</v>
      </c>
      <c r="P10" s="56" t="s">
        <v>150</v>
      </c>
      <c r="Q10" s="56" t="s">
        <v>151</v>
      </c>
      <c r="R10" s="56" t="s">
        <v>39</v>
      </c>
      <c r="S10" s="56"/>
      <c r="T10" s="56" t="s">
        <v>154</v>
      </c>
      <c r="U10" s="56" t="s">
        <v>155</v>
      </c>
      <c r="V10" s="99">
        <v>14852</v>
      </c>
      <c r="W10" s="99">
        <v>11651</v>
      </c>
      <c r="X10" s="99">
        <v>10878</v>
      </c>
      <c r="Y10" s="99">
        <v>8258</v>
      </c>
      <c r="Z10" s="99">
        <v>2527</v>
      </c>
      <c r="AA10" s="99">
        <v>1065</v>
      </c>
      <c r="AB10" s="99">
        <v>1077</v>
      </c>
      <c r="AC10" s="99">
        <v>875</v>
      </c>
      <c r="AD10" s="99">
        <v>3381</v>
      </c>
      <c r="AE10" s="99">
        <v>5100</v>
      </c>
      <c r="AF10" s="99">
        <v>9260</v>
      </c>
      <c r="AG10" s="99">
        <v>12381</v>
      </c>
      <c r="AH10" s="98">
        <f t="shared" si="4"/>
        <v>81305</v>
      </c>
      <c r="AI10" s="90">
        <f t="shared" si="5"/>
        <v>81305</v>
      </c>
      <c r="AJ10" s="56" t="str">
        <f>AJ$3</f>
        <v>W-4</v>
      </c>
      <c r="AK10" s="56" t="s">
        <v>100</v>
      </c>
      <c r="AL10" s="56"/>
      <c r="AM10" s="64">
        <v>8784</v>
      </c>
      <c r="AN10" s="4">
        <v>12</v>
      </c>
      <c r="AO10" s="4">
        <v>100</v>
      </c>
      <c r="AP10" s="4">
        <v>0</v>
      </c>
      <c r="AQ10" s="12">
        <f t="shared" si="6"/>
        <v>81305</v>
      </c>
      <c r="AR10" s="12">
        <f t="shared" si="7"/>
        <v>0</v>
      </c>
      <c r="AS10" s="53">
        <f t="shared" si="15"/>
        <v>0</v>
      </c>
      <c r="AT10" s="53">
        <f t="shared" ref="AT10" si="20">AT9</f>
        <v>0</v>
      </c>
      <c r="AU10" s="31">
        <f t="shared" si="0"/>
        <v>0</v>
      </c>
      <c r="AV10" s="31">
        <f t="shared" si="0"/>
        <v>0</v>
      </c>
      <c r="AW10" s="31">
        <f t="shared" si="1"/>
        <v>0</v>
      </c>
      <c r="AX10" s="56">
        <f>AX$3</f>
        <v>0</v>
      </c>
      <c r="AY10" s="10">
        <f t="shared" si="2"/>
        <v>0</v>
      </c>
      <c r="AZ10" s="56">
        <f>AZ$3</f>
        <v>0</v>
      </c>
      <c r="BA10" s="10">
        <f t="shared" si="3"/>
        <v>0</v>
      </c>
      <c r="BB10" s="4">
        <v>3.8999999999999998E-3</v>
      </c>
      <c r="BC10" s="10">
        <f t="shared" si="8"/>
        <v>317.08949999999999</v>
      </c>
      <c r="BD10" s="56">
        <f>BD$3</f>
        <v>200.47</v>
      </c>
      <c r="BE10" s="10">
        <f t="shared" si="9"/>
        <v>2405.64</v>
      </c>
      <c r="BF10" s="56">
        <f>BF$3</f>
        <v>165.2</v>
      </c>
      <c r="BG10" s="10">
        <f t="shared" si="10"/>
        <v>0</v>
      </c>
      <c r="BH10" s="56">
        <f>BH$3</f>
        <v>4.1739999999999999E-2</v>
      </c>
      <c r="BI10" s="4">
        <f t="shared" si="11"/>
        <v>3393.6707000000001</v>
      </c>
      <c r="BJ10" s="56">
        <f>BJ$3</f>
        <v>3.44E-2</v>
      </c>
      <c r="BK10" s="4">
        <f t="shared" si="12"/>
        <v>0</v>
      </c>
      <c r="BL10" s="5">
        <f t="shared" si="13"/>
        <v>6116.4002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s="32" customFormat="1">
      <c r="A11" s="4">
        <f t="shared" si="14"/>
        <v>9</v>
      </c>
      <c r="B11" s="56" t="s">
        <v>2577</v>
      </c>
      <c r="C11" s="56" t="s">
        <v>157</v>
      </c>
      <c r="D11" s="56" t="s">
        <v>158</v>
      </c>
      <c r="E11" s="56"/>
      <c r="F11" s="56" t="s">
        <v>159</v>
      </c>
      <c r="G11" s="56" t="s">
        <v>160</v>
      </c>
      <c r="H11" s="56" t="s">
        <v>114</v>
      </c>
      <c r="I11" s="56"/>
      <c r="J11" s="56" t="s">
        <v>161</v>
      </c>
      <c r="K11" s="56" t="s">
        <v>2387</v>
      </c>
      <c r="L11" s="56" t="s">
        <v>11</v>
      </c>
      <c r="M11" s="56" t="s">
        <v>162</v>
      </c>
      <c r="N11" s="56" t="s">
        <v>163</v>
      </c>
      <c r="O11" s="56" t="s">
        <v>164</v>
      </c>
      <c r="P11" s="56" t="s">
        <v>164</v>
      </c>
      <c r="Q11" s="56" t="s">
        <v>165</v>
      </c>
      <c r="R11" s="56" t="s">
        <v>39</v>
      </c>
      <c r="S11" s="56" t="s">
        <v>166</v>
      </c>
      <c r="T11" s="56" t="s">
        <v>167</v>
      </c>
      <c r="U11" s="56" t="s">
        <v>168</v>
      </c>
      <c r="V11" s="99">
        <v>1855</v>
      </c>
      <c r="W11" s="99">
        <v>1398</v>
      </c>
      <c r="X11" s="99">
        <v>1403</v>
      </c>
      <c r="Y11" s="99">
        <v>1094</v>
      </c>
      <c r="Z11" s="99">
        <v>237</v>
      </c>
      <c r="AA11" s="99">
        <v>123</v>
      </c>
      <c r="AB11" s="99">
        <v>101</v>
      </c>
      <c r="AC11" s="99">
        <v>56</v>
      </c>
      <c r="AD11" s="99">
        <v>22</v>
      </c>
      <c r="AE11" s="99">
        <v>45</v>
      </c>
      <c r="AF11" s="99">
        <v>181</v>
      </c>
      <c r="AG11" s="99">
        <v>1280</v>
      </c>
      <c r="AH11" s="98">
        <f t="shared" si="4"/>
        <v>7795</v>
      </c>
      <c r="AI11" s="90">
        <f t="shared" si="5"/>
        <v>7795</v>
      </c>
      <c r="AJ11" s="56" t="str">
        <f>AJ$5</f>
        <v>W-2.1</v>
      </c>
      <c r="AK11" s="56" t="s">
        <v>100</v>
      </c>
      <c r="AL11" s="56"/>
      <c r="AM11" s="64">
        <v>8784</v>
      </c>
      <c r="AN11" s="4">
        <v>12</v>
      </c>
      <c r="AO11" s="4">
        <v>100</v>
      </c>
      <c r="AP11" s="4">
        <v>0</v>
      </c>
      <c r="AQ11" s="12">
        <f t="shared" si="6"/>
        <v>7795</v>
      </c>
      <c r="AR11" s="12">
        <f t="shared" si="7"/>
        <v>0</v>
      </c>
      <c r="AS11" s="53">
        <f t="shared" si="15"/>
        <v>0</v>
      </c>
      <c r="AT11" s="53">
        <f t="shared" ref="AT11" si="21">AT10</f>
        <v>0</v>
      </c>
      <c r="AU11" s="31">
        <f t="shared" si="0"/>
        <v>0</v>
      </c>
      <c r="AV11" s="31">
        <f t="shared" si="0"/>
        <v>0</v>
      </c>
      <c r="AW11" s="31">
        <f t="shared" si="1"/>
        <v>0</v>
      </c>
      <c r="AX11" s="56">
        <f>AX$5</f>
        <v>0</v>
      </c>
      <c r="AY11" s="10">
        <f t="shared" si="2"/>
        <v>0</v>
      </c>
      <c r="AZ11" s="56">
        <f>AZ$5</f>
        <v>0</v>
      </c>
      <c r="BA11" s="10">
        <f t="shared" si="3"/>
        <v>0</v>
      </c>
      <c r="BB11" s="4">
        <v>3.8999999999999998E-3</v>
      </c>
      <c r="BC11" s="10">
        <f t="shared" si="8"/>
        <v>30.400499999999997</v>
      </c>
      <c r="BD11" s="56">
        <f>BD$5</f>
        <v>10.85</v>
      </c>
      <c r="BE11" s="10">
        <f t="shared" si="9"/>
        <v>130.19999999999999</v>
      </c>
      <c r="BF11" s="56">
        <f>BF$5</f>
        <v>8.94</v>
      </c>
      <c r="BG11" s="10">
        <f t="shared" si="10"/>
        <v>0</v>
      </c>
      <c r="BH11" s="56">
        <f>BH$5</f>
        <v>5.3409999999999999E-2</v>
      </c>
      <c r="BI11" s="4">
        <f t="shared" si="11"/>
        <v>416.33094999999992</v>
      </c>
      <c r="BJ11" s="56">
        <f>BJ$5</f>
        <v>4.4010000000000001E-2</v>
      </c>
      <c r="BK11" s="4">
        <f t="shared" si="12"/>
        <v>0</v>
      </c>
      <c r="BL11" s="5">
        <f t="shared" si="13"/>
        <v>576.93144999999981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s="32" customFormat="1">
      <c r="A12" s="4">
        <f t="shared" si="14"/>
        <v>10</v>
      </c>
      <c r="B12" s="56" t="s">
        <v>2577</v>
      </c>
      <c r="C12" s="56" t="s">
        <v>170</v>
      </c>
      <c r="D12" s="56" t="s">
        <v>171</v>
      </c>
      <c r="E12" s="56"/>
      <c r="F12" s="56" t="s">
        <v>172</v>
      </c>
      <c r="G12" s="56" t="s">
        <v>173</v>
      </c>
      <c r="H12" s="56" t="s">
        <v>16</v>
      </c>
      <c r="I12" s="56"/>
      <c r="J12" s="56" t="s">
        <v>174</v>
      </c>
      <c r="K12" s="56" t="s">
        <v>2387</v>
      </c>
      <c r="L12" s="56" t="s">
        <v>11</v>
      </c>
      <c r="M12" s="56" t="s">
        <v>175</v>
      </c>
      <c r="N12" s="56" t="s">
        <v>176</v>
      </c>
      <c r="O12" s="56" t="s">
        <v>177</v>
      </c>
      <c r="P12" s="56" t="s">
        <v>178</v>
      </c>
      <c r="Q12" s="56" t="s">
        <v>179</v>
      </c>
      <c r="R12" s="56" t="s">
        <v>180</v>
      </c>
      <c r="S12" s="56" t="s">
        <v>39</v>
      </c>
      <c r="T12" s="56" t="s">
        <v>181</v>
      </c>
      <c r="U12" s="56" t="s">
        <v>182</v>
      </c>
      <c r="V12" s="99"/>
      <c r="W12" s="99"/>
      <c r="X12" s="99"/>
      <c r="Y12" s="99"/>
      <c r="Z12" s="99"/>
      <c r="AA12" s="99"/>
      <c r="AB12" s="99">
        <v>11573</v>
      </c>
      <c r="AC12" s="99"/>
      <c r="AD12" s="99"/>
      <c r="AE12" s="99"/>
      <c r="AF12" s="99"/>
      <c r="AG12" s="99">
        <v>5735</v>
      </c>
      <c r="AH12" s="98">
        <f t="shared" si="4"/>
        <v>17308</v>
      </c>
      <c r="AI12" s="90">
        <f t="shared" si="5"/>
        <v>17308</v>
      </c>
      <c r="AJ12" s="56" t="str">
        <f>AJ$5</f>
        <v>W-2.1</v>
      </c>
      <c r="AK12" s="56" t="s">
        <v>100</v>
      </c>
      <c r="AL12" s="56"/>
      <c r="AM12" s="64">
        <v>8784</v>
      </c>
      <c r="AN12" s="4">
        <v>12</v>
      </c>
      <c r="AO12" s="4">
        <v>100</v>
      </c>
      <c r="AP12" s="4">
        <v>0</v>
      </c>
      <c r="AQ12" s="12">
        <f t="shared" si="6"/>
        <v>17308</v>
      </c>
      <c r="AR12" s="12">
        <f t="shared" si="7"/>
        <v>0</v>
      </c>
      <c r="AS12" s="53">
        <f t="shared" si="15"/>
        <v>0</v>
      </c>
      <c r="AT12" s="53">
        <f t="shared" ref="AT12" si="22">AT11</f>
        <v>0</v>
      </c>
      <c r="AU12" s="31">
        <f t="shared" si="0"/>
        <v>0</v>
      </c>
      <c r="AV12" s="31">
        <f t="shared" si="0"/>
        <v>0</v>
      </c>
      <c r="AW12" s="31">
        <f t="shared" si="1"/>
        <v>0</v>
      </c>
      <c r="AX12" s="56">
        <f>AX$5</f>
        <v>0</v>
      </c>
      <c r="AY12" s="10">
        <f t="shared" si="2"/>
        <v>0</v>
      </c>
      <c r="AZ12" s="56">
        <f>AZ$5</f>
        <v>0</v>
      </c>
      <c r="BA12" s="10">
        <f t="shared" si="3"/>
        <v>0</v>
      </c>
      <c r="BB12" s="4">
        <v>3.8999999999999998E-3</v>
      </c>
      <c r="BC12" s="10">
        <f t="shared" si="8"/>
        <v>67.501199999999997</v>
      </c>
      <c r="BD12" s="56">
        <f>BD$5</f>
        <v>10.85</v>
      </c>
      <c r="BE12" s="10">
        <f t="shared" si="9"/>
        <v>130.19999999999999</v>
      </c>
      <c r="BF12" s="56">
        <f>BF$5</f>
        <v>8.94</v>
      </c>
      <c r="BG12" s="10">
        <f t="shared" si="10"/>
        <v>0</v>
      </c>
      <c r="BH12" s="56">
        <f>BH$5</f>
        <v>5.3409999999999999E-2</v>
      </c>
      <c r="BI12" s="4">
        <f t="shared" si="11"/>
        <v>924.42027999999993</v>
      </c>
      <c r="BJ12" s="56">
        <f>BJ$5</f>
        <v>4.4010000000000001E-2</v>
      </c>
      <c r="BK12" s="4">
        <f t="shared" si="12"/>
        <v>0</v>
      </c>
      <c r="BL12" s="5">
        <f t="shared" si="13"/>
        <v>1122.1214799999998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s="32" customFormat="1">
      <c r="A13" s="4">
        <f t="shared" si="14"/>
        <v>11</v>
      </c>
      <c r="B13" s="56" t="s">
        <v>2577</v>
      </c>
      <c r="C13" s="56" t="s">
        <v>170</v>
      </c>
      <c r="D13" s="56" t="s">
        <v>171</v>
      </c>
      <c r="E13" s="56"/>
      <c r="F13" s="56" t="s">
        <v>172</v>
      </c>
      <c r="G13" s="56" t="s">
        <v>173</v>
      </c>
      <c r="H13" s="56" t="s">
        <v>16</v>
      </c>
      <c r="I13" s="56"/>
      <c r="J13" s="56" t="s">
        <v>174</v>
      </c>
      <c r="K13" s="56" t="s">
        <v>2387</v>
      </c>
      <c r="L13" s="56" t="s">
        <v>11</v>
      </c>
      <c r="M13" s="56" t="s">
        <v>183</v>
      </c>
      <c r="N13" s="56" t="s">
        <v>176</v>
      </c>
      <c r="O13" s="56" t="s">
        <v>177</v>
      </c>
      <c r="P13" s="56" t="s">
        <v>178</v>
      </c>
      <c r="Q13" s="56" t="s">
        <v>179</v>
      </c>
      <c r="R13" s="56" t="s">
        <v>180</v>
      </c>
      <c r="S13" s="56" t="s">
        <v>166</v>
      </c>
      <c r="T13" s="56" t="s">
        <v>184</v>
      </c>
      <c r="U13" s="56" t="s">
        <v>185</v>
      </c>
      <c r="V13" s="99"/>
      <c r="W13" s="99"/>
      <c r="X13" s="99"/>
      <c r="Y13" s="99"/>
      <c r="Z13" s="99"/>
      <c r="AA13" s="99"/>
      <c r="AB13" s="99">
        <v>12755</v>
      </c>
      <c r="AC13" s="99"/>
      <c r="AD13" s="99"/>
      <c r="AE13" s="99"/>
      <c r="AF13" s="99"/>
      <c r="AG13" s="99">
        <v>6322</v>
      </c>
      <c r="AH13" s="98">
        <f t="shared" si="4"/>
        <v>19077</v>
      </c>
      <c r="AI13" s="90">
        <f t="shared" si="5"/>
        <v>19077</v>
      </c>
      <c r="AJ13" s="56" t="str">
        <f>AJ$5</f>
        <v>W-2.1</v>
      </c>
      <c r="AK13" s="56" t="s">
        <v>100</v>
      </c>
      <c r="AL13" s="56"/>
      <c r="AM13" s="64">
        <v>8784</v>
      </c>
      <c r="AN13" s="4">
        <v>12</v>
      </c>
      <c r="AO13" s="4">
        <v>100</v>
      </c>
      <c r="AP13" s="4">
        <v>0</v>
      </c>
      <c r="AQ13" s="12">
        <f t="shared" si="6"/>
        <v>19077</v>
      </c>
      <c r="AR13" s="12">
        <f t="shared" si="7"/>
        <v>0</v>
      </c>
      <c r="AS13" s="53">
        <f t="shared" si="15"/>
        <v>0</v>
      </c>
      <c r="AT13" s="53">
        <f t="shared" ref="AT13" si="23">AT12</f>
        <v>0</v>
      </c>
      <c r="AU13" s="31">
        <f t="shared" si="0"/>
        <v>0</v>
      </c>
      <c r="AV13" s="31">
        <f t="shared" si="0"/>
        <v>0</v>
      </c>
      <c r="AW13" s="31">
        <f t="shared" si="1"/>
        <v>0</v>
      </c>
      <c r="AX13" s="56">
        <f>AX$5</f>
        <v>0</v>
      </c>
      <c r="AY13" s="10">
        <f t="shared" si="2"/>
        <v>0</v>
      </c>
      <c r="AZ13" s="56">
        <f>AZ$5</f>
        <v>0</v>
      </c>
      <c r="BA13" s="10">
        <f t="shared" si="3"/>
        <v>0</v>
      </c>
      <c r="BB13" s="4">
        <v>3.8999999999999998E-3</v>
      </c>
      <c r="BC13" s="10">
        <f t="shared" si="8"/>
        <v>74.400300000000001</v>
      </c>
      <c r="BD13" s="56">
        <f>BD$5</f>
        <v>10.85</v>
      </c>
      <c r="BE13" s="10">
        <f t="shared" si="9"/>
        <v>130.19999999999999</v>
      </c>
      <c r="BF13" s="56">
        <f>BF$5</f>
        <v>8.94</v>
      </c>
      <c r="BG13" s="10">
        <f t="shared" si="10"/>
        <v>0</v>
      </c>
      <c r="BH13" s="56">
        <f>BH$5</f>
        <v>5.3409999999999999E-2</v>
      </c>
      <c r="BI13" s="4">
        <f t="shared" si="11"/>
        <v>1018.90257</v>
      </c>
      <c r="BJ13" s="56">
        <f>BJ$5</f>
        <v>4.4010000000000001E-2</v>
      </c>
      <c r="BK13" s="4">
        <f t="shared" si="12"/>
        <v>0</v>
      </c>
      <c r="BL13" s="5">
        <f t="shared" si="13"/>
        <v>1223.50287</v>
      </c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s="32" customFormat="1">
      <c r="A14" s="4">
        <f t="shared" si="14"/>
        <v>12</v>
      </c>
      <c r="B14" s="56" t="s">
        <v>2577</v>
      </c>
      <c r="C14" s="56" t="s">
        <v>186</v>
      </c>
      <c r="D14" s="56" t="s">
        <v>187</v>
      </c>
      <c r="E14" s="56"/>
      <c r="F14" s="56" t="s">
        <v>188</v>
      </c>
      <c r="G14" s="56" t="s">
        <v>189</v>
      </c>
      <c r="H14" s="56" t="s">
        <v>190</v>
      </c>
      <c r="I14" s="56"/>
      <c r="J14" s="56" t="s">
        <v>191</v>
      </c>
      <c r="K14" s="56" t="s">
        <v>2387</v>
      </c>
      <c r="L14" s="56" t="s">
        <v>11</v>
      </c>
      <c r="M14" s="56" t="s">
        <v>192</v>
      </c>
      <c r="N14" s="56" t="s">
        <v>193</v>
      </c>
      <c r="O14" s="56" t="s">
        <v>194</v>
      </c>
      <c r="P14" s="56" t="s">
        <v>194</v>
      </c>
      <c r="Q14" s="56" t="s">
        <v>173</v>
      </c>
      <c r="R14" s="56" t="s">
        <v>195</v>
      </c>
      <c r="S14" s="56"/>
      <c r="T14" s="56" t="s">
        <v>196</v>
      </c>
      <c r="U14" s="56" t="s">
        <v>197</v>
      </c>
      <c r="V14" s="99"/>
      <c r="W14" s="99"/>
      <c r="X14" s="99"/>
      <c r="Y14" s="99"/>
      <c r="Z14" s="99"/>
      <c r="AA14" s="99"/>
      <c r="AB14" s="99"/>
      <c r="AC14" s="99">
        <v>12972</v>
      </c>
      <c r="AD14" s="99"/>
      <c r="AE14" s="99"/>
      <c r="AF14" s="99"/>
      <c r="AG14" s="99">
        <v>3634</v>
      </c>
      <c r="AH14" s="98">
        <f t="shared" si="4"/>
        <v>16606</v>
      </c>
      <c r="AI14" s="90">
        <f t="shared" si="5"/>
        <v>16606</v>
      </c>
      <c r="AJ14" s="56" t="str">
        <f>AJ$5</f>
        <v>W-2.1</v>
      </c>
      <c r="AK14" s="56" t="s">
        <v>100</v>
      </c>
      <c r="AL14" s="56"/>
      <c r="AM14" s="64">
        <v>8784</v>
      </c>
      <c r="AN14" s="4">
        <v>12</v>
      </c>
      <c r="AO14" s="4">
        <v>100</v>
      </c>
      <c r="AP14" s="4">
        <v>0</v>
      </c>
      <c r="AQ14" s="12">
        <f t="shared" si="6"/>
        <v>16606</v>
      </c>
      <c r="AR14" s="12">
        <f t="shared" si="7"/>
        <v>0</v>
      </c>
      <c r="AS14" s="53">
        <f t="shared" si="15"/>
        <v>0</v>
      </c>
      <c r="AT14" s="53">
        <f t="shared" ref="AT14" si="24">AT13</f>
        <v>0</v>
      </c>
      <c r="AU14" s="31">
        <f t="shared" si="0"/>
        <v>0</v>
      </c>
      <c r="AV14" s="31">
        <f t="shared" si="0"/>
        <v>0</v>
      </c>
      <c r="AW14" s="31">
        <f t="shared" si="1"/>
        <v>0</v>
      </c>
      <c r="AX14" s="56">
        <f>AX$5</f>
        <v>0</v>
      </c>
      <c r="AY14" s="10">
        <f t="shared" si="2"/>
        <v>0</v>
      </c>
      <c r="AZ14" s="56">
        <f>AZ$5</f>
        <v>0</v>
      </c>
      <c r="BA14" s="10">
        <f t="shared" si="3"/>
        <v>0</v>
      </c>
      <c r="BB14" s="4"/>
      <c r="BC14" s="10">
        <f t="shared" si="8"/>
        <v>0</v>
      </c>
      <c r="BD14" s="56">
        <f>BD$5</f>
        <v>10.85</v>
      </c>
      <c r="BE14" s="10">
        <f t="shared" si="9"/>
        <v>130.19999999999999</v>
      </c>
      <c r="BF14" s="56">
        <f>BF$5</f>
        <v>8.94</v>
      </c>
      <c r="BG14" s="10">
        <f t="shared" si="10"/>
        <v>0</v>
      </c>
      <c r="BH14" s="56">
        <f>BH$5</f>
        <v>5.3409999999999999E-2</v>
      </c>
      <c r="BI14" s="4">
        <f t="shared" si="11"/>
        <v>886.92646000000013</v>
      </c>
      <c r="BJ14" s="56">
        <f>BJ$5</f>
        <v>4.4010000000000001E-2</v>
      </c>
      <c r="BK14" s="4">
        <f t="shared" si="12"/>
        <v>0</v>
      </c>
      <c r="BL14" s="5">
        <f t="shared" si="13"/>
        <v>1017.1264600000002</v>
      </c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s="32" customFormat="1">
      <c r="A15" s="4">
        <f t="shared" si="14"/>
        <v>13</v>
      </c>
      <c r="B15" s="56" t="s">
        <v>2577</v>
      </c>
      <c r="C15" s="56" t="s">
        <v>186</v>
      </c>
      <c r="D15" s="56" t="s">
        <v>187</v>
      </c>
      <c r="E15" s="56"/>
      <c r="F15" s="56" t="s">
        <v>188</v>
      </c>
      <c r="G15" s="56" t="s">
        <v>189</v>
      </c>
      <c r="H15" s="56" t="s">
        <v>190</v>
      </c>
      <c r="I15" s="56"/>
      <c r="J15" s="56" t="s">
        <v>191</v>
      </c>
      <c r="K15" s="56" t="s">
        <v>2387</v>
      </c>
      <c r="L15" s="56" t="s">
        <v>11</v>
      </c>
      <c r="M15" s="56" t="s">
        <v>198</v>
      </c>
      <c r="N15" s="56" t="s">
        <v>199</v>
      </c>
      <c r="O15" s="56" t="s">
        <v>188</v>
      </c>
      <c r="P15" s="56" t="s">
        <v>188</v>
      </c>
      <c r="Q15" s="56" t="s">
        <v>200</v>
      </c>
      <c r="R15" s="56" t="s">
        <v>201</v>
      </c>
      <c r="S15" s="56" t="s">
        <v>202</v>
      </c>
      <c r="T15" s="56" t="s">
        <v>203</v>
      </c>
      <c r="U15" s="56" t="s">
        <v>204</v>
      </c>
      <c r="V15" s="99">
        <v>9854</v>
      </c>
      <c r="W15" s="99"/>
      <c r="X15" s="99">
        <v>6493</v>
      </c>
      <c r="Y15" s="99"/>
      <c r="Z15" s="99">
        <v>2564</v>
      </c>
      <c r="AA15" s="99"/>
      <c r="AB15" s="99">
        <v>238</v>
      </c>
      <c r="AC15" s="99"/>
      <c r="AD15" s="99">
        <v>192</v>
      </c>
      <c r="AE15" s="99"/>
      <c r="AF15" s="99">
        <v>2929</v>
      </c>
      <c r="AG15" s="99">
        <v>6624</v>
      </c>
      <c r="AH15" s="98">
        <f t="shared" si="4"/>
        <v>28894</v>
      </c>
      <c r="AI15" s="90">
        <f t="shared" si="5"/>
        <v>28894</v>
      </c>
      <c r="AJ15" s="56" t="str">
        <f>AJ$4</f>
        <v>W-3.6</v>
      </c>
      <c r="AK15" s="56" t="s">
        <v>100</v>
      </c>
      <c r="AL15" s="56"/>
      <c r="AM15" s="64">
        <v>8784</v>
      </c>
      <c r="AN15" s="4">
        <v>12</v>
      </c>
      <c r="AO15" s="4">
        <v>100</v>
      </c>
      <c r="AP15" s="4">
        <v>0</v>
      </c>
      <c r="AQ15" s="12">
        <f t="shared" si="6"/>
        <v>28894</v>
      </c>
      <c r="AR15" s="12">
        <f t="shared" si="7"/>
        <v>0</v>
      </c>
      <c r="AS15" s="53">
        <f t="shared" si="15"/>
        <v>0</v>
      </c>
      <c r="AT15" s="53">
        <f t="shared" ref="AT15" si="25">AT14</f>
        <v>0</v>
      </c>
      <c r="AU15" s="31">
        <f t="shared" si="0"/>
        <v>0</v>
      </c>
      <c r="AV15" s="31">
        <f t="shared" si="0"/>
        <v>0</v>
      </c>
      <c r="AW15" s="31">
        <f t="shared" si="1"/>
        <v>0</v>
      </c>
      <c r="AX15" s="56">
        <f>AX$4</f>
        <v>0</v>
      </c>
      <c r="AY15" s="10">
        <f t="shared" si="2"/>
        <v>0</v>
      </c>
      <c r="AZ15" s="56">
        <f>AZ$4</f>
        <v>0</v>
      </c>
      <c r="BA15" s="10">
        <f t="shared" si="3"/>
        <v>0</v>
      </c>
      <c r="BB15" s="4"/>
      <c r="BC15" s="10">
        <f t="shared" si="8"/>
        <v>0</v>
      </c>
      <c r="BD15" s="56">
        <f>BD$4</f>
        <v>28.42</v>
      </c>
      <c r="BE15" s="10">
        <f t="shared" si="9"/>
        <v>341.04</v>
      </c>
      <c r="BF15" s="56">
        <f>BF$4</f>
        <v>23.42</v>
      </c>
      <c r="BG15" s="10">
        <f t="shared" si="10"/>
        <v>0</v>
      </c>
      <c r="BH15" s="56">
        <f>BH$4</f>
        <v>4.8050000000000002E-2</v>
      </c>
      <c r="BI15" s="4">
        <f t="shared" si="11"/>
        <v>1388.3567</v>
      </c>
      <c r="BJ15" s="56">
        <f>BJ$4</f>
        <v>3.9600000000000003E-2</v>
      </c>
      <c r="BK15" s="4">
        <f t="shared" si="12"/>
        <v>0</v>
      </c>
      <c r="BL15" s="5">
        <f t="shared" si="13"/>
        <v>1729.3967</v>
      </c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s="32" customFormat="1">
      <c r="A16" s="4">
        <f t="shared" si="14"/>
        <v>14</v>
      </c>
      <c r="B16" s="56" t="s">
        <v>2577</v>
      </c>
      <c r="C16" s="56" t="s">
        <v>205</v>
      </c>
      <c r="D16" s="56" t="s">
        <v>206</v>
      </c>
      <c r="E16" s="56"/>
      <c r="F16" s="56" t="s">
        <v>207</v>
      </c>
      <c r="G16" s="56" t="s">
        <v>208</v>
      </c>
      <c r="H16" s="56" t="s">
        <v>209</v>
      </c>
      <c r="I16" s="56"/>
      <c r="J16" s="56" t="s">
        <v>210</v>
      </c>
      <c r="K16" s="56" t="s">
        <v>2387</v>
      </c>
      <c r="L16" s="56" t="s">
        <v>11</v>
      </c>
      <c r="M16" s="56" t="s">
        <v>211</v>
      </c>
      <c r="N16" s="56" t="s">
        <v>212</v>
      </c>
      <c r="O16" s="56" t="s">
        <v>207</v>
      </c>
      <c r="P16" s="56" t="s">
        <v>207</v>
      </c>
      <c r="Q16" s="56" t="s">
        <v>208</v>
      </c>
      <c r="R16" s="56" t="s">
        <v>209</v>
      </c>
      <c r="S16" s="56"/>
      <c r="T16" s="56" t="s">
        <v>213</v>
      </c>
      <c r="U16" s="56" t="s">
        <v>214</v>
      </c>
      <c r="V16" s="99"/>
      <c r="W16" s="99">
        <v>38824</v>
      </c>
      <c r="X16" s="99">
        <v>15989</v>
      </c>
      <c r="Y16" s="99">
        <v>13651</v>
      </c>
      <c r="Z16" s="99">
        <v>3178</v>
      </c>
      <c r="AA16" s="99">
        <v>0</v>
      </c>
      <c r="AB16" s="99">
        <v>0</v>
      </c>
      <c r="AC16" s="99">
        <v>0</v>
      </c>
      <c r="AD16" s="99">
        <v>4811</v>
      </c>
      <c r="AE16" s="99">
        <v>9552</v>
      </c>
      <c r="AF16" s="99">
        <v>13758</v>
      </c>
      <c r="AG16" s="99">
        <v>19691</v>
      </c>
      <c r="AH16" s="98">
        <f t="shared" si="4"/>
        <v>119454</v>
      </c>
      <c r="AI16" s="90">
        <f t="shared" si="5"/>
        <v>119454</v>
      </c>
      <c r="AJ16" s="56" t="str">
        <f>AJ$3</f>
        <v>W-4</v>
      </c>
      <c r="AK16" s="56" t="s">
        <v>100</v>
      </c>
      <c r="AL16" s="56"/>
      <c r="AM16" s="64">
        <v>8784</v>
      </c>
      <c r="AN16" s="4">
        <v>12</v>
      </c>
      <c r="AO16" s="4">
        <v>100</v>
      </c>
      <c r="AP16" s="4">
        <v>0</v>
      </c>
      <c r="AQ16" s="12">
        <f t="shared" si="6"/>
        <v>119454</v>
      </c>
      <c r="AR16" s="12">
        <f t="shared" si="7"/>
        <v>0</v>
      </c>
      <c r="AS16" s="53">
        <f t="shared" si="15"/>
        <v>0</v>
      </c>
      <c r="AT16" s="53">
        <f t="shared" ref="AT16" si="26">AT15</f>
        <v>0</v>
      </c>
      <c r="AU16" s="31">
        <f t="shared" si="0"/>
        <v>0</v>
      </c>
      <c r="AV16" s="31">
        <f t="shared" si="0"/>
        <v>0</v>
      </c>
      <c r="AW16" s="31">
        <f t="shared" si="1"/>
        <v>0</v>
      </c>
      <c r="AX16" s="56">
        <f>AX$3</f>
        <v>0</v>
      </c>
      <c r="AY16" s="10">
        <f t="shared" si="2"/>
        <v>0</v>
      </c>
      <c r="AZ16" s="56">
        <f>AZ$3</f>
        <v>0</v>
      </c>
      <c r="BA16" s="10">
        <f t="shared" si="3"/>
        <v>0</v>
      </c>
      <c r="BB16" s="4">
        <v>3.8999999999999998E-3</v>
      </c>
      <c r="BC16" s="10">
        <f t="shared" si="8"/>
        <v>465.87059999999997</v>
      </c>
      <c r="BD16" s="56">
        <f>BD$3</f>
        <v>200.47</v>
      </c>
      <c r="BE16" s="10">
        <f t="shared" si="9"/>
        <v>2405.64</v>
      </c>
      <c r="BF16" s="56">
        <f>BF$3</f>
        <v>165.2</v>
      </c>
      <c r="BG16" s="10">
        <f t="shared" si="10"/>
        <v>0</v>
      </c>
      <c r="BH16" s="56">
        <f>BH$3</f>
        <v>4.1739999999999999E-2</v>
      </c>
      <c r="BI16" s="4">
        <f t="shared" si="11"/>
        <v>4986.0099600000003</v>
      </c>
      <c r="BJ16" s="56">
        <f>BJ$3</f>
        <v>3.44E-2</v>
      </c>
      <c r="BK16" s="4">
        <f t="shared" si="12"/>
        <v>0</v>
      </c>
      <c r="BL16" s="5">
        <f t="shared" si="13"/>
        <v>7857.5205600000008</v>
      </c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4">
        <f t="shared" si="14"/>
        <v>15</v>
      </c>
      <c r="B17" s="56" t="s">
        <v>2577</v>
      </c>
      <c r="C17" s="56" t="s">
        <v>205</v>
      </c>
      <c r="D17" s="56" t="s">
        <v>206</v>
      </c>
      <c r="E17" s="56"/>
      <c r="F17" s="56" t="s">
        <v>207</v>
      </c>
      <c r="G17" s="56" t="s">
        <v>208</v>
      </c>
      <c r="H17" s="56" t="s">
        <v>209</v>
      </c>
      <c r="I17" s="56"/>
      <c r="J17" s="56" t="s">
        <v>210</v>
      </c>
      <c r="K17" s="56" t="s">
        <v>2387</v>
      </c>
      <c r="L17" s="56" t="s">
        <v>11</v>
      </c>
      <c r="M17" s="56" t="s">
        <v>215</v>
      </c>
      <c r="N17" s="56" t="s">
        <v>212</v>
      </c>
      <c r="O17" s="56" t="s">
        <v>207</v>
      </c>
      <c r="P17" s="56" t="s">
        <v>207</v>
      </c>
      <c r="Q17" s="56" t="s">
        <v>208</v>
      </c>
      <c r="R17" s="56" t="s">
        <v>166</v>
      </c>
      <c r="S17" s="56" t="s">
        <v>216</v>
      </c>
      <c r="T17" s="56" t="s">
        <v>217</v>
      </c>
      <c r="U17" s="56" t="s">
        <v>218</v>
      </c>
      <c r="V17" s="99">
        <v>16790</v>
      </c>
      <c r="W17" s="99">
        <v>3952</v>
      </c>
      <c r="X17" s="99">
        <v>15017</v>
      </c>
      <c r="Y17" s="99">
        <v>3988</v>
      </c>
      <c r="Z17" s="99">
        <v>10162</v>
      </c>
      <c r="AA17" s="99">
        <v>3617</v>
      </c>
      <c r="AB17" s="99">
        <v>1421</v>
      </c>
      <c r="AC17" s="99">
        <v>1188</v>
      </c>
      <c r="AD17" s="99">
        <v>2887</v>
      </c>
      <c r="AE17" s="99">
        <v>2935</v>
      </c>
      <c r="AF17" s="99">
        <v>9314</v>
      </c>
      <c r="AG17" s="99">
        <v>5362</v>
      </c>
      <c r="AH17" s="98">
        <f t="shared" si="4"/>
        <v>76633</v>
      </c>
      <c r="AI17" s="90">
        <f t="shared" si="5"/>
        <v>76633</v>
      </c>
      <c r="AJ17" s="56" t="str">
        <f>AJ$4</f>
        <v>W-3.6</v>
      </c>
      <c r="AK17" s="56" t="s">
        <v>100</v>
      </c>
      <c r="AL17" s="56"/>
      <c r="AM17" s="64">
        <v>8784</v>
      </c>
      <c r="AN17" s="4">
        <v>12</v>
      </c>
      <c r="AO17" s="4">
        <v>100</v>
      </c>
      <c r="AP17" s="4">
        <v>0</v>
      </c>
      <c r="AQ17" s="12">
        <f t="shared" si="6"/>
        <v>76633</v>
      </c>
      <c r="AR17" s="12">
        <f t="shared" si="7"/>
        <v>0</v>
      </c>
      <c r="AS17" s="53">
        <f t="shared" si="15"/>
        <v>0</v>
      </c>
      <c r="AT17" s="53">
        <f t="shared" ref="AT17" si="27">AT16</f>
        <v>0</v>
      </c>
      <c r="AU17" s="31">
        <f t="shared" si="0"/>
        <v>0</v>
      </c>
      <c r="AV17" s="31">
        <f t="shared" si="0"/>
        <v>0</v>
      </c>
      <c r="AW17" s="31">
        <f t="shared" si="1"/>
        <v>0</v>
      </c>
      <c r="AX17" s="56">
        <f>AX$4</f>
        <v>0</v>
      </c>
      <c r="AY17" s="10">
        <f t="shared" si="2"/>
        <v>0</v>
      </c>
      <c r="AZ17" s="56">
        <f>AZ$4</f>
        <v>0</v>
      </c>
      <c r="BA17" s="10">
        <f t="shared" si="3"/>
        <v>0</v>
      </c>
      <c r="BB17" s="4">
        <v>3.8999999999999998E-3</v>
      </c>
      <c r="BC17" s="10">
        <f t="shared" si="8"/>
        <v>298.86869999999999</v>
      </c>
      <c r="BD17" s="56">
        <f>BD$4</f>
        <v>28.42</v>
      </c>
      <c r="BE17" s="10">
        <f t="shared" si="9"/>
        <v>341.04</v>
      </c>
      <c r="BF17" s="56">
        <f>BF$4</f>
        <v>23.42</v>
      </c>
      <c r="BG17" s="10">
        <f t="shared" si="10"/>
        <v>0</v>
      </c>
      <c r="BH17" s="56">
        <f>BH$4</f>
        <v>4.8050000000000002E-2</v>
      </c>
      <c r="BI17" s="4">
        <f t="shared" si="11"/>
        <v>3682.2156500000001</v>
      </c>
      <c r="BJ17" s="56">
        <f>BJ$4</f>
        <v>3.9600000000000003E-2</v>
      </c>
      <c r="BK17" s="4">
        <f t="shared" si="12"/>
        <v>0</v>
      </c>
      <c r="BL17" s="5">
        <f t="shared" si="13"/>
        <v>4322.12435</v>
      </c>
    </row>
    <row r="18" spans="1:91">
      <c r="A18" s="4">
        <f t="shared" si="14"/>
        <v>16</v>
      </c>
      <c r="B18" s="56" t="s">
        <v>2577</v>
      </c>
      <c r="C18" s="56" t="s">
        <v>226</v>
      </c>
      <c r="D18" s="56" t="s">
        <v>227</v>
      </c>
      <c r="E18" s="56"/>
      <c r="F18" s="56" t="s">
        <v>228</v>
      </c>
      <c r="G18" s="56" t="s">
        <v>229</v>
      </c>
      <c r="H18" s="56" t="s">
        <v>230</v>
      </c>
      <c r="I18" s="56"/>
      <c r="J18" s="56" t="s">
        <v>231</v>
      </c>
      <c r="K18" s="56" t="s">
        <v>2387</v>
      </c>
      <c r="L18" s="56" t="s">
        <v>11</v>
      </c>
      <c r="M18" s="56" t="s">
        <v>232</v>
      </c>
      <c r="N18" s="56" t="s">
        <v>227</v>
      </c>
      <c r="O18" s="56" t="s">
        <v>228</v>
      </c>
      <c r="P18" s="56" t="s">
        <v>228</v>
      </c>
      <c r="Q18" s="56" t="s">
        <v>229</v>
      </c>
      <c r="R18" s="56" t="s">
        <v>102</v>
      </c>
      <c r="S18" s="56" t="s">
        <v>233</v>
      </c>
      <c r="T18" s="56" t="s">
        <v>234</v>
      </c>
      <c r="U18" s="56" t="s">
        <v>235</v>
      </c>
      <c r="V18" s="99">
        <v>20730</v>
      </c>
      <c r="W18" s="99">
        <v>16670</v>
      </c>
      <c r="X18" s="99">
        <v>13527</v>
      </c>
      <c r="Y18" s="99">
        <v>10206</v>
      </c>
      <c r="Z18" s="99">
        <v>800</v>
      </c>
      <c r="AA18" s="99">
        <v>0</v>
      </c>
      <c r="AB18" s="99">
        <v>0</v>
      </c>
      <c r="AC18" s="99">
        <v>0</v>
      </c>
      <c r="AD18" s="99">
        <v>750</v>
      </c>
      <c r="AE18" s="99">
        <v>3957</v>
      </c>
      <c r="AF18" s="99">
        <v>11292</v>
      </c>
      <c r="AG18" s="99">
        <v>12528</v>
      </c>
      <c r="AH18" s="98">
        <f t="shared" si="4"/>
        <v>90460</v>
      </c>
      <c r="AI18" s="90">
        <f t="shared" si="5"/>
        <v>90460</v>
      </c>
      <c r="AJ18" s="56" t="str">
        <f>AJ$3</f>
        <v>W-4</v>
      </c>
      <c r="AK18" s="56" t="s">
        <v>100</v>
      </c>
      <c r="AL18" s="56"/>
      <c r="AM18" s="64">
        <v>8784</v>
      </c>
      <c r="AN18" s="4">
        <v>12</v>
      </c>
      <c r="AO18" s="4">
        <v>100</v>
      </c>
      <c r="AP18" s="4">
        <v>0</v>
      </c>
      <c r="AQ18" s="12">
        <f t="shared" si="6"/>
        <v>90460</v>
      </c>
      <c r="AR18" s="12">
        <f t="shared" si="7"/>
        <v>0</v>
      </c>
      <c r="AS18" s="53">
        <f t="shared" si="15"/>
        <v>0</v>
      </c>
      <c r="AT18" s="53">
        <f t="shared" ref="AT18" si="28">AT17</f>
        <v>0</v>
      </c>
      <c r="AU18" s="31">
        <f t="shared" si="0"/>
        <v>0</v>
      </c>
      <c r="AV18" s="31">
        <f t="shared" si="0"/>
        <v>0</v>
      </c>
      <c r="AW18" s="31">
        <f t="shared" si="1"/>
        <v>0</v>
      </c>
      <c r="AX18" s="56">
        <f>AX$3</f>
        <v>0</v>
      </c>
      <c r="AY18" s="10">
        <f t="shared" si="2"/>
        <v>0</v>
      </c>
      <c r="AZ18" s="56">
        <f>AZ$3</f>
        <v>0</v>
      </c>
      <c r="BA18" s="10">
        <f t="shared" si="3"/>
        <v>0</v>
      </c>
      <c r="BB18" s="4">
        <v>3.8999999999999998E-3</v>
      </c>
      <c r="BC18" s="10">
        <f t="shared" si="8"/>
        <v>352.79399999999998</v>
      </c>
      <c r="BD18" s="56">
        <f>BD$3</f>
        <v>200.47</v>
      </c>
      <c r="BE18" s="10">
        <f t="shared" si="9"/>
        <v>2405.64</v>
      </c>
      <c r="BF18" s="56">
        <f>BF$3</f>
        <v>165.2</v>
      </c>
      <c r="BG18" s="10">
        <f t="shared" si="10"/>
        <v>0</v>
      </c>
      <c r="BH18" s="56">
        <f>BH$3</f>
        <v>4.1739999999999999E-2</v>
      </c>
      <c r="BI18" s="4">
        <f t="shared" si="11"/>
        <v>3775.8004000000005</v>
      </c>
      <c r="BJ18" s="56">
        <f>BJ$3</f>
        <v>3.44E-2</v>
      </c>
      <c r="BK18" s="4">
        <f t="shared" si="12"/>
        <v>0</v>
      </c>
      <c r="BL18" s="5">
        <f t="shared" si="13"/>
        <v>6534.2344000000003</v>
      </c>
    </row>
    <row r="19" spans="1:91" s="32" customFormat="1">
      <c r="A19" s="4">
        <f t="shared" si="14"/>
        <v>17</v>
      </c>
      <c r="B19" s="56" t="s">
        <v>2577</v>
      </c>
      <c r="C19" s="56" t="s">
        <v>236</v>
      </c>
      <c r="D19" s="56" t="s">
        <v>237</v>
      </c>
      <c r="E19" s="56"/>
      <c r="F19" s="56" t="s">
        <v>238</v>
      </c>
      <c r="G19" s="56" t="s">
        <v>239</v>
      </c>
      <c r="H19" s="56" t="s">
        <v>240</v>
      </c>
      <c r="I19" s="56"/>
      <c r="J19" s="56" t="s">
        <v>241</v>
      </c>
      <c r="K19" s="56" t="s">
        <v>2387</v>
      </c>
      <c r="L19" s="56" t="s">
        <v>11</v>
      </c>
      <c r="M19" s="56" t="s">
        <v>244</v>
      </c>
      <c r="N19" s="56" t="s">
        <v>237</v>
      </c>
      <c r="O19" s="56" t="s">
        <v>238</v>
      </c>
      <c r="P19" s="56" t="s">
        <v>238</v>
      </c>
      <c r="Q19" s="56" t="s">
        <v>239</v>
      </c>
      <c r="R19" s="56" t="s">
        <v>240</v>
      </c>
      <c r="S19" s="56"/>
      <c r="T19" s="56" t="s">
        <v>245</v>
      </c>
      <c r="U19" s="56" t="s">
        <v>246</v>
      </c>
      <c r="V19" s="99"/>
      <c r="W19" s="99">
        <v>21084</v>
      </c>
      <c r="X19" s="99"/>
      <c r="Y19" s="99">
        <v>9525</v>
      </c>
      <c r="Z19" s="99"/>
      <c r="AA19" s="99">
        <v>4027</v>
      </c>
      <c r="AB19" s="99"/>
      <c r="AC19" s="99">
        <v>79</v>
      </c>
      <c r="AD19" s="99"/>
      <c r="AE19" s="99">
        <v>3909</v>
      </c>
      <c r="AF19" s="99"/>
      <c r="AG19" s="99">
        <v>14888</v>
      </c>
      <c r="AH19" s="98">
        <f t="shared" si="4"/>
        <v>53512</v>
      </c>
      <c r="AI19" s="90">
        <f t="shared" si="5"/>
        <v>53512</v>
      </c>
      <c r="AJ19" s="56" t="str">
        <f>AJ$4</f>
        <v>W-3.6</v>
      </c>
      <c r="AK19" s="56" t="s">
        <v>100</v>
      </c>
      <c r="AL19" s="56"/>
      <c r="AM19" s="64">
        <v>8784</v>
      </c>
      <c r="AN19" s="4">
        <v>12</v>
      </c>
      <c r="AO19" s="4">
        <v>100</v>
      </c>
      <c r="AP19" s="4">
        <v>0</v>
      </c>
      <c r="AQ19" s="12">
        <f t="shared" si="6"/>
        <v>53512</v>
      </c>
      <c r="AR19" s="12">
        <f t="shared" si="7"/>
        <v>0</v>
      </c>
      <c r="AS19" s="53">
        <f t="shared" si="15"/>
        <v>0</v>
      </c>
      <c r="AT19" s="53">
        <f t="shared" ref="AT19" si="29">AT18</f>
        <v>0</v>
      </c>
      <c r="AU19" s="31">
        <f t="shared" si="0"/>
        <v>0</v>
      </c>
      <c r="AV19" s="31">
        <f t="shared" si="0"/>
        <v>0</v>
      </c>
      <c r="AW19" s="31">
        <f t="shared" si="1"/>
        <v>0</v>
      </c>
      <c r="AX19" s="56">
        <f>AX$4</f>
        <v>0</v>
      </c>
      <c r="AY19" s="10">
        <f t="shared" si="2"/>
        <v>0</v>
      </c>
      <c r="AZ19" s="56">
        <f>AZ$4</f>
        <v>0</v>
      </c>
      <c r="BA19" s="10">
        <f t="shared" si="3"/>
        <v>0</v>
      </c>
      <c r="BB19" s="4"/>
      <c r="BC19" s="10">
        <f t="shared" si="8"/>
        <v>0</v>
      </c>
      <c r="BD19" s="56">
        <f>BD$4</f>
        <v>28.42</v>
      </c>
      <c r="BE19" s="10">
        <f t="shared" si="9"/>
        <v>341.04</v>
      </c>
      <c r="BF19" s="56">
        <f>BF$4</f>
        <v>23.42</v>
      </c>
      <c r="BG19" s="10">
        <f t="shared" si="10"/>
        <v>0</v>
      </c>
      <c r="BH19" s="56">
        <f>BH$4</f>
        <v>4.8050000000000002E-2</v>
      </c>
      <c r="BI19" s="4">
        <f t="shared" si="11"/>
        <v>2571.2516000000001</v>
      </c>
      <c r="BJ19" s="56">
        <f>BJ$4</f>
        <v>3.9600000000000003E-2</v>
      </c>
      <c r="BK19" s="4">
        <f t="shared" si="12"/>
        <v>0</v>
      </c>
      <c r="BL19" s="5">
        <f t="shared" si="13"/>
        <v>2912.2916</v>
      </c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s="32" customFormat="1">
      <c r="A20" s="4">
        <f t="shared" si="14"/>
        <v>18</v>
      </c>
      <c r="B20" s="56" t="s">
        <v>2577</v>
      </c>
      <c r="C20" s="56" t="s">
        <v>236</v>
      </c>
      <c r="D20" s="56" t="s">
        <v>237</v>
      </c>
      <c r="E20" s="56"/>
      <c r="F20" s="56" t="s">
        <v>238</v>
      </c>
      <c r="G20" s="56" t="s">
        <v>239</v>
      </c>
      <c r="H20" s="56" t="s">
        <v>240</v>
      </c>
      <c r="I20" s="56"/>
      <c r="J20" s="56" t="s">
        <v>241</v>
      </c>
      <c r="K20" s="56" t="s">
        <v>2387</v>
      </c>
      <c r="L20" s="56" t="s">
        <v>11</v>
      </c>
      <c r="M20" s="56" t="s">
        <v>247</v>
      </c>
      <c r="N20" s="56" t="s">
        <v>237</v>
      </c>
      <c r="O20" s="56" t="s">
        <v>238</v>
      </c>
      <c r="P20" s="56" t="s">
        <v>238</v>
      </c>
      <c r="Q20" s="56" t="s">
        <v>248</v>
      </c>
      <c r="R20" s="56" t="s">
        <v>53</v>
      </c>
      <c r="S20" s="56" t="s">
        <v>249</v>
      </c>
      <c r="T20" s="56" t="s">
        <v>250</v>
      </c>
      <c r="U20" s="56" t="s">
        <v>251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>
        <v>184</v>
      </c>
      <c r="AG20" s="99">
        <v>115</v>
      </c>
      <c r="AH20" s="98">
        <f t="shared" si="4"/>
        <v>299</v>
      </c>
      <c r="AI20" s="90">
        <f t="shared" si="5"/>
        <v>299</v>
      </c>
      <c r="AJ20" s="76" t="s">
        <v>17</v>
      </c>
      <c r="AK20" s="56" t="s">
        <v>100</v>
      </c>
      <c r="AL20" s="56"/>
      <c r="AM20" s="64">
        <v>8784</v>
      </c>
      <c r="AN20" s="4">
        <v>12</v>
      </c>
      <c r="AO20" s="4">
        <v>100</v>
      </c>
      <c r="AP20" s="4">
        <v>0</v>
      </c>
      <c r="AQ20" s="12">
        <f t="shared" si="6"/>
        <v>299</v>
      </c>
      <c r="AR20" s="12">
        <f t="shared" si="7"/>
        <v>0</v>
      </c>
      <c r="AS20" s="53">
        <f t="shared" si="15"/>
        <v>0</v>
      </c>
      <c r="AT20" s="53">
        <f t="shared" ref="AT20" si="30">AT19</f>
        <v>0</v>
      </c>
      <c r="AU20" s="31">
        <f t="shared" si="0"/>
        <v>0</v>
      </c>
      <c r="AV20" s="31">
        <f t="shared" si="0"/>
        <v>0</v>
      </c>
      <c r="AW20" s="31">
        <f t="shared" si="1"/>
        <v>0</v>
      </c>
      <c r="AX20" s="77">
        <f>'dane do formularza ofertowego'!C6</f>
        <v>0</v>
      </c>
      <c r="AY20" s="10">
        <f t="shared" si="2"/>
        <v>0</v>
      </c>
      <c r="AZ20" s="77">
        <f>'dane do formularza ofertowego'!C7</f>
        <v>0</v>
      </c>
      <c r="BA20" s="10">
        <f t="shared" si="3"/>
        <v>0</v>
      </c>
      <c r="BB20" s="4"/>
      <c r="BC20" s="10">
        <f t="shared" si="8"/>
        <v>0</v>
      </c>
      <c r="BD20" s="76">
        <v>5.1100000000000003</v>
      </c>
      <c r="BE20" s="10">
        <f t="shared" si="9"/>
        <v>61.320000000000007</v>
      </c>
      <c r="BF20" s="76">
        <v>4.21</v>
      </c>
      <c r="BG20" s="10">
        <f t="shared" si="10"/>
        <v>0</v>
      </c>
      <c r="BH20" s="76">
        <v>5.11E-2</v>
      </c>
      <c r="BI20" s="4">
        <f t="shared" si="11"/>
        <v>15.2789</v>
      </c>
      <c r="BJ20" s="76">
        <v>5.5759999999999997E-2</v>
      </c>
      <c r="BK20" s="4">
        <f t="shared" si="12"/>
        <v>0</v>
      </c>
      <c r="BL20" s="5">
        <f t="shared" si="13"/>
        <v>76.598900000000015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s="32" customFormat="1">
      <c r="A21" s="4">
        <f t="shared" si="14"/>
        <v>19</v>
      </c>
      <c r="B21" s="56" t="s">
        <v>2577</v>
      </c>
      <c r="C21" s="56" t="s">
        <v>236</v>
      </c>
      <c r="D21" s="56" t="s">
        <v>237</v>
      </c>
      <c r="E21" s="56"/>
      <c r="F21" s="56" t="s">
        <v>238</v>
      </c>
      <c r="G21" s="56" t="s">
        <v>239</v>
      </c>
      <c r="H21" s="56" t="s">
        <v>240</v>
      </c>
      <c r="I21" s="56"/>
      <c r="J21" s="56" t="s">
        <v>241</v>
      </c>
      <c r="K21" s="56" t="s">
        <v>2387</v>
      </c>
      <c r="L21" s="56" t="s">
        <v>11</v>
      </c>
      <c r="M21" s="56" t="s">
        <v>252</v>
      </c>
      <c r="N21" s="56" t="s">
        <v>237</v>
      </c>
      <c r="O21" s="56" t="s">
        <v>238</v>
      </c>
      <c r="P21" s="56" t="s">
        <v>238</v>
      </c>
      <c r="Q21" s="56" t="s">
        <v>242</v>
      </c>
      <c r="R21" s="56" t="s">
        <v>16</v>
      </c>
      <c r="S21" s="56"/>
      <c r="T21" s="56" t="s">
        <v>243</v>
      </c>
      <c r="U21" s="56" t="s">
        <v>253</v>
      </c>
      <c r="V21" s="99">
        <v>47923</v>
      </c>
      <c r="W21" s="99">
        <v>41957</v>
      </c>
      <c r="X21" s="99">
        <v>35345</v>
      </c>
      <c r="Y21" s="99">
        <v>27814</v>
      </c>
      <c r="Z21" s="99">
        <v>12792</v>
      </c>
      <c r="AA21" s="99">
        <v>8660</v>
      </c>
      <c r="AB21" s="99">
        <v>6137</v>
      </c>
      <c r="AC21" s="99">
        <v>4555</v>
      </c>
      <c r="AD21" s="99">
        <v>8829</v>
      </c>
      <c r="AE21" s="99">
        <v>13498</v>
      </c>
      <c r="AF21" s="99">
        <v>32582</v>
      </c>
      <c r="AG21" s="99">
        <v>51988</v>
      </c>
      <c r="AH21" s="98">
        <f t="shared" si="4"/>
        <v>292080</v>
      </c>
      <c r="AI21" s="90">
        <f t="shared" si="5"/>
        <v>292080</v>
      </c>
      <c r="AJ21" s="76" t="s">
        <v>15</v>
      </c>
      <c r="AK21" s="56" t="s">
        <v>100</v>
      </c>
      <c r="AL21" s="56">
        <v>219</v>
      </c>
      <c r="AM21" s="64">
        <v>8784</v>
      </c>
      <c r="AN21" s="4">
        <v>12</v>
      </c>
      <c r="AO21" s="4">
        <v>100</v>
      </c>
      <c r="AP21" s="4">
        <v>0</v>
      </c>
      <c r="AQ21" s="12">
        <f t="shared" si="6"/>
        <v>292080</v>
      </c>
      <c r="AR21" s="12">
        <f t="shared" si="7"/>
        <v>0</v>
      </c>
      <c r="AS21" s="53">
        <f t="shared" ref="AS21:AT29" si="31">AS20</f>
        <v>0</v>
      </c>
      <c r="AT21" s="53">
        <f t="shared" si="31"/>
        <v>0</v>
      </c>
      <c r="AU21" s="31">
        <f t="shared" si="0"/>
        <v>0</v>
      </c>
      <c r="AV21" s="31">
        <f t="shared" si="0"/>
        <v>0</v>
      </c>
      <c r="AW21" s="31">
        <f t="shared" si="1"/>
        <v>0</v>
      </c>
      <c r="AX21" s="77">
        <f>'dane do formularza ofertowego'!H6</f>
        <v>0</v>
      </c>
      <c r="AY21" s="10">
        <f t="shared" si="2"/>
        <v>0</v>
      </c>
      <c r="AZ21" s="77">
        <f>'dane do formularza ofertowego'!H7</f>
        <v>0</v>
      </c>
      <c r="BA21" s="10">
        <f t="shared" si="3"/>
        <v>0</v>
      </c>
      <c r="BB21" s="4"/>
      <c r="BC21" s="10">
        <f t="shared" si="8"/>
        <v>0</v>
      </c>
      <c r="BD21" s="76">
        <v>7.43E-3</v>
      </c>
      <c r="BE21" s="10">
        <f>BD21*AM21*AO21/100*AL21</f>
        <v>14293.06128</v>
      </c>
      <c r="BF21" s="76">
        <v>6.1199999999999996E-3</v>
      </c>
      <c r="BG21" s="10">
        <f>BF21*AM21*AP21/100*AL21</f>
        <v>0</v>
      </c>
      <c r="BH21" s="76">
        <v>2.1360000000000001E-2</v>
      </c>
      <c r="BI21" s="4">
        <f t="shared" si="11"/>
        <v>6238.8288000000002</v>
      </c>
      <c r="BJ21" s="76">
        <v>1.7600000000000001E-2</v>
      </c>
      <c r="BK21" s="4">
        <f t="shared" si="12"/>
        <v>0</v>
      </c>
      <c r="BL21" s="5">
        <f t="shared" si="13"/>
        <v>20531.890080000001</v>
      </c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4">
        <f t="shared" si="14"/>
        <v>20</v>
      </c>
      <c r="B22" s="56" t="s">
        <v>2577</v>
      </c>
      <c r="C22" s="56" t="s">
        <v>254</v>
      </c>
      <c r="D22" s="56" t="s">
        <v>255</v>
      </c>
      <c r="E22" s="56"/>
      <c r="F22" s="56" t="s">
        <v>256</v>
      </c>
      <c r="G22" s="56"/>
      <c r="H22" s="56" t="s">
        <v>209</v>
      </c>
      <c r="I22" s="56"/>
      <c r="J22" s="56" t="s">
        <v>257</v>
      </c>
      <c r="K22" s="56" t="s">
        <v>2387</v>
      </c>
      <c r="L22" s="56" t="s">
        <v>11</v>
      </c>
      <c r="M22" s="56" t="s">
        <v>259</v>
      </c>
      <c r="N22" s="56" t="s">
        <v>255</v>
      </c>
      <c r="O22" s="56" t="s">
        <v>258</v>
      </c>
      <c r="P22" s="56" t="s">
        <v>258</v>
      </c>
      <c r="Q22" s="56" t="s">
        <v>256</v>
      </c>
      <c r="R22" s="56" t="s">
        <v>209</v>
      </c>
      <c r="S22" s="56"/>
      <c r="T22" s="56" t="s">
        <v>260</v>
      </c>
      <c r="U22" s="56" t="s">
        <v>261</v>
      </c>
      <c r="V22" s="99">
        <v>13240</v>
      </c>
      <c r="W22" s="99">
        <v>14071</v>
      </c>
      <c r="X22" s="99">
        <v>14148</v>
      </c>
      <c r="Y22" s="99">
        <v>11193</v>
      </c>
      <c r="Z22" s="99">
        <v>4925</v>
      </c>
      <c r="AA22" s="99">
        <v>1784</v>
      </c>
      <c r="AB22" s="99">
        <v>1552</v>
      </c>
      <c r="AC22" s="99">
        <v>1076</v>
      </c>
      <c r="AD22" s="99">
        <v>3989</v>
      </c>
      <c r="AE22" s="99">
        <v>5351</v>
      </c>
      <c r="AF22" s="99">
        <v>7678</v>
      </c>
      <c r="AG22" s="99">
        <v>13654</v>
      </c>
      <c r="AH22" s="98">
        <f t="shared" si="4"/>
        <v>92661</v>
      </c>
      <c r="AI22" s="90">
        <f t="shared" si="5"/>
        <v>92661</v>
      </c>
      <c r="AJ22" s="56" t="str">
        <f>AJ$3</f>
        <v>W-4</v>
      </c>
      <c r="AK22" s="56" t="s">
        <v>100</v>
      </c>
      <c r="AL22" s="56"/>
      <c r="AM22" s="64">
        <v>8784</v>
      </c>
      <c r="AN22" s="4">
        <v>12</v>
      </c>
      <c r="AO22" s="4">
        <v>100</v>
      </c>
      <c r="AP22" s="4">
        <v>0</v>
      </c>
      <c r="AQ22" s="12">
        <f t="shared" si="6"/>
        <v>92661</v>
      </c>
      <c r="AR22" s="12">
        <f t="shared" si="7"/>
        <v>0</v>
      </c>
      <c r="AS22" s="53">
        <f t="shared" si="31"/>
        <v>0</v>
      </c>
      <c r="AT22" s="53">
        <f t="shared" si="31"/>
        <v>0</v>
      </c>
      <c r="AU22" s="31">
        <f t="shared" si="0"/>
        <v>0</v>
      </c>
      <c r="AV22" s="31">
        <f t="shared" si="0"/>
        <v>0</v>
      </c>
      <c r="AW22" s="31">
        <f t="shared" si="1"/>
        <v>0</v>
      </c>
      <c r="AX22" s="56">
        <f>AX$3</f>
        <v>0</v>
      </c>
      <c r="AY22" s="10">
        <f t="shared" si="2"/>
        <v>0</v>
      </c>
      <c r="AZ22" s="56">
        <f>AZ$3</f>
        <v>0</v>
      </c>
      <c r="BA22" s="10">
        <f t="shared" si="3"/>
        <v>0</v>
      </c>
      <c r="BB22" s="4">
        <v>3.8999999999999998E-3</v>
      </c>
      <c r="BC22" s="10">
        <f t="shared" si="8"/>
        <v>361.37790000000001</v>
      </c>
      <c r="BD22" s="56">
        <f>BD$3</f>
        <v>200.47</v>
      </c>
      <c r="BE22" s="10">
        <f t="shared" si="9"/>
        <v>2405.64</v>
      </c>
      <c r="BF22" s="56">
        <f>BF$3</f>
        <v>165.2</v>
      </c>
      <c r="BG22" s="10">
        <f t="shared" si="10"/>
        <v>0</v>
      </c>
      <c r="BH22" s="56">
        <f>BH$3</f>
        <v>4.1739999999999999E-2</v>
      </c>
      <c r="BI22" s="4">
        <f t="shared" si="11"/>
        <v>3867.6701399999997</v>
      </c>
      <c r="BJ22" s="56">
        <f>BJ$3</f>
        <v>3.44E-2</v>
      </c>
      <c r="BK22" s="4">
        <f t="shared" si="12"/>
        <v>0</v>
      </c>
      <c r="BL22" s="5">
        <f t="shared" si="13"/>
        <v>6634.68804</v>
      </c>
    </row>
    <row r="23" spans="1:91" s="32" customFormat="1">
      <c r="A23" s="4">
        <f t="shared" si="14"/>
        <v>21</v>
      </c>
      <c r="B23" s="56" t="s">
        <v>2577</v>
      </c>
      <c r="C23" s="56" t="s">
        <v>254</v>
      </c>
      <c r="D23" s="56" t="s">
        <v>255</v>
      </c>
      <c r="E23" s="56"/>
      <c r="F23" s="56" t="s">
        <v>256</v>
      </c>
      <c r="G23" s="56"/>
      <c r="H23" s="56" t="s">
        <v>209</v>
      </c>
      <c r="I23" s="56"/>
      <c r="J23" s="56" t="s">
        <v>257</v>
      </c>
      <c r="K23" s="56" t="s">
        <v>2387</v>
      </c>
      <c r="L23" s="56" t="s">
        <v>11</v>
      </c>
      <c r="M23" s="56" t="s">
        <v>262</v>
      </c>
      <c r="N23" s="56" t="s">
        <v>255</v>
      </c>
      <c r="O23" s="56" t="s">
        <v>258</v>
      </c>
      <c r="P23" s="56" t="s">
        <v>258</v>
      </c>
      <c r="Q23" s="56" t="s">
        <v>256</v>
      </c>
      <c r="R23" s="56" t="s">
        <v>209</v>
      </c>
      <c r="S23" s="56"/>
      <c r="T23" s="56" t="s">
        <v>263</v>
      </c>
      <c r="U23" s="56" t="s">
        <v>264</v>
      </c>
      <c r="V23" s="99"/>
      <c r="W23" s="99">
        <v>19028</v>
      </c>
      <c r="X23" s="99"/>
      <c r="Y23" s="99">
        <v>6089</v>
      </c>
      <c r="Z23" s="99"/>
      <c r="AA23" s="99">
        <v>226</v>
      </c>
      <c r="AB23" s="99"/>
      <c r="AC23" s="99">
        <v>0</v>
      </c>
      <c r="AD23" s="99"/>
      <c r="AE23" s="99">
        <v>532</v>
      </c>
      <c r="AF23" s="99"/>
      <c r="AG23" s="99">
        <v>7795</v>
      </c>
      <c r="AH23" s="98">
        <f t="shared" si="4"/>
        <v>33670</v>
      </c>
      <c r="AI23" s="90">
        <f t="shared" si="5"/>
        <v>33670</v>
      </c>
      <c r="AJ23" s="56" t="str">
        <f>AJ$4</f>
        <v>W-3.6</v>
      </c>
      <c r="AK23" s="56" t="s">
        <v>100</v>
      </c>
      <c r="AL23" s="56"/>
      <c r="AM23" s="64">
        <v>8784</v>
      </c>
      <c r="AN23" s="4">
        <v>12</v>
      </c>
      <c r="AO23" s="4">
        <v>100</v>
      </c>
      <c r="AP23" s="4">
        <v>0</v>
      </c>
      <c r="AQ23" s="12">
        <f t="shared" si="6"/>
        <v>33670</v>
      </c>
      <c r="AR23" s="12">
        <f t="shared" si="7"/>
        <v>0</v>
      </c>
      <c r="AS23" s="53">
        <f t="shared" si="31"/>
        <v>0</v>
      </c>
      <c r="AT23" s="53">
        <f t="shared" si="31"/>
        <v>0</v>
      </c>
      <c r="AU23" s="31">
        <f t="shared" si="0"/>
        <v>0</v>
      </c>
      <c r="AV23" s="31">
        <f t="shared" si="0"/>
        <v>0</v>
      </c>
      <c r="AW23" s="31">
        <f t="shared" si="1"/>
        <v>0</v>
      </c>
      <c r="AX23" s="56">
        <f>AX$4</f>
        <v>0</v>
      </c>
      <c r="AY23" s="10">
        <f t="shared" si="2"/>
        <v>0</v>
      </c>
      <c r="AZ23" s="56">
        <f>AZ$4</f>
        <v>0</v>
      </c>
      <c r="BA23" s="10">
        <f t="shared" si="3"/>
        <v>0</v>
      </c>
      <c r="BB23" s="4">
        <v>3.8999999999999998E-3</v>
      </c>
      <c r="BC23" s="10">
        <f t="shared" si="8"/>
        <v>131.31299999999999</v>
      </c>
      <c r="BD23" s="56">
        <f>BD$4</f>
        <v>28.42</v>
      </c>
      <c r="BE23" s="10">
        <f t="shared" si="9"/>
        <v>341.04</v>
      </c>
      <c r="BF23" s="56">
        <f>BF$4</f>
        <v>23.42</v>
      </c>
      <c r="BG23" s="10">
        <f t="shared" si="10"/>
        <v>0</v>
      </c>
      <c r="BH23" s="56">
        <f>BH$4</f>
        <v>4.8050000000000002E-2</v>
      </c>
      <c r="BI23" s="4">
        <f t="shared" si="11"/>
        <v>1617.8434999999999</v>
      </c>
      <c r="BJ23" s="56">
        <f>BJ$4</f>
        <v>3.9600000000000003E-2</v>
      </c>
      <c r="BK23" s="4">
        <f t="shared" si="12"/>
        <v>0</v>
      </c>
      <c r="BL23" s="5">
        <f t="shared" si="13"/>
        <v>2090.1965</v>
      </c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s="32" customFormat="1">
      <c r="A24" s="4">
        <f t="shared" si="14"/>
        <v>22</v>
      </c>
      <c r="B24" s="56" t="s">
        <v>2577</v>
      </c>
      <c r="C24" s="56" t="s">
        <v>254</v>
      </c>
      <c r="D24" s="56" t="s">
        <v>255</v>
      </c>
      <c r="E24" s="56"/>
      <c r="F24" s="56" t="s">
        <v>256</v>
      </c>
      <c r="G24" s="56"/>
      <c r="H24" s="56" t="s">
        <v>209</v>
      </c>
      <c r="I24" s="56"/>
      <c r="J24" s="56" t="s">
        <v>257</v>
      </c>
      <c r="K24" s="56" t="s">
        <v>2387</v>
      </c>
      <c r="L24" s="56" t="s">
        <v>11</v>
      </c>
      <c r="M24" s="56" t="s">
        <v>265</v>
      </c>
      <c r="N24" s="56" t="s">
        <v>255</v>
      </c>
      <c r="O24" s="56" t="s">
        <v>258</v>
      </c>
      <c r="P24" s="56" t="s">
        <v>258</v>
      </c>
      <c r="Q24" s="56" t="s">
        <v>256</v>
      </c>
      <c r="R24" s="56" t="s">
        <v>209</v>
      </c>
      <c r="S24" s="56"/>
      <c r="T24" s="56" t="s">
        <v>266</v>
      </c>
      <c r="U24" s="56" t="s">
        <v>267</v>
      </c>
      <c r="V24" s="99"/>
      <c r="W24" s="99">
        <v>11477</v>
      </c>
      <c r="X24" s="99"/>
      <c r="Y24" s="99">
        <v>9944</v>
      </c>
      <c r="Z24" s="99"/>
      <c r="AA24" s="99">
        <v>2109</v>
      </c>
      <c r="AB24" s="99"/>
      <c r="AC24" s="99">
        <v>463</v>
      </c>
      <c r="AD24" s="99"/>
      <c r="AE24" s="99">
        <v>3195</v>
      </c>
      <c r="AF24" s="99"/>
      <c r="AG24" s="99">
        <v>8572</v>
      </c>
      <c r="AH24" s="98">
        <f t="shared" si="4"/>
        <v>35760</v>
      </c>
      <c r="AI24" s="90">
        <f t="shared" si="5"/>
        <v>35760</v>
      </c>
      <c r="AJ24" s="56" t="str">
        <f>AJ$4</f>
        <v>W-3.6</v>
      </c>
      <c r="AK24" s="56" t="s">
        <v>100</v>
      </c>
      <c r="AL24" s="56"/>
      <c r="AM24" s="64">
        <v>8784</v>
      </c>
      <c r="AN24" s="4">
        <v>12</v>
      </c>
      <c r="AO24" s="4">
        <v>100</v>
      </c>
      <c r="AP24" s="4">
        <v>0</v>
      </c>
      <c r="AQ24" s="12">
        <f t="shared" si="6"/>
        <v>35760</v>
      </c>
      <c r="AR24" s="12">
        <f t="shared" si="7"/>
        <v>0</v>
      </c>
      <c r="AS24" s="53">
        <f t="shared" si="31"/>
        <v>0</v>
      </c>
      <c r="AT24" s="53">
        <f t="shared" si="31"/>
        <v>0</v>
      </c>
      <c r="AU24" s="31">
        <f t="shared" si="0"/>
        <v>0</v>
      </c>
      <c r="AV24" s="31">
        <f t="shared" si="0"/>
        <v>0</v>
      </c>
      <c r="AW24" s="31">
        <f t="shared" si="1"/>
        <v>0</v>
      </c>
      <c r="AX24" s="56">
        <f>AX$4</f>
        <v>0</v>
      </c>
      <c r="AY24" s="10">
        <f t="shared" si="2"/>
        <v>0</v>
      </c>
      <c r="AZ24" s="56">
        <f>AZ$4</f>
        <v>0</v>
      </c>
      <c r="BA24" s="10">
        <f t="shared" si="3"/>
        <v>0</v>
      </c>
      <c r="BB24" s="4">
        <v>3.8999999999999998E-3</v>
      </c>
      <c r="BC24" s="10">
        <f t="shared" si="8"/>
        <v>139.464</v>
      </c>
      <c r="BD24" s="56">
        <f>BD$4</f>
        <v>28.42</v>
      </c>
      <c r="BE24" s="10">
        <f t="shared" si="9"/>
        <v>341.04</v>
      </c>
      <c r="BF24" s="56">
        <f>BF$4</f>
        <v>23.42</v>
      </c>
      <c r="BG24" s="10">
        <f t="shared" si="10"/>
        <v>0</v>
      </c>
      <c r="BH24" s="56">
        <f>BH$4</f>
        <v>4.8050000000000002E-2</v>
      </c>
      <c r="BI24" s="4">
        <f t="shared" si="11"/>
        <v>1718.2679999999998</v>
      </c>
      <c r="BJ24" s="56">
        <f>BJ$4</f>
        <v>3.9600000000000003E-2</v>
      </c>
      <c r="BK24" s="4">
        <f t="shared" si="12"/>
        <v>0</v>
      </c>
      <c r="BL24" s="5">
        <f t="shared" si="13"/>
        <v>2198.7719999999999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s="32" customFormat="1">
      <c r="A25" s="4">
        <f t="shared" si="14"/>
        <v>23</v>
      </c>
      <c r="B25" s="56" t="s">
        <v>2577</v>
      </c>
      <c r="C25" s="56" t="s">
        <v>268</v>
      </c>
      <c r="D25" s="56" t="s">
        <v>269</v>
      </c>
      <c r="E25" s="56"/>
      <c r="F25" s="56" t="s">
        <v>270</v>
      </c>
      <c r="G25" s="56" t="s">
        <v>271</v>
      </c>
      <c r="H25" s="56" t="s">
        <v>272</v>
      </c>
      <c r="I25" s="56"/>
      <c r="J25" s="56" t="s">
        <v>273</v>
      </c>
      <c r="K25" s="56" t="s">
        <v>2387</v>
      </c>
      <c r="L25" s="56" t="s">
        <v>11</v>
      </c>
      <c r="M25" s="56" t="s">
        <v>274</v>
      </c>
      <c r="N25" s="56" t="s">
        <v>269</v>
      </c>
      <c r="O25" s="56" t="s">
        <v>270</v>
      </c>
      <c r="P25" s="56" t="s">
        <v>270</v>
      </c>
      <c r="Q25" s="56" t="s">
        <v>271</v>
      </c>
      <c r="R25" s="56" t="s">
        <v>272</v>
      </c>
      <c r="S25" s="56"/>
      <c r="T25" s="56" t="s">
        <v>275</v>
      </c>
      <c r="U25" s="56"/>
      <c r="V25" s="99">
        <v>32463</v>
      </c>
      <c r="W25" s="99">
        <v>24576</v>
      </c>
      <c r="X25" s="99">
        <v>25247</v>
      </c>
      <c r="Y25" s="99">
        <v>18460</v>
      </c>
      <c r="Z25" s="99">
        <v>4242</v>
      </c>
      <c r="AA25" s="99">
        <v>1992</v>
      </c>
      <c r="AB25" s="99">
        <v>665</v>
      </c>
      <c r="AC25" s="99">
        <v>0</v>
      </c>
      <c r="AD25" s="99">
        <v>3046</v>
      </c>
      <c r="AE25" s="99">
        <v>9195</v>
      </c>
      <c r="AF25" s="99">
        <v>20294</v>
      </c>
      <c r="AG25" s="99">
        <v>27069</v>
      </c>
      <c r="AH25" s="98">
        <f t="shared" si="4"/>
        <v>167249</v>
      </c>
      <c r="AI25" s="90">
        <f t="shared" si="5"/>
        <v>167249</v>
      </c>
      <c r="AJ25" s="56" t="str">
        <f>AJ$21</f>
        <v>W-5.1</v>
      </c>
      <c r="AK25" s="56" t="s">
        <v>100</v>
      </c>
      <c r="AL25" s="56">
        <v>111</v>
      </c>
      <c r="AM25" s="64">
        <v>8784</v>
      </c>
      <c r="AN25" s="4">
        <v>12</v>
      </c>
      <c r="AO25" s="4">
        <v>100</v>
      </c>
      <c r="AP25" s="4">
        <v>0</v>
      </c>
      <c r="AQ25" s="12">
        <f t="shared" si="6"/>
        <v>167249</v>
      </c>
      <c r="AR25" s="12">
        <f t="shared" si="7"/>
        <v>0</v>
      </c>
      <c r="AS25" s="53">
        <f t="shared" si="31"/>
        <v>0</v>
      </c>
      <c r="AT25" s="53">
        <f t="shared" si="31"/>
        <v>0</v>
      </c>
      <c r="AU25" s="31">
        <f t="shared" si="0"/>
        <v>0</v>
      </c>
      <c r="AV25" s="31">
        <f t="shared" si="0"/>
        <v>0</v>
      </c>
      <c r="AW25" s="31">
        <f t="shared" si="1"/>
        <v>0</v>
      </c>
      <c r="AX25" s="56">
        <f>AX$21</f>
        <v>0</v>
      </c>
      <c r="AY25" s="10">
        <f t="shared" si="2"/>
        <v>0</v>
      </c>
      <c r="AZ25" s="56">
        <f>AZ$21</f>
        <v>0</v>
      </c>
      <c r="BA25" s="10">
        <f t="shared" si="3"/>
        <v>0</v>
      </c>
      <c r="BB25" s="4">
        <v>3.8999999999999998E-3</v>
      </c>
      <c r="BC25" s="10">
        <f t="shared" si="8"/>
        <v>652.27109999999993</v>
      </c>
      <c r="BD25" s="56">
        <f>BD$21</f>
        <v>7.43E-3</v>
      </c>
      <c r="BE25" s="10">
        <f>BD25*AM25*AO25/100*AL25</f>
        <v>7244.42832</v>
      </c>
      <c r="BF25" s="56">
        <f>BF$21</f>
        <v>6.1199999999999996E-3</v>
      </c>
      <c r="BG25" s="10">
        <f>BF25*AM25*AP25/100*AL25</f>
        <v>0</v>
      </c>
      <c r="BH25" s="56">
        <f>BH$21</f>
        <v>2.1360000000000001E-2</v>
      </c>
      <c r="BI25" s="4">
        <f t="shared" si="11"/>
        <v>3572.4386400000008</v>
      </c>
      <c r="BJ25" s="56">
        <f>BJ$21</f>
        <v>1.7600000000000001E-2</v>
      </c>
      <c r="BK25" s="4">
        <f t="shared" si="12"/>
        <v>0</v>
      </c>
      <c r="BL25" s="5">
        <f t="shared" si="13"/>
        <v>11469.138060000001</v>
      </c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4">
        <f t="shared" si="14"/>
        <v>24</v>
      </c>
      <c r="B26" s="56" t="s">
        <v>2577</v>
      </c>
      <c r="C26" s="56" t="s">
        <v>276</v>
      </c>
      <c r="D26" s="56" t="s">
        <v>277</v>
      </c>
      <c r="E26" s="56"/>
      <c r="F26" s="56" t="s">
        <v>278</v>
      </c>
      <c r="G26" s="56" t="s">
        <v>219</v>
      </c>
      <c r="H26" s="56" t="s">
        <v>114</v>
      </c>
      <c r="I26" s="56"/>
      <c r="J26" s="56" t="s">
        <v>279</v>
      </c>
      <c r="K26" s="56" t="s">
        <v>2387</v>
      </c>
      <c r="L26" s="56" t="s">
        <v>11</v>
      </c>
      <c r="M26" s="56" t="s">
        <v>280</v>
      </c>
      <c r="N26" s="56" t="s">
        <v>277</v>
      </c>
      <c r="O26" s="56" t="s">
        <v>278</v>
      </c>
      <c r="P26" s="56" t="s">
        <v>278</v>
      </c>
      <c r="Q26" s="56" t="s">
        <v>219</v>
      </c>
      <c r="R26" s="56" t="s">
        <v>114</v>
      </c>
      <c r="S26" s="56"/>
      <c r="T26" s="56" t="s">
        <v>281</v>
      </c>
      <c r="U26" s="56" t="s">
        <v>282</v>
      </c>
      <c r="V26" s="99">
        <v>28600</v>
      </c>
      <c r="W26" s="99">
        <v>22475</v>
      </c>
      <c r="X26" s="99">
        <v>17511</v>
      </c>
      <c r="Y26" s="99">
        <v>17109</v>
      </c>
      <c r="Z26" s="99">
        <v>9983</v>
      </c>
      <c r="AA26" s="99">
        <v>1726</v>
      </c>
      <c r="AB26" s="99">
        <v>1374</v>
      </c>
      <c r="AC26" s="99">
        <v>1302</v>
      </c>
      <c r="AD26" s="99">
        <v>1524</v>
      </c>
      <c r="AE26" s="99">
        <v>5583</v>
      </c>
      <c r="AF26" s="99">
        <v>9508</v>
      </c>
      <c r="AG26" s="99">
        <v>35515</v>
      </c>
      <c r="AH26" s="98">
        <f t="shared" si="4"/>
        <v>152210</v>
      </c>
      <c r="AI26" s="90">
        <f t="shared" si="5"/>
        <v>152210</v>
      </c>
      <c r="AJ26" s="56" t="str">
        <f>AJ$3</f>
        <v>W-4</v>
      </c>
      <c r="AK26" s="56" t="s">
        <v>100</v>
      </c>
      <c r="AL26" s="56"/>
      <c r="AM26" s="64">
        <v>8784</v>
      </c>
      <c r="AN26" s="4">
        <v>12</v>
      </c>
      <c r="AO26" s="4">
        <v>100</v>
      </c>
      <c r="AP26" s="4">
        <v>0</v>
      </c>
      <c r="AQ26" s="12">
        <f t="shared" si="6"/>
        <v>152210</v>
      </c>
      <c r="AR26" s="12">
        <f t="shared" si="7"/>
        <v>0</v>
      </c>
      <c r="AS26" s="53">
        <f t="shared" si="31"/>
        <v>0</v>
      </c>
      <c r="AT26" s="53">
        <f t="shared" si="31"/>
        <v>0</v>
      </c>
      <c r="AU26" s="31">
        <f t="shared" si="0"/>
        <v>0</v>
      </c>
      <c r="AV26" s="31">
        <f t="shared" si="0"/>
        <v>0</v>
      </c>
      <c r="AW26" s="31">
        <f t="shared" si="1"/>
        <v>0</v>
      </c>
      <c r="AX26" s="56">
        <f>AX$3</f>
        <v>0</v>
      </c>
      <c r="AY26" s="10">
        <f t="shared" si="2"/>
        <v>0</v>
      </c>
      <c r="AZ26" s="56">
        <f>AZ$3</f>
        <v>0</v>
      </c>
      <c r="BA26" s="10">
        <f t="shared" si="3"/>
        <v>0</v>
      </c>
      <c r="BB26" s="4">
        <v>3.8999999999999998E-3</v>
      </c>
      <c r="BC26" s="10">
        <f t="shared" si="8"/>
        <v>593.61900000000003</v>
      </c>
      <c r="BD26" s="56">
        <f>BD$3</f>
        <v>200.47</v>
      </c>
      <c r="BE26" s="10">
        <f t="shared" si="9"/>
        <v>2405.64</v>
      </c>
      <c r="BF26" s="56">
        <f>BF$3</f>
        <v>165.2</v>
      </c>
      <c r="BG26" s="10">
        <f t="shared" si="10"/>
        <v>0</v>
      </c>
      <c r="BH26" s="56">
        <f>BH$3</f>
        <v>4.1739999999999999E-2</v>
      </c>
      <c r="BI26" s="4">
        <f t="shared" si="11"/>
        <v>6353.2454000000007</v>
      </c>
      <c r="BJ26" s="56">
        <f>BJ$3</f>
        <v>3.44E-2</v>
      </c>
      <c r="BK26" s="4">
        <f t="shared" si="12"/>
        <v>0</v>
      </c>
      <c r="BL26" s="5">
        <f t="shared" si="13"/>
        <v>9352.5044000000016</v>
      </c>
    </row>
    <row r="27" spans="1:91" s="32" customFormat="1">
      <c r="A27" s="4">
        <f t="shared" si="14"/>
        <v>25</v>
      </c>
      <c r="B27" s="106" t="s">
        <v>2577</v>
      </c>
      <c r="C27" s="106" t="s">
        <v>2579</v>
      </c>
      <c r="D27" s="106" t="s">
        <v>2580</v>
      </c>
      <c r="E27" s="106"/>
      <c r="F27" s="106" t="s">
        <v>2581</v>
      </c>
      <c r="G27" s="106" t="s">
        <v>2582</v>
      </c>
      <c r="H27" s="106">
        <v>34</v>
      </c>
      <c r="I27" s="106"/>
      <c r="J27" s="106">
        <v>7550008631</v>
      </c>
      <c r="K27" s="106" t="s">
        <v>10</v>
      </c>
      <c r="L27" s="106" t="s">
        <v>11</v>
      </c>
      <c r="M27" s="106"/>
      <c r="N27" s="106" t="s">
        <v>2580</v>
      </c>
      <c r="O27" s="106" t="s">
        <v>2581</v>
      </c>
      <c r="P27" s="106" t="s">
        <v>2581</v>
      </c>
      <c r="Q27" s="106" t="s">
        <v>2582</v>
      </c>
      <c r="R27" s="106">
        <v>34</v>
      </c>
      <c r="S27" s="106"/>
      <c r="T27" s="108" t="s">
        <v>2583</v>
      </c>
      <c r="U27" s="106"/>
      <c r="V27" s="137">
        <v>3585</v>
      </c>
      <c r="W27" s="137">
        <v>2640</v>
      </c>
      <c r="X27" s="137">
        <f>30+2809</f>
        <v>2839</v>
      </c>
      <c r="Y27" s="137"/>
      <c r="Z27" s="137">
        <f>7.5+2226+136</f>
        <v>2369.5</v>
      </c>
      <c r="AA27" s="137">
        <v>0</v>
      </c>
      <c r="AB27" s="137">
        <v>0</v>
      </c>
      <c r="AC27" s="137">
        <v>0</v>
      </c>
      <c r="AD27" s="137">
        <v>0</v>
      </c>
      <c r="AE27" s="137">
        <v>3</v>
      </c>
      <c r="AF27" s="137">
        <v>1561</v>
      </c>
      <c r="AG27" s="137">
        <v>2346</v>
      </c>
      <c r="AH27" s="98">
        <f t="shared" si="4"/>
        <v>15343.5</v>
      </c>
      <c r="AI27" s="90">
        <f t="shared" si="5"/>
        <v>15343.5</v>
      </c>
      <c r="AJ27" s="56" t="str">
        <f>AJ$21</f>
        <v>W-5.1</v>
      </c>
      <c r="AK27" s="106" t="s">
        <v>100</v>
      </c>
      <c r="AL27" s="72">
        <v>219</v>
      </c>
      <c r="AM27" s="64">
        <v>8784</v>
      </c>
      <c r="AN27" s="4">
        <v>12</v>
      </c>
      <c r="AO27" s="4">
        <v>100</v>
      </c>
      <c r="AP27" s="4">
        <v>0</v>
      </c>
      <c r="AQ27" s="12">
        <v>15344</v>
      </c>
      <c r="AR27" s="12">
        <f t="shared" si="7"/>
        <v>0</v>
      </c>
      <c r="AS27" s="53">
        <f t="shared" si="31"/>
        <v>0</v>
      </c>
      <c r="AT27" s="53">
        <f t="shared" si="31"/>
        <v>0</v>
      </c>
      <c r="AU27" s="31">
        <f t="shared" si="0"/>
        <v>0</v>
      </c>
      <c r="AV27" s="31">
        <f t="shared" si="0"/>
        <v>0</v>
      </c>
      <c r="AW27" s="31">
        <f t="shared" si="1"/>
        <v>0</v>
      </c>
      <c r="AX27" s="56">
        <f>AX$21</f>
        <v>0</v>
      </c>
      <c r="AY27" s="10">
        <f t="shared" si="2"/>
        <v>0</v>
      </c>
      <c r="AZ27" s="56">
        <f>AZ$21</f>
        <v>0</v>
      </c>
      <c r="BA27" s="10">
        <f t="shared" si="3"/>
        <v>0</v>
      </c>
      <c r="BB27" s="4"/>
      <c r="BC27" s="10">
        <f t="shared" si="8"/>
        <v>0</v>
      </c>
      <c r="BD27" s="56">
        <f>BD$21</f>
        <v>7.43E-3</v>
      </c>
      <c r="BE27" s="10">
        <f>BD27*AM27*AO27/100*AL27</f>
        <v>14293.06128</v>
      </c>
      <c r="BF27" s="56">
        <f>BF$21</f>
        <v>6.1199999999999996E-3</v>
      </c>
      <c r="BG27" s="10">
        <f>BF27*AM27*AP27/100*AL27</f>
        <v>0</v>
      </c>
      <c r="BH27" s="56">
        <f>BH$21</f>
        <v>2.1360000000000001E-2</v>
      </c>
      <c r="BI27" s="4">
        <f t="shared" si="11"/>
        <v>327.73716000000002</v>
      </c>
      <c r="BJ27" s="56">
        <f>BJ$21</f>
        <v>1.7600000000000001E-2</v>
      </c>
      <c r="BK27" s="4">
        <f t="shared" si="12"/>
        <v>0</v>
      </c>
      <c r="BL27" s="5">
        <f t="shared" si="13"/>
        <v>14620.79844</v>
      </c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1">
        <v>26</v>
      </c>
      <c r="B28" s="138" t="s">
        <v>2577</v>
      </c>
      <c r="C28" s="138" t="s">
        <v>220</v>
      </c>
      <c r="D28" s="138" t="s">
        <v>221</v>
      </c>
      <c r="E28" s="139"/>
      <c r="F28" s="138" t="s">
        <v>222</v>
      </c>
      <c r="G28" s="138" t="s">
        <v>130</v>
      </c>
      <c r="H28" s="139">
        <v>19</v>
      </c>
      <c r="I28" s="139"/>
      <c r="J28" s="106">
        <v>6450007028</v>
      </c>
      <c r="K28" s="138" t="s">
        <v>2584</v>
      </c>
      <c r="L28" s="138" t="s">
        <v>11</v>
      </c>
      <c r="M28" s="138" t="s">
        <v>133</v>
      </c>
      <c r="N28" s="138" t="s">
        <v>221</v>
      </c>
      <c r="O28" s="138" t="s">
        <v>222</v>
      </c>
      <c r="P28" s="138" t="s">
        <v>222</v>
      </c>
      <c r="Q28" s="138" t="s">
        <v>130</v>
      </c>
      <c r="R28" s="140">
        <v>19</v>
      </c>
      <c r="S28" s="139"/>
      <c r="T28" s="141" t="s">
        <v>224</v>
      </c>
      <c r="U28" s="138" t="s">
        <v>225</v>
      </c>
      <c r="V28" s="137"/>
      <c r="W28" s="142">
        <v>20528</v>
      </c>
      <c r="X28" s="137"/>
      <c r="Y28" s="142">
        <v>20116</v>
      </c>
      <c r="Z28" s="137"/>
      <c r="AA28" s="142">
        <v>6770</v>
      </c>
      <c r="AB28" s="137"/>
      <c r="AC28" s="142">
        <v>0</v>
      </c>
      <c r="AD28" s="137"/>
      <c r="AE28" s="142">
        <v>3135</v>
      </c>
      <c r="AF28" s="137"/>
      <c r="AG28" s="142">
        <v>16405</v>
      </c>
      <c r="AH28" s="98">
        <f t="shared" si="4"/>
        <v>66954</v>
      </c>
      <c r="AI28" s="90">
        <f t="shared" si="5"/>
        <v>66954</v>
      </c>
      <c r="AJ28" s="56" t="str">
        <f>AJ$4</f>
        <v>W-3.6</v>
      </c>
      <c r="AK28" s="138" t="s">
        <v>100</v>
      </c>
      <c r="AL28" s="139"/>
      <c r="AM28" s="64">
        <v>8784</v>
      </c>
      <c r="AN28" s="4">
        <v>12</v>
      </c>
      <c r="AO28" s="4">
        <v>100</v>
      </c>
      <c r="AP28" s="4">
        <v>0</v>
      </c>
      <c r="AQ28" s="12">
        <f t="shared" si="6"/>
        <v>66954</v>
      </c>
      <c r="AR28" s="12">
        <f t="shared" si="7"/>
        <v>0</v>
      </c>
      <c r="AS28" s="53">
        <f t="shared" si="31"/>
        <v>0</v>
      </c>
      <c r="AT28" s="53">
        <f t="shared" si="31"/>
        <v>0</v>
      </c>
      <c r="AU28" s="31">
        <f>AQ28*AS28</f>
        <v>0</v>
      </c>
      <c r="AV28" s="31">
        <f>AR28*AT28</f>
        <v>0</v>
      </c>
      <c r="AW28" s="31">
        <f>SUM(AU28:AV28)</f>
        <v>0</v>
      </c>
      <c r="AX28" s="56">
        <f>AX$4</f>
        <v>0</v>
      </c>
      <c r="AY28" s="10">
        <f t="shared" si="2"/>
        <v>0</v>
      </c>
      <c r="AZ28" s="56">
        <f>AZ$4</f>
        <v>0</v>
      </c>
      <c r="BA28" s="10">
        <f t="shared" si="3"/>
        <v>0</v>
      </c>
      <c r="BB28" s="4">
        <v>3.8999999999999998E-3</v>
      </c>
      <c r="BC28" s="10">
        <f>BB28*AI28</f>
        <v>261.12059999999997</v>
      </c>
      <c r="BD28" s="56">
        <f>BD$4</f>
        <v>28.42</v>
      </c>
      <c r="BE28" s="10">
        <f t="shared" si="9"/>
        <v>341.04</v>
      </c>
      <c r="BF28" s="56">
        <f>BF$4</f>
        <v>23.42</v>
      </c>
      <c r="BG28" s="10">
        <f t="shared" si="10"/>
        <v>0</v>
      </c>
      <c r="BH28" s="56">
        <f>BH$4</f>
        <v>4.8050000000000002E-2</v>
      </c>
      <c r="BI28" s="4">
        <f t="shared" si="11"/>
        <v>3217.1397000000002</v>
      </c>
      <c r="BJ28" s="56">
        <f>BJ$4</f>
        <v>3.9600000000000003E-2</v>
      </c>
      <c r="BK28" s="4">
        <f t="shared" si="12"/>
        <v>0</v>
      </c>
      <c r="BL28" s="5">
        <f t="shared" si="13"/>
        <v>3819.3002999999999</v>
      </c>
    </row>
    <row r="29" spans="1:91" s="116" customFormat="1" ht="14.5">
      <c r="A29" s="116">
        <v>27</v>
      </c>
      <c r="B29" s="57" t="s">
        <v>2577</v>
      </c>
      <c r="C29" s="57" t="s">
        <v>2631</v>
      </c>
      <c r="D29" s="57" t="s">
        <v>2632</v>
      </c>
      <c r="E29" s="143"/>
      <c r="F29" s="57" t="s">
        <v>2633</v>
      </c>
      <c r="G29" s="144" t="s">
        <v>2634</v>
      </c>
      <c r="H29" s="57" t="s">
        <v>2635</v>
      </c>
      <c r="I29" s="143"/>
      <c r="J29" s="145">
        <v>7520003480</v>
      </c>
      <c r="K29" s="57" t="s">
        <v>10</v>
      </c>
      <c r="L29" s="57" t="s">
        <v>11</v>
      </c>
      <c r="M29" s="57" t="s">
        <v>2636</v>
      </c>
      <c r="N29" s="57" t="s">
        <v>2632</v>
      </c>
      <c r="O29" s="57" t="s">
        <v>2633</v>
      </c>
      <c r="P29" s="57" t="s">
        <v>2633</v>
      </c>
      <c r="Q29" s="57" t="s">
        <v>2634</v>
      </c>
      <c r="R29" s="57" t="s">
        <v>2635</v>
      </c>
      <c r="S29" s="143"/>
      <c r="T29" s="146" t="s">
        <v>2637</v>
      </c>
      <c r="U29" s="146" t="s">
        <v>2638</v>
      </c>
      <c r="V29" s="57">
        <v>16656</v>
      </c>
      <c r="W29" s="143">
        <v>12825</v>
      </c>
      <c r="X29" s="143">
        <v>11719</v>
      </c>
      <c r="Y29" s="57">
        <v>8272</v>
      </c>
      <c r="Z29" s="147">
        <v>2123</v>
      </c>
      <c r="AA29" s="147">
        <v>1104</v>
      </c>
      <c r="AB29" s="147">
        <v>999</v>
      </c>
      <c r="AC29" s="147">
        <v>897</v>
      </c>
      <c r="AD29" s="147">
        <v>3312</v>
      </c>
      <c r="AE29" s="147">
        <v>5424</v>
      </c>
      <c r="AF29" s="147">
        <v>12118</v>
      </c>
      <c r="AG29" s="147">
        <v>15647</v>
      </c>
      <c r="AH29" s="148">
        <f t="shared" ref="AH29" si="32">SUM(V29:AG29)</f>
        <v>91096</v>
      </c>
      <c r="AI29" s="149">
        <f t="shared" ref="AI29" si="33">AH29</f>
        <v>91096</v>
      </c>
      <c r="AJ29" s="57" t="str">
        <f>AJ$21</f>
        <v>W-5.1</v>
      </c>
      <c r="AK29" s="147" t="s">
        <v>100</v>
      </c>
      <c r="AL29" s="147">
        <v>132</v>
      </c>
      <c r="AM29" s="117">
        <v>8784</v>
      </c>
      <c r="AN29" s="56">
        <v>12</v>
      </c>
      <c r="AO29" s="56">
        <v>100</v>
      </c>
      <c r="AP29" s="56">
        <v>0</v>
      </c>
      <c r="AQ29" s="56">
        <f t="shared" ref="AQ29" si="34">INT(AO29*AI29/100)</f>
        <v>91096</v>
      </c>
      <c r="AR29" s="56">
        <f t="shared" ref="AR29" si="35">INT(AP29*AI29/100)</f>
        <v>0</v>
      </c>
      <c r="AS29" s="101">
        <f t="shared" si="31"/>
        <v>0</v>
      </c>
      <c r="AT29" s="101">
        <f t="shared" si="31"/>
        <v>0</v>
      </c>
      <c r="AU29" s="31">
        <f t="shared" ref="AU29" si="36">AQ29*AS29</f>
        <v>0</v>
      </c>
      <c r="AV29" s="31">
        <f t="shared" ref="AV29" si="37">AR29*AT29</f>
        <v>0</v>
      </c>
      <c r="AW29" s="31">
        <f t="shared" ref="AW29" si="38">SUM(AU29:AV29)</f>
        <v>0</v>
      </c>
      <c r="AX29" s="56">
        <f>AX$21</f>
        <v>0</v>
      </c>
      <c r="AY29" s="31">
        <f t="shared" ref="AY29" si="39">AX29*AN29*AO29/100</f>
        <v>0</v>
      </c>
      <c r="AZ29" s="56">
        <f>AZ$21</f>
        <v>0</v>
      </c>
      <c r="BA29" s="31">
        <f t="shared" ref="BA29" si="40">AZ29*AN29*AP29/100</f>
        <v>0</v>
      </c>
      <c r="BB29" s="56"/>
      <c r="BC29" s="31">
        <f t="shared" ref="BC29" si="41">BB29*AI29</f>
        <v>0</v>
      </c>
      <c r="BD29" s="56">
        <f>BD$21</f>
        <v>7.43E-3</v>
      </c>
      <c r="BE29" s="31">
        <f>BD29*AM29*AO29/100*AL29</f>
        <v>8614.9958399999996</v>
      </c>
      <c r="BF29" s="56">
        <f>BF$21</f>
        <v>6.1199999999999996E-3</v>
      </c>
      <c r="BG29" s="31">
        <f>BF29*AM29*AP29/100*AL29</f>
        <v>0</v>
      </c>
      <c r="BH29" s="56">
        <f>BH$21</f>
        <v>2.1360000000000001E-2</v>
      </c>
      <c r="BI29" s="56">
        <f t="shared" ref="BI29" si="42">BH29*AI29*AO29/100</f>
        <v>1945.8105600000001</v>
      </c>
      <c r="BJ29" s="56">
        <f>BJ$21</f>
        <v>1.7600000000000001E-2</v>
      </c>
      <c r="BK29" s="56">
        <f t="shared" ref="BK29" si="43">BJ29*AI29*AP29/100</f>
        <v>0</v>
      </c>
      <c r="BL29" s="63">
        <f t="shared" ref="BL29" si="44">BK29+BI29+BG29+BE29+BC29+BA29+AY29+AW29</f>
        <v>10560.806399999999</v>
      </c>
    </row>
    <row r="30" spans="1:91">
      <c r="AH30" s="97">
        <f>SUM(AH3:AH29)</f>
        <v>1962473.5</v>
      </c>
      <c r="AI30" s="38">
        <f>SUM(AI3:AI29)</f>
        <v>1962473.5</v>
      </c>
      <c r="AQ30" s="38">
        <f>SUM(AQ3:AQ29)</f>
        <v>1962474</v>
      </c>
      <c r="AR30" s="38">
        <f>SUM(AR3:AR28)</f>
        <v>0</v>
      </c>
      <c r="BC30" s="1">
        <f>BB30*AI30</f>
        <v>0</v>
      </c>
      <c r="BL30" s="3">
        <f>SUM(BL3:BL29)</f>
        <v>145732.21523</v>
      </c>
    </row>
    <row r="31" spans="1:91">
      <c r="AI31" s="89">
        <f>AI30/1000</f>
        <v>1962.4735000000001</v>
      </c>
      <c r="AQ31" s="38">
        <f>SUM(AQ30:AR30)</f>
        <v>1962474</v>
      </c>
      <c r="BC31" s="1">
        <f>BB31*AI31</f>
        <v>0</v>
      </c>
    </row>
    <row r="32" spans="1:91">
      <c r="AQ32" s="38"/>
    </row>
  </sheetData>
  <autoFilter ref="A2:CM32"/>
  <mergeCells count="5">
    <mergeCell ref="AB1:AG1"/>
    <mergeCell ref="AH1:BH1"/>
    <mergeCell ref="B1:J1"/>
    <mergeCell ref="K1:L1"/>
    <mergeCell ref="M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13</vt:i4>
      </vt:variant>
    </vt:vector>
  </HeadingPairs>
  <TitlesOfParts>
    <vt:vector size="23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EWE</vt:lpstr>
      <vt:lpstr>EWE!SWSG_011_Lasy_Panstwowe_Raport_20220712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EWE!SWSG_011_Lasy_Panstwowe_Raport_20220712_4</vt:lpstr>
      <vt:lpstr>'PSG GD'!SWSG_011_Lasy_Panstwowe_Raport_20220712_4</vt:lpstr>
      <vt:lpstr>'PSG PO'!SWSG_011_Lasy_Panstwowe_Raport_20220712_4</vt:lpstr>
      <vt:lpstr>'PSG TA'!SWSG_011_Lasy_Panstwowe_Raport_20220712_4</vt:lpstr>
      <vt:lpstr>'PSG WR'!SWSG_011_Lasy_Panstwowe_Raport_20220712_4</vt:lpstr>
      <vt:lpstr>'PSG ZA '!SWSG_011_Lasy_Panstwowe_Raport_20220712_4</vt:lpstr>
      <vt:lpstr>'PSG GD'!SWSG_011_Lasy_Panstwowe_Raport_20220712_5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Szymon Surma</cp:lastModifiedBy>
  <cp:revision/>
  <dcterms:created xsi:type="dcterms:W3CDTF">2022-07-12T06:31:36Z</dcterms:created>
  <dcterms:modified xsi:type="dcterms:W3CDTF">2023-10-06T08:22:06Z</dcterms:modified>
  <cp:category/>
  <cp:contentStatus/>
</cp:coreProperties>
</file>