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90" windowHeight="7755" firstSheet="1" activeTab="1"/>
  </bookViews>
  <sheets>
    <sheet name="Arkusz1" sheetId="1" r:id="rId1"/>
    <sheet name="przedmiar zad. I załącznik" sheetId="6" r:id="rId2"/>
  </sheets>
  <calcPr calcId="125725"/>
</workbook>
</file>

<file path=xl/calcChain.xml><?xml version="1.0" encoding="utf-8"?>
<calcChain xmlns="http://schemas.openxmlformats.org/spreadsheetml/2006/main">
  <c r="J14" i="6"/>
  <c r="G31"/>
  <c r="G32"/>
  <c r="G33"/>
  <c r="G39"/>
  <c r="G38"/>
  <c r="G37"/>
  <c r="G36"/>
  <c r="G34"/>
  <c r="G29"/>
  <c r="G28"/>
  <c r="G27"/>
  <c r="G26"/>
  <c r="G25"/>
  <c r="G24"/>
  <c r="G23"/>
  <c r="G22"/>
  <c r="G21"/>
  <c r="G20"/>
  <c r="G19"/>
  <c r="G18"/>
  <c r="G17"/>
  <c r="G15"/>
  <c r="G14"/>
  <c r="G9"/>
  <c r="G8"/>
  <c r="G7"/>
  <c r="G6"/>
  <c r="G5"/>
  <c r="G5" i="1" l="1"/>
  <c r="D11" l="1"/>
  <c r="E9"/>
  <c r="F9" s="1"/>
  <c r="G9" s="1"/>
  <c r="E7"/>
  <c r="F7" s="1"/>
  <c r="G7" s="1"/>
  <c r="E5"/>
  <c r="E11" l="1"/>
  <c r="E12" s="1"/>
  <c r="H7"/>
  <c r="H5"/>
  <c r="H9"/>
  <c r="F11"/>
  <c r="F12" s="1"/>
  <c r="J7" l="1"/>
  <c r="I7"/>
  <c r="K7" s="1"/>
  <c r="I5"/>
  <c r="H11"/>
  <c r="H12" s="1"/>
  <c r="J5"/>
  <c r="I9"/>
  <c r="K9" s="1"/>
  <c r="J9"/>
  <c r="G11"/>
  <c r="G12" s="1"/>
  <c r="I11" l="1"/>
  <c r="I12" s="1"/>
  <c r="K5"/>
  <c r="K11" s="1"/>
  <c r="K12" s="1"/>
  <c r="J11"/>
  <c r="J12" s="1"/>
</calcChain>
</file>

<file path=xl/sharedStrings.xml><?xml version="1.0" encoding="utf-8"?>
<sst xmlns="http://schemas.openxmlformats.org/spreadsheetml/2006/main" count="103" uniqueCount="86">
  <si>
    <t>ROK 2022</t>
  </si>
  <si>
    <t xml:space="preserve">Lp. </t>
  </si>
  <si>
    <t>Nazwa Zadania</t>
  </si>
  <si>
    <t>Szacowane wynagrodzenie brutto na rok 2021 (wartość w budżecie na rok 2021 ustalona na podstawie analizy poniesionych  kosztów w roku 2020)</t>
  </si>
  <si>
    <t>Szacowane wynagrodzenie netto na rok 2021</t>
  </si>
  <si>
    <t xml:space="preserve">Szacowane wynagrodzenie netto na rok 2022 - 2023 </t>
  </si>
  <si>
    <t xml:space="preserve">Szacowane wynagrodzenie brutto na rok 2022 - 2023 </t>
  </si>
  <si>
    <t>Szacowane wynagrodzenie brutto na rok 2022 (zwiększone o inflację 3,3%)</t>
  </si>
  <si>
    <t>I</t>
  </si>
  <si>
    <t>1.</t>
  </si>
  <si>
    <t xml:space="preserve">Całoroczna obsługa i administrowanie cmentarzami komunalnymi.
</t>
  </si>
  <si>
    <t>2.</t>
  </si>
  <si>
    <t xml:space="preserve">Utrzymanie i konserwacja terenów zielonych </t>
  </si>
  <si>
    <t>3.</t>
  </si>
  <si>
    <t>Utrzymanie czystości i porządku.</t>
  </si>
  <si>
    <t>4.</t>
  </si>
  <si>
    <t>Razem:</t>
  </si>
  <si>
    <t xml:space="preserve">5. </t>
  </si>
  <si>
    <t>Wartość w euro 4,2693 zł</t>
  </si>
  <si>
    <t>---------------------------------</t>
  </si>
  <si>
    <t>6.</t>
  </si>
  <si>
    <t>Powtórzenie podobnych usług do 50 %</t>
  </si>
  <si>
    <t>7.</t>
  </si>
  <si>
    <t xml:space="preserve">Wartość zamówienia z usługami podobnymi w zł </t>
  </si>
  <si>
    <t>8.</t>
  </si>
  <si>
    <t>Wartość w euro 4,2693 zł z zamówieniami podobnymi</t>
  </si>
  <si>
    <t>Szacowane wynagrodzenie netto na rok 2022 (zwiększone o inflację 2,8%)</t>
  </si>
  <si>
    <t>Szacowane wynagrodzenie netto na rok 2022 - 2023 (2022 zwiększony o inflację 2,8% w stosunku do 2021 2023 zwiększony o inflację w stosunku do 2022)</t>
  </si>
  <si>
    <t>Lp.</t>
  </si>
  <si>
    <t>Wyszczególnienie prac</t>
  </si>
  <si>
    <t>Jednostka miary</t>
  </si>
  <si>
    <t>mb</t>
  </si>
  <si>
    <t>szt.</t>
  </si>
  <si>
    <t>mp</t>
  </si>
  <si>
    <r>
      <t>m</t>
    </r>
    <r>
      <rPr>
        <vertAlign val="superscript"/>
        <sz val="11"/>
        <color theme="1"/>
        <rFont val="Times New Roman"/>
        <family val="1"/>
        <charset val="238"/>
      </rPr>
      <t xml:space="preserve">3 </t>
    </r>
  </si>
  <si>
    <t>godz.</t>
  </si>
  <si>
    <t>szt</t>
  </si>
  <si>
    <t>m-c</t>
  </si>
  <si>
    <t>mkw</t>
  </si>
  <si>
    <t>Zimowe utrzymanie parkingu</t>
  </si>
  <si>
    <t>Wycinka drzew -zgodnie z wydanymi decyzjami</t>
  </si>
  <si>
    <t>Wartość netto</t>
  </si>
  <si>
    <t>Wartość brutto</t>
  </si>
  <si>
    <t>mk</t>
  </si>
  <si>
    <t>Nasadzenia uzupelniające</t>
  </si>
  <si>
    <t>Ekshumacja zwłok</t>
  </si>
  <si>
    <t>Ilość w danej jednostce miary</t>
  </si>
  <si>
    <t>Przygotowanie pozyskanego drewna opalowego na kawałki przystosowane do domowych palenisk w przypadku wystąpienia zdarzenia</t>
  </si>
  <si>
    <t>Zabezpieczenie pojemników na odpady komunalne na cmentarzach - zapewnienie umowy na wywóz odpadów:</t>
  </si>
  <si>
    <t>c) wywóz w okresie ok. 1 listopada pojemnik KP20</t>
  </si>
  <si>
    <t>Czyszczenie, konserwacja punktów czerpania wody na cmentarzach 1 raz w okresie trwania umowy</t>
  </si>
  <si>
    <t xml:space="preserve"> - naprawa bram cmentarnych</t>
  </si>
  <si>
    <t>Prace  naprawcze, konserwacyjne na obiekcie:</t>
  </si>
  <si>
    <t>- konserwacja i ustawianie sterowania lamp oświetleniowych -2razy (2 uruchomienia)</t>
  </si>
  <si>
    <t>Prowadzenie pełnej księgowości</t>
  </si>
  <si>
    <t>Administrowanie.</t>
  </si>
  <si>
    <t>do 50 cm w obwodzie</t>
  </si>
  <si>
    <t>do 130 cm w obwodzie</t>
  </si>
  <si>
    <t>pow. 130 cm w obwodzie</t>
  </si>
  <si>
    <t>Obsługa i serwis zewnętrznej kabiny wc -cmentarz Bobolice - max. 1 raz w miesiącu</t>
  </si>
  <si>
    <t>Krotność w czasie trwania umowy</t>
  </si>
  <si>
    <t>Utrzymanie grobów osób zmarłych, wobec których prawny obowiązek pochowania ciąży na Gminie max. 5 szt. grobów wskazanych przez Zamawiającego w okresie trwania umowy</t>
  </si>
  <si>
    <t>Grabienie terenów zielonych, prace porządkowe</t>
  </si>
  <si>
    <t>Zimowe utrzymanie alejek, przejść, wjazdów</t>
  </si>
  <si>
    <t>Cięcia i prace pielęgnacyjne w żywopłotach i krzewach przy alejkach komunikacyjnych</t>
  </si>
  <si>
    <t>Wykonanie nasadzeń kwiatów jednorocznych, przygotowanie miejsca nasadzeń 20mkw</t>
  </si>
  <si>
    <t>Prace porządkowe na terenie Panteonu- mycie pomnika, płyt epitafijnych, czyszczenie alejek z piaskowca, pielęgnacja drzew</t>
  </si>
  <si>
    <t>Obsługa domu przedpogrzebowego, bieżące prace porządkowe, bieżąca dezynfekcja pomieszczeń i sali eksportacyjnej, uzupełnienie -wymiana żarówek, drobne prace konserwacyjne wewnątrz</t>
  </si>
  <si>
    <t>Ceny jednostkowe netto</t>
  </si>
  <si>
    <t>Ilość w danej jednostce miary w czasie trwania umowy (4x5)</t>
  </si>
  <si>
    <t>5</t>
  </si>
  <si>
    <t>6</t>
  </si>
  <si>
    <t>7</t>
  </si>
  <si>
    <t>8</t>
  </si>
  <si>
    <t>Oczyszczanie alejek cmentarnych  przejść, wjazdów, chodników (w okresie bezśnieżnym)</t>
  </si>
  <si>
    <t>razem pojemniki 1100 l - 14 szt.</t>
  </si>
  <si>
    <t>r. godz.</t>
  </si>
  <si>
    <t>- konserwacja, naprawy drobne - dach kaplicy (Bobolice) + materiały drobne</t>
  </si>
  <si>
    <t>Parking-sprzątanie, prace porządkowe (w okresie bezśnieżnym)</t>
  </si>
  <si>
    <t>Koszenie terenów zielonych-część zabytkowa- mc V-X</t>
  </si>
  <si>
    <t>Koszenie terenów zielonych cmentarze komunalne miasta i gminy Bobolice V-X</t>
  </si>
  <si>
    <t>Załącznik nr 4 - przedmiar dla zadania I</t>
  </si>
  <si>
    <t>Załącznik nr 2 do OPZ- przedmiar obsługi i adminstrowania cmentarzami</t>
  </si>
  <si>
    <t>Cięcia sanitarne, techniczne i formujące poza koronami drzew 1 raz w okresie trwania umowy</t>
  </si>
  <si>
    <t>a) cmentarz w Bobolicach pojemini 1100 l wywóz min 1 raz na dwa tygodnie - 9 szt.</t>
  </si>
  <si>
    <t>b) cmentarze wiejskie pojemniki 1100 l wywóz min 1 raz na dwa tygodnie - 7 szt</t>
  </si>
</sst>
</file>

<file path=xl/styles.xml><?xml version="1.0" encoding="utf-8"?>
<styleSheet xmlns="http://schemas.openxmlformats.org/spreadsheetml/2006/main">
  <fonts count="19">
    <font>
      <sz val="11"/>
      <color theme="1"/>
      <name val="Czcionka tekstu podstawowego"/>
      <family val="2"/>
      <charset val="238"/>
    </font>
    <font>
      <b/>
      <sz val="10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1"/>
      <color theme="1"/>
      <name val="Calibri"/>
      <family val="2"/>
      <charset val="238"/>
    </font>
    <font>
      <sz val="11"/>
      <color theme="1"/>
      <name val="Times New Roman"/>
      <family val="1"/>
      <charset val="238"/>
    </font>
    <font>
      <vertAlign val="superscript"/>
      <sz val="11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3"/>
      <color rgb="FF008000"/>
      <name val="Times New Roman"/>
      <family val="1"/>
      <charset val="238"/>
    </font>
    <font>
      <sz val="13"/>
      <color theme="1"/>
      <name val="Czcionka tekstu podstawowego"/>
      <family val="2"/>
      <charset val="238"/>
    </font>
    <font>
      <b/>
      <sz val="15"/>
      <color rgb="FF00B0F0"/>
      <name val="Czcionka tekstu podstawowego"/>
      <charset val="238"/>
    </font>
    <font>
      <sz val="10"/>
      <color theme="1"/>
      <name val="Czcionka tekstu podstawowego"/>
      <family val="2"/>
      <charset val="238"/>
    </font>
    <font>
      <b/>
      <sz val="13"/>
      <color theme="1"/>
      <name val="Times New Roman"/>
      <family val="1"/>
      <charset val="238"/>
    </font>
    <font>
      <sz val="8"/>
      <color theme="1"/>
      <name val="Czcionka tekstu podstawowego"/>
      <family val="2"/>
      <charset val="238"/>
    </font>
    <font>
      <b/>
      <sz val="8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11"/>
      <name val="Czcionka tekstu podstawowego"/>
      <family val="2"/>
      <charset val="238"/>
    </font>
    <font>
      <b/>
      <sz val="12"/>
      <color theme="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7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rgb="FF000000"/>
      </left>
      <right style="thin">
        <color auto="1"/>
      </right>
      <top style="thin">
        <color auto="1"/>
      </top>
      <bottom/>
      <diagonal/>
    </border>
    <border>
      <left style="medium">
        <color rgb="FF000000"/>
      </left>
      <right style="thin">
        <color auto="1"/>
      </right>
      <top/>
      <bottom/>
      <diagonal/>
    </border>
    <border>
      <left style="medium">
        <color rgb="FF000000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4" fontId="1" fillId="0" borderId="1" xfId="0" applyNumberFormat="1" applyFont="1" applyFill="1" applyBorder="1" applyAlignment="1">
      <alignment horizontal="right" vertical="center" wrapText="1"/>
    </xf>
    <xf numFmtId="4" fontId="1" fillId="2" borderId="1" xfId="0" applyNumberFormat="1" applyFont="1" applyFill="1" applyBorder="1" applyAlignment="1">
      <alignment horizontal="right" vertical="center" wrapText="1"/>
    </xf>
    <xf numFmtId="4" fontId="1" fillId="3" borderId="1" xfId="0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quotePrefix="1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vertical="center" wrapText="1"/>
    </xf>
    <xf numFmtId="4" fontId="3" fillId="2" borderId="1" xfId="0" applyNumberFormat="1" applyFont="1" applyFill="1" applyBorder="1" applyAlignment="1">
      <alignment horizontal="right" vertical="center" wrapText="1"/>
    </xf>
    <xf numFmtId="4" fontId="3" fillId="3" borderId="1" xfId="0" applyNumberFormat="1" applyFont="1" applyFill="1" applyBorder="1" applyAlignment="1">
      <alignment horizontal="right" vertical="center" wrapText="1"/>
    </xf>
    <xf numFmtId="0" fontId="5" fillId="0" borderId="13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 vertical="top" wrapText="1"/>
    </xf>
    <xf numFmtId="0" fontId="0" fillId="0" borderId="18" xfId="0" applyBorder="1"/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4" fontId="2" fillId="0" borderId="11" xfId="0" applyNumberFormat="1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top" wrapText="1"/>
    </xf>
    <xf numFmtId="4" fontId="0" fillId="0" borderId="0" xfId="0" applyNumberFormat="1" applyFont="1"/>
    <xf numFmtId="0" fontId="0" fillId="0" borderId="0" xfId="0" applyFont="1"/>
    <xf numFmtId="4" fontId="9" fillId="0" borderId="14" xfId="0" applyNumberFormat="1" applyFont="1" applyBorder="1" applyAlignment="1">
      <alignment horizontal="center" vertical="top" wrapText="1"/>
    </xf>
    <xf numFmtId="0" fontId="10" fillId="0" borderId="0" xfId="0" applyFont="1"/>
    <xf numFmtId="4" fontId="11" fillId="0" borderId="0" xfId="0" applyNumberFormat="1" applyFont="1"/>
    <xf numFmtId="0" fontId="0" fillId="0" borderId="0" xfId="0" applyAlignment="1">
      <alignment wrapText="1"/>
    </xf>
    <xf numFmtId="0" fontId="12" fillId="0" borderId="0" xfId="0" applyFont="1" applyAlignment="1">
      <alignment wrapText="1"/>
    </xf>
    <xf numFmtId="0" fontId="0" fillId="0" borderId="0" xfId="0" applyBorder="1"/>
    <xf numFmtId="0" fontId="5" fillId="0" borderId="39" xfId="0" applyFont="1" applyBorder="1" applyAlignment="1">
      <alignment horizontal="center" vertical="top" wrapText="1"/>
    </xf>
    <xf numFmtId="0" fontId="5" fillId="0" borderId="15" xfId="0" applyFont="1" applyBorder="1" applyAlignment="1">
      <alignment horizontal="left" vertical="top" wrapText="1"/>
    </xf>
    <xf numFmtId="0" fontId="5" fillId="0" borderId="15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top" wrapText="1"/>
    </xf>
    <xf numFmtId="0" fontId="5" fillId="0" borderId="36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top" wrapText="1"/>
    </xf>
    <xf numFmtId="0" fontId="7" fillId="0" borderId="16" xfId="0" applyFont="1" applyBorder="1" applyAlignment="1">
      <alignment horizontal="center" vertical="center" wrapText="1"/>
    </xf>
    <xf numFmtId="49" fontId="14" fillId="0" borderId="0" xfId="0" applyNumberFormat="1" applyFont="1" applyAlignment="1">
      <alignment horizontal="center"/>
    </xf>
    <xf numFmtId="49" fontId="15" fillId="2" borderId="16" xfId="0" applyNumberFormat="1" applyFont="1" applyFill="1" applyBorder="1" applyAlignment="1">
      <alignment horizontal="center" vertical="center" wrapText="1"/>
    </xf>
    <xf numFmtId="49" fontId="15" fillId="2" borderId="27" xfId="0" applyNumberFormat="1" applyFont="1" applyFill="1" applyBorder="1" applyAlignment="1">
      <alignment horizontal="center" vertical="center" wrapText="1"/>
    </xf>
    <xf numFmtId="49" fontId="15" fillId="2" borderId="17" xfId="0" applyNumberFormat="1" applyFont="1" applyFill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left" vertical="center" wrapText="1"/>
    </xf>
    <xf numFmtId="0" fontId="7" fillId="0" borderId="29" xfId="0" applyFont="1" applyBorder="1" applyAlignment="1">
      <alignment horizontal="center" vertical="center" wrapText="1"/>
    </xf>
    <xf numFmtId="0" fontId="0" fillId="0" borderId="24" xfId="0" applyBorder="1" applyAlignment="1">
      <alignment wrapText="1"/>
    </xf>
    <xf numFmtId="0" fontId="5" fillId="0" borderId="14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left" vertical="top" wrapText="1"/>
    </xf>
    <xf numFmtId="49" fontId="5" fillId="0" borderId="15" xfId="0" applyNumberFormat="1" applyFont="1" applyBorder="1" applyAlignment="1">
      <alignment horizontal="left" vertical="top" wrapText="1"/>
    </xf>
    <xf numFmtId="49" fontId="5" fillId="0" borderId="13" xfId="0" applyNumberFormat="1" applyFont="1" applyBorder="1" applyAlignment="1">
      <alignment horizontal="left" vertical="top" wrapText="1"/>
    </xf>
    <xf numFmtId="49" fontId="5" fillId="0" borderId="40" xfId="0" applyNumberFormat="1" applyFont="1" applyBorder="1" applyAlignment="1">
      <alignment horizontal="left" vertical="top" wrapText="1"/>
    </xf>
    <xf numFmtId="0" fontId="5" fillId="0" borderId="23" xfId="0" applyFont="1" applyBorder="1" applyAlignment="1">
      <alignment horizontal="left" vertical="top" wrapText="1"/>
    </xf>
    <xf numFmtId="0" fontId="5" fillId="0" borderId="40" xfId="0" applyFont="1" applyBorder="1" applyAlignment="1">
      <alignment horizontal="left" vertical="top" wrapText="1"/>
    </xf>
    <xf numFmtId="0" fontId="5" fillId="0" borderId="31" xfId="0" applyFont="1" applyBorder="1" applyAlignment="1">
      <alignment horizontal="left" vertical="top" wrapText="1"/>
    </xf>
    <xf numFmtId="0" fontId="5" fillId="0" borderId="32" xfId="0" applyFont="1" applyBorder="1" applyAlignment="1">
      <alignment horizontal="left" vertical="top" wrapText="1"/>
    </xf>
    <xf numFmtId="0" fontId="5" fillId="0" borderId="29" xfId="0" applyFont="1" applyBorder="1" applyAlignment="1">
      <alignment horizontal="left" vertical="top" wrapText="1"/>
    </xf>
    <xf numFmtId="0" fontId="5" fillId="5" borderId="27" xfId="0" applyFont="1" applyFill="1" applyBorder="1" applyAlignment="1">
      <alignment horizontal="center" vertical="center" wrapText="1"/>
    </xf>
    <xf numFmtId="0" fontId="5" fillId="5" borderId="29" xfId="0" applyFont="1" applyFill="1" applyBorder="1" applyAlignment="1">
      <alignment horizontal="center" vertical="center" wrapText="1"/>
    </xf>
    <xf numFmtId="0" fontId="5" fillId="5" borderId="26" xfId="0" applyFont="1" applyFill="1" applyBorder="1" applyAlignment="1">
      <alignment horizontal="center" vertical="center" wrapText="1"/>
    </xf>
    <xf numFmtId="0" fontId="5" fillId="5" borderId="15" xfId="0" applyFont="1" applyFill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5" borderId="48" xfId="0" applyFont="1" applyFill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4" fontId="5" fillId="4" borderId="40" xfId="0" applyNumberFormat="1" applyFont="1" applyFill="1" applyBorder="1" applyAlignment="1">
      <alignment horizontal="center" vertical="center" wrapText="1"/>
    </xf>
    <xf numFmtId="4" fontId="8" fillId="4" borderId="27" xfId="0" applyNumberFormat="1" applyFont="1" applyFill="1" applyBorder="1" applyAlignment="1">
      <alignment horizontal="center" vertical="center" wrapText="1"/>
    </xf>
    <xf numFmtId="4" fontId="8" fillId="4" borderId="15" xfId="0" applyNumberFormat="1" applyFont="1" applyFill="1" applyBorder="1" applyAlignment="1">
      <alignment horizontal="center" vertical="center" wrapText="1"/>
    </xf>
    <xf numFmtId="4" fontId="8" fillId="4" borderId="29" xfId="0" applyNumberFormat="1" applyFont="1" applyFill="1" applyBorder="1" applyAlignment="1">
      <alignment horizontal="center" vertical="center" wrapText="1"/>
    </xf>
    <xf numFmtId="4" fontId="8" fillId="4" borderId="37" xfId="0" applyNumberFormat="1" applyFont="1" applyFill="1" applyBorder="1" applyAlignment="1">
      <alignment horizontal="center" vertical="center" wrapText="1"/>
    </xf>
    <xf numFmtId="4" fontId="8" fillId="4" borderId="16" xfId="0" applyNumberFormat="1" applyFont="1" applyFill="1" applyBorder="1" applyAlignment="1">
      <alignment horizontal="center" vertical="center" wrapText="1"/>
    </xf>
    <xf numFmtId="4" fontId="8" fillId="4" borderId="14" xfId="0" applyNumberFormat="1" applyFont="1" applyFill="1" applyBorder="1" applyAlignment="1">
      <alignment horizontal="center" vertical="center" wrapText="1"/>
    </xf>
    <xf numFmtId="4" fontId="8" fillId="4" borderId="28" xfId="0" applyNumberFormat="1" applyFont="1" applyFill="1" applyBorder="1" applyAlignment="1">
      <alignment horizontal="center" vertical="center" wrapText="1"/>
    </xf>
    <xf numFmtId="4" fontId="8" fillId="4" borderId="40" xfId="0" applyNumberFormat="1" applyFont="1" applyFill="1" applyBorder="1" applyAlignment="1">
      <alignment horizontal="center" vertical="center" wrapText="1"/>
    </xf>
    <xf numFmtId="4" fontId="8" fillId="4" borderId="41" xfId="0" applyNumberFormat="1" applyFont="1" applyFill="1" applyBorder="1" applyAlignment="1">
      <alignment horizontal="center" vertical="center" wrapText="1"/>
    </xf>
    <xf numFmtId="4" fontId="8" fillId="4" borderId="38" xfId="0" applyNumberFormat="1" applyFont="1" applyFill="1" applyBorder="1" applyAlignment="1">
      <alignment horizontal="center" vertical="center" wrapText="1"/>
    </xf>
    <xf numFmtId="4" fontId="8" fillId="4" borderId="26" xfId="0" applyNumberFormat="1" applyFont="1" applyFill="1" applyBorder="1" applyAlignment="1">
      <alignment horizontal="center" vertical="center" wrapText="1"/>
    </xf>
    <xf numFmtId="4" fontId="8" fillId="4" borderId="34" xfId="0" applyNumberFormat="1" applyFont="1" applyFill="1" applyBorder="1" applyAlignment="1">
      <alignment horizontal="center" vertical="center" wrapText="1"/>
    </xf>
    <xf numFmtId="4" fontId="8" fillId="4" borderId="22" xfId="0" applyNumberFormat="1" applyFont="1" applyFill="1" applyBorder="1" applyAlignment="1">
      <alignment horizontal="center" vertical="center" wrapText="1"/>
    </xf>
    <xf numFmtId="4" fontId="8" fillId="4" borderId="39" xfId="0" applyNumberFormat="1" applyFont="1" applyFill="1" applyBorder="1" applyAlignment="1">
      <alignment horizontal="center" vertical="center" wrapText="1"/>
    </xf>
    <xf numFmtId="4" fontId="8" fillId="4" borderId="13" xfId="0" applyNumberFormat="1" applyFont="1" applyFill="1" applyBorder="1" applyAlignment="1">
      <alignment horizontal="center" vertical="center" wrapText="1"/>
    </xf>
    <xf numFmtId="0" fontId="5" fillId="0" borderId="42" xfId="0" applyFont="1" applyBorder="1" applyAlignment="1">
      <alignment horizontal="left" vertical="top" wrapText="1"/>
    </xf>
    <xf numFmtId="4" fontId="8" fillId="4" borderId="55" xfId="0" applyNumberFormat="1" applyFont="1" applyFill="1" applyBorder="1" applyAlignment="1">
      <alignment horizontal="center" vertical="center" wrapText="1"/>
    </xf>
    <xf numFmtId="4" fontId="8" fillId="4" borderId="3" xfId="0" applyNumberFormat="1" applyFont="1" applyFill="1" applyBorder="1" applyAlignment="1">
      <alignment horizontal="center" vertical="center" wrapText="1"/>
    </xf>
    <xf numFmtId="4" fontId="8" fillId="0" borderId="3" xfId="0" applyNumberFormat="1" applyFont="1" applyBorder="1" applyAlignment="1">
      <alignment horizontal="center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0" fontId="5" fillId="5" borderId="41" xfId="0" applyFont="1" applyFill="1" applyBorder="1" applyAlignment="1">
      <alignment horizontal="center" vertical="center" wrapText="1"/>
    </xf>
    <xf numFmtId="0" fontId="5" fillId="5" borderId="56" xfId="0" applyFont="1" applyFill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center" wrapText="1"/>
    </xf>
    <xf numFmtId="0" fontId="5" fillId="0" borderId="59" xfId="0" applyFont="1" applyBorder="1" applyAlignment="1">
      <alignment horizontal="center" vertical="center" wrapText="1"/>
    </xf>
    <xf numFmtId="0" fontId="5" fillId="5" borderId="63" xfId="0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top" wrapText="1"/>
    </xf>
    <xf numFmtId="0" fontId="5" fillId="5" borderId="22" xfId="0" applyFont="1" applyFill="1" applyBorder="1" applyAlignment="1">
      <alignment horizontal="center" vertical="center" wrapText="1"/>
    </xf>
    <xf numFmtId="0" fontId="5" fillId="5" borderId="64" xfId="0" applyFont="1" applyFill="1" applyBorder="1" applyAlignment="1">
      <alignment horizontal="center" vertical="center" wrapText="1"/>
    </xf>
    <xf numFmtId="4" fontId="8" fillId="4" borderId="32" xfId="0" applyNumberFormat="1" applyFont="1" applyFill="1" applyBorder="1" applyAlignment="1">
      <alignment horizontal="center" vertical="center" wrapText="1"/>
    </xf>
    <xf numFmtId="4" fontId="8" fillId="4" borderId="36" xfId="0" applyNumberFormat="1" applyFont="1" applyFill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top" wrapText="1"/>
    </xf>
    <xf numFmtId="0" fontId="16" fillId="0" borderId="23" xfId="0" applyFont="1" applyBorder="1" applyAlignment="1">
      <alignment horizontal="center" vertical="top" wrapText="1"/>
    </xf>
    <xf numFmtId="0" fontId="16" fillId="0" borderId="23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5" borderId="27" xfId="0" applyFont="1" applyFill="1" applyBorder="1" applyAlignment="1">
      <alignment horizontal="center" vertical="center" wrapText="1"/>
    </xf>
    <xf numFmtId="4" fontId="16" fillId="4" borderId="14" xfId="0" applyNumberFormat="1" applyFont="1" applyFill="1" applyBorder="1" applyAlignment="1">
      <alignment horizontal="center" vertical="center" wrapText="1"/>
    </xf>
    <xf numFmtId="4" fontId="16" fillId="4" borderId="12" xfId="0" applyNumberFormat="1" applyFont="1" applyFill="1" applyBorder="1" applyAlignment="1">
      <alignment horizontal="center" vertical="center" wrapText="1"/>
    </xf>
    <xf numFmtId="0" fontId="17" fillId="0" borderId="0" xfId="0" applyFont="1"/>
    <xf numFmtId="0" fontId="16" fillId="0" borderId="12" xfId="0" applyFont="1" applyBorder="1" applyAlignment="1">
      <alignment horizontal="center" vertical="top" wrapText="1"/>
    </xf>
    <xf numFmtId="0" fontId="16" fillId="0" borderId="16" xfId="0" applyFont="1" applyBorder="1" applyAlignment="1">
      <alignment horizontal="center" vertical="top" wrapText="1"/>
    </xf>
    <xf numFmtId="0" fontId="16" fillId="0" borderId="16" xfId="0" applyFont="1" applyBorder="1" applyAlignment="1">
      <alignment horizontal="center" vertical="center" wrapText="1"/>
    </xf>
    <xf numFmtId="4" fontId="16" fillId="4" borderId="16" xfId="0" applyNumberFormat="1" applyFont="1" applyFill="1" applyBorder="1" applyAlignment="1">
      <alignment horizontal="center" vertical="center" wrapText="1"/>
    </xf>
    <xf numFmtId="0" fontId="0" fillId="0" borderId="0" xfId="0" applyFont="1" applyBorder="1"/>
    <xf numFmtId="0" fontId="16" fillId="0" borderId="23" xfId="0" applyFont="1" applyBorder="1" applyAlignment="1">
      <alignment horizontal="left" vertical="top" wrapText="1"/>
    </xf>
    <xf numFmtId="0" fontId="16" fillId="0" borderId="14" xfId="0" applyFont="1" applyBorder="1" applyAlignment="1">
      <alignment horizontal="left" vertical="top" wrapText="1"/>
    </xf>
    <xf numFmtId="0" fontId="16" fillId="0" borderId="15" xfId="0" applyFont="1" applyBorder="1" applyAlignment="1">
      <alignment horizontal="left" vertical="top" wrapText="1"/>
    </xf>
    <xf numFmtId="0" fontId="5" fillId="6" borderId="0" xfId="0" applyFont="1" applyFill="1" applyBorder="1" applyAlignment="1">
      <alignment horizontal="left" vertical="top" wrapText="1"/>
    </xf>
    <xf numFmtId="0" fontId="5" fillId="6" borderId="35" xfId="0" applyFont="1" applyFill="1" applyBorder="1" applyAlignment="1">
      <alignment horizontal="center" vertical="center" wrapText="1"/>
    </xf>
    <xf numFmtId="0" fontId="5" fillId="6" borderId="15" xfId="0" applyFont="1" applyFill="1" applyBorder="1" applyAlignment="1">
      <alignment horizontal="center" vertical="center" wrapText="1"/>
    </xf>
    <xf numFmtId="0" fontId="5" fillId="6" borderId="25" xfId="0" applyFont="1" applyFill="1" applyBorder="1" applyAlignment="1">
      <alignment horizontal="center" vertical="center" wrapText="1"/>
    </xf>
    <xf numFmtId="0" fontId="5" fillId="6" borderId="62" xfId="0" applyFont="1" applyFill="1" applyBorder="1" applyAlignment="1">
      <alignment horizontal="center" vertical="center" wrapText="1"/>
    </xf>
    <xf numFmtId="0" fontId="5" fillId="6" borderId="53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0" fontId="4" fillId="6" borderId="58" xfId="0" applyFont="1" applyFill="1" applyBorder="1" applyAlignment="1">
      <alignment horizontal="center" vertical="center" wrapText="1"/>
    </xf>
    <xf numFmtId="0" fontId="5" fillId="6" borderId="60" xfId="0" applyFont="1" applyFill="1" applyBorder="1" applyAlignment="1">
      <alignment horizontal="center" vertical="center" wrapText="1"/>
    </xf>
    <xf numFmtId="0" fontId="5" fillId="6" borderId="45" xfId="0" applyFont="1" applyFill="1" applyBorder="1" applyAlignment="1">
      <alignment horizontal="left" vertical="top" wrapText="1"/>
    </xf>
    <xf numFmtId="0" fontId="5" fillId="6" borderId="69" xfId="0" applyFont="1" applyFill="1" applyBorder="1" applyAlignment="1">
      <alignment vertical="center" wrapText="1"/>
    </xf>
    <xf numFmtId="0" fontId="5" fillId="6" borderId="70" xfId="0" applyFont="1" applyFill="1" applyBorder="1" applyAlignment="1">
      <alignment vertical="center" wrapText="1"/>
    </xf>
    <xf numFmtId="0" fontId="5" fillId="6" borderId="72" xfId="0" applyFont="1" applyFill="1" applyBorder="1" applyAlignment="1">
      <alignment vertical="center" wrapText="1"/>
    </xf>
    <xf numFmtId="0" fontId="5" fillId="6" borderId="47" xfId="0" applyFont="1" applyFill="1" applyBorder="1" applyAlignment="1">
      <alignment vertical="center" wrapText="1"/>
    </xf>
    <xf numFmtId="0" fontId="5" fillId="6" borderId="74" xfId="0" applyFont="1" applyFill="1" applyBorder="1" applyAlignment="1">
      <alignment horizontal="center" vertical="center" wrapText="1"/>
    </xf>
    <xf numFmtId="0" fontId="5" fillId="6" borderId="49" xfId="0" applyFont="1" applyFill="1" applyBorder="1" applyAlignment="1">
      <alignment horizontal="center" vertical="center" wrapText="1"/>
    </xf>
    <xf numFmtId="4" fontId="3" fillId="3" borderId="6" xfId="0" applyNumberFormat="1" applyFont="1" applyFill="1" applyBorder="1" applyAlignment="1">
      <alignment horizontal="right" vertical="center" wrapText="1"/>
    </xf>
    <xf numFmtId="4" fontId="3" fillId="3" borderId="9" xfId="0" applyNumberFormat="1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4" fontId="3" fillId="2" borderId="1" xfId="0" applyNumberFormat="1" applyFont="1" applyFill="1" applyBorder="1" applyAlignment="1">
      <alignment horizontal="right" vertical="center" wrapText="1"/>
    </xf>
    <xf numFmtId="4" fontId="3" fillId="2" borderId="6" xfId="0" applyNumberFormat="1" applyFont="1" applyFill="1" applyBorder="1" applyAlignment="1">
      <alignment horizontal="right" vertical="center" wrapText="1"/>
    </xf>
    <xf numFmtId="4" fontId="3" fillId="2" borderId="9" xfId="0" applyNumberFormat="1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top" wrapText="1"/>
    </xf>
    <xf numFmtId="0" fontId="5" fillId="0" borderId="26" xfId="0" applyFont="1" applyBorder="1" applyAlignment="1">
      <alignment horizontal="center" vertical="top" wrapText="1"/>
    </xf>
    <xf numFmtId="0" fontId="5" fillId="0" borderId="24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top" wrapText="1"/>
    </xf>
    <xf numFmtId="0" fontId="13" fillId="0" borderId="43" xfId="0" applyFont="1" applyBorder="1" applyAlignment="1">
      <alignment horizontal="center" vertical="top" wrapText="1"/>
    </xf>
    <xf numFmtId="0" fontId="13" fillId="0" borderId="44" xfId="0" applyFont="1" applyBorder="1" applyAlignment="1">
      <alignment horizontal="center" vertical="top" wrapText="1"/>
    </xf>
    <xf numFmtId="0" fontId="5" fillId="0" borderId="65" xfId="0" applyFont="1" applyBorder="1" applyAlignment="1">
      <alignment horizontal="center" vertical="center" wrapText="1"/>
    </xf>
    <xf numFmtId="0" fontId="5" fillId="0" borderId="66" xfId="0" applyFont="1" applyBorder="1" applyAlignment="1">
      <alignment horizontal="center" vertical="center" wrapText="1"/>
    </xf>
    <xf numFmtId="0" fontId="5" fillId="0" borderId="64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top" wrapText="1"/>
    </xf>
    <xf numFmtId="0" fontId="5" fillId="0" borderId="30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5" fillId="0" borderId="68" xfId="0" applyFont="1" applyBorder="1" applyAlignment="1">
      <alignment horizontal="center" vertical="center" wrapText="1"/>
    </xf>
    <xf numFmtId="4" fontId="8" fillId="4" borderId="50" xfId="0" applyNumberFormat="1" applyFont="1" applyFill="1" applyBorder="1" applyAlignment="1">
      <alignment horizontal="center" vertical="center" wrapText="1"/>
    </xf>
    <xf numFmtId="4" fontId="8" fillId="4" borderId="51" xfId="0" applyNumberFormat="1" applyFont="1" applyFill="1" applyBorder="1" applyAlignment="1">
      <alignment horizontal="center" vertical="center" wrapText="1"/>
    </xf>
    <xf numFmtId="4" fontId="8" fillId="4" borderId="52" xfId="0" applyNumberFormat="1" applyFont="1" applyFill="1" applyBorder="1" applyAlignment="1">
      <alignment horizontal="center" vertical="center" wrapText="1"/>
    </xf>
    <xf numFmtId="4" fontId="8" fillId="4" borderId="5" xfId="0" applyNumberFormat="1" applyFont="1" applyFill="1" applyBorder="1" applyAlignment="1">
      <alignment horizontal="center" vertical="center" wrapText="1"/>
    </xf>
    <xf numFmtId="4" fontId="8" fillId="4" borderId="67" xfId="0" applyNumberFormat="1" applyFont="1" applyFill="1" applyBorder="1" applyAlignment="1">
      <alignment horizontal="center" vertical="center" wrapText="1"/>
    </xf>
    <xf numFmtId="4" fontId="8" fillId="4" borderId="68" xfId="0" applyNumberFormat="1" applyFont="1" applyFill="1" applyBorder="1" applyAlignment="1">
      <alignment horizontal="center" vertical="center" wrapText="1"/>
    </xf>
    <xf numFmtId="4" fontId="8" fillId="4" borderId="22" xfId="0" applyNumberFormat="1" applyFont="1" applyFill="1" applyBorder="1" applyAlignment="1">
      <alignment horizontal="center" vertical="center" wrapText="1"/>
    </xf>
    <xf numFmtId="4" fontId="8" fillId="4" borderId="13" xfId="0" applyNumberFormat="1" applyFont="1" applyFill="1" applyBorder="1" applyAlignment="1">
      <alignment horizontal="center" vertical="center" wrapText="1"/>
    </xf>
    <xf numFmtId="4" fontId="8" fillId="4" borderId="26" xfId="0" applyNumberFormat="1" applyFont="1" applyFill="1" applyBorder="1" applyAlignment="1">
      <alignment horizontal="center" vertical="center" wrapText="1"/>
    </xf>
    <xf numFmtId="0" fontId="5" fillId="5" borderId="71" xfId="0" applyFont="1" applyFill="1" applyBorder="1" applyAlignment="1">
      <alignment horizontal="center" wrapText="1"/>
    </xf>
    <xf numFmtId="0" fontId="5" fillId="5" borderId="73" xfId="0" applyFont="1" applyFill="1" applyBorder="1" applyAlignment="1">
      <alignment horizontal="center" wrapText="1"/>
    </xf>
    <xf numFmtId="0" fontId="5" fillId="5" borderId="75" xfId="0" applyFont="1" applyFill="1" applyBorder="1" applyAlignment="1">
      <alignment horizontal="center" wrapText="1"/>
    </xf>
    <xf numFmtId="0" fontId="0" fillId="0" borderId="0" xfId="0" applyAlignment="1">
      <alignment horizontal="right"/>
    </xf>
    <xf numFmtId="0" fontId="0" fillId="0" borderId="0" xfId="0" applyFont="1" applyAlignment="1">
      <alignment horizontal="right"/>
    </xf>
    <xf numFmtId="0" fontId="18" fillId="0" borderId="0" xfId="0" applyFont="1" applyAlignment="1">
      <alignment horizontal="left"/>
    </xf>
    <xf numFmtId="0" fontId="5" fillId="0" borderId="20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 vertical="top" wrapText="1"/>
    </xf>
    <xf numFmtId="0" fontId="5" fillId="0" borderId="21" xfId="0" applyFont="1" applyBorder="1" applyAlignment="1">
      <alignment horizontal="center" vertical="top" wrapText="1"/>
    </xf>
    <xf numFmtId="0" fontId="5" fillId="6" borderId="25" xfId="0" applyFont="1" applyFill="1" applyBorder="1" applyAlignment="1">
      <alignment horizontal="left" vertical="top" wrapText="1"/>
    </xf>
    <xf numFmtId="0" fontId="5" fillId="6" borderId="53" xfId="0" applyFont="1" applyFill="1" applyBorder="1" applyAlignment="1">
      <alignment horizontal="left" vertical="top" wrapText="1"/>
    </xf>
    <xf numFmtId="0" fontId="5" fillId="6" borderId="54" xfId="0" applyFont="1" applyFill="1" applyBorder="1" applyAlignment="1">
      <alignment horizontal="left" vertical="top" wrapText="1"/>
    </xf>
    <xf numFmtId="0" fontId="5" fillId="6" borderId="20" xfId="0" applyFont="1" applyFill="1" applyBorder="1" applyAlignment="1">
      <alignment horizontal="center" vertical="center" wrapText="1"/>
    </xf>
    <xf numFmtId="0" fontId="5" fillId="6" borderId="19" xfId="0" applyFont="1" applyFill="1" applyBorder="1" applyAlignment="1">
      <alignment horizontal="center" vertical="center" wrapText="1"/>
    </xf>
    <xf numFmtId="0" fontId="5" fillId="6" borderId="61" xfId="0" applyFont="1" applyFill="1" applyBorder="1" applyAlignment="1">
      <alignment horizontal="center" vertical="center" wrapText="1"/>
    </xf>
    <xf numFmtId="4" fontId="8" fillId="4" borderId="1" xfId="0" applyNumberFormat="1" applyFont="1" applyFill="1" applyBorder="1" applyAlignment="1">
      <alignment horizontal="center" vertical="center" wrapText="1"/>
    </xf>
    <xf numFmtId="4" fontId="8" fillId="4" borderId="6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7"/>
  <sheetViews>
    <sheetView workbookViewId="0">
      <selection activeCell="G17" sqref="G17"/>
    </sheetView>
  </sheetViews>
  <sheetFormatPr defaultRowHeight="14.25"/>
  <cols>
    <col min="1" max="1" width="2.75" customWidth="1"/>
    <col min="3" max="3" width="15.125" customWidth="1"/>
    <col min="4" max="4" width="15.875" customWidth="1"/>
    <col min="5" max="5" width="14.75" customWidth="1"/>
    <col min="6" max="6" width="19.25" customWidth="1"/>
    <col min="7" max="7" width="18.625" customWidth="1"/>
    <col min="8" max="8" width="13.25" customWidth="1"/>
    <col min="9" max="9" width="12.875" customWidth="1"/>
    <col min="10" max="10" width="12.25" customWidth="1"/>
    <col min="11" max="11" width="13.75" customWidth="1"/>
  </cols>
  <sheetData>
    <row r="1" spans="1:11">
      <c r="A1" s="143" t="s">
        <v>0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</row>
    <row r="2" spans="1:11" ht="114.75">
      <c r="A2" s="145" t="s">
        <v>1</v>
      </c>
      <c r="B2" s="145"/>
      <c r="C2" s="1" t="s">
        <v>2</v>
      </c>
      <c r="D2" s="1" t="s">
        <v>3</v>
      </c>
      <c r="E2" s="1" t="s">
        <v>4</v>
      </c>
      <c r="F2" s="146" t="s">
        <v>27</v>
      </c>
      <c r="G2" s="147"/>
      <c r="H2" s="2" t="s">
        <v>5</v>
      </c>
      <c r="I2" s="2" t="s">
        <v>6</v>
      </c>
      <c r="J2" s="3" t="s">
        <v>26</v>
      </c>
      <c r="K2" s="3" t="s">
        <v>7</v>
      </c>
    </row>
    <row r="3" spans="1:11">
      <c r="A3" s="148">
        <v>1</v>
      </c>
      <c r="B3" s="149"/>
      <c r="C3" s="152">
        <v>2</v>
      </c>
      <c r="D3" s="152">
        <v>3</v>
      </c>
      <c r="E3" s="152">
        <v>4</v>
      </c>
      <c r="F3" s="4">
        <v>2022</v>
      </c>
      <c r="G3" s="2">
        <v>2023</v>
      </c>
      <c r="H3" s="154">
        <v>6</v>
      </c>
      <c r="I3" s="154">
        <v>7</v>
      </c>
      <c r="J3" s="156">
        <v>8</v>
      </c>
      <c r="K3" s="156">
        <v>9</v>
      </c>
    </row>
    <row r="4" spans="1:11">
      <c r="A4" s="150"/>
      <c r="B4" s="151"/>
      <c r="C4" s="153"/>
      <c r="D4" s="153"/>
      <c r="E4" s="153"/>
      <c r="F4" s="146">
        <v>5</v>
      </c>
      <c r="G4" s="147"/>
      <c r="H4" s="155"/>
      <c r="I4" s="155"/>
      <c r="J4" s="157"/>
      <c r="K4" s="157"/>
    </row>
    <row r="5" spans="1:11">
      <c r="A5" s="141" t="s">
        <v>8</v>
      </c>
      <c r="B5" s="135" t="s">
        <v>9</v>
      </c>
      <c r="C5" s="136" t="s">
        <v>10</v>
      </c>
      <c r="D5" s="137">
        <v>135000</v>
      </c>
      <c r="E5" s="137">
        <f>SUM(D5/1.08)</f>
        <v>124999.99999999999</v>
      </c>
      <c r="F5" s="138">
        <v>135000</v>
      </c>
      <c r="G5" s="139">
        <f>F5+(F5*2.8%)</f>
        <v>138780</v>
      </c>
      <c r="H5" s="139">
        <f>F5+G5</f>
        <v>273780</v>
      </c>
      <c r="I5" s="139">
        <f>H5+(H5*8%)</f>
        <v>295682.40000000002</v>
      </c>
      <c r="J5" s="133">
        <f>H5/2</f>
        <v>136890</v>
      </c>
      <c r="K5" s="133">
        <f>I5/2</f>
        <v>147841.20000000001</v>
      </c>
    </row>
    <row r="6" spans="1:11">
      <c r="A6" s="141"/>
      <c r="B6" s="135"/>
      <c r="C6" s="136"/>
      <c r="D6" s="137"/>
      <c r="E6" s="137"/>
      <c r="F6" s="138"/>
      <c r="G6" s="140"/>
      <c r="H6" s="140"/>
      <c r="I6" s="140"/>
      <c r="J6" s="134"/>
      <c r="K6" s="134"/>
    </row>
    <row r="7" spans="1:11">
      <c r="A7" s="141"/>
      <c r="B7" s="135" t="s">
        <v>11</v>
      </c>
      <c r="C7" s="136" t="s">
        <v>12</v>
      </c>
      <c r="D7" s="137">
        <v>367000</v>
      </c>
      <c r="E7" s="137">
        <f>SUM(D7/1.08)</f>
        <v>339814.81481481477</v>
      </c>
      <c r="F7" s="138">
        <f t="shared" ref="F7:G7" si="0">E7+(E7*2.8%)</f>
        <v>349329.62962962961</v>
      </c>
      <c r="G7" s="139">
        <f t="shared" si="0"/>
        <v>359110.85925925925</v>
      </c>
      <c r="H7" s="139">
        <f t="shared" ref="H7" si="1">F7+G7</f>
        <v>708440.48888888885</v>
      </c>
      <c r="I7" s="139">
        <f t="shared" ref="I7" si="2">H7+(H7*8%)</f>
        <v>765115.728</v>
      </c>
      <c r="J7" s="133">
        <f t="shared" ref="J7:K7" si="3">H7/2</f>
        <v>354220.24444444443</v>
      </c>
      <c r="K7" s="133">
        <f t="shared" si="3"/>
        <v>382557.864</v>
      </c>
    </row>
    <row r="8" spans="1:11">
      <c r="A8" s="141"/>
      <c r="B8" s="135"/>
      <c r="C8" s="136"/>
      <c r="D8" s="137"/>
      <c r="E8" s="137"/>
      <c r="F8" s="138"/>
      <c r="G8" s="140"/>
      <c r="H8" s="140"/>
      <c r="I8" s="140"/>
      <c r="J8" s="134"/>
      <c r="K8" s="134"/>
    </row>
    <row r="9" spans="1:11">
      <c r="A9" s="141"/>
      <c r="B9" s="135" t="s">
        <v>13</v>
      </c>
      <c r="C9" s="136" t="s">
        <v>14</v>
      </c>
      <c r="D9" s="137">
        <v>292000</v>
      </c>
      <c r="E9" s="137">
        <f>SUM(D9/1.08)</f>
        <v>270370.37037037034</v>
      </c>
      <c r="F9" s="138">
        <f t="shared" ref="F9:G9" si="4">E9+(E9*2.8%)</f>
        <v>277940.74074074073</v>
      </c>
      <c r="G9" s="139">
        <f t="shared" si="4"/>
        <v>285723.08148148149</v>
      </c>
      <c r="H9" s="139">
        <f t="shared" ref="H9" si="5">F9+G9</f>
        <v>563663.82222222222</v>
      </c>
      <c r="I9" s="139">
        <f t="shared" ref="I9" si="6">H9+(H9*8%)</f>
        <v>608756.92799999996</v>
      </c>
      <c r="J9" s="133">
        <f t="shared" ref="J9:K9" si="7">H9/2</f>
        <v>281831.91111111111</v>
      </c>
      <c r="K9" s="133">
        <f t="shared" si="7"/>
        <v>304378.46399999998</v>
      </c>
    </row>
    <row r="10" spans="1:11">
      <c r="A10" s="141"/>
      <c r="B10" s="135"/>
      <c r="C10" s="136"/>
      <c r="D10" s="137"/>
      <c r="E10" s="137"/>
      <c r="F10" s="138"/>
      <c r="G10" s="140"/>
      <c r="H10" s="140"/>
      <c r="I10" s="140"/>
      <c r="J10" s="134"/>
      <c r="K10" s="134"/>
    </row>
    <row r="11" spans="1:11">
      <c r="A11" s="141"/>
      <c r="B11" s="5" t="s">
        <v>15</v>
      </c>
      <c r="C11" s="6" t="s">
        <v>16</v>
      </c>
      <c r="D11" s="7">
        <f>D5+D7+D9</f>
        <v>794000</v>
      </c>
      <c r="E11" s="7">
        <f t="shared" ref="E11:K11" si="8">E5+E7+E9</f>
        <v>735185.18518518517</v>
      </c>
      <c r="F11" s="8">
        <f t="shared" si="8"/>
        <v>762270.37037037034</v>
      </c>
      <c r="G11" s="8">
        <f t="shared" si="8"/>
        <v>783613.94074074074</v>
      </c>
      <c r="H11" s="8">
        <f t="shared" si="8"/>
        <v>1545884.3111111112</v>
      </c>
      <c r="I11" s="8">
        <f t="shared" si="8"/>
        <v>1669555.0559999999</v>
      </c>
      <c r="J11" s="9">
        <f t="shared" si="8"/>
        <v>772942.1555555556</v>
      </c>
      <c r="K11" s="9">
        <f t="shared" si="8"/>
        <v>834777.52799999993</v>
      </c>
    </row>
    <row r="12" spans="1:11" ht="25.5">
      <c r="A12" s="141"/>
      <c r="B12" s="5" t="s">
        <v>17</v>
      </c>
      <c r="C12" s="10" t="s">
        <v>18</v>
      </c>
      <c r="D12" s="11" t="s">
        <v>19</v>
      </c>
      <c r="E12" s="12">
        <f>SUM(E11/4.2693)</f>
        <v>172202.74639523696</v>
      </c>
      <c r="F12" s="13">
        <f>SUM(F11/4.2693)</f>
        <v>178546.92112767205</v>
      </c>
      <c r="G12" s="13">
        <f t="shared" ref="G12:K12" si="9">SUM(G11/4.2693)</f>
        <v>183546.23491924687</v>
      </c>
      <c r="H12" s="13">
        <f t="shared" si="9"/>
        <v>362093.15604691894</v>
      </c>
      <c r="I12" s="13">
        <f t="shared" si="9"/>
        <v>391060.60853067244</v>
      </c>
      <c r="J12" s="14">
        <f t="shared" si="9"/>
        <v>181046.57802345947</v>
      </c>
      <c r="K12" s="14">
        <f t="shared" si="9"/>
        <v>195530.30426533622</v>
      </c>
    </row>
    <row r="13" spans="1:11">
      <c r="A13" s="141"/>
      <c r="B13" s="5" t="s">
        <v>20</v>
      </c>
      <c r="C13" s="136" t="s">
        <v>21</v>
      </c>
      <c r="D13" s="136"/>
      <c r="E13" s="136"/>
      <c r="F13" s="136"/>
      <c r="G13" s="136"/>
      <c r="H13" s="136"/>
      <c r="I13" s="136"/>
      <c r="J13" s="136"/>
      <c r="K13" s="136"/>
    </row>
    <row r="14" spans="1:11">
      <c r="A14" s="141"/>
      <c r="B14" s="5" t="s">
        <v>22</v>
      </c>
      <c r="C14" s="136" t="s">
        <v>23</v>
      </c>
      <c r="D14" s="136"/>
      <c r="E14" s="136"/>
      <c r="F14" s="136"/>
      <c r="G14" s="136"/>
      <c r="H14" s="136"/>
      <c r="I14" s="136"/>
      <c r="J14" s="136"/>
      <c r="K14" s="136"/>
    </row>
    <row r="15" spans="1:11">
      <c r="A15" s="141"/>
      <c r="B15" s="5" t="s">
        <v>24</v>
      </c>
      <c r="C15" s="142" t="s">
        <v>25</v>
      </c>
      <c r="D15" s="142"/>
      <c r="E15" s="142"/>
      <c r="F15" s="142"/>
      <c r="G15" s="142"/>
      <c r="H15" s="142"/>
      <c r="I15" s="142"/>
      <c r="J15" s="142"/>
      <c r="K15" s="142"/>
    </row>
    <row r="17" spans="11:11">
      <c r="K17">
        <v>811246.31</v>
      </c>
    </row>
  </sheetData>
  <mergeCells count="46">
    <mergeCell ref="J9:J10"/>
    <mergeCell ref="K9:K10"/>
    <mergeCell ref="A1:K1"/>
    <mergeCell ref="A2:B2"/>
    <mergeCell ref="F2:G2"/>
    <mergeCell ref="A3:B4"/>
    <mergeCell ref="C3:C4"/>
    <mergeCell ref="D3:D4"/>
    <mergeCell ref="E3:E4"/>
    <mergeCell ref="H3:H4"/>
    <mergeCell ref="I3:I4"/>
    <mergeCell ref="J3:J4"/>
    <mergeCell ref="K3:K4"/>
    <mergeCell ref="F4:G4"/>
    <mergeCell ref="I5:I6"/>
    <mergeCell ref="J5:J6"/>
    <mergeCell ref="A5:A15"/>
    <mergeCell ref="B5:B6"/>
    <mergeCell ref="C5:C6"/>
    <mergeCell ref="D5:D6"/>
    <mergeCell ref="E5:E6"/>
    <mergeCell ref="C15:K15"/>
    <mergeCell ref="B9:B10"/>
    <mergeCell ref="C9:C10"/>
    <mergeCell ref="D9:D10"/>
    <mergeCell ref="E9:E10"/>
    <mergeCell ref="F9:F10"/>
    <mergeCell ref="G9:G10"/>
    <mergeCell ref="H9:H10"/>
    <mergeCell ref="I9:I10"/>
    <mergeCell ref="C13:K13"/>
    <mergeCell ref="C14:K14"/>
    <mergeCell ref="K5:K6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K7:K8"/>
    <mergeCell ref="F5:F6"/>
    <mergeCell ref="G5:G6"/>
    <mergeCell ref="H5:H6"/>
  </mergeCells>
  <pageMargins left="0.70866141732283472" right="0.70866141732283472" top="0.74803149606299213" bottom="0.74803149606299213" header="0.31496062992125984" footer="0.31496062992125984"/>
  <pageSetup paperSize="9" scale="8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4"/>
  <sheetViews>
    <sheetView tabSelected="1" topLeftCell="A24" zoomScale="90" zoomScaleNormal="90" workbookViewId="0">
      <selection activeCell="B1" sqref="B1:J39"/>
    </sheetView>
  </sheetViews>
  <sheetFormatPr defaultRowHeight="14.25"/>
  <cols>
    <col min="1" max="1" width="3.125" customWidth="1"/>
    <col min="2" max="2" width="5.625" customWidth="1"/>
    <col min="3" max="3" width="31.875" style="23" customWidth="1"/>
    <col min="5" max="5" width="19" customWidth="1"/>
    <col min="6" max="6" width="11.75" customWidth="1"/>
    <col min="7" max="7" width="16.5" style="23" customWidth="1"/>
    <col min="8" max="8" width="14.625" style="23" hidden="1" customWidth="1"/>
    <col min="9" max="9" width="19.5" style="22" hidden="1" customWidth="1"/>
    <col min="10" max="10" width="18.375" style="22" hidden="1" customWidth="1"/>
    <col min="11" max="11" width="12.5" customWidth="1"/>
  </cols>
  <sheetData>
    <row r="1" spans="1:11" ht="15.75">
      <c r="E1" s="193" t="s">
        <v>82</v>
      </c>
      <c r="F1" s="193"/>
      <c r="G1" s="193"/>
      <c r="H1" s="191" t="s">
        <v>81</v>
      </c>
      <c r="I1" s="192"/>
      <c r="J1" s="192"/>
    </row>
    <row r="2" spans="1:11" ht="15" thickBot="1"/>
    <row r="3" spans="1:11" ht="84.75" customHeight="1" thickBot="1">
      <c r="B3" s="18" t="s">
        <v>28</v>
      </c>
      <c r="C3" s="19" t="s">
        <v>29</v>
      </c>
      <c r="D3" s="19" t="s">
        <v>30</v>
      </c>
      <c r="E3" s="19" t="s">
        <v>46</v>
      </c>
      <c r="F3" s="19" t="s">
        <v>60</v>
      </c>
      <c r="G3" s="19" t="s">
        <v>69</v>
      </c>
      <c r="H3" s="19" t="s">
        <v>68</v>
      </c>
      <c r="I3" s="20" t="s">
        <v>41</v>
      </c>
      <c r="J3" s="20" t="s">
        <v>42</v>
      </c>
    </row>
    <row r="4" spans="1:11" s="37" customFormat="1" ht="10.5" customHeight="1" thickBot="1">
      <c r="B4" s="38">
        <v>1</v>
      </c>
      <c r="C4" s="39">
        <v>2</v>
      </c>
      <c r="D4" s="40">
        <v>3</v>
      </c>
      <c r="E4" s="40">
        <v>4</v>
      </c>
      <c r="F4" s="40" t="s">
        <v>70</v>
      </c>
      <c r="G4" s="40" t="s">
        <v>71</v>
      </c>
      <c r="H4" s="40" t="s">
        <v>72</v>
      </c>
      <c r="I4" s="40" t="s">
        <v>73</v>
      </c>
      <c r="J4" s="40">
        <v>9</v>
      </c>
    </row>
    <row r="5" spans="1:11" ht="46.5" customHeight="1" thickBot="1">
      <c r="B5" s="35" t="s">
        <v>9</v>
      </c>
      <c r="C5" s="86" t="s">
        <v>74</v>
      </c>
      <c r="D5" s="53" t="s">
        <v>43</v>
      </c>
      <c r="E5" s="42">
        <v>5310</v>
      </c>
      <c r="F5" s="42">
        <v>8</v>
      </c>
      <c r="G5" s="91">
        <f>E5*F5</f>
        <v>42480</v>
      </c>
      <c r="H5" s="87"/>
      <c r="I5" s="71"/>
      <c r="J5" s="71"/>
    </row>
    <row r="6" spans="1:11" ht="45.75" thickBot="1">
      <c r="B6" s="15" t="s">
        <v>11</v>
      </c>
      <c r="C6" s="117" t="s">
        <v>83</v>
      </c>
      <c r="D6" s="118" t="s">
        <v>32</v>
      </c>
      <c r="E6" s="119">
        <v>241</v>
      </c>
      <c r="F6" s="119">
        <v>1</v>
      </c>
      <c r="G6" s="92">
        <f t="shared" ref="G6:G33" si="0">E6*F6</f>
        <v>241</v>
      </c>
      <c r="H6" s="72"/>
      <c r="I6" s="71"/>
      <c r="J6" s="72"/>
    </row>
    <row r="7" spans="1:11" ht="68.25" customHeight="1" thickBot="1">
      <c r="A7" s="17"/>
      <c r="B7" s="194" t="s">
        <v>13</v>
      </c>
      <c r="C7" s="197" t="s">
        <v>47</v>
      </c>
      <c r="D7" s="120" t="s">
        <v>33</v>
      </c>
      <c r="E7" s="200">
        <v>1</v>
      </c>
      <c r="F7" s="121">
        <v>10</v>
      </c>
      <c r="G7" s="95">
        <f t="shared" si="0"/>
        <v>10</v>
      </c>
      <c r="H7" s="88"/>
      <c r="I7" s="71"/>
      <c r="J7" s="203"/>
      <c r="K7" s="29"/>
    </row>
    <row r="8" spans="1:11" ht="18.75" hidden="1" customHeight="1" thickBot="1">
      <c r="A8" s="17"/>
      <c r="B8" s="195"/>
      <c r="C8" s="198"/>
      <c r="D8" s="122" t="s">
        <v>34</v>
      </c>
      <c r="E8" s="201"/>
      <c r="F8" s="123"/>
      <c r="G8" s="93">
        <f t="shared" si="0"/>
        <v>0</v>
      </c>
      <c r="H8" s="89"/>
      <c r="I8" s="71"/>
      <c r="J8" s="203"/>
    </row>
    <row r="9" spans="1:11" ht="15.75" hidden="1" customHeight="1" thickBot="1">
      <c r="A9" s="17"/>
      <c r="B9" s="196"/>
      <c r="C9" s="199"/>
      <c r="D9" s="124"/>
      <c r="E9" s="202"/>
      <c r="F9" s="125"/>
      <c r="G9" s="94">
        <f t="shared" si="0"/>
        <v>0</v>
      </c>
      <c r="H9" s="90"/>
      <c r="I9" s="71"/>
      <c r="J9" s="204"/>
    </row>
    <row r="10" spans="1:11" ht="65.25" customHeight="1">
      <c r="B10" s="169">
        <v>4</v>
      </c>
      <c r="C10" s="126" t="s">
        <v>48</v>
      </c>
      <c r="D10" s="171" t="s">
        <v>32</v>
      </c>
      <c r="E10" s="127"/>
      <c r="F10" s="128"/>
      <c r="G10" s="188">
        <v>400</v>
      </c>
      <c r="H10" s="182"/>
      <c r="I10" s="185"/>
      <c r="J10" s="179"/>
      <c r="K10" s="29"/>
    </row>
    <row r="11" spans="1:11" ht="47.25" customHeight="1">
      <c r="B11" s="161"/>
      <c r="C11" s="117" t="s">
        <v>84</v>
      </c>
      <c r="D11" s="172"/>
      <c r="E11" s="129"/>
      <c r="F11" s="130"/>
      <c r="G11" s="189"/>
      <c r="H11" s="183"/>
      <c r="I11" s="186"/>
      <c r="J11" s="180"/>
      <c r="K11" s="29"/>
    </row>
    <row r="12" spans="1:11" ht="38.25" customHeight="1" thickBot="1">
      <c r="B12" s="161"/>
      <c r="C12" s="117" t="s">
        <v>85</v>
      </c>
      <c r="D12" s="172"/>
      <c r="E12" s="129"/>
      <c r="F12" s="130"/>
      <c r="G12" s="189"/>
      <c r="H12" s="183"/>
      <c r="I12" s="186"/>
      <c r="J12" s="180"/>
    </row>
    <row r="13" spans="1:11" ht="24" customHeight="1" thickBot="1">
      <c r="B13" s="161"/>
      <c r="C13" s="126" t="s">
        <v>75</v>
      </c>
      <c r="D13" s="172"/>
      <c r="E13" s="131">
        <v>16</v>
      </c>
      <c r="F13" s="132">
        <v>25</v>
      </c>
      <c r="G13" s="190"/>
      <c r="H13" s="184"/>
      <c r="I13" s="187"/>
      <c r="J13" s="181"/>
    </row>
    <row r="14" spans="1:11" ht="33" customHeight="1" thickBot="1">
      <c r="B14" s="170"/>
      <c r="C14" s="44" t="s">
        <v>49</v>
      </c>
      <c r="D14" s="67"/>
      <c r="E14" s="69">
        <v>1</v>
      </c>
      <c r="F14" s="69">
        <v>1</v>
      </c>
      <c r="G14" s="68">
        <f t="shared" si="0"/>
        <v>1</v>
      </c>
      <c r="H14" s="70"/>
      <c r="I14" s="73"/>
      <c r="J14" s="79">
        <f>I14*1.08</f>
        <v>0</v>
      </c>
    </row>
    <row r="15" spans="1:11" ht="49.5" customHeight="1" thickBot="1">
      <c r="B15" s="16">
        <v>5</v>
      </c>
      <c r="C15" s="54" t="s">
        <v>50</v>
      </c>
      <c r="D15" s="47" t="s">
        <v>32</v>
      </c>
      <c r="E15" s="47">
        <v>9</v>
      </c>
      <c r="F15" s="47">
        <v>1</v>
      </c>
      <c r="G15" s="65">
        <f t="shared" si="0"/>
        <v>9</v>
      </c>
      <c r="H15" s="76"/>
      <c r="I15" s="76"/>
      <c r="J15" s="76"/>
    </row>
    <row r="16" spans="1:11" ht="32.25" customHeight="1" thickBot="1">
      <c r="B16" s="173">
        <v>6</v>
      </c>
      <c r="C16" s="31" t="s">
        <v>52</v>
      </c>
      <c r="D16" s="174" t="s">
        <v>76</v>
      </c>
      <c r="E16" s="176"/>
      <c r="F16" s="177"/>
      <c r="G16" s="177"/>
      <c r="H16" s="177"/>
      <c r="I16" s="177"/>
      <c r="J16" s="178"/>
    </row>
    <row r="17" spans="2:12" ht="20.25" customHeight="1" thickBot="1">
      <c r="B17" s="158"/>
      <c r="C17" s="31" t="s">
        <v>51</v>
      </c>
      <c r="D17" s="175"/>
      <c r="E17" s="42">
        <v>1</v>
      </c>
      <c r="F17" s="48">
        <v>45</v>
      </c>
      <c r="G17" s="64">
        <f t="shared" si="0"/>
        <v>45</v>
      </c>
      <c r="H17" s="78"/>
      <c r="I17" s="78"/>
      <c r="J17" s="73"/>
    </row>
    <row r="18" spans="2:12" ht="48" customHeight="1" thickBot="1">
      <c r="B18" s="158"/>
      <c r="C18" s="55" t="s">
        <v>53</v>
      </c>
      <c r="D18" s="175"/>
      <c r="E18" s="53">
        <v>1</v>
      </c>
      <c r="F18" s="48">
        <v>2</v>
      </c>
      <c r="G18" s="64">
        <f t="shared" si="0"/>
        <v>2</v>
      </c>
      <c r="H18" s="78"/>
      <c r="I18" s="78"/>
      <c r="J18" s="79"/>
    </row>
    <row r="19" spans="2:12" ht="38.25" customHeight="1" thickBot="1">
      <c r="B19" s="158"/>
      <c r="C19" s="56" t="s">
        <v>77</v>
      </c>
      <c r="D19" s="176"/>
      <c r="E19" s="34">
        <v>1</v>
      </c>
      <c r="F19" s="52">
        <v>20</v>
      </c>
      <c r="G19" s="65">
        <f t="shared" si="0"/>
        <v>20</v>
      </c>
      <c r="H19" s="74"/>
      <c r="I19" s="74"/>
      <c r="J19" s="80"/>
    </row>
    <row r="20" spans="2:12" ht="25.5" customHeight="1" thickBot="1">
      <c r="B20" s="30">
        <v>7</v>
      </c>
      <c r="C20" s="57" t="s">
        <v>54</v>
      </c>
      <c r="D20" s="42" t="s">
        <v>37</v>
      </c>
      <c r="E20" s="43">
        <v>1</v>
      </c>
      <c r="F20" s="43">
        <v>12</v>
      </c>
      <c r="G20" s="65">
        <f t="shared" si="0"/>
        <v>12</v>
      </c>
      <c r="H20" s="81"/>
      <c r="I20" s="81"/>
      <c r="J20" s="80"/>
    </row>
    <row r="21" spans="2:12" ht="66" customHeight="1" thickBot="1">
      <c r="B21" s="33">
        <v>8</v>
      </c>
      <c r="C21" s="57" t="s">
        <v>55</v>
      </c>
      <c r="D21" s="42" t="s">
        <v>37</v>
      </c>
      <c r="E21" s="42">
        <v>1</v>
      </c>
      <c r="F21" s="48">
        <v>12</v>
      </c>
      <c r="G21" s="63">
        <f t="shared" si="0"/>
        <v>12</v>
      </c>
      <c r="H21" s="82"/>
      <c r="I21" s="83"/>
      <c r="J21" s="83"/>
    </row>
    <row r="22" spans="2:12" s="23" customFormat="1" ht="91.5" customHeight="1" thickBot="1">
      <c r="B22" s="101">
        <v>9</v>
      </c>
      <c r="C22" s="31" t="s">
        <v>61</v>
      </c>
      <c r="D22" s="49" t="s">
        <v>32</v>
      </c>
      <c r="E22" s="36">
        <v>5</v>
      </c>
      <c r="F22" s="45">
        <v>1</v>
      </c>
      <c r="G22" s="63">
        <f t="shared" si="0"/>
        <v>5</v>
      </c>
      <c r="H22" s="84"/>
      <c r="I22" s="73"/>
      <c r="J22" s="73"/>
      <c r="L22" s="113"/>
    </row>
    <row r="23" spans="2:12" s="108" customFormat="1" ht="36" customHeight="1" thickBot="1">
      <c r="B23" s="102">
        <v>10</v>
      </c>
      <c r="C23" s="114" t="s">
        <v>78</v>
      </c>
      <c r="D23" s="103" t="s">
        <v>38</v>
      </c>
      <c r="E23" s="103">
        <v>300</v>
      </c>
      <c r="F23" s="104">
        <v>15</v>
      </c>
      <c r="G23" s="105">
        <f t="shared" si="0"/>
        <v>4500</v>
      </c>
      <c r="H23" s="106"/>
      <c r="I23" s="107"/>
      <c r="J23" s="106"/>
    </row>
    <row r="24" spans="2:12" s="108" customFormat="1" ht="51.75" customHeight="1" thickBot="1">
      <c r="B24" s="109">
        <v>11</v>
      </c>
      <c r="C24" s="115" t="s">
        <v>62</v>
      </c>
      <c r="D24" s="104" t="s">
        <v>38</v>
      </c>
      <c r="E24" s="104">
        <v>13973</v>
      </c>
      <c r="F24" s="104">
        <v>7</v>
      </c>
      <c r="G24" s="105">
        <f t="shared" si="0"/>
        <v>97811</v>
      </c>
      <c r="H24" s="106"/>
      <c r="I24" s="106"/>
      <c r="J24" s="106"/>
    </row>
    <row r="25" spans="2:12" s="108" customFormat="1" ht="45" customHeight="1" thickBot="1">
      <c r="B25" s="109">
        <v>12</v>
      </c>
      <c r="C25" s="115" t="s">
        <v>80</v>
      </c>
      <c r="D25" s="104" t="s">
        <v>38</v>
      </c>
      <c r="E25" s="104">
        <v>13973</v>
      </c>
      <c r="F25" s="104">
        <v>5</v>
      </c>
      <c r="G25" s="105">
        <f t="shared" si="0"/>
        <v>69865</v>
      </c>
      <c r="H25" s="106"/>
      <c r="I25" s="106"/>
      <c r="J25" s="106"/>
    </row>
    <row r="26" spans="2:12" s="108" customFormat="1" ht="33.75" customHeight="1" thickBot="1">
      <c r="B26" s="109">
        <v>13</v>
      </c>
      <c r="C26" s="115" t="s">
        <v>79</v>
      </c>
      <c r="D26" s="104" t="s">
        <v>38</v>
      </c>
      <c r="E26" s="104">
        <v>10980</v>
      </c>
      <c r="F26" s="104">
        <v>2</v>
      </c>
      <c r="G26" s="105">
        <f t="shared" si="0"/>
        <v>21960</v>
      </c>
      <c r="H26" s="106"/>
      <c r="I26" s="106"/>
      <c r="J26" s="106"/>
    </row>
    <row r="27" spans="2:12" s="108" customFormat="1" ht="54" customHeight="1" thickBot="1">
      <c r="B27" s="109">
        <v>14</v>
      </c>
      <c r="C27" s="115" t="s">
        <v>63</v>
      </c>
      <c r="D27" s="104" t="s">
        <v>38</v>
      </c>
      <c r="E27" s="104">
        <v>5310</v>
      </c>
      <c r="F27" s="104">
        <v>16</v>
      </c>
      <c r="G27" s="105">
        <f t="shared" si="0"/>
        <v>84960</v>
      </c>
      <c r="H27" s="106"/>
      <c r="I27" s="106"/>
      <c r="J27" s="106"/>
    </row>
    <row r="28" spans="2:12" s="108" customFormat="1" ht="20.25" customHeight="1" thickBot="1">
      <c r="B28" s="110">
        <v>15</v>
      </c>
      <c r="C28" s="116" t="s">
        <v>39</v>
      </c>
      <c r="D28" s="111" t="s">
        <v>38</v>
      </c>
      <c r="E28" s="111">
        <v>300</v>
      </c>
      <c r="F28" s="111">
        <v>18</v>
      </c>
      <c r="G28" s="105">
        <f t="shared" si="0"/>
        <v>5400</v>
      </c>
      <c r="H28" s="112"/>
      <c r="I28" s="112"/>
      <c r="J28" s="112"/>
    </row>
    <row r="29" spans="2:12" ht="65.25" customHeight="1" thickBot="1">
      <c r="B29" s="30">
        <v>16</v>
      </c>
      <c r="C29" s="59" t="s">
        <v>64</v>
      </c>
      <c r="D29" s="48" t="s">
        <v>31</v>
      </c>
      <c r="E29" s="48">
        <v>200</v>
      </c>
      <c r="F29" s="48">
        <v>1</v>
      </c>
      <c r="G29" s="63">
        <f t="shared" si="0"/>
        <v>200</v>
      </c>
      <c r="H29" s="78"/>
      <c r="I29" s="78"/>
      <c r="J29" s="78"/>
    </row>
    <row r="30" spans="2:12" ht="37.5" customHeight="1" thickBot="1">
      <c r="B30" s="158">
        <v>17</v>
      </c>
      <c r="C30" s="60" t="s">
        <v>40</v>
      </c>
      <c r="D30" s="160" t="s">
        <v>32</v>
      </c>
      <c r="E30" s="166"/>
      <c r="F30" s="167"/>
      <c r="G30" s="167"/>
      <c r="H30" s="167"/>
      <c r="I30" s="167"/>
      <c r="J30" s="168"/>
      <c r="K30" s="28"/>
    </row>
    <row r="31" spans="2:12" ht="21.75" customHeight="1" thickBot="1">
      <c r="B31" s="158"/>
      <c r="C31" s="60" t="s">
        <v>56</v>
      </c>
      <c r="D31" s="161"/>
      <c r="E31" s="43">
        <v>1</v>
      </c>
      <c r="F31" s="43">
        <v>2</v>
      </c>
      <c r="G31" s="65">
        <f t="shared" si="0"/>
        <v>2</v>
      </c>
      <c r="H31" s="99"/>
      <c r="I31" s="100"/>
      <c r="J31" s="80"/>
      <c r="K31" s="28"/>
    </row>
    <row r="32" spans="2:12" ht="15.75" thickBot="1">
      <c r="B32" s="158"/>
      <c r="C32" s="60" t="s">
        <v>57</v>
      </c>
      <c r="D32" s="161"/>
      <c r="E32" s="41">
        <v>1</v>
      </c>
      <c r="F32" s="32">
        <v>2</v>
      </c>
      <c r="G32" s="63">
        <f t="shared" si="0"/>
        <v>2</v>
      </c>
      <c r="H32" s="73"/>
      <c r="I32" s="85"/>
      <c r="J32" s="85"/>
    </row>
    <row r="33" spans="2:11" ht="15.75" thickBot="1">
      <c r="B33" s="159"/>
      <c r="C33" s="61" t="s">
        <v>58</v>
      </c>
      <c r="D33" s="162"/>
      <c r="E33" s="53">
        <v>1</v>
      </c>
      <c r="F33" s="48">
        <v>2</v>
      </c>
      <c r="G33" s="63">
        <f t="shared" si="0"/>
        <v>2</v>
      </c>
      <c r="H33" s="74"/>
      <c r="I33" s="71"/>
      <c r="J33" s="71"/>
    </row>
    <row r="34" spans="2:11" ht="15.75" thickBot="1">
      <c r="B34" s="15">
        <v>18</v>
      </c>
      <c r="C34" s="31" t="s">
        <v>44</v>
      </c>
      <c r="D34" s="51" t="s">
        <v>36</v>
      </c>
      <c r="E34" s="51">
        <v>1</v>
      </c>
      <c r="F34" s="32">
        <v>7</v>
      </c>
      <c r="G34" s="64">
        <f t="shared" ref="G34:G39" si="1">E34*F34</f>
        <v>7</v>
      </c>
      <c r="H34" s="72"/>
      <c r="I34" s="85"/>
      <c r="J34" s="85"/>
    </row>
    <row r="35" spans="2:11" ht="45.75" thickBot="1">
      <c r="B35" s="21">
        <v>19</v>
      </c>
      <c r="C35" s="62" t="s">
        <v>65</v>
      </c>
      <c r="D35" s="49" t="s">
        <v>38</v>
      </c>
      <c r="E35" s="49">
        <v>20</v>
      </c>
      <c r="F35" s="49">
        <v>2</v>
      </c>
      <c r="G35" s="66">
        <v>40</v>
      </c>
      <c r="H35" s="75"/>
      <c r="I35" s="75"/>
      <c r="J35" s="75"/>
    </row>
    <row r="36" spans="2:11" ht="60.75" thickBot="1">
      <c r="B36" s="35">
        <v>20</v>
      </c>
      <c r="C36" s="62" t="s">
        <v>66</v>
      </c>
      <c r="D36" s="49" t="s">
        <v>32</v>
      </c>
      <c r="E36" s="49">
        <v>1</v>
      </c>
      <c r="F36" s="49">
        <v>1</v>
      </c>
      <c r="G36" s="64">
        <f t="shared" si="1"/>
        <v>1</v>
      </c>
      <c r="H36" s="71"/>
      <c r="I36" s="71"/>
      <c r="J36" s="75"/>
      <c r="K36" s="27"/>
    </row>
    <row r="37" spans="2:11" ht="93.75" customHeight="1" thickBot="1">
      <c r="B37" s="16">
        <v>21</v>
      </c>
      <c r="C37" s="58" t="s">
        <v>67</v>
      </c>
      <c r="D37" s="50" t="s">
        <v>35</v>
      </c>
      <c r="E37" s="50">
        <v>1</v>
      </c>
      <c r="F37" s="50">
        <v>48</v>
      </c>
      <c r="G37" s="66">
        <f t="shared" si="1"/>
        <v>48</v>
      </c>
      <c r="H37" s="76"/>
      <c r="I37" s="76"/>
      <c r="J37" s="77"/>
      <c r="K37" s="46"/>
    </row>
    <row r="38" spans="2:11" ht="46.5" customHeight="1" thickBot="1">
      <c r="B38" s="96">
        <v>22</v>
      </c>
      <c r="C38" s="31" t="s">
        <v>59</v>
      </c>
      <c r="D38" s="32" t="s">
        <v>36</v>
      </c>
      <c r="E38" s="32">
        <v>1</v>
      </c>
      <c r="F38" s="32">
        <v>12</v>
      </c>
      <c r="G38" s="97">
        <f t="shared" si="1"/>
        <v>12</v>
      </c>
      <c r="H38" s="76"/>
      <c r="I38" s="76"/>
      <c r="J38" s="76"/>
    </row>
    <row r="39" spans="2:11" ht="31.5" customHeight="1" thickBot="1">
      <c r="B39" s="30">
        <v>23</v>
      </c>
      <c r="C39" s="59" t="s">
        <v>45</v>
      </c>
      <c r="D39" s="48" t="s">
        <v>36</v>
      </c>
      <c r="E39" s="48">
        <v>1</v>
      </c>
      <c r="F39" s="48">
        <v>1</v>
      </c>
      <c r="G39" s="98">
        <f t="shared" si="1"/>
        <v>1</v>
      </c>
      <c r="H39" s="72"/>
      <c r="I39" s="72"/>
      <c r="J39" s="76"/>
    </row>
    <row r="40" spans="2:11" s="25" customFormat="1" ht="35.25" hidden="1" customHeight="1" thickBot="1">
      <c r="B40" s="163"/>
      <c r="C40" s="164"/>
      <c r="D40" s="164"/>
      <c r="E40" s="164"/>
      <c r="F40" s="164"/>
      <c r="G40" s="164"/>
      <c r="H40" s="164"/>
      <c r="I40" s="165"/>
      <c r="J40" s="24"/>
    </row>
    <row r="44" spans="2:11" ht="19.5">
      <c r="J44" s="26"/>
    </row>
  </sheetData>
  <mergeCells count="19">
    <mergeCell ref="H1:J1"/>
    <mergeCell ref="E1:G1"/>
    <mergeCell ref="B7:B9"/>
    <mergeCell ref="C7:C9"/>
    <mergeCell ref="E7:E9"/>
    <mergeCell ref="J7:J9"/>
    <mergeCell ref="B30:B33"/>
    <mergeCell ref="D30:D33"/>
    <mergeCell ref="B40:I40"/>
    <mergeCell ref="E30:J30"/>
    <mergeCell ref="B10:B14"/>
    <mergeCell ref="D10:D13"/>
    <mergeCell ref="B16:B19"/>
    <mergeCell ref="D16:D19"/>
    <mergeCell ref="E16:J16"/>
    <mergeCell ref="J10:J13"/>
    <mergeCell ref="H10:H13"/>
    <mergeCell ref="I10:I13"/>
    <mergeCell ref="G10:G13"/>
  </mergeCells>
  <pageMargins left="0.51181102362204722" right="0.51181102362204722" top="0.51181102362204722" bottom="0.51181102362204722" header="0.31496062992125984" footer="0.31496062992125984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Arkusz1</vt:lpstr>
      <vt:lpstr>przedmiar zad. I załącznik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ODPADY</dc:creator>
  <cp:lastModifiedBy>Irek</cp:lastModifiedBy>
  <cp:lastPrinted>2022-12-15T08:41:26Z</cp:lastPrinted>
  <dcterms:created xsi:type="dcterms:W3CDTF">2021-10-14T11:29:02Z</dcterms:created>
  <dcterms:modified xsi:type="dcterms:W3CDTF">2022-12-15T08:41:29Z</dcterms:modified>
</cp:coreProperties>
</file>