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oszty" sheetId="1" r:id="rId1"/>
    <sheet name="Arkusz1" sheetId="2" r:id="rId2"/>
  </sheets>
  <definedNames>
    <definedName name="_xlnm.Print_Area" localSheetId="0">'koszty'!$A$1:$H$57</definedName>
  </definedNames>
  <calcPr fullCalcOnLoad="1"/>
</workbook>
</file>

<file path=xl/sharedStrings.xml><?xml version="1.0" encoding="utf-8"?>
<sst xmlns="http://schemas.openxmlformats.org/spreadsheetml/2006/main" count="102" uniqueCount="84">
  <si>
    <t>Jednostka</t>
  </si>
  <si>
    <t>Wartość [PLN]</t>
  </si>
  <si>
    <t>Ilość</t>
  </si>
  <si>
    <t>m2</t>
  </si>
  <si>
    <t>ROBOTY ZIEMNE</t>
  </si>
  <si>
    <t>Lp.</t>
  </si>
  <si>
    <t>km</t>
  </si>
  <si>
    <t>Wyszczególnienie Elementów Rozliczeniowych</t>
  </si>
  <si>
    <t>m3</t>
  </si>
  <si>
    <t>WARSTWY PODBUDOWY</t>
  </si>
  <si>
    <t>Roboty pomiarowe przy liniowych robotach ziemnych - trasa drogi w terenie równinnym</t>
  </si>
  <si>
    <t>BRANŻA DROGOWA</t>
  </si>
  <si>
    <t>ROBOTY ROZBIÓRKOWE</t>
  </si>
  <si>
    <t>m</t>
  </si>
  <si>
    <t>szt.</t>
  </si>
  <si>
    <t>Cena Jedn</t>
  </si>
  <si>
    <t>ŁĄCZNIE roboty drogowe brutto</t>
  </si>
  <si>
    <t>poaiwrzcjnia 1</t>
  </si>
  <si>
    <t>[powierzchnia 2</t>
  </si>
  <si>
    <t>mb</t>
  </si>
  <si>
    <t>1.1</t>
  </si>
  <si>
    <t>1.3</t>
  </si>
  <si>
    <t>13</t>
  </si>
  <si>
    <t>14</t>
  </si>
  <si>
    <t>15</t>
  </si>
  <si>
    <t>16</t>
  </si>
  <si>
    <t>1.4</t>
  </si>
  <si>
    <t>17</t>
  </si>
  <si>
    <t>18</t>
  </si>
  <si>
    <t>19</t>
  </si>
  <si>
    <t>20</t>
  </si>
  <si>
    <t>21</t>
  </si>
  <si>
    <t>1.5</t>
  </si>
  <si>
    <t>22</t>
  </si>
  <si>
    <t>23</t>
  </si>
  <si>
    <t>Przebudowa drogi wewnętrznej w miejscowości Koniecwałd</t>
  </si>
  <si>
    <t>Reczne rozebranie nawierzchni z kostki betonowej o wysokości 8 cm</t>
  </si>
  <si>
    <t>Rozebranie krawęzników betonowych 15x30 na podsypce cemwentowo - piaskowej</t>
  </si>
  <si>
    <t>Rozebranie ław pod krawęzniki z betonu</t>
  </si>
  <si>
    <t>Przekruszenie rozebranej podbudowy i krawęzników, doziarnienie gruntu nasypowego do wymiany gruntów nienośnych</t>
  </si>
  <si>
    <t xml:space="preserve">Roboty ziemne wykonywane koparkami podsiębiernymi o poj. łyżki 0.60 m3 w gr. kat. III-IV z transportem urobku na odległość 615 km </t>
  </si>
  <si>
    <t>Zagęszczenie nasypów zagęszczarkami, grunty sypkie, kat. I-III</t>
  </si>
  <si>
    <t>Montaż i demontaż konstrukcji podwieszeń kabli energetycznych i telekomunikacyjnych typu lekkiego</t>
  </si>
  <si>
    <t>kpl.</t>
  </si>
  <si>
    <t>Warstwa odcinajaca zagęszczona mechanicznie - 20 cm grubość po zagęszczeniu</t>
  </si>
  <si>
    <t>ELEMENTY ULIC</t>
  </si>
  <si>
    <t>Ława pod krawęznik betonowa z oporem</t>
  </si>
  <si>
    <t>Krawęzniki betonowe wystające 15x30</t>
  </si>
  <si>
    <t>Nawierzchni z kostki betonowej grubości 8 cm</t>
  </si>
  <si>
    <t>INNE</t>
  </si>
  <si>
    <t xml:space="preserve">Podbudowy z kruszyw łamanych, warstwa dolna, po zagęszczeniu 30 cm </t>
  </si>
  <si>
    <t xml:space="preserve">Podbudowy z kruszyw łamanych, warstwa górna, po zagęszczeniu 10 cm </t>
  </si>
  <si>
    <t>BUDOWA KANAŁU TECHNOLOGICZNEGO</t>
  </si>
  <si>
    <t>Budowa studni kablowych prefabrykowanych rozdzielczych SKR-1</t>
  </si>
  <si>
    <t>Montaż ele. Mechanicznej ochrony przed ingerencją osób nieuprawnionych w istniejących studniach kablowych</t>
  </si>
  <si>
    <t>Ręczne wciąganie rur kanalizacji wtórnej w otwór wplny - rury śr. 40 mm w zwojach (2 szt)</t>
  </si>
  <si>
    <t>Budowa kanalizacji kablowej pierwotnej z rur z tworzyw sztucznych o liczbie warstw 1; liczbie rur 2; liczbie otworów 2</t>
  </si>
  <si>
    <t>Budowa kanalizacji kablowej pierwotnej z rur z tworzyw sztucznych o liczbie warstw 1; liczbie rur 1; liczbie otworów 1</t>
  </si>
  <si>
    <t xml:space="preserve">Budowa rurociągu na głębokości 1 m w wykopie - rury w zwojach </t>
  </si>
  <si>
    <t>Montaż złączy rur polietylenowych w kanalizacji, złączki nierozbieralne</t>
  </si>
  <si>
    <t>Montaż złączy rur polietylenowych w kanalizacji, złączki skręcane</t>
  </si>
  <si>
    <t>Mechaniczna rozbiórka podbudowy z z gruntu stabilizowanego o grubości 22 cm</t>
  </si>
  <si>
    <t>Vat</t>
  </si>
  <si>
    <t>Razem netto branża drogowa</t>
  </si>
  <si>
    <t>7</t>
  </si>
  <si>
    <t>8</t>
  </si>
  <si>
    <t>9</t>
  </si>
  <si>
    <t>10</t>
  </si>
  <si>
    <t>11</t>
  </si>
  <si>
    <t>12</t>
  </si>
  <si>
    <t>1.2</t>
  </si>
  <si>
    <t>1.6</t>
  </si>
  <si>
    <t>Razem wartswty podbudowy</t>
  </si>
  <si>
    <t>Razem roboty ziemne</t>
  </si>
  <si>
    <t>Razem roboty rozbiórkowe</t>
  </si>
  <si>
    <t>Razem elementy ulic</t>
  </si>
  <si>
    <t>Razem inne</t>
  </si>
  <si>
    <t>Razemkanał technologiczny</t>
  </si>
  <si>
    <t>Dane z kosztorysu ofertowego</t>
  </si>
  <si>
    <t>Dane zaawansowania na dzień 14.02.2022</t>
  </si>
  <si>
    <t>`</t>
  </si>
  <si>
    <t>zaawansowanie końcowe na dzień 14.02.2022 r.</t>
  </si>
  <si>
    <t xml:space="preserve">KOSZTORYS WYKONANYCH ROBÓT PO ODSTĄPIENIU OD UMOWY </t>
  </si>
  <si>
    <r>
      <t xml:space="preserve">% </t>
    </r>
    <r>
      <rPr>
        <sz val="8"/>
        <color indexed="8"/>
        <rFont val="Arial"/>
        <family val="2"/>
      </rPr>
      <t>wykonania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</si>
</sst>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[$-415]d\ mmmm\ yyyy"/>
    <numFmt numFmtId="170" formatCode="#,##0.00\ &quot;zł&quot;"/>
    <numFmt numFmtId="171" formatCode="0.000000"/>
    <numFmt numFmtId="172" formatCode="0.00000"/>
    <numFmt numFmtId="173" formatCode="0.0000"/>
    <numFmt numFmtId="174" formatCode="0.000"/>
    <numFmt numFmtId="175" formatCode="#,##0.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\ &quot;zł&quot;"/>
    <numFmt numFmtId="181" formatCode="0.0"/>
    <numFmt numFmtId="182" formatCode="[$-415]dddd\,\ d\ mmmm\ yyyy"/>
    <numFmt numFmtId="183" formatCode="#,##0.000"/>
  </numFmts>
  <fonts count="53"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170" fontId="27" fillId="0" borderId="12" xfId="0" applyNumberFormat="1" applyFont="1" applyBorder="1" applyAlignment="1">
      <alignment horizontal="center" vertical="center" wrapText="1"/>
    </xf>
    <xf numFmtId="0" fontId="50" fillId="0" borderId="11" xfId="52" applyFont="1" applyBorder="1" applyAlignment="1">
      <alignment horizontal="left" vertical="center" wrapText="1"/>
      <protection/>
    </xf>
    <xf numFmtId="0" fontId="50" fillId="0" borderId="11" xfId="52" applyFont="1" applyBorder="1" applyAlignment="1">
      <alignment horizontal="center" vertical="center" wrapText="1"/>
      <protection/>
    </xf>
    <xf numFmtId="170" fontId="50" fillId="0" borderId="11" xfId="52" applyNumberFormat="1" applyFont="1" applyBorder="1" applyAlignment="1">
      <alignment horizontal="center" vertical="center"/>
      <protection/>
    </xf>
    <xf numFmtId="0" fontId="50" fillId="0" borderId="11" xfId="52" applyFont="1" applyFill="1" applyBorder="1" applyAlignment="1">
      <alignment horizontal="left" vertical="center" wrapText="1"/>
      <protection/>
    </xf>
    <xf numFmtId="0" fontId="50" fillId="0" borderId="11" xfId="52" applyFont="1" applyFill="1" applyBorder="1" applyAlignment="1">
      <alignment horizontal="center" vertical="center" wrapText="1"/>
      <protection/>
    </xf>
    <xf numFmtId="170" fontId="28" fillId="0" borderId="12" xfId="0" applyNumberFormat="1" applyFont="1" applyBorder="1" applyAlignment="1">
      <alignment horizontal="center" vertical="center" wrapText="1"/>
    </xf>
    <xf numFmtId="170" fontId="28" fillId="33" borderId="12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3" fontId="50" fillId="0" borderId="11" xfId="52" applyNumberFormat="1" applyFont="1" applyBorder="1" applyAlignment="1">
      <alignment horizontal="center" vertical="center"/>
      <protection/>
    </xf>
    <xf numFmtId="183" fontId="50" fillId="0" borderId="11" xfId="52" applyNumberFormat="1" applyFont="1" applyFill="1" applyBorder="1" applyAlignment="1">
      <alignment horizontal="center" vertical="center"/>
      <protection/>
    </xf>
    <xf numFmtId="183" fontId="4" fillId="0" borderId="0" xfId="0" applyNumberFormat="1" applyFont="1" applyAlignment="1">
      <alignment/>
    </xf>
    <xf numFmtId="170" fontId="28" fillId="34" borderId="12" xfId="0" applyNumberFormat="1" applyFont="1" applyFill="1" applyBorder="1" applyAlignment="1">
      <alignment horizontal="center" vertical="center" wrapText="1"/>
    </xf>
    <xf numFmtId="170" fontId="28" fillId="34" borderId="12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70" fontId="51" fillId="0" borderId="0" xfId="0" applyNumberFormat="1" applyFont="1" applyAlignment="1">
      <alignment/>
    </xf>
    <xf numFmtId="170" fontId="51" fillId="33" borderId="0" xfId="0" applyNumberFormat="1" applyFont="1" applyFill="1" applyAlignment="1">
      <alignment/>
    </xf>
    <xf numFmtId="0" fontId="26" fillId="0" borderId="11" xfId="0" applyNumberFormat="1" applyFont="1" applyBorder="1" applyAlignment="1">
      <alignment horizontal="center" vertical="center" wrapText="1"/>
    </xf>
    <xf numFmtId="49" fontId="52" fillId="0" borderId="10" xfId="52" applyNumberFormat="1" applyFont="1" applyBorder="1" applyAlignment="1">
      <alignment horizontal="center" vertical="center" wrapText="1"/>
      <protection/>
    </xf>
    <xf numFmtId="0" fontId="29" fillId="34" borderId="13" xfId="0" applyFont="1" applyFill="1" applyBorder="1" applyAlignment="1">
      <alignment horizontal="right" vertical="center"/>
    </xf>
    <xf numFmtId="183" fontId="29" fillId="0" borderId="11" xfId="0" applyNumberFormat="1" applyFont="1" applyBorder="1" applyAlignment="1">
      <alignment horizontal="center" vertical="center" wrapText="1"/>
    </xf>
    <xf numFmtId="170" fontId="29" fillId="0" borderId="11" xfId="0" applyNumberFormat="1" applyFont="1" applyBorder="1" applyAlignment="1">
      <alignment horizontal="center" vertical="center" wrapText="1"/>
    </xf>
    <xf numFmtId="170" fontId="50" fillId="33" borderId="11" xfId="52" applyNumberFormat="1" applyFont="1" applyFill="1" applyBorder="1" applyAlignment="1">
      <alignment horizontal="center" vertical="center"/>
      <protection/>
    </xf>
    <xf numFmtId="183" fontId="5" fillId="0" borderId="0" xfId="0" applyNumberFormat="1" applyFont="1" applyAlignment="1">
      <alignment horizontal="right"/>
    </xf>
    <xf numFmtId="16" fontId="26" fillId="34" borderId="10" xfId="0" applyNumberFormat="1" applyFont="1" applyFill="1" applyBorder="1" applyAlignment="1" quotePrefix="1">
      <alignment horizontal="center" vertical="center" wrapText="1"/>
    </xf>
    <xf numFmtId="0" fontId="26" fillId="34" borderId="10" xfId="0" applyFont="1" applyFill="1" applyBorder="1" applyAlignment="1" quotePrefix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70" fontId="28" fillId="0" borderId="14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170" fontId="28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" fontId="26" fillId="34" borderId="15" xfId="0" applyNumberFormat="1" applyFont="1" applyFill="1" applyBorder="1" applyAlignment="1" quotePrefix="1">
      <alignment horizontal="center" vertical="center" wrapText="1"/>
    </xf>
    <xf numFmtId="183" fontId="29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indent="6"/>
    </xf>
    <xf numFmtId="0" fontId="0" fillId="0" borderId="0" xfId="0" applyFont="1" applyAlignment="1">
      <alignment horizontal="righ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8" fillId="34" borderId="13" xfId="0" applyFont="1" applyFill="1" applyBorder="1" applyAlignment="1">
      <alignment horizontal="right"/>
    </xf>
    <xf numFmtId="0" fontId="28" fillId="34" borderId="17" xfId="0" applyFont="1" applyFill="1" applyBorder="1" applyAlignment="1">
      <alignment horizontal="right"/>
    </xf>
    <xf numFmtId="0" fontId="28" fillId="34" borderId="16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right" vertical="center"/>
    </xf>
    <xf numFmtId="0" fontId="28" fillId="34" borderId="17" xfId="0" applyFont="1" applyFill="1" applyBorder="1" applyAlignment="1">
      <alignment horizontal="right" vertical="center"/>
    </xf>
    <xf numFmtId="0" fontId="28" fillId="34" borderId="16" xfId="0" applyFont="1" applyFill="1" applyBorder="1" applyAlignment="1">
      <alignment horizontal="right" vertical="center"/>
    </xf>
    <xf numFmtId="0" fontId="28" fillId="34" borderId="14" xfId="0" applyFont="1" applyFill="1" applyBorder="1" applyAlignment="1">
      <alignment horizontal="center" vertical="top" wrapText="1"/>
    </xf>
    <xf numFmtId="0" fontId="28" fillId="34" borderId="17" xfId="0" applyFont="1" applyFill="1" applyBorder="1" applyAlignment="1">
      <alignment horizontal="center" vertical="top" wrapText="1"/>
    </xf>
    <xf numFmtId="0" fontId="28" fillId="34" borderId="16" xfId="0" applyFont="1" applyFill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2" fontId="28" fillId="0" borderId="21" xfId="0" applyNumberFormat="1" applyFont="1" applyFill="1" applyBorder="1" applyAlignment="1">
      <alignment horizontal="center" vertical="center" wrapText="1"/>
    </xf>
    <xf numFmtId="2" fontId="28" fillId="0" borderId="23" xfId="0" applyNumberFormat="1" applyFont="1" applyFill="1" applyBorder="1" applyAlignment="1">
      <alignment horizontal="center" vertical="center" wrapText="1"/>
    </xf>
    <xf numFmtId="2" fontId="28" fillId="0" borderId="24" xfId="0" applyNumberFormat="1" applyFont="1" applyFill="1" applyBorder="1" applyAlignment="1">
      <alignment horizontal="center" vertical="center" wrapText="1"/>
    </xf>
    <xf numFmtId="2" fontId="28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5"/>
  <sheetViews>
    <sheetView tabSelected="1" zoomScale="130" zoomScaleNormal="130" zoomScalePageLayoutView="0" workbookViewId="0" topLeftCell="A1">
      <pane xSplit="28245" topLeftCell="I1" activePane="topLeft" state="split"/>
      <selection pane="topLeft" activeCell="E30" sqref="E30"/>
      <selection pane="topRight" activeCell="I1" sqref="I1"/>
    </sheetView>
  </sheetViews>
  <sheetFormatPr defaultColWidth="9.140625" defaultRowHeight="12.75" outlineLevelRow="1"/>
  <cols>
    <col min="1" max="1" width="4.00390625" style="17" customWidth="1"/>
    <col min="2" max="2" width="37.140625" style="0" customWidth="1"/>
    <col min="3" max="3" width="4.28125" style="0" customWidth="1"/>
    <col min="4" max="4" width="10.00390625" style="20" customWidth="1"/>
    <col min="5" max="5" width="12.140625" style="2" customWidth="1"/>
    <col min="6" max="6" width="13.8515625" style="4" customWidth="1"/>
    <col min="7" max="7" width="10.00390625" style="20" customWidth="1"/>
    <col min="8" max="8" width="13.8515625" style="4" customWidth="1"/>
  </cols>
  <sheetData>
    <row r="1" spans="1:8" ht="12.75">
      <c r="A1" s="55" t="s">
        <v>82</v>
      </c>
      <c r="B1" s="55"/>
      <c r="C1" s="55"/>
      <c r="D1" s="55"/>
      <c r="E1" s="55"/>
      <c r="F1" s="55"/>
      <c r="G1" s="55"/>
      <c r="H1" s="55"/>
    </row>
    <row r="2" spans="1:8" ht="12.75" customHeight="1">
      <c r="A2" s="54" t="s">
        <v>35</v>
      </c>
      <c r="B2" s="54"/>
      <c r="C2" s="54"/>
      <c r="D2" s="54"/>
      <c r="E2" s="54"/>
      <c r="F2" s="54"/>
      <c r="G2" s="54"/>
      <c r="H2" s="54"/>
    </row>
    <row r="3" spans="1:8" ht="12.75">
      <c r="A3" s="54" t="s">
        <v>81</v>
      </c>
      <c r="B3" s="54"/>
      <c r="C3" s="54"/>
      <c r="D3" s="54"/>
      <c r="E3" s="54"/>
      <c r="F3" s="54"/>
      <c r="G3" s="54"/>
      <c r="H3" s="54"/>
    </row>
    <row r="4" spans="1:8" ht="12.75">
      <c r="A4" s="35"/>
      <c r="B4" s="35"/>
      <c r="C4" s="35"/>
      <c r="D4" s="35"/>
      <c r="E4" s="35"/>
      <c r="F4" s="35"/>
      <c r="G4" s="35"/>
      <c r="H4" s="35"/>
    </row>
    <row r="5" spans="1:9" ht="12.75">
      <c r="A5" s="62" t="s">
        <v>5</v>
      </c>
      <c r="B5" s="62" t="s">
        <v>7</v>
      </c>
      <c r="C5" s="62" t="s">
        <v>0</v>
      </c>
      <c r="D5" s="65" t="s">
        <v>78</v>
      </c>
      <c r="E5" s="66"/>
      <c r="F5" s="67"/>
      <c r="G5" s="71" t="s">
        <v>79</v>
      </c>
      <c r="H5" s="72"/>
      <c r="I5" t="s">
        <v>83</v>
      </c>
    </row>
    <row r="6" spans="1:8" ht="12.75" customHeight="1">
      <c r="A6" s="63"/>
      <c r="B6" s="63"/>
      <c r="C6" s="63"/>
      <c r="D6" s="68"/>
      <c r="E6" s="69"/>
      <c r="F6" s="70"/>
      <c r="G6" s="73"/>
      <c r="H6" s="74"/>
    </row>
    <row r="7" spans="1:8" ht="33.75" customHeight="1">
      <c r="A7" s="64"/>
      <c r="B7" s="64"/>
      <c r="C7" s="64"/>
      <c r="D7" s="42" t="s">
        <v>2</v>
      </c>
      <c r="E7" s="16" t="s">
        <v>15</v>
      </c>
      <c r="F7" s="30" t="s">
        <v>1</v>
      </c>
      <c r="G7" s="29" t="s">
        <v>2</v>
      </c>
      <c r="H7" s="30" t="s">
        <v>1</v>
      </c>
    </row>
    <row r="8" spans="1:8" ht="12.75">
      <c r="A8" s="5">
        <v>1</v>
      </c>
      <c r="B8" s="6">
        <v>3</v>
      </c>
      <c r="C8" s="6">
        <v>4</v>
      </c>
      <c r="D8" s="26">
        <v>5</v>
      </c>
      <c r="E8" s="6">
        <v>7</v>
      </c>
      <c r="F8" s="7">
        <v>8</v>
      </c>
      <c r="G8" s="26">
        <v>5</v>
      </c>
      <c r="H8" s="7">
        <v>8</v>
      </c>
    </row>
    <row r="9" spans="1:8" ht="12.75" customHeight="1">
      <c r="A9" s="77" t="s">
        <v>11</v>
      </c>
      <c r="B9" s="78"/>
      <c r="C9" s="78"/>
      <c r="D9" s="78"/>
      <c r="E9" s="78"/>
      <c r="F9" s="78"/>
      <c r="G9" s="78"/>
      <c r="H9" s="79"/>
    </row>
    <row r="10" spans="1:8" ht="12.75">
      <c r="A10" s="41" t="s">
        <v>20</v>
      </c>
      <c r="B10" s="59" t="s">
        <v>12</v>
      </c>
      <c r="C10" s="60"/>
      <c r="D10" s="60"/>
      <c r="E10" s="60"/>
      <c r="F10" s="60"/>
      <c r="G10" s="60"/>
      <c r="H10" s="61"/>
    </row>
    <row r="11" spans="1:9" ht="25.5" outlineLevel="1">
      <c r="A11" s="5">
        <v>1</v>
      </c>
      <c r="B11" s="9" t="s">
        <v>10</v>
      </c>
      <c r="C11" s="10" t="s">
        <v>6</v>
      </c>
      <c r="D11" s="18">
        <v>0.377</v>
      </c>
      <c r="E11" s="11"/>
      <c r="F11" s="8">
        <f aca="true" t="shared" si="0" ref="F11:F16">ROUND(E11*D11,2)</f>
        <v>0</v>
      </c>
      <c r="G11" s="18">
        <f>D11*0.5</f>
        <v>0.1885</v>
      </c>
      <c r="H11" s="8">
        <f aca="true" t="shared" si="1" ref="H11:H16">G11*E11</f>
        <v>0</v>
      </c>
      <c r="I11" s="45">
        <v>0.5</v>
      </c>
    </row>
    <row r="12" spans="1:9" ht="25.5" outlineLevel="1">
      <c r="A12" s="5">
        <v>2</v>
      </c>
      <c r="B12" s="9" t="s">
        <v>36</v>
      </c>
      <c r="C12" s="10" t="s">
        <v>3</v>
      </c>
      <c r="D12" s="18">
        <v>2197.5</v>
      </c>
      <c r="E12" s="11"/>
      <c r="F12" s="8">
        <f t="shared" si="0"/>
        <v>0</v>
      </c>
      <c r="G12" s="18">
        <v>2197.5</v>
      </c>
      <c r="H12" s="8">
        <f t="shared" si="1"/>
        <v>0</v>
      </c>
      <c r="I12" s="45">
        <v>1</v>
      </c>
    </row>
    <row r="13" spans="1:9" ht="25.5">
      <c r="A13" s="5">
        <v>3</v>
      </c>
      <c r="B13" s="9" t="s">
        <v>37</v>
      </c>
      <c r="C13" s="10" t="s">
        <v>19</v>
      </c>
      <c r="D13" s="18">
        <v>782</v>
      </c>
      <c r="E13" s="11"/>
      <c r="F13" s="8">
        <f t="shared" si="0"/>
        <v>0</v>
      </c>
      <c r="G13" s="18">
        <f>D13*0.9</f>
        <v>703.8000000000001</v>
      </c>
      <c r="H13" s="8">
        <f t="shared" si="1"/>
        <v>0</v>
      </c>
      <c r="I13" s="45">
        <v>0.9</v>
      </c>
    </row>
    <row r="14" spans="1:9" ht="12.75">
      <c r="A14" s="5">
        <v>4</v>
      </c>
      <c r="B14" s="9" t="s">
        <v>38</v>
      </c>
      <c r="C14" s="10" t="s">
        <v>8</v>
      </c>
      <c r="D14" s="18">
        <v>46.92</v>
      </c>
      <c r="E14" s="11"/>
      <c r="F14" s="8">
        <f t="shared" si="0"/>
        <v>0</v>
      </c>
      <c r="G14" s="18">
        <f>D14*0.9</f>
        <v>42.228</v>
      </c>
      <c r="H14" s="8">
        <f t="shared" si="1"/>
        <v>0</v>
      </c>
      <c r="I14" s="45">
        <v>0.9</v>
      </c>
    </row>
    <row r="15" spans="1:9" ht="25.5">
      <c r="A15" s="5">
        <v>5</v>
      </c>
      <c r="B15" s="9" t="s">
        <v>61</v>
      </c>
      <c r="C15" s="10" t="s">
        <v>3</v>
      </c>
      <c r="D15" s="18">
        <v>2197.5</v>
      </c>
      <c r="E15" s="11"/>
      <c r="F15" s="8">
        <f t="shared" si="0"/>
        <v>0</v>
      </c>
      <c r="G15" s="18">
        <f>D15</f>
        <v>2197.5</v>
      </c>
      <c r="H15" s="8">
        <f t="shared" si="1"/>
        <v>0</v>
      </c>
      <c r="I15" s="45">
        <v>1</v>
      </c>
    </row>
    <row r="16" spans="1:9" ht="51">
      <c r="A16" s="5">
        <v>6</v>
      </c>
      <c r="B16" s="9" t="s">
        <v>39</v>
      </c>
      <c r="C16" s="10" t="s">
        <v>8</v>
      </c>
      <c r="D16" s="18">
        <v>565.56</v>
      </c>
      <c r="E16" s="11"/>
      <c r="F16" s="8">
        <f t="shared" si="0"/>
        <v>0</v>
      </c>
      <c r="G16" s="18">
        <f>D16</f>
        <v>565.56</v>
      </c>
      <c r="H16" s="8">
        <f t="shared" si="1"/>
        <v>0</v>
      </c>
      <c r="I16" s="45">
        <v>1</v>
      </c>
    </row>
    <row r="17" spans="1:9" ht="12.75">
      <c r="A17" s="51" t="s">
        <v>74</v>
      </c>
      <c r="B17" s="52"/>
      <c r="C17" s="52"/>
      <c r="D17" s="52"/>
      <c r="E17" s="53"/>
      <c r="F17" s="38">
        <f>SUM(F11:F16)</f>
        <v>0</v>
      </c>
      <c r="G17" s="37"/>
      <c r="H17" s="15">
        <f>SUM(H11:H16)</f>
        <v>0</v>
      </c>
      <c r="I17" s="46"/>
    </row>
    <row r="18" spans="1:8" ht="12.75" outlineLevel="1">
      <c r="A18" s="33" t="s">
        <v>70</v>
      </c>
      <c r="B18" s="59" t="s">
        <v>4</v>
      </c>
      <c r="C18" s="60"/>
      <c r="D18" s="60"/>
      <c r="E18" s="60"/>
      <c r="F18" s="60"/>
      <c r="G18" s="60"/>
      <c r="H18" s="61"/>
    </row>
    <row r="19" spans="1:9" ht="51" outlineLevel="1">
      <c r="A19" s="27" t="s">
        <v>64</v>
      </c>
      <c r="B19" s="9" t="s">
        <v>40</v>
      </c>
      <c r="C19" s="10" t="s">
        <v>8</v>
      </c>
      <c r="D19" s="18">
        <v>2302.515</v>
      </c>
      <c r="E19" s="11"/>
      <c r="F19" s="8">
        <f>ROUND(E19*D19,2)</f>
        <v>0</v>
      </c>
      <c r="G19" s="18">
        <f>D19*0.75</f>
        <v>1726.88625</v>
      </c>
      <c r="H19" s="8">
        <f>G19*E19</f>
        <v>0</v>
      </c>
      <c r="I19" s="45">
        <v>0.75</v>
      </c>
    </row>
    <row r="20" spans="1:9" ht="25.5" outlineLevel="1">
      <c r="A20" s="27" t="s">
        <v>65</v>
      </c>
      <c r="B20" s="9" t="s">
        <v>41</v>
      </c>
      <c r="C20" s="10" t="s">
        <v>8</v>
      </c>
      <c r="D20" s="18">
        <v>304.26</v>
      </c>
      <c r="E20" s="11"/>
      <c r="F20" s="8">
        <f>ROUND(E20*D20,2)</f>
        <v>0</v>
      </c>
      <c r="G20" s="18">
        <f>D20*0.75</f>
        <v>228.195</v>
      </c>
      <c r="H20" s="8">
        <f>G20*E20</f>
        <v>0</v>
      </c>
      <c r="I20" s="45">
        <v>0.75</v>
      </c>
    </row>
    <row r="21" spans="1:9" ht="38.25" outlineLevel="1">
      <c r="A21" s="27" t="s">
        <v>66</v>
      </c>
      <c r="B21" s="9" t="s">
        <v>42</v>
      </c>
      <c r="C21" s="10" t="s">
        <v>43</v>
      </c>
      <c r="D21" s="18">
        <v>4</v>
      </c>
      <c r="E21" s="11"/>
      <c r="F21" s="8">
        <f>ROUND(E21*D21,2)</f>
        <v>0</v>
      </c>
      <c r="G21" s="18">
        <v>0</v>
      </c>
      <c r="H21" s="8">
        <f>G21*E21</f>
        <v>0</v>
      </c>
      <c r="I21" s="45">
        <v>0</v>
      </c>
    </row>
    <row r="22" spans="1:9" ht="12.75" outlineLevel="1">
      <c r="A22" s="51" t="s">
        <v>73</v>
      </c>
      <c r="B22" s="52"/>
      <c r="C22" s="52"/>
      <c r="D22" s="52"/>
      <c r="E22" s="53"/>
      <c r="F22" s="36">
        <f>SUM(F19:F21)</f>
        <v>0</v>
      </c>
      <c r="G22" s="37"/>
      <c r="H22" s="14">
        <f>SUM(H19:H21)</f>
        <v>0</v>
      </c>
      <c r="I22" s="46"/>
    </row>
    <row r="23" spans="1:8" ht="12.75" outlineLevel="1">
      <c r="A23" s="34" t="s">
        <v>21</v>
      </c>
      <c r="B23" s="59" t="s">
        <v>9</v>
      </c>
      <c r="C23" s="60"/>
      <c r="D23" s="60"/>
      <c r="E23" s="60"/>
      <c r="F23" s="60"/>
      <c r="G23" s="60"/>
      <c r="H23" s="60"/>
    </row>
    <row r="24" spans="1:9" ht="49.5" customHeight="1" outlineLevel="1">
      <c r="A24" s="27" t="s">
        <v>67</v>
      </c>
      <c r="B24" s="12" t="s">
        <v>44</v>
      </c>
      <c r="C24" s="13" t="s">
        <v>3</v>
      </c>
      <c r="D24" s="19">
        <v>2235.2</v>
      </c>
      <c r="E24" s="11"/>
      <c r="F24" s="8">
        <f>ROUND(E24*D24,2)</f>
        <v>0</v>
      </c>
      <c r="G24" s="18">
        <f>D24*0.5</f>
        <v>1117.6</v>
      </c>
      <c r="H24" s="8">
        <f>G24*E24</f>
        <v>0</v>
      </c>
      <c r="I24" s="45">
        <v>0.5</v>
      </c>
    </row>
    <row r="25" spans="1:9" s="1" customFormat="1" ht="25.5" outlineLevel="1">
      <c r="A25" s="27" t="s">
        <v>68</v>
      </c>
      <c r="B25" s="9" t="s">
        <v>50</v>
      </c>
      <c r="C25" s="10" t="s">
        <v>3</v>
      </c>
      <c r="D25" s="18">
        <v>2197.5</v>
      </c>
      <c r="E25" s="11"/>
      <c r="F25" s="8">
        <f>ROUND(E25*D25,2)</f>
        <v>0</v>
      </c>
      <c r="G25" s="18">
        <v>0</v>
      </c>
      <c r="H25" s="8">
        <f>G25*E25</f>
        <v>0</v>
      </c>
      <c r="I25" s="47">
        <v>0</v>
      </c>
    </row>
    <row r="26" spans="1:9" s="1" customFormat="1" ht="12.75" outlineLevel="1">
      <c r="A26" s="51" t="s">
        <v>72</v>
      </c>
      <c r="B26" s="52"/>
      <c r="C26" s="52"/>
      <c r="D26" s="52"/>
      <c r="E26" s="53"/>
      <c r="F26" s="36"/>
      <c r="G26" s="37"/>
      <c r="H26" s="14"/>
      <c r="I26" s="48"/>
    </row>
    <row r="27" spans="1:8" ht="12.75" outlineLevel="1">
      <c r="A27" s="34" t="s">
        <v>26</v>
      </c>
      <c r="B27" s="59" t="s">
        <v>45</v>
      </c>
      <c r="C27" s="60"/>
      <c r="D27" s="60"/>
      <c r="E27" s="60"/>
      <c r="F27" s="60"/>
      <c r="G27" s="60"/>
      <c r="H27" s="60"/>
    </row>
    <row r="28" spans="1:9" ht="49.5" customHeight="1" outlineLevel="1">
      <c r="A28" s="27" t="s">
        <v>69</v>
      </c>
      <c r="B28" s="12" t="s">
        <v>46</v>
      </c>
      <c r="C28" s="13" t="s">
        <v>8</v>
      </c>
      <c r="D28" s="19">
        <v>47.4</v>
      </c>
      <c r="E28" s="11"/>
      <c r="F28" s="8">
        <f>ROUND(E28*D28,2)</f>
        <v>0</v>
      </c>
      <c r="G28" s="19">
        <v>0</v>
      </c>
      <c r="H28" s="8">
        <f>G28*E28</f>
        <v>0</v>
      </c>
      <c r="I28" s="45">
        <v>0</v>
      </c>
    </row>
    <row r="29" spans="1:9" s="1" customFormat="1" ht="12.75" outlineLevel="1">
      <c r="A29" s="27" t="s">
        <v>22</v>
      </c>
      <c r="B29" s="9" t="s">
        <v>47</v>
      </c>
      <c r="C29" s="10" t="s">
        <v>13</v>
      </c>
      <c r="D29" s="18">
        <v>790</v>
      </c>
      <c r="E29" s="11"/>
      <c r="F29" s="8">
        <f>ROUND(E29*D29,2)</f>
        <v>0</v>
      </c>
      <c r="G29" s="18">
        <v>0</v>
      </c>
      <c r="H29" s="8">
        <f>G29*E29</f>
        <v>0</v>
      </c>
      <c r="I29" s="47">
        <v>0</v>
      </c>
    </row>
    <row r="30" spans="1:9" s="1" customFormat="1" ht="25.5" outlineLevel="1">
      <c r="A30" s="27" t="s">
        <v>23</v>
      </c>
      <c r="B30" s="9" t="s">
        <v>48</v>
      </c>
      <c r="C30" s="10" t="s">
        <v>3</v>
      </c>
      <c r="D30" s="18">
        <v>2254</v>
      </c>
      <c r="E30" s="11"/>
      <c r="F30" s="8">
        <f>ROUND(E30*D30,2)</f>
        <v>0</v>
      </c>
      <c r="G30" s="18">
        <v>0</v>
      </c>
      <c r="H30" s="8">
        <f>G30*E30</f>
        <v>0</v>
      </c>
      <c r="I30" s="47">
        <v>0</v>
      </c>
    </row>
    <row r="31" spans="1:9" s="1" customFormat="1" ht="12.75" outlineLevel="1">
      <c r="A31" s="51" t="s">
        <v>75</v>
      </c>
      <c r="B31" s="52"/>
      <c r="C31" s="52"/>
      <c r="D31" s="52"/>
      <c r="E31" s="53"/>
      <c r="F31" s="36"/>
      <c r="G31" s="37"/>
      <c r="H31" s="14">
        <f>SUM(H28:H30)</f>
        <v>0</v>
      </c>
      <c r="I31" s="47">
        <v>0</v>
      </c>
    </row>
    <row r="32" spans="1:8" ht="12.75" outlineLevel="1">
      <c r="A32" s="34" t="s">
        <v>32</v>
      </c>
      <c r="B32" s="59" t="s">
        <v>49</v>
      </c>
      <c r="C32" s="60"/>
      <c r="D32" s="60"/>
      <c r="E32" s="60"/>
      <c r="F32" s="60"/>
      <c r="G32" s="60"/>
      <c r="H32" s="61"/>
    </row>
    <row r="33" spans="1:9" ht="25.5" outlineLevel="1">
      <c r="A33" s="27" t="s">
        <v>24</v>
      </c>
      <c r="B33" s="9" t="s">
        <v>51</v>
      </c>
      <c r="C33" s="10" t="s">
        <v>3</v>
      </c>
      <c r="D33" s="18">
        <v>782</v>
      </c>
      <c r="E33" s="11"/>
      <c r="F33" s="8">
        <f>ROUND(E33*D33,2)</f>
        <v>0</v>
      </c>
      <c r="G33" s="18">
        <v>0</v>
      </c>
      <c r="H33" s="8">
        <f>G33*E33</f>
        <v>0</v>
      </c>
      <c r="I33" s="45">
        <v>0</v>
      </c>
    </row>
    <row r="34" spans="1:9" ht="12.75" outlineLevel="1">
      <c r="A34" s="51" t="s">
        <v>76</v>
      </c>
      <c r="B34" s="52"/>
      <c r="C34" s="52"/>
      <c r="D34" s="52"/>
      <c r="E34" s="53"/>
      <c r="F34" s="36">
        <f>SUM(F33:F33)</f>
        <v>0</v>
      </c>
      <c r="G34" s="37"/>
      <c r="H34" s="14">
        <f>SUM(H33:H33)</f>
        <v>0</v>
      </c>
      <c r="I34" s="45">
        <v>0</v>
      </c>
    </row>
    <row r="35" spans="1:8" ht="12.75" outlineLevel="1">
      <c r="A35" s="34" t="s">
        <v>71</v>
      </c>
      <c r="B35" s="59" t="s">
        <v>52</v>
      </c>
      <c r="C35" s="60"/>
      <c r="D35" s="60"/>
      <c r="E35" s="60"/>
      <c r="F35" s="60"/>
      <c r="G35" s="60"/>
      <c r="H35" s="61"/>
    </row>
    <row r="36" spans="1:9" ht="25.5" outlineLevel="1">
      <c r="A36" s="27" t="s">
        <v>25</v>
      </c>
      <c r="B36" s="9" t="s">
        <v>53</v>
      </c>
      <c r="C36" s="10" t="s">
        <v>14</v>
      </c>
      <c r="D36" s="18">
        <v>10</v>
      </c>
      <c r="E36" s="11"/>
      <c r="F36" s="8">
        <f aca="true" t="shared" si="2" ref="F36:F43">ROUND(E36*D36,2)</f>
        <v>0</v>
      </c>
      <c r="G36" s="18">
        <f>D36*0.9</f>
        <v>9</v>
      </c>
      <c r="H36" s="8">
        <f aca="true" t="shared" si="3" ref="H36:H43">G36*E36</f>
        <v>0</v>
      </c>
      <c r="I36" s="45">
        <v>0.9</v>
      </c>
    </row>
    <row r="37" spans="1:9" ht="38.25" outlineLevel="1">
      <c r="A37" s="27" t="s">
        <v>27</v>
      </c>
      <c r="B37" s="9" t="s">
        <v>54</v>
      </c>
      <c r="C37" s="10" t="s">
        <v>14</v>
      </c>
      <c r="D37" s="18">
        <v>10</v>
      </c>
      <c r="E37" s="11"/>
      <c r="F37" s="8">
        <f t="shared" si="2"/>
        <v>0</v>
      </c>
      <c r="G37" s="18">
        <f aca="true" t="shared" si="4" ref="G37:G43">D37*0.9</f>
        <v>9</v>
      </c>
      <c r="H37" s="8">
        <f t="shared" si="3"/>
        <v>0</v>
      </c>
      <c r="I37" s="45">
        <v>0.9</v>
      </c>
    </row>
    <row r="38" spans="1:9" ht="38.25" outlineLevel="1">
      <c r="A38" s="27" t="s">
        <v>28</v>
      </c>
      <c r="B38" s="9" t="s">
        <v>56</v>
      </c>
      <c r="C38" s="10" t="s">
        <v>13</v>
      </c>
      <c r="D38" s="18">
        <v>28</v>
      </c>
      <c r="E38" s="11"/>
      <c r="F38" s="8">
        <f t="shared" si="2"/>
        <v>0</v>
      </c>
      <c r="G38" s="18">
        <f t="shared" si="4"/>
        <v>25.2</v>
      </c>
      <c r="H38" s="8">
        <f t="shared" si="3"/>
        <v>0</v>
      </c>
      <c r="I38" s="45">
        <v>0.9</v>
      </c>
    </row>
    <row r="39" spans="1:10" ht="38.25" outlineLevel="1">
      <c r="A39" s="27" t="s">
        <v>29</v>
      </c>
      <c r="B39" s="9" t="s">
        <v>55</v>
      </c>
      <c r="C39" s="10" t="s">
        <v>13</v>
      </c>
      <c r="D39" s="18">
        <v>56</v>
      </c>
      <c r="E39" s="31"/>
      <c r="F39" s="8">
        <f t="shared" si="2"/>
        <v>0</v>
      </c>
      <c r="G39" s="18">
        <f t="shared" si="4"/>
        <v>50.4</v>
      </c>
      <c r="H39" s="8">
        <f t="shared" si="3"/>
        <v>0</v>
      </c>
      <c r="I39" s="45">
        <v>0.9</v>
      </c>
      <c r="J39" t="s">
        <v>80</v>
      </c>
    </row>
    <row r="40" spans="1:9" ht="38.25" outlineLevel="1">
      <c r="A40" s="27" t="s">
        <v>30</v>
      </c>
      <c r="B40" s="9" t="s">
        <v>57</v>
      </c>
      <c r="C40" s="10" t="s">
        <v>13</v>
      </c>
      <c r="D40" s="18">
        <v>398</v>
      </c>
      <c r="E40" s="11"/>
      <c r="F40" s="8">
        <f>ROUND(E40*D40,2)</f>
        <v>0</v>
      </c>
      <c r="G40" s="18">
        <f t="shared" si="4"/>
        <v>358.2</v>
      </c>
      <c r="H40" s="8">
        <f t="shared" si="3"/>
        <v>0</v>
      </c>
      <c r="I40" s="45">
        <v>0.9</v>
      </c>
    </row>
    <row r="41" spans="1:9" ht="25.5" outlineLevel="1">
      <c r="A41" s="27" t="s">
        <v>31</v>
      </c>
      <c r="B41" s="9" t="s">
        <v>58</v>
      </c>
      <c r="C41" s="10" t="s">
        <v>6</v>
      </c>
      <c r="D41" s="18">
        <v>0.796</v>
      </c>
      <c r="E41" s="11"/>
      <c r="F41" s="8">
        <f t="shared" si="2"/>
        <v>0</v>
      </c>
      <c r="G41" s="18">
        <f t="shared" si="4"/>
        <v>0.7164</v>
      </c>
      <c r="H41" s="8">
        <f t="shared" si="3"/>
        <v>0</v>
      </c>
      <c r="I41" s="45">
        <v>0.9</v>
      </c>
    </row>
    <row r="42" spans="1:9" ht="25.5" outlineLevel="1">
      <c r="A42" s="27" t="s">
        <v>33</v>
      </c>
      <c r="B42" s="9" t="s">
        <v>59</v>
      </c>
      <c r="C42" s="10" t="s">
        <v>14</v>
      </c>
      <c r="D42" s="18">
        <v>7</v>
      </c>
      <c r="E42" s="11"/>
      <c r="F42" s="8">
        <f t="shared" si="2"/>
        <v>0</v>
      </c>
      <c r="G42" s="18">
        <f t="shared" si="4"/>
        <v>6.3</v>
      </c>
      <c r="H42" s="8">
        <f t="shared" si="3"/>
        <v>0</v>
      </c>
      <c r="I42" s="45">
        <v>0.9</v>
      </c>
    </row>
    <row r="43" spans="1:9" ht="25.5" outlineLevel="1">
      <c r="A43" s="27" t="s">
        <v>34</v>
      </c>
      <c r="B43" s="9" t="s">
        <v>60</v>
      </c>
      <c r="C43" s="10" t="s">
        <v>14</v>
      </c>
      <c r="D43" s="18">
        <v>2</v>
      </c>
      <c r="E43" s="11"/>
      <c r="F43" s="8">
        <f t="shared" si="2"/>
        <v>0</v>
      </c>
      <c r="G43" s="18">
        <f t="shared" si="4"/>
        <v>1.8</v>
      </c>
      <c r="H43" s="8">
        <f t="shared" si="3"/>
        <v>0</v>
      </c>
      <c r="I43" s="45">
        <v>0.9</v>
      </c>
    </row>
    <row r="44" spans="1:8" ht="12.75" outlineLevel="1">
      <c r="A44" s="51" t="s">
        <v>77</v>
      </c>
      <c r="B44" s="52"/>
      <c r="C44" s="52"/>
      <c r="D44" s="52"/>
      <c r="E44" s="53"/>
      <c r="F44" s="36">
        <f>F43+F42+F41+F40+F39+F38+F37+F36</f>
        <v>0</v>
      </c>
      <c r="G44" s="37"/>
      <c r="H44" s="14">
        <f>H43+H42+H41+H40+H39+H38+H37+H36</f>
        <v>0</v>
      </c>
    </row>
    <row r="45" spans="1:8" ht="12.75" outlineLevel="1">
      <c r="A45" s="51" t="s">
        <v>63</v>
      </c>
      <c r="B45" s="52"/>
      <c r="C45" s="52"/>
      <c r="D45" s="52"/>
      <c r="E45" s="53"/>
      <c r="F45" s="14">
        <f>F44+F34+F31+F26+F22+F17</f>
        <v>0</v>
      </c>
      <c r="G45" s="23"/>
      <c r="H45" s="14">
        <f>H44+H34+H31+H26+H22+H17</f>
        <v>0</v>
      </c>
    </row>
    <row r="46" spans="1:8" ht="12.75">
      <c r="A46" s="28"/>
      <c r="B46" s="57" t="s">
        <v>62</v>
      </c>
      <c r="C46" s="57"/>
      <c r="D46" s="57"/>
      <c r="E46" s="58"/>
      <c r="F46" s="21">
        <f>F45*0.23</f>
        <v>0</v>
      </c>
      <c r="G46" s="24"/>
      <c r="H46" s="21">
        <f>H45*0.23</f>
        <v>0</v>
      </c>
    </row>
    <row r="47" spans="1:9" ht="12.75">
      <c r="A47" s="56" t="s">
        <v>16</v>
      </c>
      <c r="B47" s="57"/>
      <c r="C47" s="57"/>
      <c r="D47" s="57"/>
      <c r="E47" s="58"/>
      <c r="F47" s="22">
        <f>F45+F46</f>
        <v>0</v>
      </c>
      <c r="G47" s="25"/>
      <c r="H47" s="22">
        <f>H45+H46</f>
        <v>0</v>
      </c>
      <c r="I47" s="46">
        <v>0.3371</v>
      </c>
    </row>
    <row r="50" spans="1:8" ht="12.75">
      <c r="A50" s="49"/>
      <c r="B50" s="50"/>
      <c r="C50" s="50"/>
      <c r="D50" s="50"/>
      <c r="E50" s="50"/>
      <c r="F50" s="3"/>
      <c r="G50" s="23"/>
      <c r="H50" s="3"/>
    </row>
    <row r="51" spans="1:8" ht="12.75">
      <c r="A51" s="75"/>
      <c r="B51" s="76"/>
      <c r="C51" s="76"/>
      <c r="D51" s="76"/>
      <c r="E51" s="76"/>
      <c r="F51" s="3"/>
      <c r="G51" s="23"/>
      <c r="H51" s="3"/>
    </row>
    <row r="52" spans="1:7" ht="12.75">
      <c r="A52" s="39"/>
      <c r="B52" s="43"/>
      <c r="C52" s="40"/>
      <c r="D52" s="32"/>
      <c r="G52" s="32"/>
    </row>
    <row r="53" spans="1:4" ht="12.75">
      <c r="A53" s="39"/>
      <c r="B53" s="44"/>
      <c r="C53" s="40"/>
      <c r="D53" s="32"/>
    </row>
    <row r="54" spans="1:4" ht="12.75">
      <c r="A54" s="39"/>
      <c r="B54" s="44"/>
      <c r="C54" s="40"/>
      <c r="D54" s="32"/>
    </row>
    <row r="55" spans="1:3" ht="12.75">
      <c r="A55" s="39"/>
      <c r="B55" s="44"/>
      <c r="C55" s="40"/>
    </row>
  </sheetData>
  <sheetProtection/>
  <mergeCells count="26">
    <mergeCell ref="A5:A7"/>
    <mergeCell ref="B5:B7"/>
    <mergeCell ref="C5:C7"/>
    <mergeCell ref="D5:F6"/>
    <mergeCell ref="G5:H6"/>
    <mergeCell ref="A51:E51"/>
    <mergeCell ref="A45:E45"/>
    <mergeCell ref="B46:E46"/>
    <mergeCell ref="A9:H9"/>
    <mergeCell ref="B10:H10"/>
    <mergeCell ref="B23:H23"/>
    <mergeCell ref="B27:H27"/>
    <mergeCell ref="B35:H35"/>
    <mergeCell ref="A31:E31"/>
    <mergeCell ref="A17:E17"/>
    <mergeCell ref="B32:H32"/>
    <mergeCell ref="A50:E50"/>
    <mergeCell ref="A44:E44"/>
    <mergeCell ref="A3:H3"/>
    <mergeCell ref="A2:H2"/>
    <mergeCell ref="A1:H1"/>
    <mergeCell ref="A47:E47"/>
    <mergeCell ref="A22:E22"/>
    <mergeCell ref="A26:E26"/>
    <mergeCell ref="A34:E34"/>
    <mergeCell ref="B18:H18"/>
  </mergeCells>
  <printOptions/>
  <pageMargins left="0.6299212598425197" right="0.2362204724409449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P35"/>
  <sheetViews>
    <sheetView zoomScalePageLayoutView="0" workbookViewId="0" topLeftCell="A1">
      <selection activeCell="E10" sqref="E10"/>
    </sheetView>
  </sheetViews>
  <sheetFormatPr defaultColWidth="9.140625" defaultRowHeight="12.75"/>
  <sheetData>
    <row r="5" spans="3:5" ht="12.75">
      <c r="C5" t="s">
        <v>17</v>
      </c>
      <c r="E5">
        <v>15471</v>
      </c>
    </row>
    <row r="6" spans="3:5" ht="12.75">
      <c r="C6" t="s">
        <v>18</v>
      </c>
      <c r="E6">
        <v>11863</v>
      </c>
    </row>
    <row r="9" ht="12.75">
      <c r="E9">
        <f>SUM(E5:E6)</f>
        <v>27334</v>
      </c>
    </row>
    <row r="14" spans="10:16" ht="12.75">
      <c r="J14">
        <v>5.5</v>
      </c>
      <c r="P14">
        <v>2.2</v>
      </c>
    </row>
    <row r="15" spans="10:16" ht="12.75">
      <c r="J15">
        <v>6</v>
      </c>
      <c r="P15">
        <v>2.1</v>
      </c>
    </row>
    <row r="16" spans="10:16" ht="12.75">
      <c r="J16">
        <v>12</v>
      </c>
      <c r="P16">
        <v>2.8</v>
      </c>
    </row>
    <row r="17" spans="10:16" ht="12.75">
      <c r="J17">
        <v>19</v>
      </c>
      <c r="P17">
        <v>2.9</v>
      </c>
    </row>
    <row r="18" spans="10:16" ht="12.75">
      <c r="J18">
        <v>6</v>
      </c>
      <c r="P18">
        <v>2.6</v>
      </c>
    </row>
    <row r="19" spans="10:16" ht="12.75">
      <c r="J19">
        <v>19</v>
      </c>
      <c r="P19">
        <v>2.6</v>
      </c>
    </row>
    <row r="20" spans="10:16" ht="12.75">
      <c r="J20">
        <v>4</v>
      </c>
      <c r="P20">
        <v>2.8</v>
      </c>
    </row>
    <row r="21" spans="10:16" ht="12.75">
      <c r="J21">
        <v>7</v>
      </c>
      <c r="P21">
        <v>2.8</v>
      </c>
    </row>
    <row r="22" spans="10:16" ht="12.75">
      <c r="J22">
        <v>3</v>
      </c>
      <c r="P22">
        <v>2.8</v>
      </c>
    </row>
    <row r="23" spans="10:16" ht="12.75">
      <c r="J23">
        <v>6</v>
      </c>
      <c r="P23">
        <v>2.8</v>
      </c>
    </row>
    <row r="24" spans="10:16" ht="12.75">
      <c r="J24">
        <v>2</v>
      </c>
      <c r="P24">
        <v>2.5</v>
      </c>
    </row>
    <row r="25" spans="10:16" ht="12.75">
      <c r="J25">
        <v>4</v>
      </c>
      <c r="P25">
        <v>2.8</v>
      </c>
    </row>
    <row r="26" spans="10:16" ht="12.75">
      <c r="J26">
        <v>4</v>
      </c>
      <c r="P26">
        <v>2.8</v>
      </c>
    </row>
    <row r="27" ht="12.75">
      <c r="J27">
        <v>3.5</v>
      </c>
    </row>
    <row r="28" ht="12.75">
      <c r="J28">
        <v>8</v>
      </c>
    </row>
    <row r="29" ht="12.75">
      <c r="J29">
        <v>8</v>
      </c>
    </row>
    <row r="30" ht="12.75">
      <c r="J30">
        <v>4</v>
      </c>
    </row>
    <row r="31" ht="12.75">
      <c r="J31">
        <v>7</v>
      </c>
    </row>
    <row r="35" spans="10:12" ht="12.75">
      <c r="J35">
        <f>SUM(J14:J31)</f>
        <v>128</v>
      </c>
      <c r="K35">
        <v>18</v>
      </c>
      <c r="L35">
        <f>J35/K35</f>
        <v>7.111111111111111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PRO-DESIGNERS</dc:creator>
  <cp:keywords/>
  <dc:description/>
  <cp:lastModifiedBy>Kumuda</cp:lastModifiedBy>
  <cp:lastPrinted>2022-03-03T07:10:29Z</cp:lastPrinted>
  <dcterms:created xsi:type="dcterms:W3CDTF">2016-01-21T08:50:33Z</dcterms:created>
  <dcterms:modified xsi:type="dcterms:W3CDTF">2022-03-03T07:11:55Z</dcterms:modified>
  <cp:category/>
  <cp:version/>
  <cp:contentType/>
  <cp:contentStatus/>
</cp:coreProperties>
</file>