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03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<sst xmlns="http://schemas.openxmlformats.org/spreadsheetml/2006/main" count="172" uniqueCount="115">
  <si>
    <t>Przedmiar robót</t>
  </si>
  <si>
    <t>Lp.</t>
  </si>
  <si>
    <t>Numer SST</t>
  </si>
  <si>
    <t>Wyszczególnienie elementów rozliczeniowych</t>
  </si>
  <si>
    <t>Jednostka</t>
  </si>
  <si>
    <t>Cena jedn.</t>
  </si>
  <si>
    <t>Wartość</t>
  </si>
  <si>
    <t>nazwa</t>
  </si>
  <si>
    <t>ilość</t>
  </si>
  <si>
    <t>I</t>
  </si>
  <si>
    <t>Roboty przygotowawcze i rozbiórkowe</t>
  </si>
  <si>
    <t>D.01.01.01</t>
  </si>
  <si>
    <t>Roboty pomiarowe przy robotach drogowych</t>
  </si>
  <si>
    <t>km</t>
  </si>
  <si>
    <t>D.01.02.01</t>
  </si>
  <si>
    <t>Ścinanie drzew piłą mechaniczną wraz z karczowaniem pni (śr. 10-15 cm) wraz z kosztami wywozu</t>
  </si>
  <si>
    <t xml:space="preserve">szt. </t>
  </si>
  <si>
    <t>Ścinanie drzew piłą mechaniczną wraz z karczowaniem pni (śr. 26-35 cm) wraz z kosztami wywozu</t>
  </si>
  <si>
    <t>szt.</t>
  </si>
  <si>
    <t>Mechaniczne karczowanie pni (śr. 26-35 cm) wraz z kosztami wywozu</t>
  </si>
  <si>
    <t>Ręczne ścinanie i karczowanie zagajników średniej gęstości wraz z kosztami wywozu</t>
  </si>
  <si>
    <t>m2</t>
  </si>
  <si>
    <t>Rozebranie nawierzchni z kostki betonowej – zjazd w km 0+177,32</t>
  </si>
  <si>
    <t>D.01.02.04</t>
  </si>
  <si>
    <t>Rozebranie przepustów rurowych – rury o śr. 40 cm</t>
  </si>
  <si>
    <t>m</t>
  </si>
  <si>
    <t>Rozebranie przepustów rurowych - ścianki czołowe i ławy betonowe</t>
  </si>
  <si>
    <t>m3</t>
  </si>
  <si>
    <t>Wywóz materiałów z rozbiórki wraz z utylizacją</t>
  </si>
  <si>
    <t>Razem rozdział I</t>
  </si>
  <si>
    <t>II</t>
  </si>
  <si>
    <t>Roboty ziemne</t>
  </si>
  <si>
    <t>D.02.01.01</t>
  </si>
  <si>
    <t>Roboty ziemne wykon.koparkami podsiębiernymi w gr.kat.IV wraz z wywozem ziemi i utylizacją (40,98 m3 do ponownego wbudowania w rów)</t>
  </si>
  <si>
    <t>odcinek nr 2: 4,0*355,80*0,45=640,44m3</t>
  </si>
  <si>
    <t>odcinek nr 3: 3,5*64,00*0,45=100,80m3</t>
  </si>
  <si>
    <t>odcinek nr 4: 3,2*18,20*0,45=26,21m3</t>
  </si>
  <si>
    <t>Zjazdy: 74,70m2*0,30=22,41m3</t>
  </si>
  <si>
    <t>ścinka skarpy: 0,50m2*22,50=11,25m3</t>
  </si>
  <si>
    <t>odtworzenie rowu:62,50*śr.0,55m2=34,38m3</t>
  </si>
  <si>
    <t>kalkulacja własna</t>
  </si>
  <si>
    <t>Ręczne formowanie nasypów z ziemi leżącej na odkładzie – zasypanie rowu wraz z zagęszczeniem 74,50m*śr.0,55m2</t>
  </si>
  <si>
    <t>Razem rozdział II</t>
  </si>
  <si>
    <t>III</t>
  </si>
  <si>
    <t>Podbudowy</t>
  </si>
  <si>
    <t>D.04.01.01</t>
  </si>
  <si>
    <t>Mechaniczne profilowanie i zagęszczenie podłoża pod warstwy konstrukcyjne nawierzchni w gr.kat.I-IV</t>
  </si>
  <si>
    <t>odcinek nr 2: 4,0*355,80=1423,20m2</t>
  </si>
  <si>
    <t>odcinek nr 3: 3,5*64,00=224,00m2</t>
  </si>
  <si>
    <t>odcinek nr 4: 3,2*18,20=58,24m2</t>
  </si>
  <si>
    <t>Zjazdy: 74,70m2</t>
  </si>
  <si>
    <t>D.04.05.01</t>
  </si>
  <si>
    <t>Warstwa wzmacniająca – stabilizacja 2,5MPa - kruszywo łamane stabilizowane cementem gr. 15 cm</t>
  </si>
  <si>
    <t>D.04.04.02</t>
  </si>
  <si>
    <t>Podbudowa z kruszywa łamanego - warstwa dolna o grub.po zagęszcz. 20 cm (mieszanka kamienna 0/63)</t>
  </si>
  <si>
    <t>Podbudowa z kruszywa łamanego - warstwa górna o grub.po zagęszcz. 10 cm (mieszanka kamienna 0/31,5)</t>
  </si>
  <si>
    <t>odcinek nr 2: 3,8*355,80=1352,04m2</t>
  </si>
  <si>
    <t>odcinek nr 3: 3,3*64,00=211,20m2</t>
  </si>
  <si>
    <t>odcinek nr 4: 3,0*18,20=54,60m2</t>
  </si>
  <si>
    <t>`</t>
  </si>
  <si>
    <t>Razem rozdział III</t>
  </si>
  <si>
    <t>IV</t>
  </si>
  <si>
    <t>Elementy odwodnienia</t>
  </si>
  <si>
    <t>D.06.04.01</t>
  </si>
  <si>
    <t>Oczyszczenie rowów z namułu o śr. grub. 30 cm z wyprofilowaniem skarp rowu: 23,00+257,50+10,00</t>
  </si>
  <si>
    <t>Uzupełnienie spoin ścianek czołowych przepustów zaprawą cementowo-piaskową (5 ścianek czołowych)</t>
  </si>
  <si>
    <t>D.03.03.01</t>
  </si>
  <si>
    <t>Przepusty rurowe pod zjazdem - ława fundamentowa z mieszanki kamiennej 0/31,5 o gr. 30cm: (12,00+6,00)*0,70*0,30</t>
  </si>
  <si>
    <t>Ława fundamentowa betonowa C20/25 pod ścianki czołowe, grubość ławy 30cm: 4*1,50*0,40*0,30</t>
  </si>
  <si>
    <t xml:space="preserve">Przepusty rurowe pod zjazdami - rury PEHD o śr. 40 cm: 12,00+6,00 </t>
  </si>
  <si>
    <t>Wykonanie ścianek czołowych przepustów z kamienia, murowanych na zaprawie cem-pias. 4*1,50*0,80*0,20</t>
  </si>
  <si>
    <t>Razem rozdział IV</t>
  </si>
  <si>
    <t>V</t>
  </si>
  <si>
    <t>Elementy dróg</t>
  </si>
  <si>
    <t>D.08.01.01</t>
  </si>
  <si>
    <t>Krawężniki betonowe o wym. 15x30 cm na podsypce cem. piaskowej wraz z wykonaniem ławy betonowej z betonu C 12/15 (zakończenie nawierzchni + obramowanie zjazdów) 3,5+3,0+3,5+2,7+19,5</t>
  </si>
  <si>
    <t>mb</t>
  </si>
  <si>
    <t>Razem rozdział V</t>
  </si>
  <si>
    <t>VI</t>
  </si>
  <si>
    <t>Nawierzchnie</t>
  </si>
  <si>
    <t>D.04.03.01</t>
  </si>
  <si>
    <t>Skropienie nawierzchni drogowej asfaltem</t>
  </si>
  <si>
    <t>odcinek nr 2: 3,7*355,80=1316,46m2</t>
  </si>
  <si>
    <t>odcinek nr 3: 3,2*64,00=204,80m2</t>
  </si>
  <si>
    <t>odcinek nr 4: 2,9*18,20=52,78m2</t>
  </si>
  <si>
    <t>Zjazdy: 58,20m2</t>
  </si>
  <si>
    <t>D.05.03.05</t>
  </si>
  <si>
    <t xml:space="preserve">Nawierzchnia z mieszanek mineralno-bitumicznych grysowych - warstwa wiążąca asfaltowa - grub.po zagęszcz. 5 cm </t>
  </si>
  <si>
    <t xml:space="preserve">Nawierzchnia z mieszanek mineralno-bitumicznych grysowych - warstwa ścieralna asfaltowa - grub.po zagęszcz. 4 cm </t>
  </si>
  <si>
    <t>odcinek nr 2: 3,5*355,80=1245,30m2</t>
  </si>
  <si>
    <t>odcinek nr 3: 3,0*64,00=192,00m2</t>
  </si>
  <si>
    <t>odcinek nr 4: 2,7*18,20=49,14m2</t>
  </si>
  <si>
    <t>Nawierzchnia z mieszanek mineralno-asfaltowej AC11S - warstwa ścieralna - grub.po zagęszcz. 6 cm ( zjazdy)</t>
  </si>
  <si>
    <t>D.05.03.23</t>
  </si>
  <si>
    <t>Nawierzchnie z kostki brukowej betonowej grub. 8 cm na podsypce cementowo-piaskowej (zjazd w km 0+177,32)</t>
  </si>
  <si>
    <t>Razem rozdział VI</t>
  </si>
  <si>
    <t>VII</t>
  </si>
  <si>
    <t>Roboty wykończeniowe</t>
  </si>
  <si>
    <t>D.06.03.01</t>
  </si>
  <si>
    <t>Umocnienie poboczy kruszywem 0/31,5 o średniej grubości 20 cm 440,00*0,50*2</t>
  </si>
  <si>
    <t>Razem rozdział VII</t>
  </si>
  <si>
    <t xml:space="preserve">Razem netto </t>
  </si>
  <si>
    <t>zł</t>
  </si>
  <si>
    <t xml:space="preserve">Razem brutto </t>
  </si>
  <si>
    <t>TABELA ELEMENTÓW SCALONYCH</t>
  </si>
  <si>
    <t>poz.</t>
  </si>
  <si>
    <t xml:space="preserve">Opis elementu </t>
  </si>
  <si>
    <t>wartość netto</t>
  </si>
  <si>
    <t>1-9</t>
  </si>
  <si>
    <t>10-11</t>
  </si>
  <si>
    <t>12-15</t>
  </si>
  <si>
    <t>16-21</t>
  </si>
  <si>
    <t>22</t>
  </si>
  <si>
    <t>23-27</t>
  </si>
  <si>
    <t>sporządzono: marzec 2021r.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</si>
</sst>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vertic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120" zoomScaleNormal="120" zoomScalePageLayoutView="0" workbookViewId="0" topLeftCell="A1">
      <selection activeCell="E7" sqref="E7"/>
    </sheetView>
  </sheetViews>
  <sheetFormatPr defaultColWidth="9.00390625" defaultRowHeight="12.75"/>
  <cols>
    <col min="1" max="1" width="4.00390625" style="0" customWidth="1"/>
    <col min="2" max="2" width="11.75390625" style="0" customWidth="1"/>
    <col min="3" max="3" width="46.75390625" style="0" customWidth="1"/>
    <col min="4" max="5" width="7.75390625" style="0" customWidth="1"/>
    <col min="6" max="6" width="10.125" style="0" customWidth="1"/>
    <col min="7" max="7" width="11.625" style="0" customWidth="1"/>
    <col min="8" max="8" width="10.25390625" style="0" customWidth="1"/>
  </cols>
  <sheetData>
    <row r="1" ht="12.75">
      <c r="A1" s="1" t="s">
        <v>0</v>
      </c>
    </row>
    <row r="2" spans="1:7" ht="12.75" customHeight="1">
      <c r="A2" s="37" t="s">
        <v>1</v>
      </c>
      <c r="B2" s="38" t="s">
        <v>2</v>
      </c>
      <c r="C2" s="37" t="s">
        <v>3</v>
      </c>
      <c r="D2" s="37" t="s">
        <v>4</v>
      </c>
      <c r="E2" s="37"/>
      <c r="F2" s="38" t="s">
        <v>5</v>
      </c>
      <c r="G2" s="37" t="s">
        <v>6</v>
      </c>
    </row>
    <row r="3" spans="1:7" ht="12.75">
      <c r="A3" s="37"/>
      <c r="B3" s="38"/>
      <c r="C3" s="37"/>
      <c r="D3" s="2" t="s">
        <v>7</v>
      </c>
      <c r="E3" s="2" t="s">
        <v>8</v>
      </c>
      <c r="F3" s="38"/>
      <c r="G3" s="38"/>
    </row>
    <row r="4" spans="1:7" ht="12.75">
      <c r="A4" s="3" t="s">
        <v>9</v>
      </c>
      <c r="B4" s="4" t="s">
        <v>10</v>
      </c>
      <c r="C4" s="5"/>
      <c r="D4" s="5"/>
      <c r="E4" s="5"/>
      <c r="F4" s="5"/>
      <c r="G4" s="6"/>
    </row>
    <row r="5" spans="1:8" s="14" customFormat="1" ht="12.75">
      <c r="A5" s="7">
        <v>1</v>
      </c>
      <c r="B5" s="8" t="s">
        <v>11</v>
      </c>
      <c r="C5" s="9" t="s">
        <v>12</v>
      </c>
      <c r="D5" s="10" t="s">
        <v>13</v>
      </c>
      <c r="E5" s="11">
        <f>0.57-0.129</f>
        <v>0.44099999999999995</v>
      </c>
      <c r="F5" s="12"/>
      <c r="G5" s="12"/>
      <c r="H5" s="13"/>
    </row>
    <row r="6" spans="1:10" s="14" customFormat="1" ht="38.25">
      <c r="A6" s="7">
        <v>2</v>
      </c>
      <c r="B6" s="8" t="s">
        <v>14</v>
      </c>
      <c r="C6" s="9" t="s">
        <v>15</v>
      </c>
      <c r="D6" s="10" t="s">
        <v>16</v>
      </c>
      <c r="E6" s="11">
        <v>2</v>
      </c>
      <c r="F6" s="12"/>
      <c r="G6" s="12"/>
      <c r="H6" s="13"/>
      <c r="J6" s="13"/>
    </row>
    <row r="7" spans="1:10" s="14" customFormat="1" ht="38.25">
      <c r="A7" s="7">
        <v>3</v>
      </c>
      <c r="B7" s="8" t="s">
        <v>14</v>
      </c>
      <c r="C7" s="9" t="s">
        <v>17</v>
      </c>
      <c r="D7" s="10" t="s">
        <v>18</v>
      </c>
      <c r="E7" s="11">
        <v>5</v>
      </c>
      <c r="F7" s="12"/>
      <c r="G7" s="12"/>
      <c r="H7" s="13"/>
      <c r="J7" s="13"/>
    </row>
    <row r="8" spans="1:10" s="14" customFormat="1" ht="25.5">
      <c r="A8" s="7">
        <v>4</v>
      </c>
      <c r="B8" s="8" t="s">
        <v>14</v>
      </c>
      <c r="C8" s="9" t="s">
        <v>19</v>
      </c>
      <c r="D8" s="10" t="s">
        <v>16</v>
      </c>
      <c r="E8" s="11">
        <v>1</v>
      </c>
      <c r="F8" s="12"/>
      <c r="G8" s="12"/>
      <c r="H8" s="13"/>
      <c r="J8" s="13"/>
    </row>
    <row r="9" spans="1:10" s="14" customFormat="1" ht="25.5">
      <c r="A9" s="7">
        <v>5</v>
      </c>
      <c r="B9" s="8" t="s">
        <v>14</v>
      </c>
      <c r="C9" s="9" t="s">
        <v>20</v>
      </c>
      <c r="D9" s="10" t="s">
        <v>21</v>
      </c>
      <c r="E9" s="11">
        <v>20</v>
      </c>
      <c r="F9" s="12"/>
      <c r="G9" s="12"/>
      <c r="H9" s="13"/>
      <c r="J9" s="13"/>
    </row>
    <row r="10" spans="1:10" s="14" customFormat="1" ht="25.5">
      <c r="A10" s="7">
        <v>6</v>
      </c>
      <c r="B10" s="8" t="s">
        <v>14</v>
      </c>
      <c r="C10" s="9" t="s">
        <v>22</v>
      </c>
      <c r="D10" s="10" t="s">
        <v>21</v>
      </c>
      <c r="E10" s="11">
        <v>15.5</v>
      </c>
      <c r="F10" s="12"/>
      <c r="G10" s="12"/>
      <c r="H10" s="13"/>
      <c r="J10" s="13"/>
    </row>
    <row r="11" spans="1:8" s="14" customFormat="1" ht="12.75">
      <c r="A11" s="7">
        <v>7</v>
      </c>
      <c r="B11" s="8" t="s">
        <v>23</v>
      </c>
      <c r="C11" s="9" t="s">
        <v>24</v>
      </c>
      <c r="D11" s="10" t="s">
        <v>25</v>
      </c>
      <c r="E11" s="11">
        <v>13</v>
      </c>
      <c r="F11" s="12"/>
      <c r="G11" s="12"/>
      <c r="H11" s="13"/>
    </row>
    <row r="12" spans="1:8" s="14" customFormat="1" ht="25.5">
      <c r="A12" s="7">
        <v>8</v>
      </c>
      <c r="B12" s="8" t="s">
        <v>23</v>
      </c>
      <c r="C12" s="9" t="s">
        <v>26</v>
      </c>
      <c r="D12" s="10" t="s">
        <v>27</v>
      </c>
      <c r="E12" s="11">
        <v>0.96</v>
      </c>
      <c r="F12" s="12"/>
      <c r="G12" s="12"/>
      <c r="H12" s="13"/>
    </row>
    <row r="13" spans="1:8" ht="12.75">
      <c r="A13" s="7">
        <v>9</v>
      </c>
      <c r="B13" s="15" t="s">
        <v>23</v>
      </c>
      <c r="C13" s="16" t="s">
        <v>28</v>
      </c>
      <c r="D13" s="17" t="s">
        <v>27</v>
      </c>
      <c r="E13" s="18">
        <v>2.46</v>
      </c>
      <c r="F13" s="12"/>
      <c r="G13" s="19"/>
      <c r="H13" s="13"/>
    </row>
    <row r="14" spans="1:8" ht="12.75">
      <c r="A14" s="39" t="s">
        <v>29</v>
      </c>
      <c r="B14" s="39"/>
      <c r="C14" s="39"/>
      <c r="D14" s="39"/>
      <c r="E14" s="39"/>
      <c r="F14" s="39"/>
      <c r="G14" s="20">
        <f>SUM(G5:G13)</f>
        <v>0</v>
      </c>
      <c r="H14" s="13"/>
    </row>
    <row r="15" spans="1:8" ht="12.75">
      <c r="A15" s="21" t="s">
        <v>30</v>
      </c>
      <c r="B15" s="40" t="s">
        <v>31</v>
      </c>
      <c r="C15" s="40"/>
      <c r="D15" s="40"/>
      <c r="E15" s="40"/>
      <c r="F15" s="40"/>
      <c r="G15" s="40"/>
      <c r="H15" s="13"/>
    </row>
    <row r="16" spans="1:11" ht="38.25">
      <c r="A16" s="41">
        <v>10</v>
      </c>
      <c r="B16" s="42" t="s">
        <v>32</v>
      </c>
      <c r="C16" s="16" t="s">
        <v>33</v>
      </c>
      <c r="D16" s="42" t="s">
        <v>27</v>
      </c>
      <c r="E16" s="43">
        <f>640.44+100.8+26.21+22.41+11.25+34.38</f>
        <v>835.49</v>
      </c>
      <c r="F16" s="44"/>
      <c r="G16" s="45"/>
      <c r="H16" s="13"/>
      <c r="I16" s="23"/>
      <c r="J16" s="24"/>
      <c r="K16" s="23"/>
    </row>
    <row r="17" spans="1:11" ht="12.75">
      <c r="A17" s="41">
        <v>14</v>
      </c>
      <c r="B17" s="42"/>
      <c r="C17" s="25" t="s">
        <v>34</v>
      </c>
      <c r="D17" s="42"/>
      <c r="E17" s="43"/>
      <c r="F17" s="44"/>
      <c r="G17" s="45"/>
      <c r="H17" s="13"/>
      <c r="I17" s="23"/>
      <c r="J17" s="24"/>
      <c r="K17" s="23"/>
    </row>
    <row r="18" spans="1:11" ht="12.75">
      <c r="A18" s="41">
        <v>15</v>
      </c>
      <c r="B18" s="42"/>
      <c r="C18" s="25" t="s">
        <v>35</v>
      </c>
      <c r="D18" s="42"/>
      <c r="E18" s="43"/>
      <c r="F18" s="44"/>
      <c r="G18" s="45"/>
      <c r="H18" s="13"/>
      <c r="I18" s="23"/>
      <c r="J18" s="24"/>
      <c r="K18" s="23"/>
    </row>
    <row r="19" spans="1:11" ht="12.75">
      <c r="A19" s="41">
        <v>16</v>
      </c>
      <c r="B19" s="42"/>
      <c r="C19" s="25" t="s">
        <v>36</v>
      </c>
      <c r="D19" s="42"/>
      <c r="E19" s="43"/>
      <c r="F19" s="44"/>
      <c r="G19" s="45"/>
      <c r="H19" s="13"/>
      <c r="I19" s="23"/>
      <c r="J19" s="24"/>
      <c r="K19" s="23"/>
    </row>
    <row r="20" spans="1:11" ht="12.75">
      <c r="A20" s="41">
        <v>17</v>
      </c>
      <c r="B20" s="42"/>
      <c r="C20" s="25" t="s">
        <v>37</v>
      </c>
      <c r="D20" s="42"/>
      <c r="E20" s="43"/>
      <c r="F20" s="44"/>
      <c r="G20" s="45"/>
      <c r="H20" s="13"/>
      <c r="I20" s="23"/>
      <c r="J20" s="24"/>
      <c r="K20" s="23"/>
    </row>
    <row r="21" spans="1:11" ht="12.75">
      <c r="A21" s="41">
        <v>19</v>
      </c>
      <c r="B21" s="42"/>
      <c r="C21" s="25" t="s">
        <v>38</v>
      </c>
      <c r="D21" s="42"/>
      <c r="E21" s="43"/>
      <c r="F21" s="44"/>
      <c r="G21" s="45"/>
      <c r="H21" s="13"/>
      <c r="I21" s="23"/>
      <c r="J21" s="24"/>
      <c r="K21" s="23"/>
    </row>
    <row r="22" spans="1:11" ht="12.75">
      <c r="A22" s="41">
        <v>20</v>
      </c>
      <c r="B22" s="42"/>
      <c r="C22" s="25" t="s">
        <v>39</v>
      </c>
      <c r="D22" s="42"/>
      <c r="E22" s="43"/>
      <c r="F22" s="44"/>
      <c r="G22" s="45"/>
      <c r="H22" s="13"/>
      <c r="I22" s="23"/>
      <c r="J22" s="24"/>
      <c r="K22" s="23"/>
    </row>
    <row r="23" spans="1:11" ht="38.25">
      <c r="A23" s="22">
        <v>11</v>
      </c>
      <c r="B23" s="26" t="s">
        <v>40</v>
      </c>
      <c r="C23" s="27" t="s">
        <v>41</v>
      </c>
      <c r="D23" s="17" t="s">
        <v>27</v>
      </c>
      <c r="E23" s="11">
        <v>40.98</v>
      </c>
      <c r="F23" s="12"/>
      <c r="G23" s="19"/>
      <c r="H23" s="13"/>
      <c r="I23" s="23"/>
      <c r="J23" s="24"/>
      <c r="K23" s="23"/>
    </row>
    <row r="24" spans="1:11" ht="12.75">
      <c r="A24" s="39" t="s">
        <v>42</v>
      </c>
      <c r="B24" s="39"/>
      <c r="C24" s="39" t="s">
        <v>34</v>
      </c>
      <c r="D24" s="39"/>
      <c r="E24" s="39"/>
      <c r="F24" s="39"/>
      <c r="G24" s="20">
        <f>SUM(G16:G23)</f>
        <v>0</v>
      </c>
      <c r="H24" s="13"/>
      <c r="I24" s="23"/>
      <c r="J24" s="24"/>
      <c r="K24" s="23"/>
    </row>
    <row r="25" spans="1:11" ht="12.75">
      <c r="A25" s="21" t="s">
        <v>43</v>
      </c>
      <c r="B25" s="40" t="s">
        <v>44</v>
      </c>
      <c r="C25" s="40" t="s">
        <v>35</v>
      </c>
      <c r="D25" s="40"/>
      <c r="E25" s="40"/>
      <c r="F25" s="40"/>
      <c r="G25" s="40"/>
      <c r="H25" s="13"/>
      <c r="I25" s="23"/>
      <c r="J25" s="24"/>
      <c r="K25" s="23"/>
    </row>
    <row r="26" spans="1:11" ht="25.5">
      <c r="A26" s="46">
        <v>12</v>
      </c>
      <c r="B26" s="42" t="s">
        <v>45</v>
      </c>
      <c r="C26" s="26" t="s">
        <v>46</v>
      </c>
      <c r="D26" s="42" t="s">
        <v>21</v>
      </c>
      <c r="E26" s="42">
        <f>1423.2+224+58.24+74.7</f>
        <v>1780.14</v>
      </c>
      <c r="F26" s="42"/>
      <c r="G26" s="47"/>
      <c r="H26" s="13"/>
      <c r="I26" s="23"/>
      <c r="J26" s="24"/>
      <c r="K26" s="23"/>
    </row>
    <row r="27" spans="1:11" ht="12.75">
      <c r="A27" s="46"/>
      <c r="B27" s="42"/>
      <c r="C27" s="17" t="s">
        <v>47</v>
      </c>
      <c r="D27" s="42"/>
      <c r="E27" s="42"/>
      <c r="F27" s="42"/>
      <c r="G27" s="47"/>
      <c r="H27" s="13"/>
      <c r="I27" s="23"/>
      <c r="J27" s="24"/>
      <c r="K27" s="23"/>
    </row>
    <row r="28" spans="1:11" ht="12.75">
      <c r="A28" s="46"/>
      <c r="B28" s="42"/>
      <c r="C28" s="17" t="s">
        <v>48</v>
      </c>
      <c r="D28" s="42"/>
      <c r="E28" s="42"/>
      <c r="F28" s="42"/>
      <c r="G28" s="47"/>
      <c r="H28" s="13"/>
      <c r="I28" s="23"/>
      <c r="J28" s="24"/>
      <c r="K28" s="23"/>
    </row>
    <row r="29" spans="1:11" ht="12.75">
      <c r="A29" s="46"/>
      <c r="B29" s="42"/>
      <c r="C29" s="17" t="s">
        <v>49</v>
      </c>
      <c r="D29" s="42"/>
      <c r="E29" s="42"/>
      <c r="F29" s="42"/>
      <c r="G29" s="47"/>
      <c r="H29" s="13"/>
      <c r="I29" s="23"/>
      <c r="J29" s="24"/>
      <c r="K29" s="23"/>
    </row>
    <row r="30" spans="1:11" ht="12.75">
      <c r="A30" s="46"/>
      <c r="B30" s="42"/>
      <c r="C30" s="17" t="s">
        <v>50</v>
      </c>
      <c r="D30" s="42"/>
      <c r="E30" s="42"/>
      <c r="F30" s="42"/>
      <c r="G30" s="47"/>
      <c r="H30" s="13"/>
      <c r="I30" s="23"/>
      <c r="J30" s="24"/>
      <c r="K30" s="23"/>
    </row>
    <row r="31" spans="1:11" ht="25.5">
      <c r="A31" s="46">
        <v>13</v>
      </c>
      <c r="B31" s="42" t="s">
        <v>51</v>
      </c>
      <c r="C31" s="26" t="s">
        <v>52</v>
      </c>
      <c r="D31" s="42" t="s">
        <v>21</v>
      </c>
      <c r="E31" s="42">
        <f>1423.2+224+58.24</f>
        <v>1705.44</v>
      </c>
      <c r="F31" s="42"/>
      <c r="G31" s="47"/>
      <c r="H31" s="13"/>
      <c r="I31" s="23"/>
      <c r="J31" s="24"/>
      <c r="K31" s="23"/>
    </row>
    <row r="32" spans="1:11" ht="12.75">
      <c r="A32" s="46"/>
      <c r="B32" s="42"/>
      <c r="C32" s="17" t="s">
        <v>47</v>
      </c>
      <c r="D32" s="42"/>
      <c r="E32" s="42"/>
      <c r="F32" s="42"/>
      <c r="G32" s="42"/>
      <c r="H32" s="13"/>
      <c r="I32" s="23"/>
      <c r="J32" s="24"/>
      <c r="K32" s="23"/>
    </row>
    <row r="33" spans="1:11" ht="12.75">
      <c r="A33" s="46"/>
      <c r="B33" s="42"/>
      <c r="C33" s="17" t="s">
        <v>48</v>
      </c>
      <c r="D33" s="42"/>
      <c r="E33" s="42"/>
      <c r="F33" s="42"/>
      <c r="G33" s="42"/>
      <c r="H33" s="13"/>
      <c r="I33" s="23"/>
      <c r="J33" s="24"/>
      <c r="K33" s="23"/>
    </row>
    <row r="34" spans="1:11" ht="12.75">
      <c r="A34" s="46"/>
      <c r="B34" s="42"/>
      <c r="C34" s="17" t="s">
        <v>49</v>
      </c>
      <c r="D34" s="42"/>
      <c r="E34" s="42"/>
      <c r="F34" s="42"/>
      <c r="G34" s="42"/>
      <c r="H34" s="13"/>
      <c r="I34" s="23"/>
      <c r="J34" s="24"/>
      <c r="K34" s="23"/>
    </row>
    <row r="35" spans="1:8" ht="25.5">
      <c r="A35" s="41">
        <v>14</v>
      </c>
      <c r="B35" s="42" t="s">
        <v>53</v>
      </c>
      <c r="C35" s="16" t="s">
        <v>54</v>
      </c>
      <c r="D35" s="42" t="s">
        <v>21</v>
      </c>
      <c r="E35" s="48">
        <f>1423.2+224+58.24+74.7</f>
        <v>1780.14</v>
      </c>
      <c r="F35" s="45"/>
      <c r="G35" s="45"/>
      <c r="H35" s="13"/>
    </row>
    <row r="36" spans="1:8" ht="12.75">
      <c r="A36" s="41"/>
      <c r="B36" s="42"/>
      <c r="C36" s="25" t="s">
        <v>47</v>
      </c>
      <c r="D36" s="42"/>
      <c r="E36" s="48"/>
      <c r="F36" s="45"/>
      <c r="G36" s="45"/>
      <c r="H36" s="13"/>
    </row>
    <row r="37" spans="1:8" ht="12.75">
      <c r="A37" s="41"/>
      <c r="B37" s="42"/>
      <c r="C37" s="25" t="s">
        <v>48</v>
      </c>
      <c r="D37" s="42"/>
      <c r="E37" s="48"/>
      <c r="F37" s="45"/>
      <c r="G37" s="45"/>
      <c r="H37" s="13"/>
    </row>
    <row r="38" spans="1:8" ht="12.75">
      <c r="A38" s="41"/>
      <c r="B38" s="42"/>
      <c r="C38" s="25" t="s">
        <v>49</v>
      </c>
      <c r="D38" s="42"/>
      <c r="E38" s="48"/>
      <c r="F38" s="45"/>
      <c r="G38" s="45"/>
      <c r="H38" s="13"/>
    </row>
    <row r="39" spans="1:8" ht="12.75">
      <c r="A39" s="41">
        <v>20</v>
      </c>
      <c r="B39" s="42"/>
      <c r="C39" s="25" t="s">
        <v>50</v>
      </c>
      <c r="D39" s="42"/>
      <c r="E39" s="48"/>
      <c r="F39" s="45"/>
      <c r="G39" s="45"/>
      <c r="H39" s="13"/>
    </row>
    <row r="40" spans="1:8" ht="38.25">
      <c r="A40" s="41">
        <v>15</v>
      </c>
      <c r="B40" s="42" t="s">
        <v>53</v>
      </c>
      <c r="C40" s="16" t="s">
        <v>55</v>
      </c>
      <c r="D40" s="42" t="s">
        <v>21</v>
      </c>
      <c r="E40" s="48">
        <f>1352.04+211.2+54.6+70.9</f>
        <v>1688.74</v>
      </c>
      <c r="F40" s="45"/>
      <c r="G40" s="45"/>
      <c r="H40" s="13"/>
    </row>
    <row r="41" spans="1:8" ht="12.75">
      <c r="A41" s="41"/>
      <c r="B41" s="42"/>
      <c r="C41" s="25" t="s">
        <v>56</v>
      </c>
      <c r="D41" s="42"/>
      <c r="E41" s="48"/>
      <c r="F41" s="45"/>
      <c r="G41" s="45"/>
      <c r="H41" s="13"/>
    </row>
    <row r="42" spans="1:8" ht="12.75">
      <c r="A42" s="41"/>
      <c r="B42" s="42"/>
      <c r="C42" s="25" t="s">
        <v>57</v>
      </c>
      <c r="D42" s="42"/>
      <c r="E42" s="48"/>
      <c r="F42" s="45"/>
      <c r="G42" s="45"/>
      <c r="H42" s="13"/>
    </row>
    <row r="43" spans="1:8" ht="12.75">
      <c r="A43" s="41"/>
      <c r="B43" s="42"/>
      <c r="C43" s="25" t="s">
        <v>58</v>
      </c>
      <c r="D43" s="42"/>
      <c r="E43" s="48"/>
      <c r="F43" s="45"/>
      <c r="G43" s="45"/>
      <c r="H43" s="13"/>
    </row>
    <row r="44" spans="1:9" ht="12.75">
      <c r="A44" s="41"/>
      <c r="B44" s="42"/>
      <c r="C44" s="25" t="s">
        <v>50</v>
      </c>
      <c r="D44" s="42"/>
      <c r="E44" s="48"/>
      <c r="F44" s="45"/>
      <c r="G44" s="45"/>
      <c r="H44" s="13"/>
      <c r="I44" t="s">
        <v>59</v>
      </c>
    </row>
    <row r="45" spans="1:8" ht="12.75">
      <c r="A45" s="39" t="s">
        <v>60</v>
      </c>
      <c r="B45" s="39"/>
      <c r="C45" s="39"/>
      <c r="D45" s="39"/>
      <c r="E45" s="39"/>
      <c r="F45" s="39"/>
      <c r="G45" s="20">
        <f>G26+G31+G35+G40</f>
        <v>0</v>
      </c>
      <c r="H45" s="13"/>
    </row>
    <row r="46" spans="1:8" ht="12.75">
      <c r="A46" s="21" t="s">
        <v>61</v>
      </c>
      <c r="B46" s="40" t="s">
        <v>62</v>
      </c>
      <c r="C46" s="40"/>
      <c r="D46" s="40"/>
      <c r="E46" s="40"/>
      <c r="F46" s="40"/>
      <c r="G46" s="40"/>
      <c r="H46" s="13"/>
    </row>
    <row r="47" spans="1:8" ht="25.5">
      <c r="A47" s="22">
        <v>16</v>
      </c>
      <c r="B47" s="17" t="s">
        <v>63</v>
      </c>
      <c r="C47" s="16" t="s">
        <v>64</v>
      </c>
      <c r="D47" s="17" t="s">
        <v>25</v>
      </c>
      <c r="E47" s="18">
        <f>23+257.5+10</f>
        <v>290.5</v>
      </c>
      <c r="F47" s="12"/>
      <c r="G47" s="19"/>
      <c r="H47" s="13"/>
    </row>
    <row r="48" spans="1:8" ht="25.5">
      <c r="A48" s="22">
        <v>17</v>
      </c>
      <c r="B48" s="26" t="s">
        <v>40</v>
      </c>
      <c r="C48" s="16" t="s">
        <v>65</v>
      </c>
      <c r="D48" s="17" t="s">
        <v>21</v>
      </c>
      <c r="E48" s="18">
        <v>6</v>
      </c>
      <c r="F48" s="12"/>
      <c r="G48" s="19"/>
      <c r="H48" s="13"/>
    </row>
    <row r="49" spans="1:8" ht="38.25">
      <c r="A49" s="22">
        <v>18</v>
      </c>
      <c r="B49" s="17" t="s">
        <v>66</v>
      </c>
      <c r="C49" s="16" t="s">
        <v>67</v>
      </c>
      <c r="D49" s="17" t="s">
        <v>27</v>
      </c>
      <c r="E49" s="18">
        <f>18*0.7*0.3</f>
        <v>3.780000000000001</v>
      </c>
      <c r="F49" s="12"/>
      <c r="G49" s="19"/>
      <c r="H49" s="13"/>
    </row>
    <row r="50" spans="1:8" ht="25.5">
      <c r="A50" s="22">
        <v>19</v>
      </c>
      <c r="B50" s="17" t="s">
        <v>66</v>
      </c>
      <c r="C50" s="16" t="s">
        <v>68</v>
      </c>
      <c r="D50" s="17" t="s">
        <v>27</v>
      </c>
      <c r="E50" s="18">
        <f>4*1.5*0.4*0.3</f>
        <v>0.7200000000000002</v>
      </c>
      <c r="F50" s="12"/>
      <c r="G50" s="19"/>
      <c r="H50" s="13"/>
    </row>
    <row r="51" spans="1:8" ht="25.5">
      <c r="A51" s="22">
        <v>20</v>
      </c>
      <c r="B51" s="17" t="s">
        <v>66</v>
      </c>
      <c r="C51" s="16" t="s">
        <v>69</v>
      </c>
      <c r="D51" s="17" t="s">
        <v>25</v>
      </c>
      <c r="E51" s="18">
        <v>18</v>
      </c>
      <c r="F51" s="12"/>
      <c r="G51" s="19"/>
      <c r="H51" s="13"/>
    </row>
    <row r="52" spans="1:8" ht="38.25">
      <c r="A52" s="22">
        <v>21</v>
      </c>
      <c r="B52" s="17" t="s">
        <v>66</v>
      </c>
      <c r="C52" s="16" t="s">
        <v>70</v>
      </c>
      <c r="D52" s="17" t="s">
        <v>27</v>
      </c>
      <c r="E52" s="18">
        <f>4*1.5*0.8*0.2</f>
        <v>0.9600000000000002</v>
      </c>
      <c r="F52" s="12"/>
      <c r="G52" s="19"/>
      <c r="H52" s="13"/>
    </row>
    <row r="53" spans="1:8" ht="12.75">
      <c r="A53" s="39" t="s">
        <v>71</v>
      </c>
      <c r="B53" s="39"/>
      <c r="C53" s="39"/>
      <c r="D53" s="39"/>
      <c r="E53" s="39"/>
      <c r="F53" s="39"/>
      <c r="G53" s="20">
        <f>SUM(G47:G52)</f>
        <v>0</v>
      </c>
      <c r="H53" s="13"/>
    </row>
    <row r="54" spans="1:8" ht="12.75">
      <c r="A54" s="21" t="s">
        <v>72</v>
      </c>
      <c r="B54" s="40" t="s">
        <v>73</v>
      </c>
      <c r="C54" s="40"/>
      <c r="D54" s="40"/>
      <c r="E54" s="40"/>
      <c r="F54" s="40"/>
      <c r="G54" s="40"/>
      <c r="H54" s="13"/>
    </row>
    <row r="55" spans="1:8" ht="51">
      <c r="A55" s="22">
        <v>22</v>
      </c>
      <c r="B55" s="17" t="s">
        <v>74</v>
      </c>
      <c r="C55" s="9" t="s">
        <v>75</v>
      </c>
      <c r="D55" s="17" t="s">
        <v>76</v>
      </c>
      <c r="E55" s="18">
        <f>3.5+3+3.5+2.7+19.5</f>
        <v>32.2</v>
      </c>
      <c r="F55" s="19"/>
      <c r="G55" s="19"/>
      <c r="H55" s="13"/>
    </row>
    <row r="56" spans="1:8" ht="12.75">
      <c r="A56" s="39" t="s">
        <v>77</v>
      </c>
      <c r="B56" s="39"/>
      <c r="C56" s="39"/>
      <c r="D56" s="39"/>
      <c r="E56" s="39"/>
      <c r="F56" s="39"/>
      <c r="G56" s="20">
        <f>SUM(G55)</f>
        <v>0</v>
      </c>
      <c r="H56" s="13"/>
    </row>
    <row r="57" spans="1:8" ht="12.75">
      <c r="A57" s="21" t="s">
        <v>78</v>
      </c>
      <c r="B57" s="40" t="s">
        <v>79</v>
      </c>
      <c r="C57" s="40"/>
      <c r="D57" s="40"/>
      <c r="E57" s="40"/>
      <c r="F57" s="40"/>
      <c r="G57" s="40"/>
      <c r="H57" s="13"/>
    </row>
    <row r="58" spans="1:8" ht="12.75">
      <c r="A58" s="46">
        <v>23</v>
      </c>
      <c r="B58" s="46" t="s">
        <v>80</v>
      </c>
      <c r="C58" s="17" t="s">
        <v>81</v>
      </c>
      <c r="D58" s="42" t="s">
        <v>21</v>
      </c>
      <c r="E58" s="47">
        <f>1316.46+204.8+52.78+58.2</f>
        <v>1632.24</v>
      </c>
      <c r="F58" s="42"/>
      <c r="G58" s="47"/>
      <c r="H58" s="13"/>
    </row>
    <row r="59" spans="1:8" ht="12.75">
      <c r="A59" s="46"/>
      <c r="B59" s="46"/>
      <c r="C59" s="17" t="s">
        <v>82</v>
      </c>
      <c r="D59" s="42"/>
      <c r="E59" s="47"/>
      <c r="F59" s="42"/>
      <c r="G59" s="47"/>
      <c r="H59" s="13"/>
    </row>
    <row r="60" spans="1:8" ht="12.75">
      <c r="A60" s="46"/>
      <c r="B60" s="46"/>
      <c r="C60" s="17" t="s">
        <v>83</v>
      </c>
      <c r="D60" s="42"/>
      <c r="E60" s="47"/>
      <c r="F60" s="42"/>
      <c r="G60" s="47"/>
      <c r="H60" s="13"/>
    </row>
    <row r="61" spans="1:8" ht="12.75">
      <c r="A61" s="46"/>
      <c r="B61" s="46"/>
      <c r="C61" s="17" t="s">
        <v>84</v>
      </c>
      <c r="D61" s="42"/>
      <c r="E61" s="47"/>
      <c r="F61" s="42"/>
      <c r="G61" s="47"/>
      <c r="H61" s="13"/>
    </row>
    <row r="62" spans="1:8" ht="12.75">
      <c r="A62" s="46"/>
      <c r="B62" s="46"/>
      <c r="C62" s="17" t="s">
        <v>85</v>
      </c>
      <c r="D62" s="42"/>
      <c r="E62" s="47"/>
      <c r="F62" s="42"/>
      <c r="G62" s="47"/>
      <c r="H62" s="13"/>
    </row>
    <row r="63" spans="1:8" ht="38.25">
      <c r="A63" s="46">
        <v>24</v>
      </c>
      <c r="B63" s="42" t="s">
        <v>86</v>
      </c>
      <c r="C63" s="16" t="s">
        <v>87</v>
      </c>
      <c r="D63" s="42" t="s">
        <v>21</v>
      </c>
      <c r="E63" s="48">
        <f>1316.46+204.8+52.78</f>
        <v>1574.04</v>
      </c>
      <c r="F63" s="45"/>
      <c r="G63" s="45"/>
      <c r="H63" s="13"/>
    </row>
    <row r="64" spans="1:8" ht="12.75">
      <c r="A64" s="46"/>
      <c r="B64" s="42"/>
      <c r="C64" s="16" t="s">
        <v>82</v>
      </c>
      <c r="D64" s="42"/>
      <c r="E64" s="48"/>
      <c r="F64" s="45"/>
      <c r="G64" s="45"/>
      <c r="H64" s="13"/>
    </row>
    <row r="65" spans="1:8" ht="12.75">
      <c r="A65" s="46"/>
      <c r="B65" s="42"/>
      <c r="C65" s="16" t="s">
        <v>83</v>
      </c>
      <c r="D65" s="42"/>
      <c r="E65" s="48"/>
      <c r="F65" s="45"/>
      <c r="G65" s="45"/>
      <c r="H65" s="13"/>
    </row>
    <row r="66" spans="1:8" ht="12.75">
      <c r="A66" s="46"/>
      <c r="B66" s="42"/>
      <c r="C66" s="16" t="s">
        <v>84</v>
      </c>
      <c r="D66" s="42"/>
      <c r="E66" s="48"/>
      <c r="F66" s="45"/>
      <c r="G66" s="45"/>
      <c r="H66" s="13"/>
    </row>
    <row r="67" spans="1:8" ht="38.25">
      <c r="A67" s="46">
        <v>25</v>
      </c>
      <c r="B67" s="42" t="s">
        <v>86</v>
      </c>
      <c r="C67" s="16" t="s">
        <v>88</v>
      </c>
      <c r="D67" s="42" t="s">
        <v>21</v>
      </c>
      <c r="E67" s="48">
        <f>1245.3+192+49.14</f>
        <v>1486.44</v>
      </c>
      <c r="F67" s="45"/>
      <c r="G67" s="45"/>
      <c r="H67" s="13"/>
    </row>
    <row r="68" spans="1:8" ht="12.75">
      <c r="A68" s="46"/>
      <c r="B68" s="42"/>
      <c r="C68" s="16" t="s">
        <v>89</v>
      </c>
      <c r="D68" s="42"/>
      <c r="E68" s="48"/>
      <c r="F68" s="45"/>
      <c r="G68" s="45"/>
      <c r="H68" s="13"/>
    </row>
    <row r="69" spans="1:8" ht="12.75">
      <c r="A69" s="46"/>
      <c r="B69" s="42"/>
      <c r="C69" s="16" t="s">
        <v>90</v>
      </c>
      <c r="D69" s="42"/>
      <c r="E69" s="48"/>
      <c r="F69" s="45"/>
      <c r="G69" s="45"/>
      <c r="H69" s="13"/>
    </row>
    <row r="70" spans="1:8" ht="12.75">
      <c r="A70" s="46"/>
      <c r="B70" s="42"/>
      <c r="C70" s="16" t="s">
        <v>91</v>
      </c>
      <c r="D70" s="42"/>
      <c r="E70" s="48"/>
      <c r="F70" s="45"/>
      <c r="G70" s="45"/>
      <c r="H70" s="13"/>
    </row>
    <row r="71" spans="1:8" ht="38.25">
      <c r="A71" s="15">
        <v>26</v>
      </c>
      <c r="B71" s="17" t="s">
        <v>86</v>
      </c>
      <c r="C71" s="16" t="s">
        <v>92</v>
      </c>
      <c r="D71" s="17" t="s">
        <v>21</v>
      </c>
      <c r="E71" s="18">
        <v>58.2</v>
      </c>
      <c r="F71" s="19"/>
      <c r="G71" s="19"/>
      <c r="H71" s="13"/>
    </row>
    <row r="72" spans="1:8" ht="38.25">
      <c r="A72" s="15">
        <v>27</v>
      </c>
      <c r="B72" s="17" t="s">
        <v>93</v>
      </c>
      <c r="C72" s="16" t="s">
        <v>94</v>
      </c>
      <c r="D72" s="17" t="s">
        <v>21</v>
      </c>
      <c r="E72" s="18">
        <v>16.5</v>
      </c>
      <c r="F72" s="19"/>
      <c r="G72" s="19"/>
      <c r="H72" s="13"/>
    </row>
    <row r="73" spans="1:8" ht="12.75">
      <c r="A73" s="39" t="s">
        <v>95</v>
      </c>
      <c r="B73" s="39"/>
      <c r="C73" s="39"/>
      <c r="D73" s="39"/>
      <c r="E73" s="39"/>
      <c r="F73" s="39"/>
      <c r="G73" s="20">
        <f>SUM(G58:G72)</f>
        <v>0</v>
      </c>
      <c r="H73" s="13"/>
    </row>
    <row r="74" spans="1:8" ht="12.75">
      <c r="A74" s="21" t="s">
        <v>96</v>
      </c>
      <c r="B74" s="40" t="s">
        <v>97</v>
      </c>
      <c r="C74" s="40"/>
      <c r="D74" s="40"/>
      <c r="E74" s="40"/>
      <c r="F74" s="40"/>
      <c r="G74" s="40"/>
      <c r="H74" s="13"/>
    </row>
    <row r="75" spans="1:8" ht="25.5">
      <c r="A75" s="22">
        <v>28</v>
      </c>
      <c r="B75" s="17" t="s">
        <v>98</v>
      </c>
      <c r="C75" s="16" t="s">
        <v>99</v>
      </c>
      <c r="D75" s="17" t="s">
        <v>21</v>
      </c>
      <c r="E75" s="18">
        <v>440</v>
      </c>
      <c r="F75" s="19"/>
      <c r="G75" s="19"/>
      <c r="H75" s="13"/>
    </row>
    <row r="76" spans="1:7" ht="12.75">
      <c r="A76" s="39" t="s">
        <v>100</v>
      </c>
      <c r="B76" s="39"/>
      <c r="C76" s="39"/>
      <c r="D76" s="39"/>
      <c r="E76" s="39"/>
      <c r="F76" s="39"/>
      <c r="G76" s="20">
        <f>SUM(G75:G75)</f>
        <v>0</v>
      </c>
    </row>
    <row r="77" ht="12.75">
      <c r="C77" s="28"/>
    </row>
    <row r="78" spans="1:7" ht="12.75">
      <c r="A78" s="29"/>
      <c r="B78" s="30"/>
      <c r="C78" s="31" t="s">
        <v>101</v>
      </c>
      <c r="D78" s="32" t="s">
        <v>102</v>
      </c>
      <c r="E78" s="32"/>
      <c r="F78" s="32"/>
      <c r="G78" s="33">
        <f>SUM(G14+G24+G45+G53+G56+G73+G76)</f>
        <v>0</v>
      </c>
    </row>
    <row r="80" spans="1:7" ht="12.75">
      <c r="A80" s="29"/>
      <c r="B80" s="30"/>
      <c r="C80" s="31" t="s">
        <v>103</v>
      </c>
      <c r="D80" s="32" t="s">
        <v>102</v>
      </c>
      <c r="E80" s="32"/>
      <c r="F80" s="32"/>
      <c r="G80" s="33">
        <f>G78*1.23</f>
        <v>0</v>
      </c>
    </row>
    <row r="84" ht="12.75">
      <c r="A84" s="1" t="s">
        <v>104</v>
      </c>
    </row>
    <row r="86" spans="1:5" ht="12.75">
      <c r="A86" s="34" t="s">
        <v>1</v>
      </c>
      <c r="B86" s="34" t="s">
        <v>105</v>
      </c>
      <c r="C86" s="34" t="s">
        <v>106</v>
      </c>
      <c r="D86" s="49" t="s">
        <v>107</v>
      </c>
      <c r="E86" s="49"/>
    </row>
    <row r="87" spans="1:5" ht="12.75">
      <c r="A87" s="25" t="s">
        <v>9</v>
      </c>
      <c r="B87" s="35" t="s">
        <v>108</v>
      </c>
      <c r="C87" s="25" t="str">
        <f>B4</f>
        <v>Roboty przygotowawcze i rozbiórkowe</v>
      </c>
      <c r="D87" s="50">
        <f>G14</f>
        <v>0</v>
      </c>
      <c r="E87" s="50"/>
    </row>
    <row r="88" spans="1:5" ht="12.75">
      <c r="A88" s="25" t="s">
        <v>30</v>
      </c>
      <c r="B88" s="35" t="s">
        <v>109</v>
      </c>
      <c r="C88" s="25" t="str">
        <f>B15</f>
        <v>Roboty ziemne</v>
      </c>
      <c r="D88" s="50">
        <f>G24</f>
        <v>0</v>
      </c>
      <c r="E88" s="50"/>
    </row>
    <row r="89" spans="1:5" ht="12.75">
      <c r="A89" s="25" t="s">
        <v>43</v>
      </c>
      <c r="B89" s="35" t="s">
        <v>110</v>
      </c>
      <c r="C89" s="25" t="str">
        <f>B25</f>
        <v>Podbudowy</v>
      </c>
      <c r="D89" s="50">
        <f>G45</f>
        <v>0</v>
      </c>
      <c r="E89" s="50"/>
    </row>
    <row r="90" spans="1:5" ht="12.75">
      <c r="A90" s="25" t="s">
        <v>61</v>
      </c>
      <c r="B90" s="35" t="s">
        <v>111</v>
      </c>
      <c r="C90" s="25" t="str">
        <f>B46</f>
        <v>Elementy odwodnienia</v>
      </c>
      <c r="D90" s="50">
        <f>G53</f>
        <v>0</v>
      </c>
      <c r="E90" s="50"/>
    </row>
    <row r="91" spans="1:5" ht="12.75">
      <c r="A91" s="25" t="s">
        <v>72</v>
      </c>
      <c r="B91" s="35" t="s">
        <v>112</v>
      </c>
      <c r="C91" s="25" t="str">
        <f>B54</f>
        <v>Elementy dróg</v>
      </c>
      <c r="D91" s="50">
        <f>G56</f>
        <v>0</v>
      </c>
      <c r="E91" s="50"/>
    </row>
    <row r="92" spans="1:5" ht="12.75">
      <c r="A92" s="25" t="s">
        <v>78</v>
      </c>
      <c r="B92" s="35" t="s">
        <v>113</v>
      </c>
      <c r="C92" s="25" t="str">
        <f>B57</f>
        <v>Nawierzchnie</v>
      </c>
      <c r="D92" s="50">
        <f>G73</f>
        <v>0</v>
      </c>
      <c r="E92" s="50"/>
    </row>
    <row r="93" spans="1:5" ht="12.75">
      <c r="A93" s="25" t="s">
        <v>96</v>
      </c>
      <c r="B93" s="36">
        <v>28</v>
      </c>
      <c r="C93" s="25" t="str">
        <f>B74</f>
        <v>Roboty wykończeniowe</v>
      </c>
      <c r="D93" s="50">
        <f>G76</f>
        <v>0</v>
      </c>
      <c r="E93" s="50"/>
    </row>
    <row r="94" spans="1:5" ht="12.75">
      <c r="A94" s="25"/>
      <c r="B94" s="25"/>
      <c r="C94" s="4" t="s">
        <v>101</v>
      </c>
      <c r="D94" s="51">
        <f>SUM(D87:D93)</f>
        <v>0</v>
      </c>
      <c r="E94" s="51"/>
    </row>
    <row r="97" ht="12.75">
      <c r="C97" t="s">
        <v>114</v>
      </c>
    </row>
  </sheetData>
  <sheetProtection selectLockedCells="1" selectUnlockedCells="1"/>
  <mergeCells count="76">
    <mergeCell ref="D89:E89"/>
    <mergeCell ref="D90:E90"/>
    <mergeCell ref="D91:E91"/>
    <mergeCell ref="D92:E92"/>
    <mergeCell ref="D93:E93"/>
    <mergeCell ref="D94:E94"/>
    <mergeCell ref="A73:F73"/>
    <mergeCell ref="B74:G74"/>
    <mergeCell ref="A76:F76"/>
    <mergeCell ref="D86:E86"/>
    <mergeCell ref="D87:E87"/>
    <mergeCell ref="D88:E88"/>
    <mergeCell ref="A67:A70"/>
    <mergeCell ref="B67:B70"/>
    <mergeCell ref="D67:D70"/>
    <mergeCell ref="E67:E70"/>
    <mergeCell ref="F67:F70"/>
    <mergeCell ref="G67:G70"/>
    <mergeCell ref="A63:A66"/>
    <mergeCell ref="B63:B66"/>
    <mergeCell ref="D63:D66"/>
    <mergeCell ref="E63:E66"/>
    <mergeCell ref="F63:F66"/>
    <mergeCell ref="G63:G66"/>
    <mergeCell ref="A58:A62"/>
    <mergeCell ref="B58:B62"/>
    <mergeCell ref="D58:D62"/>
    <mergeCell ref="E58:E62"/>
    <mergeCell ref="F58:F62"/>
    <mergeCell ref="G58:G62"/>
    <mergeCell ref="A45:F45"/>
    <mergeCell ref="B46:G46"/>
    <mergeCell ref="A53:F53"/>
    <mergeCell ref="B54:G54"/>
    <mergeCell ref="A56:F56"/>
    <mergeCell ref="B57:G57"/>
    <mergeCell ref="A40:A44"/>
    <mergeCell ref="B40:B44"/>
    <mergeCell ref="D40:D44"/>
    <mergeCell ref="E40:E44"/>
    <mergeCell ref="F40:F44"/>
    <mergeCell ref="G40:G44"/>
    <mergeCell ref="A35:A39"/>
    <mergeCell ref="B35:B39"/>
    <mergeCell ref="D35:D39"/>
    <mergeCell ref="E35:E39"/>
    <mergeCell ref="F35:F39"/>
    <mergeCell ref="G35:G39"/>
    <mergeCell ref="A31:A34"/>
    <mergeCell ref="B31:B34"/>
    <mergeCell ref="D31:D34"/>
    <mergeCell ref="E31:E34"/>
    <mergeCell ref="F31:F34"/>
    <mergeCell ref="G31:G34"/>
    <mergeCell ref="A24:F24"/>
    <mergeCell ref="B25:G25"/>
    <mergeCell ref="A26:A30"/>
    <mergeCell ref="B26:B30"/>
    <mergeCell ref="D26:D30"/>
    <mergeCell ref="E26:E30"/>
    <mergeCell ref="F26:F30"/>
    <mergeCell ref="G26:G30"/>
    <mergeCell ref="A14:F14"/>
    <mergeCell ref="B15:G15"/>
    <mergeCell ref="A16:A22"/>
    <mergeCell ref="B16:B22"/>
    <mergeCell ref="D16:D22"/>
    <mergeCell ref="E16:E22"/>
    <mergeCell ref="F16:F22"/>
    <mergeCell ref="G16:G22"/>
    <mergeCell ref="A2:A3"/>
    <mergeCell ref="B2:B3"/>
    <mergeCell ref="C2:C3"/>
    <mergeCell ref="D2:E2"/>
    <mergeCell ref="F2:F3"/>
    <mergeCell ref="G2:G3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uzytkownik2</dc:creator>
  <cp:keywords/>
  <dc:description/>
  <cp:lastModifiedBy>uzytkownik2</cp:lastModifiedBy>
  <dcterms:modified xsi:type="dcterms:W3CDTF">2021-04-02T09:18:15Z</dcterms:modified>
  <cp:category/>
  <cp:version/>
  <cp:contentType/>
  <cp:contentStatus/>
</cp:coreProperties>
</file>