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2760" yWindow="32760" windowWidth="28800" windowHeight="11685" activeTab="2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lokalizacje" sheetId="6" r:id="rId6"/>
    <sheet name="szkody" sheetId="7" r:id="rId7"/>
  </sheets>
  <definedNames>
    <definedName name="_xlfn.AGGREGATE" hidden="1">#NAME?</definedName>
    <definedName name="_xlnm.Print_Area" localSheetId="1">'budynki'!$A$1:$AB$148</definedName>
    <definedName name="_xlnm.Print_Area" localSheetId="2">'elektronika '!$A$1:$D$1047</definedName>
    <definedName name="_xlnm.Print_Area" localSheetId="0">'informacje ogólne'!$A$1:$G$25</definedName>
    <definedName name="_xlnm.Print_Area" localSheetId="3">'środki trwałe'!$A$1:$F$28</definedName>
  </definedNames>
  <calcPr fullCalcOnLoad="1"/>
</workbook>
</file>

<file path=xl/sharedStrings.xml><?xml version="1.0" encoding="utf-8"?>
<sst xmlns="http://schemas.openxmlformats.org/spreadsheetml/2006/main" count="3525" uniqueCount="1514">
  <si>
    <t>RAZEM</t>
  </si>
  <si>
    <t>PKD</t>
  </si>
  <si>
    <t>L.p.</t>
  </si>
  <si>
    <t>Nazwa jednostki</t>
  </si>
  <si>
    <t>REGON</t>
  </si>
  <si>
    <t>lokalizacja (adres)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</si>
  <si>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</si>
  <si>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</si>
  <si>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</si>
  <si>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</si>
  <si>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</si>
  <si>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</si>
  <si>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</si>
  <si>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</si>
  <si>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</si>
  <si>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</si>
  <si>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</si>
  <si>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</si>
  <si>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</si>
  <si>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</si>
  <si>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</si>
  <si>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</si>
  <si>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</si>
  <si>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</si>
  <si>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</si>
  <si>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</si>
  <si>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</si>
  <si>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</si>
  <si>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</si>
  <si>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</si>
  <si>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</si>
  <si>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</si>
  <si>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</si>
  <si>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</si>
  <si>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</si>
  <si>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</si>
  <si>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</si>
  <si>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</si>
  <si>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</si>
  <si>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</si>
  <si>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</si>
  <si>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</si>
  <si>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Adres</t>
  </si>
  <si>
    <t xml:space="preserve">Wykaz sprzętu elektronicznego przenośnego </t>
  </si>
  <si>
    <t>Wykaz sprzętu elektronicznego stacjonarnego</t>
  </si>
  <si>
    <t>KOMENDA WOJEWÓDZKA PAŃSTWOWEJ STRAŻY POŻARNEJ  W RZESZOWIE</t>
  </si>
  <si>
    <t>ul. Mochnackiego 4,
35-016 Rzeszów</t>
  </si>
  <si>
    <t>000658142</t>
  </si>
  <si>
    <t>8425Z</t>
  </si>
  <si>
    <t>ochrona przeciwpożarowa</t>
  </si>
  <si>
    <t>KOMENDA MIEJSKA PAŃSTWOWEJ STRAŻY POŻARNEJ W KROŚNIE</t>
  </si>
  <si>
    <t>ul. Niepodległości 6, 
38-402 Krosno</t>
  </si>
  <si>
    <t>000599072</t>
  </si>
  <si>
    <t>KOMENDA MIEJSKA PAŃSTWOWEJ STRAŻY POŻARNEJ W PRZEMYŚLU</t>
  </si>
  <si>
    <t>Pl. Św. Floriana 1, 
37-700 Przemyśl</t>
  </si>
  <si>
    <t>KOMENDA MIEJSKA PAŃSTWOWEJ STRAŻY POŻARNEJ W RZESZOWIE</t>
  </si>
  <si>
    <t>ul. Mochnackiego 4, 
35-016 Rzeszów</t>
  </si>
  <si>
    <t>000867880</t>
  </si>
  <si>
    <t>KOMENDA MIEJSKA PAŃSTWOWEJ STRAŻY POŻARNEJ W TARNOBRZEGU</t>
  </si>
  <si>
    <t>ul. Targowa 3,
39-400 Tarnobrzeg</t>
  </si>
  <si>
    <t>830413521</t>
  </si>
  <si>
    <t>KOMENDA POWIATOWA PAŃSTWOWEJ STRAŻY POŻARNEJ W BRZOZOWIE</t>
  </si>
  <si>
    <t xml:space="preserve">ul. Mickiewicza 1, 
36-200 Brzozów </t>
  </si>
  <si>
    <t>370445830</t>
  </si>
  <si>
    <t>KOMENDA POWIATOWA PAŃSTWOWEJ STRAŻY POŻARNEJ W DĘBICY</t>
  </si>
  <si>
    <t>ul. Poddęby 6a,
39-200 Dębica</t>
  </si>
  <si>
    <t>851665261</t>
  </si>
  <si>
    <t>KOMENDA POWIATOWA PAŃSTWOWEJ STRAŻY POŻARNEJ W JAROSŁAWIU</t>
  </si>
  <si>
    <t>ul. Morawska 2, 
37-500 Jarosław</t>
  </si>
  <si>
    <t>KOMENDA POWIATOWA PAŃSTWOWEJ STRAŻY POŻARNEJ W JAŚLE</t>
  </si>
  <si>
    <t>ul. Mickiewicza 33, 
38-200 Jasło</t>
  </si>
  <si>
    <t>KOMENDA POWIATOWA PAŃSTWOWEJ STRAŻY POŻARNEJ W KOLBUSZOWEJ</t>
  </si>
  <si>
    <t>ul. Piekarska 13,
36-100 Kolbuszowa</t>
  </si>
  <si>
    <t>690587380</t>
  </si>
  <si>
    <t>KOMENDA POWIATOWA PAŃSTWOWEJ STRAŻY POŻARNEJ W LESKU</t>
  </si>
  <si>
    <t>Al. Jana Pawła II 2,
38-600 Lesko</t>
  </si>
  <si>
    <t>KOMENDA POWIATOWA PAŃSTWOWEJ STRAŻY POŻARNEJ W LEŻAJSKU</t>
  </si>
  <si>
    <t>ul. Opalińskiego 6,
37-300 Leżajsk</t>
  </si>
  <si>
    <t>005130546</t>
  </si>
  <si>
    <t>KOMENDA POWIATOWA PAŃSTWOWEJ STRAŻY POŻARNEJ W LUBACZOWIE</t>
  </si>
  <si>
    <t>ul. Sobieskiego 13, 
37- 600 Lubaczów</t>
  </si>
  <si>
    <t>KOMENDA POWIATOWA PAŃSTWOWEJ STRAŻY POŻARNEJ W ŁAŃCUCIE</t>
  </si>
  <si>
    <t>ul. Grunwaldzka 68, 
37-100 Łańcut</t>
  </si>
  <si>
    <t>005130569</t>
  </si>
  <si>
    <t>KOMENDA POWIATOWA PAŃSTWOWEJ STRAŻY POŻARNEJ W MIELCU</t>
  </si>
  <si>
    <t>ul. Sienkiewicza 54, 
39-300 Mielec</t>
  </si>
  <si>
    <t>001254352</t>
  </si>
  <si>
    <t>KOMENDA POWIATOWA PAŃSTWOWEJ STRAŻY POŻARNEJ W NISKU</t>
  </si>
  <si>
    <t>ul. Nowa 42, 
37-400 Nisko</t>
  </si>
  <si>
    <t>830413685</t>
  </si>
  <si>
    <t>KOMENDA POWIATOWA PAŃSTWOWEJ STRAŻY POŻARNEJ W PRZEWORSKU</t>
  </si>
  <si>
    <t>ul. Ignacego Krasickiego 7, 37-200 Przeworsk</t>
  </si>
  <si>
    <t>650903210</t>
  </si>
  <si>
    <t>KOMENDA POWIATOWA PAŃSTWOWEJ STRAŻY POŻARNEJ W ROPCZYCACH</t>
  </si>
  <si>
    <t>ul. Św. Floriana 6, 
39-100 Ropczyce</t>
  </si>
  <si>
    <t>001254346</t>
  </si>
  <si>
    <t>KOMENDA POWIATOWA PAŃSTWOWEJ STRAŻY POŻARNEJ W SANOKU</t>
  </si>
  <si>
    <t>ul. Wincentego Witosa 60, 38-500 Sanok</t>
  </si>
  <si>
    <t>KOMENDA POWIATOWA PAŃSTWOWEJ STRAŻY POŻARNEJ W STALOWEJ WOLI</t>
  </si>
  <si>
    <t>Al. J. Pawla II 27, 
37-450 Stalowa Wola</t>
  </si>
  <si>
    <t>830413596</t>
  </si>
  <si>
    <t>KOMENDA POWIATOWA PAŃSTWOWEJ STRAŻY POŻARNEJ W STRZYŻOWIE</t>
  </si>
  <si>
    <t>ul. Sportowa 20, 
38-100 Strzyżów</t>
  </si>
  <si>
    <t>005130552</t>
  </si>
  <si>
    <t>KOMENDA POWIATOWA PAŃSTWOWEJ STRAŻY POŻARNEJ W USTRZYKACH DOLNYCH</t>
  </si>
  <si>
    <t>371036619</t>
  </si>
  <si>
    <t>2. KOMENDA MIEJSKA PAŃSTWOWEJ STRAŻY POŻARNEJ W KROŚNIE</t>
  </si>
  <si>
    <t>4. KOMENDA MIEJSKA PAŃSTWOWEJ STRAŻY POŻARNEJ W RZESZOWIE</t>
  </si>
  <si>
    <t>5. KOMENDA MIEJSKA PAŃSTWOWEJ STRAŻY POŻARNEJ W TARNOBRZEGU</t>
  </si>
  <si>
    <t>6. KOMENDA POWIATOWA PAŃSTWOWEJ STRAŻY POŻARNEJ W BRZOZOWIE</t>
  </si>
  <si>
    <t>7. KOMENDA POWIATOWA PAŃSTWOWEJ STRAŻY POŻARNEJ W DĘBICY</t>
  </si>
  <si>
    <t>8. KOMENDA POWIATOWA PAŃSTWOWEJ STRAŻY POŻARNEJ W JAROSŁAWIU</t>
  </si>
  <si>
    <t>9. KOMENDA POWIATOWA PAŃSTWOWEJ STRAŻY POŻARNEJ W JAŚLE</t>
  </si>
  <si>
    <t>11. KOMENDA POWIATOWA PAŃSTWOWEJ STRAŻY POŻARNEJ W LESKU</t>
  </si>
  <si>
    <t>12. KOMENDA POWIATOWA PAŃSTWOWEJ STRAŻY POŻARNEJ W LEŻAJSKU</t>
  </si>
  <si>
    <t>13. KOMENDA POWIATOWA PAŃSTWOWEJ STRAŻY POŻARNEJ W LUBACZOWIE</t>
  </si>
  <si>
    <t>1. KOMENDA WOJEWÓDZKA PAŃSTWOWEJ STRAŻY POŻARNEJ  W RZESZOWIE</t>
  </si>
  <si>
    <t>14. KOMENDA POWIATOWA PAŃSTWOWEJ STRAŻY POŻARNEJ W ŁAŃCUCIE</t>
  </si>
  <si>
    <t>15. KOMENDA POWIATOWA PAŃSTWOWEJ STRAŻY POŻARNEJ W MIELCU</t>
  </si>
  <si>
    <t>16. KOMENDA POWIATOWA PAŃSTWOWEJ STRAŻY POŻARNEJ W NISKU</t>
  </si>
  <si>
    <t>17. KOMENDA POWIATOWA PAŃSTWOWEJ STRAŻY POŻARNEJ W PRZEWORSKU</t>
  </si>
  <si>
    <t>18. KOMENDA POWIATOWA PAŃSTWOWEJ STRAŻY POŻARNEJ W ROPCZYCACH</t>
  </si>
  <si>
    <t>19. KOMENDA POWIATOWA PAŃSTWOWEJ STRAŻY POŻARNEJ W SANOKU</t>
  </si>
  <si>
    <t>21. KOMENDA POWIATOWA PAŃSTWOWEJ STRAŻY POŻARNEJ W STRZYŻOWIE</t>
  </si>
  <si>
    <t>22. KOMENDA POWIATOWA PAŃSTWOWEJ STRAŻY POŻARNEJ W USTRZYKACH DOLNYCH</t>
  </si>
  <si>
    <t>10. KOMENDA POWIATOWA PAŃSTWOWEJ STRAŻY POŻARNEJ W KOLBUSZOWEJ</t>
  </si>
  <si>
    <t>3. KOMENDA MIEJSKA PAŃSTWOWEJ STRAŻY POŻARNEJ W PRZEMYŚLU</t>
  </si>
  <si>
    <t>Tabela nr 1 - Informacje ogólne do oceny ryzyka w Komendach Państwowej Strazy Pożarnej woj. podkarpackiego</t>
  </si>
  <si>
    <t>Tabela nr 2 - Wykaz budynków i budowli w Komendach Państwowej Strazy Pożarnej woj. podkarpackiego</t>
  </si>
  <si>
    <t>WYKAZ LOKALIZACJI, W KTÓRYCH PROWADZONA JEST DZIAŁALNOŚĆ ORAZ LOKALIZACJI, GDZIE ZNAJDUJE SIĘ MIENIE NALEŻĄCE DO KOMEND PAŃSTWOWEJ STRAŻY POŻARNEJ WOJ. PODKARPACKIEGO (nie wykazane w załączniku nr 1 - poniższy wykaz nie musi być pełnym wykazem lokalizacji)</t>
  </si>
  <si>
    <t>20. KOMENDA POWIATOWA PAŃSTWOWEJ STRAŻY POŻARNEJ W STALOWEJ WOLI</t>
  </si>
  <si>
    <t>1 Maja 22,
 38-700 Ustrzyki Dolne</t>
  </si>
  <si>
    <t>suma ubezpieczenia (wartość księgowa brutto)</t>
  </si>
  <si>
    <t>suma ubezpieczenia (wartość odtworzeniowa)</t>
  </si>
  <si>
    <t>w tym namioty</t>
  </si>
  <si>
    <t>czy budynek jest przeznaczony do rozbiórki?</t>
  </si>
  <si>
    <t>czy budynek jest użytkowany?</t>
  </si>
  <si>
    <t>Mienie będące w posiadaniu (użytkowane) na podstawie umów najmu, dzierżawy, użytkowania, leasingu lub umów pokrewnych</t>
  </si>
  <si>
    <t>zabezpieczenia
(znane zabiezpieczenia p-poż i przeciw kradzieżowe)</t>
  </si>
  <si>
    <t>Tabela nr 4</t>
  </si>
  <si>
    <t>Tabela nr 3 - Wykaz sprzętu elektronicznego w Komendach Państwowej Strazy Pożarnej woj. podkarpackiego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</si>
  <si>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</si>
  <si>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</si>
  <si>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</si>
  <si>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</si>
  <si>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</si>
  <si>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</si>
  <si>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</si>
  <si>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Tabela nr 5 - Wykaz maszyn i urządzeń do ubezpieczenia od uszkodzeń (od wszystkich ryzyk)</t>
  </si>
  <si>
    <t>Tabela nr 6</t>
  </si>
  <si>
    <t>ŁĄCZNIE</t>
  </si>
  <si>
    <t>1. KOMENDA WOJEWÓDZKA PAŃSTWOWEJ STRAŻY POŻARNEJ W RZESZOWIE</t>
  </si>
  <si>
    <t>Budynek główny strażnicy</t>
  </si>
  <si>
    <t>biurowo-garażowy</t>
  </si>
  <si>
    <t>tak</t>
  </si>
  <si>
    <t>Nie</t>
  </si>
  <si>
    <t>hydranty wewnętrzne (8), gaśnice (10), system oddymiania z czujkami (bud. KW), całodobowy dozór fizyczny i techniczny</t>
  </si>
  <si>
    <t>ul. Mochnackiego 4, Rzeszów</t>
  </si>
  <si>
    <t>Budynek administracyjno-magazynowy</t>
  </si>
  <si>
    <t>biurowo-magazynowy</t>
  </si>
  <si>
    <t>gaśnice (6), całodobowy dozór fizyczny i techniczny</t>
  </si>
  <si>
    <t>Budynek bazy szkoleniowej dla potrzeb ratownictwa wodnego</t>
  </si>
  <si>
    <t>socjalno-szkoleniowy</t>
  </si>
  <si>
    <t>gaśnice (3)</t>
  </si>
  <si>
    <t>Polańczyk, Cypel</t>
  </si>
  <si>
    <t>Budynek myjni</t>
  </si>
  <si>
    <t>gospodarczy</t>
  </si>
  <si>
    <t xml:space="preserve">gaśnica(1), hydrant wenętrzny </t>
  </si>
  <si>
    <t>Budynek magazynowy</t>
  </si>
  <si>
    <t>magazyn</t>
  </si>
  <si>
    <t>gaśnice(3)</t>
  </si>
  <si>
    <t>Wspinalnia</t>
  </si>
  <si>
    <t>szkoleniowy</t>
  </si>
  <si>
    <t>gaśnica(1)</t>
  </si>
  <si>
    <t>Wiata</t>
  </si>
  <si>
    <t>magazynowy</t>
  </si>
  <si>
    <t>gaśnice (2)</t>
  </si>
  <si>
    <t>Wspinalnia sportowa</t>
  </si>
  <si>
    <t>brak</t>
  </si>
  <si>
    <t>Magazynek stacji paliw</t>
  </si>
  <si>
    <t>gaśnica (1)</t>
  </si>
  <si>
    <t>Budynek warsztatowo - szkoleniowy - budynek szkoleniowy z częścią garażową</t>
  </si>
  <si>
    <t>szkoleniowo-warsztatowy</t>
  </si>
  <si>
    <t>1998/2009</t>
  </si>
  <si>
    <t>gaśnice (5), całodobowy dozór fizyczny</t>
  </si>
  <si>
    <t>ul. Nowa 42, Nisko</t>
  </si>
  <si>
    <t>Budynek z komorą do ćwiczeń gazowo-dymowych - budynek jednokondygnacyj. ćwiczebny ze ścieżką treningową</t>
  </si>
  <si>
    <t>całodobowy dozór fizyczny</t>
  </si>
  <si>
    <t>Wspinalnia nr 1 - ściana ćwiczeń (wspinalnia południowa)</t>
  </si>
  <si>
    <t>2007/2010</t>
  </si>
  <si>
    <t xml:space="preserve">całodobowy dozór fizyczny </t>
  </si>
  <si>
    <t>Wspinalnia - ściana ćwiczeń przy budynku szkoleniowym</t>
  </si>
  <si>
    <t>Budynek szkoleniowy - dwukondygnacyjny</t>
  </si>
  <si>
    <t>szkoleniowo-socjalny</t>
  </si>
  <si>
    <t>hydranty wewnętrzne (3), gaśnice (5), całodobowy dozór fizyczny</t>
  </si>
  <si>
    <t>Budynek ćwiczebny w części poligonowej - katastrofy budowlane</t>
  </si>
  <si>
    <t>cegła</t>
  </si>
  <si>
    <t>gęstożebrowy</t>
  </si>
  <si>
    <t>na części 6 kondygnacyjne jstropodach żelbetowy/ papa a na czesci 2 kondygnacyjnej drewno/blachodachówka</t>
  </si>
  <si>
    <t>stan dobry</t>
  </si>
  <si>
    <t>6 i 2</t>
  </si>
  <si>
    <t>nie</t>
  </si>
  <si>
    <t>płyty kanałowe</t>
  </si>
  <si>
    <t>stropodach żelbetowy/ papa</t>
  </si>
  <si>
    <t>drewno</t>
  </si>
  <si>
    <t>drewno, blachodachówka</t>
  </si>
  <si>
    <t>stan b. dobry</t>
  </si>
  <si>
    <t>nd</t>
  </si>
  <si>
    <t>pustak ceramiczny</t>
  </si>
  <si>
    <t>zelbet</t>
  </si>
  <si>
    <t>żelbet</t>
  </si>
  <si>
    <t>stal/cegła</t>
  </si>
  <si>
    <t>stal</t>
  </si>
  <si>
    <t>stal/drewno/cegła</t>
  </si>
  <si>
    <t>drewno, blacha trapezowa</t>
  </si>
  <si>
    <t>pustak z  gazobetonu</t>
  </si>
  <si>
    <t>dobry</t>
  </si>
  <si>
    <t>b. dobry</t>
  </si>
  <si>
    <t>697 + 111</t>
  </si>
  <si>
    <t>stal/drewno</t>
  </si>
  <si>
    <t>X</t>
  </si>
  <si>
    <t>cegła/bloczki betonowe</t>
  </si>
  <si>
    <t>strop żelbetowy monolityczny</t>
  </si>
  <si>
    <t>stal/blacha trapezowa</t>
  </si>
  <si>
    <t>KOMPUTER DELL XPS 8930 9700K 16 512 1 W10P - 3 szt.</t>
  </si>
  <si>
    <t>URZĄDZENIE WIELOFUNKCYJNE KYOCERA TASKALFA 351CI 4W1 KPL</t>
  </si>
  <si>
    <t>NISZCZARKA FELLOWES 99 CI</t>
  </si>
  <si>
    <t>NISZCZARKA FELLOWES 60 CS</t>
  </si>
  <si>
    <t>SONDBAR SAMSUNG HW-R650 340W</t>
  </si>
  <si>
    <t>NISZCZARKA FELLOWES 225 CI</t>
  </si>
  <si>
    <t>NISZCZARKA FELLOWES 73 CI</t>
  </si>
  <si>
    <t>EKSPRES DO KAWY CAFFEO BARISTA TS SMART SST STAL NIERDZEWNA F860-100EU</t>
  </si>
  <si>
    <t>DRUKARKA ETYKIET ZEBRA GK420T</t>
  </si>
  <si>
    <t>SERWER PLIKÓW QNAP TS-431X2-8G 4X HDD 8GB</t>
  </si>
  <si>
    <t>KAMERA LOGITECH C310</t>
  </si>
  <si>
    <t>SOUNDBAR CREATIVE LABS 2.1 40W</t>
  </si>
  <si>
    <t>PRZEŁĄCZNIK SIECIOWY WARSTWY 3 ALCATEL-LUCENT OS6880-P48</t>
  </si>
  <si>
    <t>MACIERZ DYSKOWA TYP ME4012</t>
  </si>
  <si>
    <t>URZĄDZENIE WIELOFUNKCYJNE- KYOCERA TASKALFA 3253CI</t>
  </si>
  <si>
    <t>ŚCIANA WIZYJNA- DOSTAWA I KONFIGURACJA</t>
  </si>
  <si>
    <t>ZESTAW DO TRANSMISJI WIDEO Z DRONA W CZASIE RZECZYWISTYM</t>
  </si>
  <si>
    <t>SYSTEM TRANSMISJI OBRAZU I DŹWIĘKU</t>
  </si>
  <si>
    <t>STACJONARNY KOMÓRKOWY TELEFON JABLOCOM ESSENCE GDP-06</t>
  </si>
  <si>
    <t>SERWER PORTÓW SZEREGOWYCH MOXA NPORT 5210 EU WRAZ Z UCHWYTEM MOXADK35A</t>
  </si>
  <si>
    <t>ANTENA PROCOM CXL 3-3LW L</t>
  </si>
  <si>
    <t>DEKODER DO PRZECHWYTYWANIA OBRAZÓW Z KAMER</t>
  </si>
  <si>
    <t>RADIOTELEFON GM-360</t>
  </si>
  <si>
    <t>DRUKARKA HP PAGEWIDE PRO452DW</t>
  </si>
  <si>
    <t>KONWERTER SYGNAŁU HDMI NA LAN SPH-676C 4K IPCOLOR</t>
  </si>
  <si>
    <t>FOTOKOMÓRKA ZESTAW FKZ2000S</t>
  </si>
  <si>
    <t>MOBILNY ZESTAW NAGŁOŚNIENIOWY 15UHFBT STAT</t>
  </si>
  <si>
    <t>TELEFON KOMÓRKOWY HUAWEI P30 PRO 128 GB</t>
  </si>
  <si>
    <t>RADIOTELEFON MOTOROLA DM4600E WRAZ Z ANTENĄ SAMOCHODOWĄ</t>
  </si>
  <si>
    <t>TELEFON KOMÓRKOWY OPPO RENO 4 LITE - 29 szt.</t>
  </si>
  <si>
    <t>KOMPUTER DELL L7400 8665U 16G 512G W10P, STACJA DOKUJĄCA D6000 - 13 szt.</t>
  </si>
  <si>
    <t>RADIOTELEFON DM4601E</t>
  </si>
  <si>
    <t>System integrujący radiotelefony wyniesione zlokalizowany w - Wieżowiec ul. Krakowska 18F, Rzeszów / GSM</t>
  </si>
  <si>
    <t xml:space="preserve">Pomieszczenie zamykane oraz szafka na klucz, hydrant. </t>
  </si>
  <si>
    <t>BUDYNEK GŁÓWNY Z WIEŻĄ I WSPINALNIĄ</t>
  </si>
  <si>
    <t>KOMENDA MIEJSKA PAŃSTWOWEJ STRAŻY POŻARNEJ</t>
  </si>
  <si>
    <t>TAK</t>
  </si>
  <si>
    <t>NIE</t>
  </si>
  <si>
    <t xml:space="preserve">-GAŚNICE PROSZKOWE: GP2x-7szt. GP6x-5szt. Gp12z-1szt. GP50z-1szt.                     -GAŚNICE ŚNIEGOWE: GS5x-2szt.                 AS12-1szt.                                                                   -MONITORING </t>
  </si>
  <si>
    <t>ul. Niepodległości nr 6                                              38-400 Krosno</t>
  </si>
  <si>
    <t>GARAŻOWA STACJA PALIW</t>
  </si>
  <si>
    <t>MAGAZYN MATERIAŁÓW PĘDNYCH</t>
  </si>
  <si>
    <t>-GAŚNICE ŚNIEGOWE: AS12-2szt.                     -DOZÓR</t>
  </si>
  <si>
    <t>WSPINALNIA</t>
  </si>
  <si>
    <t>ŚCIANA DO ĆWICZEŃ</t>
  </si>
  <si>
    <t>-DOZÓR</t>
  </si>
  <si>
    <t>BUDYNEK GARAŻOWO-MAGAZYNOWY NR 1</t>
  </si>
  <si>
    <t>MAGAZYNOWO-GARAŻOWY</t>
  </si>
  <si>
    <t>-GAŚNICA PROSZKOWA AP25z-1szt.</t>
  </si>
  <si>
    <t>BUDYNEK GARAŻOWO-MAGAZYNOWY NR 2</t>
  </si>
  <si>
    <t>MAGAZYNOWO-GARAŻOWY+prowadzenie zajęć edukacyjnych dla dzieci z zakresu ochrony ppoż</t>
  </si>
  <si>
    <t>-GAŚNICE PROSZKOWE: GP6x-1szt. GP4x-1szt.  GP2X-1szt.                                       -DOZÓR</t>
  </si>
  <si>
    <t>NAJAZD SAMOCHODOWY</t>
  </si>
  <si>
    <t>DORAŹNA OBSŁUGA TECHNICZNA POJAZDÓW</t>
  </si>
  <si>
    <t>KOMORA DYMOWA</t>
  </si>
  <si>
    <t>OBIEKT ĆWICZEBNO-TRENINGOWY</t>
  </si>
  <si>
    <t>CEGŁA, PUSTAK</t>
  </si>
  <si>
    <t>ŻELBETON</t>
  </si>
  <si>
    <t>DWUSPADOWY KONSTRUKCJA: DREWNIANA POKRYTA BLACHĄ TRAPEZOWĄ</t>
  </si>
  <si>
    <t>nie dotyczy</t>
  </si>
  <si>
    <t>JEDNOSPADOWY BLACHA TRAPEZOWA</t>
  </si>
  <si>
    <t>KONSTRUKCJA STALOWA, ODESKOWANIE</t>
  </si>
  <si>
    <t>CEGŁA</t>
  </si>
  <si>
    <t>KONSTRUKCJA STALOWA I BETONOWA</t>
  </si>
  <si>
    <t>KONSTRUKCJA STALOWA+płyta OSB wypełnienie styropian 100mm</t>
  </si>
  <si>
    <t>LAPTOP DELL INSPIRION 3793</t>
  </si>
  <si>
    <t>LAPTOP HP250G7</t>
  </si>
  <si>
    <t>LAPTOP ASUS F15</t>
  </si>
  <si>
    <t>PROJEKTOR OPTOMA HD144X</t>
  </si>
  <si>
    <t>ZESTAW KOMPUTEROWY i7 LGA BOX 1200</t>
  </si>
  <si>
    <t>SYSTEM INTEGRUJĄCY ŚRODKI ŁĄCZNOŚCI</t>
  </si>
  <si>
    <t>SYSTEM TRANSMISJI OBRAZU I DŻWIĘKU</t>
  </si>
  <si>
    <t>ZAPROGRAMOWANY MODUŁ PA1001                       (sterownik przełączania sieci energetycznej)</t>
  </si>
  <si>
    <t>Jednostka Ratowniczo-Gaśnicza NR 2</t>
  </si>
  <si>
    <t>garażowo-koszarowa</t>
  </si>
  <si>
    <t>gaśnice proszkowe ABC 10 szt., monitoring wizyjny, dozór całodobowy,</t>
  </si>
  <si>
    <t>Rzeszów ul. Hetmańska 120</t>
  </si>
  <si>
    <t>Jednostka Ratowniczo-Gaśnicza NR 3</t>
  </si>
  <si>
    <t>TAK (od 01.11.2020r.)</t>
  </si>
  <si>
    <t>gaśnice proszkowe ABC 11 szt., hydrant wewnętrzny 7 szt., hydrant zewnętrzny 1 szt., monitoring wizyjny, dozór całodobowy od 01.11.2020r.</t>
  </si>
  <si>
    <t>Rzeszów ul. Inwestycyjna 8</t>
  </si>
  <si>
    <t>pustak/cegła</t>
  </si>
  <si>
    <t>stropodach</t>
  </si>
  <si>
    <t>część koszarowa: żelbet; część garażowa: konstrukcja strunobetonowa, blacha z dociepleniem; papa</t>
  </si>
  <si>
    <t>bardzo dobry</t>
  </si>
  <si>
    <t>KOMPUTER DELL T3630</t>
  </si>
  <si>
    <t>KOMPUTER LENOVO V530</t>
  </si>
  <si>
    <t>KOMPUTER LENOVO</t>
  </si>
  <si>
    <t>Komputer DELLPREC T3640</t>
  </si>
  <si>
    <t>Komputer lenovo</t>
  </si>
  <si>
    <t>CENTRALA TELEFONICZNA</t>
  </si>
  <si>
    <t>DOMOFON</t>
  </si>
  <si>
    <t>Bramka sms SKKM</t>
  </si>
  <si>
    <t>Komputer DELL 3650</t>
  </si>
  <si>
    <t>System transmisji obrazu i dźwięku (KW - użyczenie)</t>
  </si>
  <si>
    <t>System integrujący środki łączności (KW - użyczenie)</t>
  </si>
  <si>
    <t>LAPTOP LENOVO E490</t>
  </si>
  <si>
    <t>Kamera termowizyjna</t>
  </si>
  <si>
    <t>APARAT TELEFONICZNY CISCO TYP A</t>
  </si>
  <si>
    <t>APARAT TELEFONICZNY CISCO TYP B</t>
  </si>
  <si>
    <t>NOTEBOOK LENOVO</t>
  </si>
  <si>
    <t>Telefon iPhone 12 mini</t>
  </si>
  <si>
    <t>Telefon Samsung Galaxy S21</t>
  </si>
  <si>
    <t>Rzeszów ul. Mochnackiego 4</t>
  </si>
  <si>
    <t>gaśnice (14 szt.: proszkowe, śniegowe), hydrant, dozór całodobowy, monitoring wizyjny)</t>
  </si>
  <si>
    <t>Budynek strażnicy</t>
  </si>
  <si>
    <t>socjalny, garaże, administracyjny</t>
  </si>
  <si>
    <t>gaśnice, monitoring wizyjny na zewnątrz budynku (kamery)</t>
  </si>
  <si>
    <t>Tarnobrzeg, ul. Targowa 3</t>
  </si>
  <si>
    <t>Budynek magazynowo-garażowy</t>
  </si>
  <si>
    <t>magazynowy, garaże</t>
  </si>
  <si>
    <t>Budynek straży pożarnej</t>
  </si>
  <si>
    <t>socjalny, garażowy</t>
  </si>
  <si>
    <t>Nowa Dęba, ul. Szypowskiego 23</t>
  </si>
  <si>
    <t>Budynek garaży</t>
  </si>
  <si>
    <t>garażowo-magazynowy</t>
  </si>
  <si>
    <t>Budynek portierni</t>
  </si>
  <si>
    <t>administracyjny</t>
  </si>
  <si>
    <t>żelbetowy</t>
  </si>
  <si>
    <t>więźba drewniana kryta blachą</t>
  </si>
  <si>
    <t>dobre</t>
  </si>
  <si>
    <t>dobra</t>
  </si>
  <si>
    <t xml:space="preserve">stropodach kryty papą </t>
  </si>
  <si>
    <t>żelbetowe płyty stropowe</t>
  </si>
  <si>
    <t>Laptop NOTEBOOK HP Elitebook 2560p</t>
  </si>
  <si>
    <t>Komputer Suunto Zoop Novo</t>
  </si>
  <si>
    <t>Makita Szlifierkopolerka 180mm 1600 W</t>
  </si>
  <si>
    <t>Laminator Follewes Neptune 3 A3</t>
  </si>
  <si>
    <t>Laptop Notebok HP Probook 640 G1</t>
  </si>
  <si>
    <t>Radiotelefon Motorola DM 4600E</t>
  </si>
  <si>
    <t>Laptop Fujitsu Lifbook</t>
  </si>
  <si>
    <t xml:space="preserve">Myjka do okien KARCHER </t>
  </si>
  <si>
    <t>Odkurzacz piorący KARCHER SE 4002</t>
  </si>
  <si>
    <t>Miernik detektor gazu TETRA 3 O2/CH4/H2S/CO</t>
  </si>
  <si>
    <t>Laptop HP Probook 650 G2</t>
  </si>
  <si>
    <t>Termometr bezdotykowy Visiofocus PRO 06480</t>
  </si>
  <si>
    <t>Laptop HP Probook 650 G1</t>
  </si>
  <si>
    <t>Wytwornica ozonu Ozonator HF198 10000 MG H</t>
  </si>
  <si>
    <t>Zamgławiacz ULV Vectorfog</t>
  </si>
  <si>
    <t>Tablet Samsung Galaxy Tab S6 lite SM</t>
  </si>
  <si>
    <t>Antena bazowa PROCOM CXL 2-3 LW/L</t>
  </si>
  <si>
    <t>Drukarka HP Li m426fdw S/N: PHB8K1604Z</t>
  </si>
  <si>
    <t xml:space="preserve">Ekspres ciśnieniowy DELONHI Dynamic ECAM </t>
  </si>
  <si>
    <t xml:space="preserve">Klimatyzator LG S12EQ </t>
  </si>
  <si>
    <t>Klimatyzator HAIER 3,5 KW</t>
  </si>
  <si>
    <t>Stacja obiektowa selektywnego wywoływania DSP-15SP</t>
  </si>
  <si>
    <t>Maciez dyskowa HPE MSA 1050 8 GB FC DC LFF STORAGE</t>
  </si>
  <si>
    <t>SWITCH ZYXEL POE 24 HP</t>
  </si>
  <si>
    <t>Zestaw komputerowy HP Elite 800 G1</t>
  </si>
  <si>
    <t>Zestaw komputerowy HP G1 I5-4590S/8GBRAM/HDD 320 GB + HDD 240GB/WIN10</t>
  </si>
  <si>
    <t>Drukarka</t>
  </si>
  <si>
    <t>Telewizor Samsung LED UE55RU7102 UHD HDR 10+</t>
  </si>
  <si>
    <t>Monitor 243V7QDSB/00</t>
  </si>
  <si>
    <t>Monitor 243V7QJABF/00</t>
  </si>
  <si>
    <t>Monitor BENQ LED 21,5"</t>
  </si>
  <si>
    <t>Drukarka HP Laserjet M 1536dnf MFP</t>
  </si>
  <si>
    <t>Stojący dozownik bezdotykowy płynu dezynfekcyjnego</t>
  </si>
  <si>
    <t>Zestaw komputerowqy DELL Vosto 3888/i5-10400/16GB/SSD512+HDD1TB</t>
  </si>
  <si>
    <t>Jednotka wewnętrzna CHICO SCG-18HVR-A(P155)</t>
  </si>
  <si>
    <t>Wzmacniacz matryowy MONACOR PA-M224</t>
  </si>
  <si>
    <t>Telewizor Samsung LED UE55TU7122 UHR 10+</t>
  </si>
  <si>
    <t>Telewizor XIAOMI LED L55M5-5ASP ANDROID</t>
  </si>
  <si>
    <t xml:space="preserve">System integrujący środki łączności </t>
  </si>
  <si>
    <t xml:space="preserve">System transmisji obrazu i dzwięku </t>
  </si>
  <si>
    <t>Aparat telefoniczny IP CISCO TYP ACP-7962G</t>
  </si>
  <si>
    <t>Pralka SIMENS</t>
  </si>
  <si>
    <t>Telewizor Samsung LED UE65TU7092UXXH</t>
  </si>
  <si>
    <t>Myjka ciśnienowa KRANZLE</t>
  </si>
  <si>
    <t xml:space="preserve">Odkurzacz bezprzewodowy PHILIPS </t>
  </si>
  <si>
    <t>Płyta indukcyjna SHARP KH-3l25NT00-EU</t>
  </si>
  <si>
    <t>WIATA STALOWA</t>
  </si>
  <si>
    <t>PUSTAK SUPOREX</t>
  </si>
  <si>
    <t>PREFABRYKOWANE PŁYTY KANAŁOWE</t>
  </si>
  <si>
    <t>KONSTRUKCJA DREWNIANA POKRYTA BLACHĄ</t>
  </si>
  <si>
    <t>BLACHA TRAPEZOWA</t>
  </si>
  <si>
    <t>BRAK</t>
  </si>
  <si>
    <t>STALOWE KROKWIE DWUTEOWNIKOWE, ŁATY DREWNIANE, POKRYCIE BLACHĄ OCYNKOWANĄ</t>
  </si>
  <si>
    <t>DOBRY</t>
  </si>
  <si>
    <t>NIE DOTYCZY</t>
  </si>
  <si>
    <t>QNAP-SERWER PLIKÓW TS-231  Z DYSKAMI 1 TB</t>
  </si>
  <si>
    <t>UPS POWER WALKER VFI 2000 RT HID</t>
  </si>
  <si>
    <t>MOBILNY TERMINAL KOMUNIKACYJNY</t>
  </si>
  <si>
    <t>STANDARDOWY INTERAKTYWNY TERMINAL KOMUNIKACYJNY</t>
  </si>
  <si>
    <t>TESTER 3</t>
  </si>
  <si>
    <t>AUER</t>
  </si>
  <si>
    <t>36-200 BRZOZÓW, UL. MICKIEWICZA 1</t>
  </si>
  <si>
    <t>AGREGAT PRĄDOTWÓRCZY GPW 60</t>
  </si>
  <si>
    <t>PEX-POL PLUS</t>
  </si>
  <si>
    <t>SUSZARKA DO MASEK M 18</t>
  </si>
  <si>
    <t>49822114PL</t>
  </si>
  <si>
    <t>MYJKA ULTRA DŹWIEKOWA  U-70N</t>
  </si>
  <si>
    <t>240/2014 PL</t>
  </si>
  <si>
    <t>ULTRON</t>
  </si>
  <si>
    <t>KOMPRESOR TŁOKOWY</t>
  </si>
  <si>
    <t>10,0 bar</t>
  </si>
  <si>
    <t>EVERT</t>
  </si>
  <si>
    <t>PRALNICA Z POMPĄ ZEWNĘTRZNĄ I SUSZARKĄ</t>
  </si>
  <si>
    <t>PRAMAZUT</t>
  </si>
  <si>
    <t>Budynek Jednostki Ratowniczo-Gaśniczej Nr 2 KP PSP Dębica</t>
  </si>
  <si>
    <t xml:space="preserve">administracyjno -garażowy </t>
  </si>
  <si>
    <t>gaśnice proszkowe szt.10, hydrant wewnętrzny 1szt., monitoring</t>
  </si>
  <si>
    <t>39-200 Dębica ul.Kwiatkowskiego 20</t>
  </si>
  <si>
    <t>Budynek mieszkalno -warsztatowy</t>
  </si>
  <si>
    <t>mieszkania -zaplecze magazynowe ,warsztat</t>
  </si>
  <si>
    <t>gaśnica proszkowa 2szt, kraty w pomieszczseniach magazynowych, monitoring</t>
  </si>
  <si>
    <t>39-200 Dębica ul. Poddęby 6a</t>
  </si>
  <si>
    <t>cegła beton</t>
  </si>
  <si>
    <t>stropodach kryty papą z ociepleniem styropianowym pod papą</t>
  </si>
  <si>
    <t xml:space="preserve">cegła </t>
  </si>
  <si>
    <t>drewniane</t>
  </si>
  <si>
    <t>dwuspadowy kryty blachą</t>
  </si>
  <si>
    <t>Monitor Dell S2419H</t>
  </si>
  <si>
    <t>Monitor Dell S2719H</t>
  </si>
  <si>
    <t>Drukarka HP M402dne</t>
  </si>
  <si>
    <t>Monitor LED" Dell P2722H</t>
  </si>
  <si>
    <t>Drukarka Lexmark MB2236i</t>
  </si>
  <si>
    <t>Zestaw komputerowy Lenovo Aio 3-27</t>
  </si>
  <si>
    <t>Monitor 55 Samsung UE55AU8002</t>
  </si>
  <si>
    <t xml:space="preserve">Laptop Dell Latitude E5550 Core       </t>
  </si>
  <si>
    <t>Ruter Alcatel OS64450-P48 POE</t>
  </si>
  <si>
    <t>Zasilacz Alcatel OS64450-BP</t>
  </si>
  <si>
    <t>UPS CES OMEGA 2000RT</t>
  </si>
  <si>
    <t>Nport 5110/Eu serwer 1xRS232</t>
  </si>
  <si>
    <t>stropodach , blacha</t>
  </si>
  <si>
    <t>elementy żelbet.</t>
  </si>
  <si>
    <t>drewniana, blacha</t>
  </si>
  <si>
    <t>pustak</t>
  </si>
  <si>
    <t>kratownica stalowa</t>
  </si>
  <si>
    <t>stalowa, blacha</t>
  </si>
  <si>
    <t>konstrukcja stalowa</t>
  </si>
  <si>
    <t>katownica stalowa</t>
  </si>
  <si>
    <t xml:space="preserve">nie </t>
  </si>
  <si>
    <t>Budynek główny KP</t>
  </si>
  <si>
    <t>budynek główny KP</t>
  </si>
  <si>
    <t>dozór</t>
  </si>
  <si>
    <t>37-500 Jarosław, Morawska 2</t>
  </si>
  <si>
    <t>Garaż JRG</t>
  </si>
  <si>
    <t>budynek magazynowy</t>
  </si>
  <si>
    <t>system czujek włamaniowych</t>
  </si>
  <si>
    <t>Wiata stalowa</t>
  </si>
  <si>
    <t>wiata stalowa</t>
  </si>
  <si>
    <t>stacja paliw</t>
  </si>
  <si>
    <t>maszt radiowy</t>
  </si>
  <si>
    <t>system integrujący środki łączności</t>
  </si>
  <si>
    <t>standardowy interaktywny terminal komunikacyjny</t>
  </si>
  <si>
    <t xml:space="preserve">mobilny terminal komunikacyjny </t>
  </si>
  <si>
    <t>21. KOMENDA POWIATOWA PAŃSTWOWEJ STRAŻY POŻARNEJ W USTRZYKACH DOLNYCH</t>
  </si>
  <si>
    <t>GOWiR Radawa- domek letniskowy</t>
  </si>
  <si>
    <t xml:space="preserve">Budynek główny </t>
  </si>
  <si>
    <t>administracyjne, socjalne, garażowe</t>
  </si>
  <si>
    <t>gaśnice proszkowe - 6, monitoring wewnętrzny, dozór całodobowy</t>
  </si>
  <si>
    <t>ul. Mickiewicza 33, 38-200 Jasło</t>
  </si>
  <si>
    <t>Budynek warsztatowo-magazynowy</t>
  </si>
  <si>
    <t>warsztat naprawczy, garaże magazyny</t>
  </si>
  <si>
    <t>gaśnice proszkowe - 3, monitoring wewnętrzny, dozór całodobowy</t>
  </si>
  <si>
    <t>Budynek magazynu olejów</t>
  </si>
  <si>
    <t>gaśnice śniegowe - 2, monitoring wewnętrzny, dozór całodobowy</t>
  </si>
  <si>
    <t>Budynek wiaty magazynowej</t>
  </si>
  <si>
    <t xml:space="preserve"> monitoring wewnętrzny, dozór całodobowy</t>
  </si>
  <si>
    <t>Budynek wiaty gospodarczej</t>
  </si>
  <si>
    <t>monitoring wewnętrzny, dozór całodobowy</t>
  </si>
  <si>
    <t>Stacja paliw / wewnętrzna, zbiornik podziemny/</t>
  </si>
  <si>
    <t>magazynowanie i dystrybucja paliw płynnych</t>
  </si>
  <si>
    <t>gaśnice śniegowe 2, monitoring wewnętrzny, dozór całodobowy</t>
  </si>
  <si>
    <t>Wspinalnia do ćwiczeń</t>
  </si>
  <si>
    <t>ćwiczebne</t>
  </si>
  <si>
    <t>Kanał najazdowy zewnętrzny</t>
  </si>
  <si>
    <t>naprawa samochodów</t>
  </si>
  <si>
    <t>pustak, cegła</t>
  </si>
  <si>
    <t>żelbetowe</t>
  </si>
  <si>
    <t>drewniana/blacha</t>
  </si>
  <si>
    <t>blacha</t>
  </si>
  <si>
    <t>metalowa/blacha</t>
  </si>
  <si>
    <t>Tablet HUAWEI M3 LITE 10" 32 GB</t>
  </si>
  <si>
    <t>Urządzenie wielofunkcyjne HP PRO M135A</t>
  </si>
  <si>
    <t>System integrujący środki łączności</t>
  </si>
  <si>
    <t>System transmisji obrazu i dżwięku</t>
  </si>
  <si>
    <t>Telewizor PHILIPS UHD Ambilight</t>
  </si>
  <si>
    <t>Drukarka laserowa Mono LaserJet 118dw</t>
  </si>
  <si>
    <t>bardzo dobra</t>
  </si>
  <si>
    <t>Budynek główny KP PSP</t>
  </si>
  <si>
    <t>pomieszczenia biurowe</t>
  </si>
  <si>
    <t>Drukarka HP Laser Jet Pro</t>
  </si>
  <si>
    <t>Zestaw komputerowy</t>
  </si>
  <si>
    <t>Projektor OPTOMA</t>
  </si>
  <si>
    <t>Głośniki SWANS</t>
  </si>
  <si>
    <t>Telefon Panasonic KX-TS500</t>
  </si>
  <si>
    <t>Telefon Panasonic 310 KX-TGD</t>
  </si>
  <si>
    <t>Głośniki Soundbar HT-SBW 182</t>
  </si>
  <si>
    <t>System transmisji obrazu i dźwięku</t>
  </si>
  <si>
    <t>Aparat telefoniczny IP CISCO</t>
  </si>
  <si>
    <t>Telefon Samsung A750</t>
  </si>
  <si>
    <t>Telefon Samsung Galaxy M21</t>
  </si>
  <si>
    <t>Tablet Samsung A7</t>
  </si>
  <si>
    <t>Telefon XIAOMI Redmi</t>
  </si>
  <si>
    <t>Monitoring CCTV obiektu</t>
  </si>
  <si>
    <t>Agregat prądotwórczy GPW 40</t>
  </si>
  <si>
    <t>001551/2013</t>
  </si>
  <si>
    <t>38 kVA/30,4 kW</t>
  </si>
  <si>
    <t>al. Jana Pawła II 2, Lesko 38-600</t>
  </si>
  <si>
    <t>Myjka SONOREX</t>
  </si>
  <si>
    <t>143.00079769.001</t>
  </si>
  <si>
    <t>1200W/230V/50-60Hz/7,7A</t>
  </si>
  <si>
    <t>BANDELIN</t>
  </si>
  <si>
    <t>Suszarka Laboratoryjna UF 110</t>
  </si>
  <si>
    <t>B413.1775</t>
  </si>
  <si>
    <t>MEMMERT</t>
  </si>
  <si>
    <t>Pralnica-Suszarka</t>
  </si>
  <si>
    <t>400V/50Hz/9,8A/4800W</t>
  </si>
  <si>
    <t>PRIMUS</t>
  </si>
  <si>
    <t>Sprężarka powietrzna Coltri Mark 3 MCH 23</t>
  </si>
  <si>
    <t>7,5kW/400V/50Hz/380 l/min</t>
  </si>
  <si>
    <t>AEROTECNICA COLTRI</t>
  </si>
  <si>
    <t>Tester do masek ODO POSI 3</t>
  </si>
  <si>
    <t>U08782</t>
  </si>
  <si>
    <t>50-60Hz/120VA</t>
  </si>
  <si>
    <t>HONEYWELL</t>
  </si>
  <si>
    <t>Magazynowo-warsztatowo-garażowy</t>
  </si>
  <si>
    <t>Ochrona przeciwpożarowa</t>
  </si>
  <si>
    <t>4 gaśnice proszkowe, 2 kamery, dozór pracowniczy</t>
  </si>
  <si>
    <t>ul. Opalińskiego 6, 37-300 Leżajsk</t>
  </si>
  <si>
    <t>Biurowo-mieszkalny</t>
  </si>
  <si>
    <t>1 gaśnica proszkowa, alarm, 2 kamery, dozór pracowniczy</t>
  </si>
  <si>
    <t>Biurowo-garażowy</t>
  </si>
  <si>
    <t>6 gaśnic proszkowych, 10 kamer, dozór pracowniczy</t>
  </si>
  <si>
    <t>Łącznik biurowo-garażowy  (pozycja 2+3+4 stanowi funkcjonalnie 1 budynek)</t>
  </si>
  <si>
    <t>1 gaśnica śniegowa, 2 kamery, dozór pracowniczy</t>
  </si>
  <si>
    <t xml:space="preserve">Remiza straży pożarnej </t>
  </si>
  <si>
    <t>3 gaśnice proszkowe, dozór 4 kamery, rejestrator</t>
  </si>
  <si>
    <t>ul. Chemików 5, 37-310 Nowa Sarzyna</t>
  </si>
  <si>
    <t>Remiza straży pożarnej (pozycja 5+6 stanowi funkcjonalnie 1 budynek)</t>
  </si>
  <si>
    <t>Budynek garażowo-dekontaminacyjny</t>
  </si>
  <si>
    <t>4 gaśnice proszkowe, dozór 4 kamery, rejestrator</t>
  </si>
  <si>
    <t>cegła, pustak</t>
  </si>
  <si>
    <t>typ DZ</t>
  </si>
  <si>
    <t>Konstrukcja drewniana, kryta blachą trapezową</t>
  </si>
  <si>
    <t>TAK/Częściowo</t>
  </si>
  <si>
    <t>pustak, żelbet</t>
  </si>
  <si>
    <t>Stropodach żelbetowy, papa, częściowo konstrukcja drewniana kryta blachą</t>
  </si>
  <si>
    <t>I-żelbetowy, II-podwieszany</t>
  </si>
  <si>
    <t>Konstrukcja drewniana, kryta blachodachówką</t>
  </si>
  <si>
    <t>pustak Solbet</t>
  </si>
  <si>
    <t>bardo dobry</t>
  </si>
  <si>
    <t>Kamera PTZ Hikvision DS.-2TD6236-50H2L</t>
  </si>
  <si>
    <t>Notebook DELL Vostro P88G</t>
  </si>
  <si>
    <t>Kamera termowizyjna FLIR K2</t>
  </si>
  <si>
    <t>Notebook DELL Vostro 3591</t>
  </si>
  <si>
    <t>Mobilny terminal komunikacyjny</t>
  </si>
  <si>
    <t>Kamera termowizyjna Scott</t>
  </si>
  <si>
    <t>Dron</t>
  </si>
  <si>
    <t>Aparat fotograficzny Nikon</t>
  </si>
  <si>
    <t>Switch HP 1820 24G</t>
  </si>
  <si>
    <t>Centrala oddziałowa</t>
  </si>
  <si>
    <t>Projektor Canon</t>
  </si>
  <si>
    <t>Switch D-Link DGS-108</t>
  </si>
  <si>
    <t>Bieżnia elektryczna</t>
  </si>
  <si>
    <t>Elektrofumigator</t>
  </si>
  <si>
    <t>Modułowe urządzenie testowe do testera</t>
  </si>
  <si>
    <t>Pralko-suszarka do ubrań specjalnych</t>
  </si>
  <si>
    <t>Miernik SWR</t>
  </si>
  <si>
    <t>Standardowy interaktywny terminal komunikacyjny</t>
  </si>
  <si>
    <t>Telewizor Sharp</t>
  </si>
  <si>
    <t>Pralka Bosch</t>
  </si>
  <si>
    <t>Switch TP-Link</t>
  </si>
  <si>
    <t>Piekarnik</t>
  </si>
  <si>
    <t>Płyta indukcyjna</t>
  </si>
  <si>
    <t>Część administracyjna, garaże (garaż główny i garaż dobudowany), pomieszczenia socjalne, pomieszczenia Powiatowego Stanowiska Kierowania, świetlica, kotłwnia.</t>
  </si>
  <si>
    <t>Nie znany, budynek adaptowany po Spółdzielni Krawieckiej "Jedność"</t>
  </si>
  <si>
    <t>Gaśnice - 5szt.(gaśnica proszkowa -3szt. Gaśnica do gaszenia urządzeń elektrycznych - 2szt.) ; hydrant - 1 szt.</t>
  </si>
  <si>
    <t>ul. Sobieskiego 13; 37-600 Lubaczów</t>
  </si>
  <si>
    <t>Ćwiczenia pożarnicze</t>
  </si>
  <si>
    <t>Brak</t>
  </si>
  <si>
    <t>Cegła</t>
  </si>
  <si>
    <t>Beton</t>
  </si>
  <si>
    <t>Konstrukcja drewnina, pokrycie blachą</t>
  </si>
  <si>
    <t>doby</t>
  </si>
  <si>
    <t>Konstrukcja stalowa</t>
  </si>
  <si>
    <t>Konstrukcja stalowa, deskowanie</t>
  </si>
  <si>
    <t>Brak dachu</t>
  </si>
  <si>
    <t>Nie dotyczy</t>
  </si>
  <si>
    <t>Drukarka Laserowa HP LaserJet Pro M402 dne</t>
  </si>
  <si>
    <t>Videomofon VIDI-MVDP-75L</t>
  </si>
  <si>
    <t>Elektryczny podgrzewacz wody 5l</t>
  </si>
  <si>
    <t>Zasilacz Lestor UPS MEL 855ssu - 10 szt.</t>
  </si>
  <si>
    <t>Urządzenie wielofunkcyjne HP LasserJet</t>
  </si>
  <si>
    <t>Komputer PC AMD Ryzen</t>
  </si>
  <si>
    <t>Monitor Philips</t>
  </si>
  <si>
    <t>Lodówka BEKO</t>
  </si>
  <si>
    <t>Zestaw komputerowy (Windows 10pro, monitor, klawiatura)</t>
  </si>
  <si>
    <t>Klimatyzator MIDEA</t>
  </si>
  <si>
    <t>UPS Cyber Power szt. 5</t>
  </si>
  <si>
    <t>Pralka BOSCH</t>
  </si>
  <si>
    <t>UPS Zasdilacz awaryjny</t>
  </si>
  <si>
    <t>Monitor AOC 23.6 szt.2</t>
  </si>
  <si>
    <t>System transmisji obrazu i dźwięku (mobilny terminal komunikacyjny)</t>
  </si>
  <si>
    <t>System transmisji obrazu i dźwięku (standardowy interaktywny terminal komunikacyjny)</t>
  </si>
  <si>
    <t>Pralnica przemysłowa</t>
  </si>
  <si>
    <t>Telewizor SAMSUNG</t>
  </si>
  <si>
    <t>Aparat tel. IP cisco TYP A PC-7962G</t>
  </si>
  <si>
    <t>Modulator -sterownik optyczno-akustyczny 24V</t>
  </si>
  <si>
    <t xml:space="preserve">Zestaw komputerowy z oprogramowaniem </t>
  </si>
  <si>
    <t>Radiotelefon DM4601E</t>
  </si>
  <si>
    <t>Laptop ASUS</t>
  </si>
  <si>
    <t>Laptop DELL VOSTRO</t>
  </si>
  <si>
    <t>Radiotelefon DP4600</t>
  </si>
  <si>
    <t>Komenda Powiatowa Państwowej Straży Pożarnej w Lubaczowie</t>
  </si>
  <si>
    <t>Gaśnice - 5szt.(gaśnica proszkowa -3szt. Gaśnica do gaszenia urządzeń elektrycznych - 2szt.) ; hydrant - 1 szt., dozór -pracowniczy: 24 h/dobę</t>
  </si>
  <si>
    <t>Główny</t>
  </si>
  <si>
    <t>budynek garażowo-socjalny</t>
  </si>
  <si>
    <t>hydrant wewnętrzny - szt. 2, stały dozór</t>
  </si>
  <si>
    <t>ul. Grunwaldzka 68, 37-100 Łańcut</t>
  </si>
  <si>
    <t>Administracyjno-gospodarczy</t>
  </si>
  <si>
    <t>budynek adminisytacyjno-biurowy</t>
  </si>
  <si>
    <t>gaśnica proszkowa 2 kg - szt.2, stały dozór</t>
  </si>
  <si>
    <t>Garażowo-warsztatowy</t>
  </si>
  <si>
    <t>budynek administracyjno-garażowy</t>
  </si>
  <si>
    <t>gazobeton, cegła</t>
  </si>
  <si>
    <t>płyty stropowe</t>
  </si>
  <si>
    <t>konstrukcja drewniana, pokrycie blachą</t>
  </si>
  <si>
    <t>TAK (raczej sutereny)</t>
  </si>
  <si>
    <t>Kamera cyfrowa GOPRO w wewnątrz budynku</t>
  </si>
  <si>
    <t>Nootebook DELL VOSTRO 5568</t>
  </si>
  <si>
    <t>Urządzenie do rozdziału sygnału wideo SPILTER</t>
  </si>
  <si>
    <t>Tablet 7'' LENOVO TAB E7</t>
  </si>
  <si>
    <t>Niszczarka HSM Shredstar X13</t>
  </si>
  <si>
    <t>Notebook ASUS</t>
  </si>
  <si>
    <t>Notebook Lenovo</t>
  </si>
  <si>
    <t xml:space="preserve">Notebook Asus </t>
  </si>
  <si>
    <t>Aparat NIKON</t>
  </si>
  <si>
    <t>UPS Fideltronik</t>
  </si>
  <si>
    <t>Zestaw komputerowy DELL VOSTRO 3670</t>
  </si>
  <si>
    <t>Drukarka HP LaserJet PRO M203 DN</t>
  </si>
  <si>
    <t>Drukarka RICOH MPC4503</t>
  </si>
  <si>
    <t>Komputer AIO LENOVO</t>
  </si>
  <si>
    <t>Monitor Iiyama</t>
  </si>
  <si>
    <t>Stacja dokująca</t>
  </si>
  <si>
    <t>System kontroli dostępu</t>
  </si>
  <si>
    <t>Zestaw komputerowy I7</t>
  </si>
  <si>
    <t>administracyjno garażowo -socjalny</t>
  </si>
  <si>
    <t>parter - garaże, piętro biura, pom. socjalne, sanitarne</t>
  </si>
  <si>
    <t>lata 60-te</t>
  </si>
  <si>
    <t>hydranty, gaśnice, dozór</t>
  </si>
  <si>
    <t>budynek zaplecza ze wspinalnią</t>
  </si>
  <si>
    <t>sprężarkownia, gospodarczy,</t>
  </si>
  <si>
    <t>garaże , warsztat, parter - garaże, biura, pom sanitarne, piętro biura, pom. socjalne, sanitarne</t>
  </si>
  <si>
    <t>lata 70-te. Lata 2000</t>
  </si>
  <si>
    <t>hydranty, gaśnice, magazyny i archiwum-kraty, dozór</t>
  </si>
  <si>
    <t>ul. Sienkiewicza 54</t>
  </si>
  <si>
    <t>beton</t>
  </si>
  <si>
    <t>drewniana , blacha</t>
  </si>
  <si>
    <t>KLIMATYZATOR SINCLAIR ASH-12BIV</t>
  </si>
  <si>
    <t>NISZCZARKA WALLNER ACD 410</t>
  </si>
  <si>
    <t>REGULATOR OBROTÓW WENTYLATORA</t>
  </si>
  <si>
    <t>WENTYLATOR SUFITOWY</t>
  </si>
  <si>
    <t>MONITOR IIYAMA PRO LITE X2474HS 23,6"</t>
  </si>
  <si>
    <t>CENTRALA ALARMOWA DCA RPD</t>
  </si>
  <si>
    <t>MODUŁ STEROWANIA RADIOWĘZŁEM</t>
  </si>
  <si>
    <t>STERBOX WZTD48T</t>
  </si>
  <si>
    <t>MONITOR IIYAMA X2474HS-B2 24"</t>
  </si>
  <si>
    <t>ZASILACZ DO STERBOXA HDR 60-12</t>
  </si>
  <si>
    <t>KOMPUTER KOMPUTRONIK PRO 520</t>
  </si>
  <si>
    <t>KOMPUTER DELL VOSTRO 3888 MT</t>
  </si>
  <si>
    <t>KSEROKOPIARKA SHARP MX2651</t>
  </si>
  <si>
    <t>KLIMATYZATOR SINCLAIR SOH-24BIT</t>
  </si>
  <si>
    <t>NISZCZARKA LEITZ IQ</t>
  </si>
  <si>
    <t>STERBOX MODUŁ RAT16</t>
  </si>
  <si>
    <t>KARTA SIECIOWA DO UPS</t>
  </si>
  <si>
    <t>MONITOR IIYAMA G2560HSU-B3 24,5"</t>
  </si>
  <si>
    <t>DRUKARKA KONICA MINOLTA C3320i</t>
  </si>
  <si>
    <t>DRUKARKA BROTHER HL-L5100DN 3 szt</t>
  </si>
  <si>
    <t>MONITOR IIYAMA X2474HS-B2 24" 3 szt</t>
  </si>
  <si>
    <t>STACJA DOKUJĄCA TARGUS 3 szt</t>
  </si>
  <si>
    <t>KOMPUTER DELL VOSTRO 3888 MT 2 szt</t>
  </si>
  <si>
    <t>CARTRIDGE TANDBERG RDX 4TB 2 szt</t>
  </si>
  <si>
    <t>MONITOR IIYAMA X2474HS-B2 24" 2 szt</t>
  </si>
  <si>
    <t>APARAT TELEFONICZNY IP CISCO + PRZYSTAWKA 2 szt</t>
  </si>
  <si>
    <t>PAMIĘĆ A-DATA S102 32GB</t>
  </si>
  <si>
    <t>NOTEBOOK DELL LATITUDE 3410</t>
  </si>
  <si>
    <t>TELEFON XIAOMI REDMI NOTE 10S PLAY ONYX GREY</t>
  </si>
  <si>
    <t>GŁOŚNIKI KOMPUTEROWE LOGITECH Z150</t>
  </si>
  <si>
    <t>NOTEBOOK DELL VOSTRO 5515 15,6"</t>
  </si>
  <si>
    <t>TELEFON REALME GT MASTER</t>
  </si>
  <si>
    <t>TELEFON SAMSUNG A326B GALAXY</t>
  </si>
  <si>
    <t>TELEFON XIAOMI REDMI NOTE 8T PLAY BLACK 4 szt</t>
  </si>
  <si>
    <t>TELEFON SAMSUNG A405F GALAXY A40 BLACK 2 szt</t>
  </si>
  <si>
    <t>TERMOMETR ELEKTRONICZNY MICROLIFE NC 200 2 szt</t>
  </si>
  <si>
    <t>TELEFON XIAOMI REDMI NOTE 8T PLAY BLACK 2 szt</t>
  </si>
  <si>
    <t>NOTEBOOK ASUS P1510 2 szt</t>
  </si>
  <si>
    <t>Kocioł gazowy</t>
  </si>
  <si>
    <t>05121736-05-9348-00C33</t>
  </si>
  <si>
    <t>128 kW</t>
  </si>
  <si>
    <t>BUDERUS</t>
  </si>
  <si>
    <t>KP PSP w Mielcu - JRG-2 
ul. Wojska Polskiego 3, 
39-300 Mielec</t>
  </si>
  <si>
    <t>89,5kW</t>
  </si>
  <si>
    <t>DE DIETRICH</t>
  </si>
  <si>
    <t>TAK - piwnica</t>
  </si>
  <si>
    <t>KP PSP w Mielcu 
ul. Sienkiewicza 54, 
39-300 Mielec</t>
  </si>
  <si>
    <t>TAK -piwnica</t>
  </si>
  <si>
    <t>Agregat prądotówrczy</t>
  </si>
  <si>
    <t>80 kVA</t>
  </si>
  <si>
    <t>GMI</t>
  </si>
  <si>
    <t>001333/18</t>
  </si>
  <si>
    <t>56kVA</t>
  </si>
  <si>
    <t>PEX POL PLUS</t>
  </si>
  <si>
    <t>Centrala wentylacyjna</t>
  </si>
  <si>
    <t>15002098564000000001</t>
  </si>
  <si>
    <t>2800 m/s</t>
  </si>
  <si>
    <t>KLIMOR</t>
  </si>
  <si>
    <t>15002098565000000001</t>
  </si>
  <si>
    <t>Sprężarka powietrza</t>
  </si>
  <si>
    <t>300 l/min</t>
  </si>
  <si>
    <t>NARDI</t>
  </si>
  <si>
    <t>98074-10</t>
  </si>
  <si>
    <t>MSA AUER</t>
  </si>
  <si>
    <t>Pralnico-wirówka + suszarka</t>
  </si>
  <si>
    <t>00/161233106</t>
  </si>
  <si>
    <t>4,8 kW</t>
  </si>
  <si>
    <t>MIELE</t>
  </si>
  <si>
    <t>Budynek Główny KP PSP Nisko</t>
  </si>
  <si>
    <t>Biurowy, garaże</t>
  </si>
  <si>
    <t>podręczny sprzęt gaśniczy, hydranty wewnętrzne, wewnętrzny dozór całodobowy</t>
  </si>
  <si>
    <t>37-400 Nisko ul. Nowa 42</t>
  </si>
  <si>
    <t>Budynek administracyjno - socjalny</t>
  </si>
  <si>
    <t>podręczny sprzęt gaśniczy, wewnętrzny dozór całodobowy</t>
  </si>
  <si>
    <t xml:space="preserve">Budynek gospodarczy </t>
  </si>
  <si>
    <t>Budynek gospodarczy</t>
  </si>
  <si>
    <t>kraty na oknach</t>
  </si>
  <si>
    <t>Ściana ćwiczeń - wspinalnia</t>
  </si>
  <si>
    <t>Ćwiczenia wysokościowe strażaków</t>
  </si>
  <si>
    <t>konstr. drewniana, pokrycie blacha</t>
  </si>
  <si>
    <t>dostateczny</t>
  </si>
  <si>
    <t>Radiotelefon Motorola DM 4600e</t>
  </si>
  <si>
    <t>Drukarka Samsung SL-C430W</t>
  </si>
  <si>
    <t>Komputer Dell Vostro</t>
  </si>
  <si>
    <t>Standardowy interaktywny terminal komunikacyjny (Cisco Room Kit Mini + Samsung Flip 55")</t>
  </si>
  <si>
    <t>Mobilny terminal komunikacyjny (Cisco DX80)</t>
  </si>
  <si>
    <t>System integrujący środki łączności (SKKP)</t>
  </si>
  <si>
    <t>Komputer DELL VOSTRO</t>
  </si>
  <si>
    <t>Router TP-LINK M7200</t>
  </si>
  <si>
    <t>Monitor DELL P2421</t>
  </si>
  <si>
    <t>Kserokopiarka Ricoh MP 301</t>
  </si>
  <si>
    <t>Głośnik DELL AE515M</t>
  </si>
  <si>
    <t>Monitor IIYAMA G2470HSU</t>
  </si>
  <si>
    <t xml:space="preserve">Monitor IIYAMA G2530HSU </t>
  </si>
  <si>
    <t>Wykrywacz przewodów pod napięciem</t>
  </si>
  <si>
    <t>Lokalizator ognia i temperatury</t>
  </si>
  <si>
    <t>Eksplozymetr</t>
  </si>
  <si>
    <t>Toksymetr wielogazowy</t>
  </si>
  <si>
    <t>Detektor promieniowania jonizującego</t>
  </si>
  <si>
    <t>Urządzenie wielofunkcyjne HP Office Jet 252</t>
  </si>
  <si>
    <t>Termometr bezdotykowy Braun</t>
  </si>
  <si>
    <t>Notebook ASUS A509FA</t>
  </si>
  <si>
    <t>Laptop Lenovo V15-IIL</t>
  </si>
  <si>
    <t>Budynek A</t>
  </si>
  <si>
    <t>biurowo - garażowy</t>
  </si>
  <si>
    <t>hydranty - szt 1, gaśnice proszkowe szt2, dozór, monitoring.</t>
  </si>
  <si>
    <t>37-200 Przeworsk, ul. Krasickiego 7</t>
  </si>
  <si>
    <t>Budynek B</t>
  </si>
  <si>
    <t>hydranty - szt. 2, gaśnica proszkowa 4 kg. szt. 1, dozór , monitoring.</t>
  </si>
  <si>
    <t>Budynek C</t>
  </si>
  <si>
    <t>wiata</t>
  </si>
  <si>
    <t>drzwi stalowe obiekt zamknięty na kłódkę</t>
  </si>
  <si>
    <t>cegła pełna</t>
  </si>
  <si>
    <t>DZ-3</t>
  </si>
  <si>
    <t>konstrukcja drewniana,pokrycie blacha trapezowa powlekana</t>
  </si>
  <si>
    <t>pustak z betonu komórkowego</t>
  </si>
  <si>
    <t>konstrukcja drewniana,pokrycie blacha trapezowa</t>
  </si>
  <si>
    <t>barzo dobry</t>
  </si>
  <si>
    <t>blacha trapezowa</t>
  </si>
  <si>
    <t xml:space="preserve">- </t>
  </si>
  <si>
    <t xml:space="preserve">DELL Inspiron 7000 </t>
  </si>
  <si>
    <t>Kserokopiarka Minolta BISHUB</t>
  </si>
  <si>
    <t>Qnap TS-231P2-1G stacja dokująca</t>
  </si>
  <si>
    <t>Dysk WDPurple WD40PURZ 4TB 3,5 -2 sztuki</t>
  </si>
  <si>
    <t>Komputer Intel i7</t>
  </si>
  <si>
    <t>Komputer DELL Vostro 3670 z Windows 10 PRO</t>
  </si>
  <si>
    <t>Projektor Epson EH-TW650 3LCD 1080</t>
  </si>
  <si>
    <t>System  integrujący środki łącznośći</t>
  </si>
  <si>
    <t>System transmisji obrazu i dżwięku - standardowy interaktywny terminal komunikacyjny</t>
  </si>
  <si>
    <t>System transmisji obrazu i dźwięku - mobilny terminal komunikacyjny</t>
  </si>
  <si>
    <t>Zestaw do transmisji wideo z drona w czasie rzeczywistym</t>
  </si>
  <si>
    <t>Kserokopiarka Develop ineo+250i</t>
  </si>
  <si>
    <t>BUDYNEK STRAŻNICY JRG PSP W SANOKU</t>
  </si>
  <si>
    <t>SIEDZIBA KOMENDY POWIATOWEJ PAŃSTWOWEJ STRAŻY POŻARNEJ W SANOKU</t>
  </si>
  <si>
    <t>monitoring obiektu, bramy wjazdowe otwierane ze stanowiska kierowania, wyposażony w sieć hydrantową na zewnątrz i wewnątrz budynku, gaśnice proszkowe rozmieszczone wg. Przepisów w całym budynku, plac Komendy ogrodzony.</t>
  </si>
  <si>
    <t>ul. WINCENTEGO WITOSA 60, 38-500 SANOK</t>
  </si>
  <si>
    <t>Urzadzenie wielofunkcyjne</t>
  </si>
  <si>
    <t>Klimatyzator ścienny</t>
  </si>
  <si>
    <t>Zestaw nagłaśniający</t>
  </si>
  <si>
    <t>Radiotelefon</t>
  </si>
  <si>
    <t>Niszczarka</t>
  </si>
  <si>
    <t>Projektor</t>
  </si>
  <si>
    <t>Kopiarka</t>
  </si>
  <si>
    <t>Składnik systemu obrazu i dźwięku</t>
  </si>
  <si>
    <t>Monitor</t>
  </si>
  <si>
    <t xml:space="preserve">Komputer </t>
  </si>
  <si>
    <t>Aparat telefoniczny</t>
  </si>
  <si>
    <t>Laminator</t>
  </si>
  <si>
    <t>Tablet</t>
  </si>
  <si>
    <t>Miernik substancji</t>
  </si>
  <si>
    <t>Aparat cyfrowy</t>
  </si>
  <si>
    <t>Budynek KP PSP</t>
  </si>
  <si>
    <t>monitoring zewnętrzny, dozór ludzki</t>
  </si>
  <si>
    <t>częściowo</t>
  </si>
  <si>
    <t>administracyjny/socjalny</t>
  </si>
  <si>
    <t>gaśnice proszkowe, dozór</t>
  </si>
  <si>
    <t xml:space="preserve">Ustrzyki Dolne, 1 Maja 22 </t>
  </si>
  <si>
    <t>Budynek Strażnicy-wieża</t>
  </si>
  <si>
    <t>garażowy, magazynowy</t>
  </si>
  <si>
    <t>Budynek do utrzymania gotowości bojowej samochodów ratowniczo-gąsniczych</t>
  </si>
  <si>
    <t>myjnia, magazyn</t>
  </si>
  <si>
    <t>gaśnica proszkowa, dozór</t>
  </si>
  <si>
    <t>Plac manewrowy</t>
  </si>
  <si>
    <t>2004/2008</t>
  </si>
  <si>
    <t>Ogrodzenie z paneli oraz 2 bramy sterowane elektrycznie</t>
  </si>
  <si>
    <t>Budynek garażowo-socjalny</t>
  </si>
  <si>
    <t>garaż/socjalny</t>
  </si>
  <si>
    <t>Ściana do ćwiczeń</t>
  </si>
  <si>
    <t>ćwiczenia, sport</t>
  </si>
  <si>
    <t xml:space="preserve">Ustrzyki Dolne, Pionierska 10 </t>
  </si>
  <si>
    <t>cegła ceramiczna/bloczek gazobetonowy</t>
  </si>
  <si>
    <t>krokwiowo-płatwiowy</t>
  </si>
  <si>
    <t>dostateczna</t>
  </si>
  <si>
    <t xml:space="preserve">cegła ceramiczna </t>
  </si>
  <si>
    <t>bloczek gazobetonowy</t>
  </si>
  <si>
    <t>-</t>
  </si>
  <si>
    <t xml:space="preserve">Urządzenie wielofunkcyjne HP LASERJET PRO M26A MPF </t>
  </si>
  <si>
    <t xml:space="preserve">Zestaw komputerowy INTEL i5-8400 16gb ddr4 gtx 1050Ti 4GB WIN 10 Proff </t>
  </si>
  <si>
    <t xml:space="preserve">Niszczarka HSM X10 </t>
  </si>
  <si>
    <t xml:space="preserve">Spreżarka do ładowania butli </t>
  </si>
  <si>
    <t>Niszczarka Tarmator C9</t>
  </si>
  <si>
    <t>Monitor Samsunge LED 24</t>
  </si>
  <si>
    <t xml:space="preserve">Radiotelefon DM 3600 ze zdalnym sterowaniem, mikrofonem biurkowym  </t>
  </si>
  <si>
    <t xml:space="preserve">Telefon komórkowy Samsung Galaxy A 72 SM-A725 </t>
  </si>
  <si>
    <t xml:space="preserve">Klimatyzator KWX-09MRDI ścienny 2,6kW </t>
  </si>
  <si>
    <t>Zestaw terminal mobilny Plus moduł GPS</t>
  </si>
  <si>
    <t>Aparat telefoniczny IP CISCO Typ A CP7962G</t>
  </si>
  <si>
    <t>Projektor OPTIMA GT 1080E FULL 3D</t>
  </si>
  <si>
    <t>Dysk HDD SEAGATE IRONWOLF CMR 4 TB</t>
  </si>
  <si>
    <t xml:space="preserve">Monitor LED MSI 24 OPTIX G241 </t>
  </si>
  <si>
    <t>Monitor LED MSI 24 OPTIX G242</t>
  </si>
  <si>
    <t xml:space="preserve">Wideodomofon Orno 2 żyłowy OR-VID-AT-1036 </t>
  </si>
  <si>
    <t xml:space="preserve">Telewizor LED Telefunken D43F553M1 Full HD </t>
  </si>
  <si>
    <t xml:space="preserve">Telefon LG MQ610EMW Q7 </t>
  </si>
  <si>
    <t xml:space="preserve">Radiotelefon DM 4600 E </t>
  </si>
  <si>
    <t>Telefon komórkowy Samsunge S71</t>
  </si>
  <si>
    <t>Sygnalizator bezruchu Motionscout</t>
  </si>
  <si>
    <t xml:space="preserve">Zestaw nagłośnieniowy AFP8001B </t>
  </si>
  <si>
    <t xml:space="preserve">Laptop Lenovo V17 G2 ITL i5-1135G7 17.3 16GB 512 INT W10P </t>
  </si>
  <si>
    <t>Laptop Dell</t>
  </si>
  <si>
    <t>Komputer Lenovo V530</t>
  </si>
  <si>
    <t xml:space="preserve">Kocioł wodnyBuderus GE315         z osprzętem </t>
  </si>
  <si>
    <t>9131-0716</t>
  </si>
  <si>
    <t>170 kW, 6 bar</t>
  </si>
  <si>
    <t>Buderus</t>
  </si>
  <si>
    <t>tak - kotłownia</t>
  </si>
  <si>
    <t>ul. Św. Floriana 6, 39-100 Ropczyce</t>
  </si>
  <si>
    <t>1. KOMENDA MIEJSKA PAŃSTWOWEJ STRAŻY POŻARNEJ W TARNOBRZEGU</t>
  </si>
  <si>
    <t>PANEL STERUJĄCY Z OKABLOWANIEM</t>
  </si>
  <si>
    <t>KOMPLETNY TOR PRZESZKÓD WRAZ Z OKABLOWANIEM</t>
  </si>
  <si>
    <t>Budynek główny siedziba Komendy Powiatowej PSP w Dębicy i Jednostki Ratowniczo-Gaśniczej nr 1</t>
  </si>
  <si>
    <t xml:space="preserve">administracyjno - garażowy </t>
  </si>
  <si>
    <t>gaśnice proszkowe -8szt, monitoring</t>
  </si>
  <si>
    <t xml:space="preserve">dwuspadowy kryty blacho dachówką </t>
  </si>
  <si>
    <t>Monitor DELL P2719H</t>
  </si>
  <si>
    <t>Komputer PC HP RP5800 I5-2400</t>
  </si>
  <si>
    <t>Agregat prądotwórczy</t>
  </si>
  <si>
    <t xml:space="preserve">001318/2018/2020 </t>
  </si>
  <si>
    <t xml:space="preserve"> 55kVA  </t>
  </si>
  <si>
    <t xml:space="preserve">Pexpool  </t>
  </si>
  <si>
    <t xml:space="preserve"> NIE  </t>
  </si>
  <si>
    <t xml:space="preserve"> 39-200 Debica, Kwiatkowskiego 20  </t>
  </si>
  <si>
    <t xml:space="preserve">Suszarka grzewcza typ SWG-H </t>
  </si>
  <si>
    <t xml:space="preserve">-  </t>
  </si>
  <si>
    <t xml:space="preserve"> 39-200 Debica, Poddęby 6A  </t>
  </si>
  <si>
    <t xml:space="preserve">Suszarka do suszenia umundurowania specjalnego </t>
  </si>
  <si>
    <t xml:space="preserve">SSU-02/17/11 </t>
  </si>
  <si>
    <t xml:space="preserve"> -  </t>
  </si>
  <si>
    <t xml:space="preserve"> 39-200 Debica, Kwaitkowskiego 20  </t>
  </si>
  <si>
    <t>Liczba pracowników</t>
  </si>
  <si>
    <t xml:space="preserve">KOMPUTER DELL V5581 8265U 8 256G W10PRO - 2 szt. </t>
  </si>
  <si>
    <t>KOMPUTER DELL V3490 10510U 8G S256 W10P WRAZ Z TORBĄ NATEC BOXER - 4 szt.</t>
  </si>
  <si>
    <t>ULTRABOOK DELL XPS 13 9305 13.3INCH UHD WRAZ Z AKCESORIAMI</t>
  </si>
  <si>
    <t>NOTEBOOK DELL L5430 1253U 160 512W11P</t>
  </si>
  <si>
    <t>CZYTNIK MOTOROLA LS2208USB</t>
  </si>
  <si>
    <t>ROUTER HUAWEI B525 LTE</t>
  </si>
  <si>
    <t>SPLITTER HDMI 1 4 MANHATAN 4K WRAZ Z 2 SZT. KABLI HDMI 4,5M</t>
  </si>
  <si>
    <t>TELEFON KOMÓRKOWY SAMSUNG GALAXY A50</t>
  </si>
  <si>
    <t>MIKROFON SPC GEAR SM900 STREAMING USB</t>
  </si>
  <si>
    <t>ŁADOWARKA NOCO G750EU WRAZ Z KABLEM NOCO GC003 WTYK ZAPALNICZKI - 5 szt.</t>
  </si>
  <si>
    <t>TELEFON PANASONIC KX-TG6811PD</t>
  </si>
  <si>
    <t>TELEFON KOMÓRKOWY HUAWEI P30 LITE - 2 szt,</t>
  </si>
  <si>
    <t>KAMERA INTERNETOWA CRREATIV LIVE CAM SYN</t>
  </si>
  <si>
    <t>GŁOŚNIK ZEWNĘTRZNY ZE ZŁĄCZKĄ DO GNIAZDA AKCESORIÓW DM4601E</t>
  </si>
  <si>
    <t>MIKROFONOGŁOŚNIK DO DP4801E PMMN4040 -6 szt.</t>
  </si>
  <si>
    <t>MIKROFON BY-WM4 PRO-K1 WRAZ Z DEADKITTEN BY-B05W</t>
  </si>
  <si>
    <t>TELEFON KOMÓRKOWY OPPO RENO 4 LITE - 3 szt.</t>
  </si>
  <si>
    <t>SAMSUNG GALAXY A52S 5G - 2 szt.</t>
  </si>
  <si>
    <t>SŁUCHAWKI DOUSZNE JABRA ACTIVE65 - 4 szt.</t>
  </si>
  <si>
    <t>SŁUCHAWKI Z MIKROFONEM CREAT.SB KLAS</t>
  </si>
  <si>
    <t>SŁUCHAWKI Z MIKROFONEM CREAT.SB KLAS - 5 szt.</t>
  </si>
  <si>
    <t>TELEFON KOMÓRKOWY OPPO A74 5 G - 3 szt.</t>
  </si>
  <si>
    <t>TELEFON MAXCOM KXT650 - szt.2</t>
  </si>
  <si>
    <t>TELEFON KOMÓRKOWY XIAOMI REDMI NOTE 11 PRO 5G 6 128 GB</t>
  </si>
  <si>
    <t>TELEFON KOMÓRKOWY SAMSUNG GALAXY A33 A336 5G 6 128 GB - 3 szt.</t>
  </si>
  <si>
    <t>TELEFON KOMÓRKOWY SAMSUNG GALAXY A34 - 6 szt.</t>
  </si>
  <si>
    <t>TELEFON KOMÓRKOWY SAMSUNG GALAXY A54 5G 8 256GB</t>
  </si>
  <si>
    <t>KOLUMNA VONYX SKYTEC SPJ1200D- DWUDROŻNA 400W 200W</t>
  </si>
  <si>
    <t>LAMPA DOOKÓLNA DO OŚWIETLANIA DUŻYCH POWIERZCHNI WRAZ Z WYPOSAŻENIEM</t>
  </si>
  <si>
    <t>ZESTAW OŚWIETLENIOWY (AGREGAT, FH 3001R, SOLARIS DUO, PRZEDŁUŻACZ 25M)</t>
  </si>
  <si>
    <t>KAMERA TERMOWIZYJNA BULLARD TYP QXT</t>
  </si>
  <si>
    <t>ZESTAW DO OŚWIETLENIA TERENU AKCJI Z AGREGATEM PRĄDOTWÓRCZYM</t>
  </si>
  <si>
    <t xml:space="preserve">RADIOTELEFON MOTOROLA DM4600E - 2 szt. </t>
  </si>
  <si>
    <t>RADIOTELEFON GP-360 NOSZONY</t>
  </si>
  <si>
    <t>TELEFON KOMÓRKOWY SAMSUNG GALAXY S21 5G</t>
  </si>
  <si>
    <t>APARAT TELEFONICZNY BEZPRZEWODOWY- ALCATEL MOBILE 500 DECT HANDSET - 2 szt.</t>
  </si>
  <si>
    <t>TELEFON KOMÓRKOWY SAMSUNG GALAXY S22 ULTRA 5G</t>
  </si>
  <si>
    <t>TELEFON KOMÓRKOWY APPLE IPHONE 14 128 GB</t>
  </si>
  <si>
    <t>TELEFON KOMÓRKOWY SAMSUNG GALAXY A33 A336 5G 6 128 GB - 24 szt.</t>
  </si>
  <si>
    <t>TELEFON KOMÓRKOWY SAMSUNG GALAXY S23 ULTRA 5G</t>
  </si>
  <si>
    <t>LAMPA DOOKÓLNA LUMAPHORE 600L Z MASZTEM</t>
  </si>
  <si>
    <t>RADIOTELEFON R7 FKP Z AKUMULATOREM IMPRES 2200MAH,ŁADOWARKA, FUTERAŁ</t>
  </si>
  <si>
    <t>BEHRIGERB112D KOLUMNA AKTYWNA WRAZ Z POKROWCEM, STATYWEM, PRZEWODEM 20</t>
  </si>
  <si>
    <t>AKUMULATOROWY SYSTEM OŚWIETLENIA SOLARIS PRO 16000LM LI-LON 18AH</t>
  </si>
  <si>
    <t>DRUKARKA NEW PEBBLE MAG HICO LOCO EVOLIS</t>
  </si>
  <si>
    <t>MACIERZ DYSKOWA HPE MSA 1050 8GB FC DC LFF STORAGE      21 szt.</t>
  </si>
  <si>
    <t>PRZEŁĄCZNIK ŚWIATŁOWODOWY SIECI SAN (SWITCH-FC, SN6010C) - 2 szt.</t>
  </si>
  <si>
    <t>SERWER DO KLASTRÓW WYSOKIEJ DOSTĘPNOŚCI DELL POWEREDGE R640 - 21 szt.</t>
  </si>
  <si>
    <t>STREAMER DO TRANSMISJI OBRAZU W CZASIE RZECZYWISTYM</t>
  </si>
  <si>
    <t>DOSTAWA I WDROŻENIE URZĄDZEŃ DOSTĘPOWYCH SD-WAN</t>
  </si>
  <si>
    <t>SYSTEM INTEGRUJĄCY ŚRODKI ŁĄCZNOŚCI  - 1 z 22 szt.</t>
  </si>
  <si>
    <t>SYSTEM WYMIANY DANYCH POMIAROWYCH DLA SGRCHEM-EKO</t>
  </si>
  <si>
    <t>DRUKARKA LASER HP LJ P200 M203DN</t>
  </si>
  <si>
    <t>KOMPUTER DELL V3470SFF 9400 8 256 W10PR - 17 szt.</t>
  </si>
  <si>
    <t>MONITOR DELL 23,8" IPS S2421HS - 9 szt.</t>
  </si>
  <si>
    <t>SKANER FUJITSU SCANS.1X1600 3Y</t>
  </si>
  <si>
    <t>MONITOR DELL 23,8" IPS S2421HS - 6 szt.</t>
  </si>
  <si>
    <t>DRUKARKA ETYKIET DYMO LABELMANAGER 500TS</t>
  </si>
  <si>
    <t>DYSK UNITY 1.8TB 10K SAS 25X2.5 DRIVE UPG - 10 szt.</t>
  </si>
  <si>
    <t>MONITOR SAMSUNG 13" TYP LH13QBRE</t>
  </si>
  <si>
    <t>KOMPUTER DELL L7400 8665U 16G W10P, STACJA DOKUJĄCA D6000 - 2 szt.</t>
  </si>
  <si>
    <t>KOMPUTER DELL OPTIPLEX 3070 SFF I5-9500 8GB</t>
  </si>
  <si>
    <t>MONITOR DELL U2412</t>
  </si>
  <si>
    <t>MONITOR DELL23.8" IPS S2421HS - 10 szt.</t>
  </si>
  <si>
    <t>KOMPUTER STACJA DOK. DELL WD19S 130W</t>
  </si>
  <si>
    <t>KOMPUTER DELL P3660 12700 16G 512G W11P - 2 szt.</t>
  </si>
  <si>
    <t>MONITOR DELL U2520D 27" QHD IPS HD MI - 4 szt.</t>
  </si>
  <si>
    <t>MONITOR DELL24" IPS P2423WUXGA WRAZ Z SOUNDBAREM SLIM DELL - 8 szt.</t>
  </si>
  <si>
    <t>DRUKARKA LASEROWA BROTHER HL-2372DN</t>
  </si>
  <si>
    <t>ŁADOWARKA YN750C WRAZ Z ZASILACZEM YN 600 300 12V5A</t>
  </si>
  <si>
    <t>ŁADOWARKA TYPE 755 CH10A07</t>
  </si>
  <si>
    <t>GŁOŚNIKI GENIUS 2.0 SP-HF800A</t>
  </si>
  <si>
    <t>KAMER INTERNETOWA XIAOMI CMSXJ22</t>
  </si>
  <si>
    <t>MIKROFON SPC GEAR SM9501</t>
  </si>
  <si>
    <t>GŁOŚNIKI GENIUS 2.0 SP-HF800A - 5szt.</t>
  </si>
  <si>
    <t>ŁADOWARKA NOCO GENIUS 5 (6V 12V-5A)</t>
  </si>
  <si>
    <t>NISZCZARKA FELLOWES LX25M</t>
  </si>
  <si>
    <t>GŁOŚNIKI GENESIS HELIUM 200</t>
  </si>
  <si>
    <t>ŁADOWARKA NOCO G750EU 12V-6V WRAZ Z KABLEM NOCO GC003 - 3 szt.</t>
  </si>
  <si>
    <t>ŁADOWARKA NOCO G7200EU 12V-24V (724V -7,2 A)</t>
  </si>
  <si>
    <t>DRUKARKA ETYKIET DYMO LABEL MANAGER 160</t>
  </si>
  <si>
    <t>RADIOPRZEMIENNIK DMR</t>
  </si>
  <si>
    <t>SYSTEM ZARZĄDZANIA DOSTĘPEM DO POMIESZCZEŃ KW PSP W RZESZOWIE</t>
  </si>
  <si>
    <t>AKUMULATOROWY WÓZEK WIDŁOWY</t>
  </si>
  <si>
    <t>URZĄDZENIE WIELOFUNKCYJNE KYOCERA TASKALFA 308CI</t>
  </si>
  <si>
    <t>TELEWIZOR SAMSUNG 65" UE65AU7192</t>
  </si>
  <si>
    <t>TELEWIZOR SAMSUNG NEO 55" QLED 55QN85BA</t>
  </si>
  <si>
    <t>TELEWIZOR SAMSUNG 75" QLED QE75QN85BA</t>
  </si>
  <si>
    <t>KONSOLA CISCO CP-7916 WRAZ Z PRZYSTAWKĄ CISCO SP-SINGLFOOT. 7916</t>
  </si>
  <si>
    <t>MIKROFON Z KLAWIATURĄ RMN512B</t>
  </si>
  <si>
    <t>ŁADOWARKA 6-POZ. DP GP Z WYŚWIETLACZEM</t>
  </si>
  <si>
    <t>ŁADOWARKA 6-POZ. DP GP BEZ WYŚWIETLACZA</t>
  </si>
  <si>
    <t xml:space="preserve">RADIOTELEFON DP4801 E Z ŁADOWARKĄ  - 6 szt. </t>
  </si>
  <si>
    <t>ZASILACZ SIECIOWY Z AKUMULATOREM PODTRZYMUJĄCYM 9AH DO RADIOTELEFONU - 2 szt</t>
  </si>
  <si>
    <t>MIKROFON RĘCZNY Z KLAWIATURĄ NUMERYCZNĄ I KLAWISZAMI FUNKCYJNYMI</t>
  </si>
  <si>
    <t>APARAT TELEFONICZNY IP CISCO TYP A CP-7962G - 3 szt.</t>
  </si>
  <si>
    <t>APARAT TELEFONICZNY IP CISCO TYP B CP-7965G - 2 szt.</t>
  </si>
  <si>
    <t>APARAT TELEFONICZNY IP CISCO TYP C CP-7975G - 4 szt.</t>
  </si>
  <si>
    <t>SYGNALIZACJA ŚWIETLNA I AKUSTYCZNA SAMOCHODU UPRZYWILEJOWANEGO</t>
  </si>
  <si>
    <t>ANTENA BAZOWA 3282 3</t>
  </si>
  <si>
    <t>ANTENA KAD 150 160 170GRAUTA</t>
  </si>
  <si>
    <t>MIKROFON NA GĘSIEJ SZYI Z LED, XLR, 50 CM, CZARNY - 8 szt.</t>
  </si>
  <si>
    <t>ZESTAW MIKROFONÓW</t>
  </si>
  <si>
    <t>KLIMATYZATOR KASETONOWY SAMSUNG, MODEL: AC035RN1DKG EU - 2 szt.</t>
  </si>
  <si>
    <t>KLIMATYZATOR WHIRLPOOL 3,5 KW - 2 szt.</t>
  </si>
  <si>
    <t>KLIMATYZATOR WHIRPOOL 5.5 KW</t>
  </si>
  <si>
    <t>KLIMATYZATOR WHIRLPOOL 5,5KW (POMPA CIEPŁA)</t>
  </si>
  <si>
    <t>KLIMATYZATOR WHIRLPOOL 3,5KW (POMPA CIEPŁA) - 4 szt.</t>
  </si>
  <si>
    <t>URZĄDZENIE WIELOFUNKCYJNE KYOCERA TASKALFA 351CI KPL WRAZ Z SZAFKĄ</t>
  </si>
  <si>
    <t>NISZCZARKA HSM SECURIO B26(PASKI 3,9)</t>
  </si>
  <si>
    <t>NISZCZARKA HSM SECURIO B26(ŚCINKI 4,5X30) - 2 szt.</t>
  </si>
  <si>
    <t>NISZCZARKA DOKUMENTÓW HSM SECURIO B24 CC 4,5X30 MM</t>
  </si>
  <si>
    <t>NISZCZARKA DOKUMENTÓW HSM SECURIO B26 P 3,9 MM</t>
  </si>
  <si>
    <t>NISZCZARKA FELLOWES LX211</t>
  </si>
  <si>
    <t>NISZCZARKA FELLOWES LX221</t>
  </si>
  <si>
    <t>C 150 PLUS ZAMGŁAWIACZ ULV VECTORFOG</t>
  </si>
  <si>
    <t>WYTWORNICA OZONU OZONATOR HF198 10000 MG H</t>
  </si>
  <si>
    <t>PULPIT DELEGATA PRZEWODNICZĄCEGO - 8 szt.</t>
  </si>
  <si>
    <t>CENTRALNA JEDNOSTA STERUJĄCA ZASILACZEM (EU)</t>
  </si>
  <si>
    <t>EKSPRES AUTOMATYCZNY OCS SAE AULIKA EVO OFFICE BLK 230 50 SCH</t>
  </si>
  <si>
    <t>ANALIZATOR ANTENOWY RIGEXPERT AA-230 ZOOM</t>
  </si>
  <si>
    <t>TELEWIZOR KRUGER MATZ 55"</t>
  </si>
  <si>
    <t>ZESTAW NAGŁOŚNIENIOWY (MIKROFONY,WZMACNIACZ,GŁOŚNIKI, MIKSER)</t>
  </si>
  <si>
    <t>ZESTAW AUDIO-WIZUALNY DO KOMORY DYMOWEJ</t>
  </si>
  <si>
    <t>WZMACZNIACZ GŁOSU EPIC 3 RI VOICE AMP OB AV3000</t>
  </si>
  <si>
    <t>ŁADOWARKA 6-STANOWISKOWA PMPN4289 WRAZ Z KABLEM DO PROGRAMOWANIA R7</t>
  </si>
  <si>
    <t>URZĄDZENIE ROZRUCHOWE LEMANIA P7-1224F2</t>
  </si>
  <si>
    <t>2002 rok - remont elewacji budynku (w tym ocieplenie budynku od zewnątrz styropianem)+zmiana stropodachu na dach konstrukcji dwuspadowej</t>
  </si>
  <si>
    <t>NIE dotyczy</t>
  </si>
  <si>
    <t>KONSTRUKCJA STALOWA+płyta warstwowa OSB wypełnienie: wełna mineralna</t>
  </si>
  <si>
    <t xml:space="preserve">ZESTAW KOMPUTEROWY i5 </t>
  </si>
  <si>
    <t>RK Sucha Góra-maszt antenowy                                                                     Sucha Góra-Czarnorzeki nr 90  gmina Korczyna                            dz.nr 2  wysokość 585m n.p.m.                                                                współrzędne: 49.45'21.895"N  21.48'45.099"E</t>
  </si>
  <si>
    <t>alarm: elektroniczny monitoring działania i otwarcia do urządzeń</t>
  </si>
  <si>
    <t xml:space="preserve">RK Tylawa-maszt antenowy                                                                               Góra Dział -Tylawa gmina Dukla                                                          dz. nr 900/1  wys. 604m n.p.m.                                                  współrzędne: 49.27'22.60"N  21.42'50.76"E </t>
  </si>
  <si>
    <t>RK Jaśliska-maszt antenowy                                                                          Kamienna Góra-Posada Jaśliska gmina Jaśliska                               dz. nr 3771  wys. 512m n.p.m.                                                        współrzędne: 49.25'46.15"N  21.48'53.79"E</t>
  </si>
  <si>
    <t>RK Rymanów-maszt antenowy                                                    Wzgórza Zamczyska-Zamkowa Góra-Rymanów Zdrój                   gmina Rymanów  dz. nr 90/2  wysokość 474m n.p.m.                                               współrzędne: 49.32'46.31"N  21.51'18.71"E</t>
  </si>
  <si>
    <t>RK Tokarnia (RSA)-maszt antenowy                                               Góra Tokarnia-Karlików gm. Bukowsko  pow. sanocki                                         dz. nr 366/1  wys. 765m n.p.m.                                                   współrzędne 49.25'57.28'N  22.1'57.95"E</t>
  </si>
  <si>
    <t>2007 - odwodnienie części garażowej, remont pomieszczeń garażowych, wykonanie posadzki, 2008 - remont dachu (położenie papy temozgrzewalnej, malowanie, obróbki blacharskie, kominy), izolacja pionowa fundamentów, wykonanie opaski odbojowej, 2014 - termorenowacja budynku (ściany, fundamenty),</t>
  </si>
  <si>
    <t>Laptop,głośniki,box projektor</t>
  </si>
  <si>
    <t>URZĄDZENIE RICOH MONOCHROMATYCZNE</t>
  </si>
  <si>
    <t>Szafa serwerowa</t>
  </si>
  <si>
    <t>Komputer DELL 3660</t>
  </si>
  <si>
    <t>Komputer DELL V3910</t>
  </si>
  <si>
    <t>NETBOOK LENOVO + STACJA DOKUJĄCA</t>
  </si>
  <si>
    <t>Sieć zwiększonego zasięgu (KW - użyczenie)</t>
  </si>
  <si>
    <t>ADMINISTRACYJNO-BIUROWY</t>
  </si>
  <si>
    <t>KAMERY MONITORUJĄCE OBIEKT, DOZÓR PRACOWNIKA, GASNICE, LOKALNE CZUJKI DYMU</t>
  </si>
  <si>
    <t>36-200 BRZOZÓW, UL. ADAMA MICKIEWICZA 1</t>
  </si>
  <si>
    <t>MAGAZYN, GARAŻ</t>
  </si>
  <si>
    <t>DOZÓR PRACOWNIKA, GAŚNICA</t>
  </si>
  <si>
    <t>TERMOMODERNIZACJA BUDYNKU STRAŻNICY- 2015 R.WARTOŚĆ REMONTU: 451 280,93 ZŁ</t>
  </si>
  <si>
    <t xml:space="preserve">KOMPUTER HP INTEL CORE i5-45/240SSD </t>
  </si>
  <si>
    <t>KOMPUTER STACJONARNY (MSI B450, Ryzen 5 3600)</t>
  </si>
  <si>
    <t>URZĄDZENIE WIELOFUNKCYJNE BROTHER MFC-L2710DN</t>
  </si>
  <si>
    <t>KOMPUTER STACJONARNY PC/LENOVO/ INTEL/XENON Quad-Core/E5-1620</t>
  </si>
  <si>
    <t>URZĄDZENIE  BROTHER MFC-L8690 CDW</t>
  </si>
  <si>
    <t>SKANER BROTHER ADS - 4500W</t>
  </si>
  <si>
    <t>SIEĆ ZWIĘKSZONEGO ZASIĘGU (stacje wyniesione)</t>
  </si>
  <si>
    <t>NOTEBOOK Lenovo T550/INTEL CORE i7-5600U</t>
  </si>
  <si>
    <t>NOTEBOOK Lenovo T560/INTEL CORE i5-6300U</t>
  </si>
  <si>
    <t>KOMPUTER PRZENOŚNY DELL VOSTRO 3500</t>
  </si>
  <si>
    <t>ZESTAW TERMOWIZYJNY FLIR K45 (KAMERA)</t>
  </si>
  <si>
    <t xml:space="preserve">SPRĘŻARKA POWIETRZA ODDECHOWEGO MSA-280EFI </t>
  </si>
  <si>
    <t>5793-21-10</t>
  </si>
  <si>
    <t>LENHARDI I WAGNER</t>
  </si>
  <si>
    <t>54 kVA/43 KW</t>
  </si>
  <si>
    <t>HARSTRA</t>
  </si>
  <si>
    <t>AGREGAT PRĄDOTWÓRCZY DG 15000 E (MODEL KTS245C-130)</t>
  </si>
  <si>
    <t>10 KW</t>
  </si>
  <si>
    <t>HI-EARNS</t>
  </si>
  <si>
    <t>5. KOMENDA POWIATOWA PAŃSTWOWEJ STRAŻY POŻARNEJ W BRZOZOWIE</t>
  </si>
  <si>
    <t>Maszt Sanepid - ul. Moniuszki 17, 36-200 Brzozów</t>
  </si>
  <si>
    <t>Pomieszczenie zamknięte w budyku Stacji Sanitarno-Epidemiologicznej, gaśnica</t>
  </si>
  <si>
    <t>Maszt Trześniów - Trześniów dz.nr 582, 36-213 Haczów</t>
  </si>
  <si>
    <t>Skrzynka zamknięta wolno stojąca przy maszcie, monitoring otwarcia skrzynki</t>
  </si>
  <si>
    <t>Maszt Ujazdy - Wesoła dz. Nr 2539/2, 36-245 Nozdrzec</t>
  </si>
  <si>
    <t>Skrzynka zamknięta wolno stojąca przy maszcie, monitoring otwarcia skrzynki, teren ogrodzony</t>
  </si>
  <si>
    <t>Maszt Krzemienna, Krzemienna dz. Nr 816/1, 36-204 Dydnia</t>
  </si>
  <si>
    <t>Skrzynka zamknięta w pomieszczeniu kontenera technicznego zamykanego na klucz, monitoring otwarcia skrzynki, teren ogrodzony</t>
  </si>
  <si>
    <t>Termomodernizacja, koszt inwstycji 421411,62 zł</t>
  </si>
  <si>
    <t>Urządzenie  Brother 8690</t>
  </si>
  <si>
    <t>Komputer Dell z kartą kraficzną</t>
  </si>
  <si>
    <t xml:space="preserve">Komputer Desktop Dell Vostro 3681          </t>
  </si>
  <si>
    <t xml:space="preserve">Komputer Dell Prec. 3660            </t>
  </si>
  <si>
    <t xml:space="preserve">Komputer Dell V3910          </t>
  </si>
  <si>
    <t xml:space="preserve">Przełącznik sieciowy Typu B Alcatel-Lucent        </t>
  </si>
  <si>
    <t xml:space="preserve">Przełącznik sieciowy Cisco WS-C 2960-24LT-L       </t>
  </si>
  <si>
    <t>Komputer LENOVO TC Neo</t>
  </si>
  <si>
    <t>Monitor DELL P2722H</t>
  </si>
  <si>
    <t xml:space="preserve">Komputer PC HP Pro 290 G9           </t>
  </si>
  <si>
    <t>Drukarka Laserowa HP LaserJet M404dn</t>
  </si>
  <si>
    <t>Zestaw komputerowy Lenovo V530</t>
  </si>
  <si>
    <t>Monitor z głosnikiem Lenovo</t>
  </si>
  <si>
    <t>Drukarka Brother MFC-5700DN</t>
  </si>
  <si>
    <t>Drukarka Brother MFC-2712DN</t>
  </si>
  <si>
    <t>Monitor Lenovo T24i10</t>
  </si>
  <si>
    <t xml:space="preserve">sieć zwiększonego zasięgu </t>
  </si>
  <si>
    <t>instalacja fotowoltaiczna</t>
  </si>
  <si>
    <t>kolektory słoneczne</t>
  </si>
  <si>
    <t>informacja o przeprowadzonych remontach i modernizacji budynków starszych niż 50 lat</t>
  </si>
  <si>
    <t xml:space="preserve">Centrala telefoniczna PAX SERVER LIBRA RACK </t>
  </si>
  <si>
    <t xml:space="preserve">Urządzenie wielofunkcyjneHP Laser Jet Pro M479fdw </t>
  </si>
  <si>
    <t>Skaner Fujitsu IX1600</t>
  </si>
  <si>
    <t>Komputer Dell Vostro 3910MTi5</t>
  </si>
  <si>
    <t>Projektor Epson EB-1795F</t>
  </si>
  <si>
    <t>Laptop Lenovo ThinkPad E15 i5-1235U</t>
  </si>
  <si>
    <t>Drukarka do etykiet Zebra ZD421D</t>
  </si>
  <si>
    <t>Komputer nurkowy i330R Aqualung</t>
  </si>
  <si>
    <t xml:space="preserve">Noteook DELL VOSTRO </t>
  </si>
  <si>
    <t>Notebook Lenovo V15ITL</t>
  </si>
  <si>
    <t xml:space="preserve">Maszt Oświetleniowy </t>
  </si>
  <si>
    <t>Nagrzewnica Master BV77E</t>
  </si>
  <si>
    <t>NOTEBOOK HP 450 gb</t>
  </si>
  <si>
    <t xml:space="preserve">Laptop ProBook HP </t>
  </si>
  <si>
    <t>Tablet sSamsung Galaxy tab pro 5</t>
  </si>
  <si>
    <t>Tablet sSamsung Galaxy tab pro 6</t>
  </si>
  <si>
    <t>Bierznia elektryczna Sprint Ftnes XT 685</t>
  </si>
  <si>
    <t xml:space="preserve">Monitor plus uchwyt PHILIPS </t>
  </si>
  <si>
    <t>Monitor PHILIPS</t>
  </si>
  <si>
    <t xml:space="preserve">suszarka bębnowa </t>
  </si>
  <si>
    <t>1)Zabezpieczenie p.poż:1.czujka przeciwdymowa,2.gaśnice proszkowe.2)zabezp.p.kradzież:dozór pracowniczy całodobowy, monitoring zewnętrzny i wewnętrzny</t>
  </si>
  <si>
    <t>Aleja Jana Pawła II 2, 38-600 Lesko</t>
  </si>
  <si>
    <t>warsztaty do remontu sprzętu,magazyn</t>
  </si>
  <si>
    <t>1)zabezpieczenie p.poż: gaśnica proszkowa;2)zabezpecz.p.kradz:dozór pracowniczy całodobowy, monitoring zewnętrzny</t>
  </si>
  <si>
    <t>magazyn,garaż</t>
  </si>
  <si>
    <t>Serwer plików Qnap</t>
  </si>
  <si>
    <t>UPS Fideltronik Lupus 1000</t>
  </si>
  <si>
    <t xml:space="preserve">System transmisji obrazu i dźwięku </t>
  </si>
  <si>
    <t>Ekspres Delonghi</t>
  </si>
  <si>
    <t>Zestaw bezpieczeństwa do prądu stałego CZ-53-DC</t>
  </si>
  <si>
    <t>Zestaw do zasilania awaryjnego UPS LUPUS KR 2000 RTC</t>
  </si>
  <si>
    <t>Sieć zwiększonego zasięgu</t>
  </si>
  <si>
    <t>Urządzienie wielofunkcyjne Brother DCP-T425 W</t>
  </si>
  <si>
    <t>Analizator anten RIGEXPORT</t>
  </si>
  <si>
    <t>Kserokopiarka RICOH IM 2702</t>
  </si>
  <si>
    <t>Radiotelefon Motorolla DM 4600 E VHF</t>
  </si>
  <si>
    <t>Telefon Huawei</t>
  </si>
  <si>
    <t>Notebook Dell V3580</t>
  </si>
  <si>
    <t>Tablet Lenovo M10</t>
  </si>
  <si>
    <t>Defibrylator AED LIFEPAK 1000</t>
  </si>
  <si>
    <t>Kamera termowizyjna SCOTT</t>
  </si>
  <si>
    <t>Telefon Raven GDP-08</t>
  </si>
  <si>
    <t>Skaner Canon DR-C230</t>
  </si>
  <si>
    <t xml:space="preserve">Mikrofonogłośnik Motorolla RMN 5127 C </t>
  </si>
  <si>
    <t>Piec gazowy w budynku głównym</t>
  </si>
  <si>
    <t>149kW</t>
  </si>
  <si>
    <t>RADAN</t>
  </si>
  <si>
    <t>Rozbudowa strażnicy w 1997 r.</t>
  </si>
  <si>
    <t>Sprzęt analityczny wykorzystujący metodę FTIR- THREATLD GLS</t>
  </si>
  <si>
    <t>Sprzęt analityczny wykorzystujący metodę RAMANA TACTIC ID 1064ST</t>
  </si>
  <si>
    <t>Sprzęt analityczny wykorzystujący metodę IMS, LCD 3.3 SMITHS DETECTION</t>
  </si>
  <si>
    <t>Urządzenie wielofunkcyjne Canon</t>
  </si>
  <si>
    <t>Elektryczny ogrzewacz wody</t>
  </si>
  <si>
    <t>Agregat prądotwórczy HORUS HE TRIO 125 RIC na przyczepie</t>
  </si>
  <si>
    <t>1358 / SYAS22HK0N0003146</t>
  </si>
  <si>
    <t>113kVA/90kW</t>
  </si>
  <si>
    <t>Horus Energia</t>
  </si>
  <si>
    <t>KP PSP Leżajsk 
(ul. Opalińskiego 6. 37-300 Leżajsk)</t>
  </si>
  <si>
    <t xml:space="preserve">2005 - remont kotłown, wymiana pieca CO, około 20 tyś. zł; 2008 -remont łazienki i zaplecza - około 60tyś.zł, 2015 - remont części socjalnej JRG - około 12 tyś zł, 2015-malowanie masztu antenowego - 0,5 tyś zł, 2016- remont rozdzielni elektrycznej w budynku - 9,6 tyś.zł., 2016- remont łazienki na parterze - 26 tyś. zł, 2016- remont biura ds.operacyjnych - 15 tyś. zł, 2018 - Termomodernizacja budynku Komendy Powiatowej PSP w Lubaczowie - 841,141. tyś zł, 2018 - remont biur na parterze - 41 tyś. zł, 2020- remont pomieszczeń socjalnych JRG - 78 tyś zł., 2020 remont pomieszczenia kadr, hlou KP,holu JRG   Stanowiska kierowania Komendanta Powiatowego- 25 tyś, </t>
  </si>
  <si>
    <t>2015 - konserwacja konstrukcji stalowej (malowanie) - około 0,5 tyś zł</t>
  </si>
  <si>
    <t>Agregat prądotwórczy G0065IVGR na przyczepie</t>
  </si>
  <si>
    <t>Mikrofon Motorola</t>
  </si>
  <si>
    <t>Kserokopiarka CANON C3725 i</t>
  </si>
  <si>
    <t>Niszczarka FelloweS LX45</t>
  </si>
  <si>
    <t>Monitor DELL E2216HV</t>
  </si>
  <si>
    <t>Modulator sygnałów</t>
  </si>
  <si>
    <t>Miernik wielogazowy X-am 2500</t>
  </si>
  <si>
    <t>Agregat prądotwórczy FOGO FM 6540</t>
  </si>
  <si>
    <t>Agregat prądotwórczy inv. FOGO F 2001 i S</t>
  </si>
  <si>
    <t>Agregat prądotwórczy PGG8000E-E3</t>
  </si>
  <si>
    <t>Drukarka HP OFFICE Jet Pro 9022e</t>
  </si>
  <si>
    <t>Przełacznik sieciowy typu BACCATEL</t>
  </si>
  <si>
    <t>Przełącznik sieciowy CISCO</t>
  </si>
  <si>
    <t>Drukarka termiczna ZEBRA ZD421</t>
  </si>
  <si>
    <t>Telefon REALME C11</t>
  </si>
  <si>
    <t>Telefon OPPO A16DS</t>
  </si>
  <si>
    <t>Telefon HAMMER 5 SMART</t>
  </si>
  <si>
    <t>Translator VAXO M3</t>
  </si>
  <si>
    <t xml:space="preserve">Laptop LENOVO wraz z oprogramowaniem </t>
  </si>
  <si>
    <t>Defibrylator LIFEPAK 1000</t>
  </si>
  <si>
    <t>Uniwersalny skaner kodów ZEBRA</t>
  </si>
  <si>
    <t>System monitoringu</t>
  </si>
  <si>
    <t>Tablet 9,6'' REALME</t>
  </si>
  <si>
    <t>Notebook Asus</t>
  </si>
  <si>
    <t>Notebook Ecobiznes Pro</t>
  </si>
  <si>
    <t>Drukarka Konica Minolta</t>
  </si>
  <si>
    <t>Zestaw głośników</t>
  </si>
  <si>
    <t>Mikrofony bezprzewodowe</t>
  </si>
  <si>
    <t>ul. Wojska Polskiego 3</t>
  </si>
  <si>
    <t>1. Remont korytarzy i klatek schodowych - 2014 r. 9102,00 zł   
2. Remont pomieszczeń SK - 2015 r. 2999,99 zł
3. Remont elewacji KP - 2015 r. 65620,72 zł
4. Termomodernizacja budynkku KP - 2015 r. 433920,00 zł
5. Remont sieci LAN - 2016 r.  201528,97 zł
6. Remont systemu kontroli dostępu - 2017 r. 41346,70 zł
7. Remont bramy garażowej - 2018 r. 8546,04 zł
8. Remont bram garażowych - 2018 r. 111032,10 zł
9. Remont pomieszczeń biurowych - 2018 r. 36900,00 zł
10. Remont szatni i pom. sanit. - 2020 r. 72848,57 zł
11. Przebudowa budynku - 2020 r. 84000,00 zł
12. Remont placu - 2020 r. 20221,08 zł
13. Przebuowa budynku - 2021 r. 59373,53 zł
14. Remont pom. łazienki - 2021 r. 31108,89 zł
15. Remont korytarzy i klatki schodowej - 2021 r. 31320,40 zł</t>
  </si>
  <si>
    <t xml:space="preserve">1. Remont 6-ciu pom. - 2014 r. 10098,30 zł
2. Remont sali sportowej - 2015 r.   6273,00 zł
3. Remont masztu - 2015 r. 15254,46 zł               
4. Remont kuchni - 2017 r.  30000,00 zł               
5. Remont agregatorowni - 2018 r. 49200,00 zł     
6. Remont instalacji elektr. - 2018 r. 202562,82 zł  
7. Remont placu - 2020 r. 9840,00 zł  
8. Remont pom. pralni - 2021 r. 34641,08 zł
9. Remont inst. C.O. - 2021 r. 13000,00     </t>
  </si>
  <si>
    <t>CARTRIDGE TANDBERG RDX 4TB</t>
  </si>
  <si>
    <t xml:space="preserve">NISZCZARKA WALLNER XD 1012 </t>
  </si>
  <si>
    <t>SERWER DELL POWER EDGE T350</t>
  </si>
  <si>
    <t>SERWER DELL POWER EDGE R630</t>
  </si>
  <si>
    <t>PRZEŁĄCZNIK SIECIOWY ALCATEL-LUCENT TYP B</t>
  </si>
  <si>
    <t>DRUKARKA ETYKIET ZEBRA ZD421 T</t>
  </si>
  <si>
    <t>KSEROKOPIARKA RICOH IM 350F</t>
  </si>
  <si>
    <t>PROGRAMATOR CZASOWY OR-PRE 409</t>
  </si>
  <si>
    <t>MONITOR IIYAMA GB2570HSU-B1 24,5" 3 szt</t>
  </si>
  <si>
    <t>NOTEBOOK ASUS K1703</t>
  </si>
  <si>
    <t>DEFIBRYLATOR AED LIFEPACK 1000 Z EKG</t>
  </si>
  <si>
    <t>TERMINAL ZEBRA TC26-2DSE 4710</t>
  </si>
  <si>
    <t>DEFIBRYLATOR SZKOLENIOWY LAERDAL AED TRAINER 3</t>
  </si>
  <si>
    <t>KOMPUTER DELL VOSTRO 3710 SFF 2 szt</t>
  </si>
  <si>
    <t>MIERNIK ALTAIR 4XR 3 szt</t>
  </si>
  <si>
    <t>NOTEBOOK DELL V3530 2 szt</t>
  </si>
  <si>
    <t>Zasilacz komputerowy UPS</t>
  </si>
  <si>
    <t>GES303H330001</t>
  </si>
  <si>
    <t>30  kVA</t>
  </si>
  <si>
    <t>COVER PRT300</t>
  </si>
  <si>
    <t>Zasilacz UPS</t>
  </si>
  <si>
    <t>MU06CSPH0000205</t>
  </si>
  <si>
    <t>10 kVA</t>
  </si>
  <si>
    <t>Sentinel Power Green</t>
  </si>
  <si>
    <t>Administracyjno - socjalny (szatnie, pokoje socjalne, magazynki)</t>
  </si>
  <si>
    <t>drewnina, blacha</t>
  </si>
  <si>
    <t>Defibrylator Primedic</t>
  </si>
  <si>
    <t>Defibrylator szkoleniowy ZOLL</t>
  </si>
  <si>
    <t xml:space="preserve">Kompter DELL VOSTRO </t>
  </si>
  <si>
    <t>Monitor IIYAMA G2530HSU 2 szt</t>
  </si>
  <si>
    <t>Aparat telefoniczny Cisco CP-7962G - 2 szt</t>
  </si>
  <si>
    <t>Klimatyzator ścienny KAISAI ECO 2 szt</t>
  </si>
  <si>
    <t>Lodówka samochodowa DOMETIC CRX0065</t>
  </si>
  <si>
    <t>Drukarka Bixolon</t>
  </si>
  <si>
    <t>Serwer DELL R630</t>
  </si>
  <si>
    <t>Zestaw Komputerowy ( 2 szt. )</t>
  </si>
  <si>
    <t>Monitor Lenovo ( 2 szt. )</t>
  </si>
  <si>
    <t>Monitor LG 27UP850</t>
  </si>
  <si>
    <t>Monitor LG 0497  ( 2 szt. )</t>
  </si>
  <si>
    <t>TV Samsung QE85Q60CAU</t>
  </si>
  <si>
    <t>Manipulator sterujący panelami cyfrowymi DWA-101</t>
  </si>
  <si>
    <t>Panel dwustronny DWA-110/2 (5 szt.)</t>
  </si>
  <si>
    <t>Panel wyśwetlający DWA-110/Z (2 szt.)</t>
  </si>
  <si>
    <t>Panel wyśwetlający DWA-02 (10 szt.)</t>
  </si>
  <si>
    <t>Zasilacz DWA-124</t>
  </si>
  <si>
    <t>Telefon komórkowy Huawei P30 PRO</t>
  </si>
  <si>
    <t>Lokalizator GPS NotiOne ( do dronów 2szt )</t>
  </si>
  <si>
    <t>Telefon komórkowy Xiaomi Redmi Note 11</t>
  </si>
  <si>
    <t>Kamera GoPro HERO 11</t>
  </si>
  <si>
    <t>Bezprzewodowy mini-Extender HDMI</t>
  </si>
  <si>
    <t>Elektryczny mobilny stojak TV</t>
  </si>
  <si>
    <t>Laptop DELL Latitude 5540</t>
  </si>
  <si>
    <t>Stacja zasilania Goal Zero - Yeti 500X</t>
  </si>
  <si>
    <t>Aktywna kolumna przenośna Bose S1 Pro+ ( 2szt )</t>
  </si>
  <si>
    <t>Nadajnik mikrofonowy Bose S1 Pro+</t>
  </si>
  <si>
    <t>System bezprzewodowy wokalowy G4-835-S-G</t>
  </si>
  <si>
    <t>Mikser audio USB Soundcraft Notepad-8FX</t>
  </si>
  <si>
    <t xml:space="preserve">System bezprzewodowy cyfrowy XSW-D XLR </t>
  </si>
  <si>
    <t>Xiaomi Mi 4K Laser Projector 150"</t>
  </si>
  <si>
    <t>Laptop</t>
  </si>
  <si>
    <t xml:space="preserve">Detektor T4 </t>
  </si>
  <si>
    <t>Przełącznik sieciowy CISCO WS-C 2960-24LT-L</t>
  </si>
  <si>
    <t>Sieć zwiekszonego zasięgu</t>
  </si>
  <si>
    <t>Ochrona przecipożarowa</t>
  </si>
  <si>
    <t>Strzyżów, ul. Spotowa 20</t>
  </si>
  <si>
    <t>Ściana Ćwiczeń</t>
  </si>
  <si>
    <t>Szkolenie strażaków</t>
  </si>
  <si>
    <t>zbrojone, betonowe</t>
  </si>
  <si>
    <t>zbrojone,betonowe</t>
  </si>
  <si>
    <t>drewniana, bl. Trapezowa</t>
  </si>
  <si>
    <t>6. KOMENDA POWIATOWA PAŃSTWOWEJ STRAŻY POŻARNEJ W JAROSŁAWIU</t>
  </si>
  <si>
    <t>7. KOMENDA POWIATOWA PAŃSTWOWEJ STRAŻY POŻARNEJ W LUBACZOWIE</t>
  </si>
  <si>
    <t>8. KOMENDA POWIATOWA PAŃSTWOWEJ STRAŻY POŻARNEJ W USTRZYKACH DOLNYCH</t>
  </si>
  <si>
    <t>Skorodne Szczyt przy kamieniołomie</t>
  </si>
  <si>
    <t>podpięte pod alarm antywłamaniowy</t>
  </si>
  <si>
    <t>Stuposiany Placówka SG Stuposiany</t>
  </si>
  <si>
    <t>Ustrzyki Górne Placówka SG Ustrzyki Górne</t>
  </si>
  <si>
    <t>m. Braniów przekaźnik</t>
  </si>
  <si>
    <t>Laworta Szczyt Góry Laworta</t>
  </si>
  <si>
    <t>Jawor Stacja telewizyjna Jawor</t>
  </si>
  <si>
    <t>Budynek warsztatowo-administracyjny z przewiązką</t>
  </si>
  <si>
    <t>administracyjno-biurowe, warsztatowe, garaże</t>
  </si>
  <si>
    <t>Piekarska 13, 36-100 Kolbuszowa</t>
  </si>
  <si>
    <t>budynek strażnicy</t>
  </si>
  <si>
    <t>administracyjno-biurowe, garaże</t>
  </si>
  <si>
    <t>Wieża ćwiczeń</t>
  </si>
  <si>
    <t>ćwiczenia</t>
  </si>
  <si>
    <t>cegła max</t>
  </si>
  <si>
    <t>teriva</t>
  </si>
  <si>
    <t>drewniana blacha</t>
  </si>
  <si>
    <t>akermana</t>
  </si>
  <si>
    <t>metalowa, blacha</t>
  </si>
  <si>
    <t>betonowe</t>
  </si>
  <si>
    <t>monitoring</t>
  </si>
  <si>
    <t>TABLET Blow</t>
  </si>
  <si>
    <t>NOTEBOOK HP</t>
  </si>
  <si>
    <t>laptop Dell</t>
  </si>
  <si>
    <t xml:space="preserve">zestaw komputerowy </t>
  </si>
  <si>
    <t>monitor  Philips 5 szt.  po 769 zł</t>
  </si>
  <si>
    <t>telewizor Samsung 5 szt. Po 2790 zł</t>
  </si>
  <si>
    <t>zestaw komputerowy 3 kpl.po 3779</t>
  </si>
  <si>
    <t>zestaw komputerowy</t>
  </si>
  <si>
    <t>Budynek strażnicy wraz z placem manewrowym</t>
  </si>
  <si>
    <t>Adminstracyjno-biurowe/garażowanie pojazdów</t>
  </si>
  <si>
    <t>gaśnice proszkowe - 5 szt, hydranty wewnętrzne, służba pełniona w systemie całodobowym</t>
  </si>
  <si>
    <t>Ropczyce, ul. Św Floriana 6</t>
  </si>
  <si>
    <t>Budynek warsztatowo - magazynowy</t>
  </si>
  <si>
    <t>naprawa sprzętu, przechowywanie materiałów</t>
  </si>
  <si>
    <t>hydrant zewnętrzny, kraty w oknach, szyby bezpieczne</t>
  </si>
  <si>
    <t>pustak ceramiczny, bloczki betonu komórkowego</t>
  </si>
  <si>
    <t>gęstożebrowe, żelbetowe</t>
  </si>
  <si>
    <t>wielospadowy, papa, blachadachówka</t>
  </si>
  <si>
    <t xml:space="preserve">4 - w tym jedna podziemna </t>
  </si>
  <si>
    <t>cegła pełna oraz bloczki siporex</t>
  </si>
  <si>
    <t>płyty dachowe, elementy prefabrykowane</t>
  </si>
  <si>
    <t>jednospadowy, blacha trapezowa</t>
  </si>
  <si>
    <t>Płyta indukcyjna Kernau</t>
  </si>
  <si>
    <t>Drukarka HP Laser Jat Pro 400</t>
  </si>
  <si>
    <t xml:space="preserve">Ekspres do kawy Melitta </t>
  </si>
  <si>
    <t xml:space="preserve">ups APC Smart </t>
  </si>
  <si>
    <t>ups APC POWER</t>
  </si>
  <si>
    <t>ups APC Power</t>
  </si>
  <si>
    <t>Komputer Lenovo v530</t>
  </si>
  <si>
    <t>Drukarka Brother</t>
  </si>
  <si>
    <t>Kuchnia Mikrofalowa Sharp</t>
  </si>
  <si>
    <t xml:space="preserve">Zestaw komputerowy intel </t>
  </si>
  <si>
    <t xml:space="preserve">Monitor LCD 27 iiYAMA </t>
  </si>
  <si>
    <t>Monitor Dell 27</t>
  </si>
  <si>
    <t>Urządzenie Brother MFC - L3770CDW</t>
  </si>
  <si>
    <t>Laptop Dell inspiration 5501 + Karta Sieciowa USB</t>
  </si>
  <si>
    <t>Tel Xiaomi Redmi Note 12 Pro</t>
  </si>
  <si>
    <t>Tel Xiaomi Redmi Note 11 Pro</t>
  </si>
  <si>
    <t>Tel Xiaomi Redmi Note 11 Pro +</t>
  </si>
  <si>
    <t>2009</t>
  </si>
  <si>
    <t>15187117799390</t>
  </si>
  <si>
    <t>15187117799370</t>
  </si>
  <si>
    <t>BUDYNEK STRAŻNICY (w tym solary 18 700 zł)</t>
  </si>
  <si>
    <t>Budynek warsztatowo-magazynowy (w tym fotowoltaika)</t>
  </si>
  <si>
    <t>Strażnica (w tym solary 6 000,00 zł)</t>
  </si>
  <si>
    <t>Budynek administracyjno-socjalny (w tym solary 18 914,79 zł)</t>
  </si>
  <si>
    <t>KW PSP Rzeszów</t>
  </si>
  <si>
    <t>2. KOMENDA MIEJSKA PAŃSTWOWEJ STRAŻY POŻARNEJ W PRZEMYŚLU</t>
  </si>
  <si>
    <t>3. KOMENDA POWIATOWA PAŃSTWOWEJ STRAŻY POŻARNEJ W BRZOZOWIE</t>
  </si>
  <si>
    <t>4. KOMENDA POWIATOWA PAŃSTWOWEJ STRAŻY POŻARNEJ W DĘBICY</t>
  </si>
  <si>
    <t>5. KOMENDA POWIATOWA PAŃSTWOWEJ STRAŻY POŻARNEJ W LESKU</t>
  </si>
  <si>
    <t>6. KOMENDA POWIATOWA PAŃSTWOWEJ STRAŻY POŻARNEJ W LEŻAJSKU</t>
  </si>
  <si>
    <t>8. KOMENDA POWIATOWA PAŃSTWOWEJ STRAŻY POŻARNEJ W ROPCZYCACH</t>
  </si>
  <si>
    <t>Monitor Philips 32" 32PFS5823</t>
  </si>
  <si>
    <t>Urzadzenie wielofunkcyjne HP Laserjet Pro MFP M426fdm</t>
  </si>
  <si>
    <t>Zestaw komputerowy ADAX DELTA XVPC8400</t>
  </si>
  <si>
    <t xml:space="preserve">Urządzenie SP C261SFNw </t>
  </si>
  <si>
    <t>Videodofon, Zestaw Neptun z dwoma monitorami 7"</t>
  </si>
  <si>
    <t xml:space="preserve">Telewizor Samsung UE32T4002 </t>
  </si>
  <si>
    <t>Telewizor XIAOMI MI Led 43"</t>
  </si>
  <si>
    <t>Drukarka HP laserjet M404 dn</t>
  </si>
  <si>
    <t>Monitor ASUS VA279HAE 27"</t>
  </si>
  <si>
    <t>Drukarka Brother HL-L2352DW</t>
  </si>
  <si>
    <t>2. KOMENDA POWIATOWA PAŃSTWOWEJ STRAŻY POŻARNEJ W KOLBUSZOWEJ</t>
  </si>
  <si>
    <t>3. KOMENDA POWIATOWA PAŃSTWOWEJ STRAŻY POŻARNEJ W LESKU</t>
  </si>
  <si>
    <t>4. KOMENDA POWIATOWA PAŃSTWOWEJ STRAŻY POŻARNEJ W LEŻAJSKU</t>
  </si>
  <si>
    <t>5. KOMENDA POWIATOWA PAŃSTWOWEJ STRAŻY POŻARNEJ W ŁAŃCUCIE</t>
  </si>
  <si>
    <t>8. KOMENDA POWIATOWA PAŃSTWOWEJ STRAŻY POŻARNEJ W MIELCU</t>
  </si>
  <si>
    <t>Powiat Lubaczowski</t>
  </si>
  <si>
    <t>pokrycie dachowe - płyta warstwowa (wypełnienie styropianem), ściany - blacha trapezowa</t>
  </si>
  <si>
    <t>Kamera zewnetrzna BCS-TIP8601 AIR-IV</t>
  </si>
  <si>
    <t>Rejestrator BCS Dysk twardy konwerter HDMI konwerter USB</t>
  </si>
  <si>
    <t>Kamera BSC-TIP8601AIR-IV</t>
  </si>
  <si>
    <t>Komputer nurkowy Mares Genius</t>
  </si>
  <si>
    <t>UPS Centralny</t>
  </si>
  <si>
    <t>Kserokopiarka Ricoh</t>
  </si>
  <si>
    <t xml:space="preserve">Monitor  LCD 27 IIYama </t>
  </si>
  <si>
    <t>Telewizor LG LED 50</t>
  </si>
  <si>
    <t>Telewizor TCL LED 55</t>
  </si>
  <si>
    <t>System transmisji obrazu i dzwięku</t>
  </si>
  <si>
    <t xml:space="preserve">APARAT TELEFONICZNY IP CISCO TYP A CP </t>
  </si>
  <si>
    <t>NAGRZEWNICA ELEKTRYCZNA NAMIOTOWA SINCLAIR</t>
  </si>
  <si>
    <t>Budynek Komendy Powiatowej/JRG I</t>
  </si>
  <si>
    <t>Pomieszczenia biurowe, strażnica JRG 1</t>
  </si>
  <si>
    <t>1978/ rozbudowa w 2001</t>
  </si>
  <si>
    <t>gaśnic, dozór kamer, pracownicy całodobowo  w obiekcie</t>
  </si>
  <si>
    <t>Al.. Jana Pawła II 27 37-450 Stalowa Wola</t>
  </si>
  <si>
    <t>Pomieszczenia biurowe, strażnica JRG 2</t>
  </si>
  <si>
    <t>lata 50</t>
  </si>
  <si>
    <t>ul. Kwiatkowskiego 1 37-450 Stalowa Wola</t>
  </si>
  <si>
    <t>konstrukcja drewniana kryta blachodachówką</t>
  </si>
  <si>
    <t xml:space="preserve">NIE </t>
  </si>
  <si>
    <t>stropodach kryty papą</t>
  </si>
  <si>
    <t>tremomodernizacja 2015 r. ok 230000</t>
  </si>
  <si>
    <t>Notebook Lenowo V17-ITL Gen2 17,3""</t>
  </si>
  <si>
    <t>Smartfon X3 PRO 8+256 Black Poco</t>
  </si>
  <si>
    <t>Smartfon Redmi Note 8pro 128G</t>
  </si>
  <si>
    <t>Canon Pixma TR150 + akumulator</t>
  </si>
  <si>
    <t>Notebook LENOVO V17-1TL GEN 2</t>
  </si>
  <si>
    <t>Smartfon Samsung SM-M336 GALAXY M33</t>
  </si>
  <si>
    <t>Tablet Lenovo TAB M10 PLUS TB128XU</t>
  </si>
  <si>
    <t>Apple iPhone 14 256 GB</t>
  </si>
  <si>
    <t>Tablet Lenovo TAB M10 PLUS ZAAN0102PL</t>
  </si>
  <si>
    <t>Drukarka HP Smart Tank 675 Kolor Duplex</t>
  </si>
  <si>
    <t>Budynek JRG II Stalowa Wola (w tym solary 28 009,46 zł)</t>
  </si>
  <si>
    <t>Ryzyko</t>
  </si>
  <si>
    <t>Data Szkody</t>
  </si>
  <si>
    <t>Opis szkody</t>
  </si>
  <si>
    <t>Wypłata</t>
  </si>
  <si>
    <t>Mienie od ognia i innych zdarzeń</t>
  </si>
  <si>
    <t>Elektronika</t>
  </si>
  <si>
    <t>Brak rezerw.</t>
  </si>
  <si>
    <t>Zalanie mienia wskutek awarii instalacji wodnej( pęknięta rura)</t>
  </si>
  <si>
    <t>Zalanie kasetonów sufitowych oraz ścian w pomieszczeniu budynku KP PSP wskutek intensywnych opadów deszczu oraz silnego wiatru (zalanie przez dach)</t>
  </si>
  <si>
    <t>Uszkodzenie drukarki laserowej, laptopa i ekspresu do kawy w wyniku wyładowania atmosferycznego powstałego podczas burzy</t>
  </si>
  <si>
    <t>Uszkodzenie switcha (pełniącego również funkcję zasilacza - PoE) Dahua Pfs3110 systemu kontroli dostępu z funkcją wideo w wyniku wyładowania atmosferycznego powstałego podczas burzy</t>
  </si>
  <si>
    <t>Zalanie pomieszczeń w dwóch lokalach mieszkalnych wskutek awarii zaworu odpowietrzającego sieć centralnego ogrzewania</t>
  </si>
  <si>
    <t>Uszkodzenie ogrodzenia pesesji wskutek uderzenia przez drzewo przewrócone podczas silnych podmuchów wiatru</t>
  </si>
  <si>
    <t>Uszkodzenie elewacji budynku przez pojazd.</t>
  </si>
  <si>
    <t>Uszkodzenie sprzętu elektronicznego na skutek wyładowania atmosferycznego.</t>
  </si>
  <si>
    <t>Uszkodzenie mienia wskutek nagłej awarii prądu</t>
  </si>
  <si>
    <t>Uszkodzenie mienia wskutek przepięcia</t>
  </si>
  <si>
    <t>Nieumyślne uszkodzenie telefonu komórkowego  przez pracownika</t>
  </si>
  <si>
    <t>Uszkodzenie elementów rolowanej bramy garażowej w wyniku zahaczenia przez ciężki pojazd ratowniczo - gaśniczy podczas wyjazdu z miejsca garażowania.</t>
  </si>
  <si>
    <t>Uszkodzenie mechaniczne odbiornika TV</t>
  </si>
  <si>
    <t>Uszkodzenie elementów elektronicznych w urządzeniu UPS Sentinel Green SPH 10 podtrzymującego zasilanie elektryczne budynku JRG wskutek przepięcia.</t>
  </si>
  <si>
    <t>Uszkodzenie komputera wskutek przepięcia podczas burzy</t>
  </si>
  <si>
    <t>Zalanie mienia wskutek intensywnych opadów deszczu</t>
  </si>
  <si>
    <t>Uszkodzeniu sprzętu łączności zamontowanego na wieży KM PSP w wyniku wyładowania atmosferycznego.</t>
  </si>
  <si>
    <t>Uszkodzenie 4 bram garażowych w wyniku licznych wyładowań atmosferycznych oraz uderzenia pioruna podczas burzy.</t>
  </si>
  <si>
    <t>Uszkodzeniu sprzętu elektronicznego oraz urządzeń elektrycznych wskutek przepięcia elektrycznego podczas burzy.</t>
  </si>
  <si>
    <t>Uszkodzenie elementów bramy garażowej podczas zamykania</t>
  </si>
  <si>
    <t>Uszkodzenie mienia wskutek wyładowań atmosferycznych</t>
  </si>
  <si>
    <t>Brak danych</t>
  </si>
  <si>
    <t>Raport szkodowy sporządzony na podstawie danych od Ubezpieczyciela oraz informacji od Ubezpieczającego. Stan na dzień 1.12.2023 r.</t>
  </si>
  <si>
    <t>Tabela nr 7 - Wykaz szkód w Komendach Państwowej Strazy Pożarnej woj. podkarpackiego za okres od 1.12.2020 r. do 30.11.2023 r.</t>
  </si>
  <si>
    <t>magazynowo - garażowy,administracyjno , socjalny (w tym solary 38 609,70 zł)</t>
  </si>
  <si>
    <t>Budynek JRG</t>
  </si>
  <si>
    <t>piwnice - schron, parter - garaż, piętro - pom. socjalne</t>
  </si>
  <si>
    <t>1961 remont 1998</t>
  </si>
  <si>
    <t>37-700 Przemyśl, pl. Św. Floriana 1</t>
  </si>
  <si>
    <t>Budynek zaplecza operacyjno technicznego (administracyjny)</t>
  </si>
  <si>
    <t>budynek biurowy</t>
  </si>
  <si>
    <t>gaśnice proszkowe 2 kg szt. 3     monitoring</t>
  </si>
  <si>
    <t>szkoleniowe</t>
  </si>
  <si>
    <t>Komora dymowa</t>
  </si>
  <si>
    <t>Budynek mieszkalny</t>
  </si>
  <si>
    <t>mieszkalna</t>
  </si>
  <si>
    <t>Garaże z myjnią</t>
  </si>
  <si>
    <t>4 stanowiska garażowe, myjnia i warsztat</t>
  </si>
  <si>
    <t>piwnice - cegła pełna, parter słupy żelbetowe (w części przebudowywanej stalowe, piętro cegła pełna</t>
  </si>
  <si>
    <t>nad piwnicą żelbetowy monolityczny, nad parterem i piętrem - akermana</t>
  </si>
  <si>
    <t>więźba drewniana pokrycie blachą trapezowaną</t>
  </si>
  <si>
    <t>żelbetowy monolityczny</t>
  </si>
  <si>
    <t>pustaki gazobetonowe</t>
  </si>
  <si>
    <t>1998 rok. Rozbudowa i zmiana konstrukcji dachu</t>
  </si>
  <si>
    <t>zmiana konstrukcji dachu</t>
  </si>
  <si>
    <t>bardzo dobty</t>
  </si>
  <si>
    <t>konstrukcja stalowa,pokrycie z płyt warstwowych (poliuretan)</t>
  </si>
  <si>
    <t>płyty warstwowe (poliuretan)</t>
  </si>
  <si>
    <t>Kserokopiarka KONICA MINOLTA BIZHUB 227</t>
  </si>
  <si>
    <t>Podajnik RADF Konica Minolta 227</t>
  </si>
  <si>
    <t>Drukarka LEXMARK B2442DW</t>
  </si>
  <si>
    <t>Zegar ZA 10-R</t>
  </si>
  <si>
    <t xml:space="preserve">klimatyzator FUJITSU </t>
  </si>
  <si>
    <t>Komputer i5-10400/B460M/8GB</t>
  </si>
  <si>
    <t xml:space="preserve">Monitor LCD 23,6’” Philips </t>
  </si>
  <si>
    <t>Klimatyzator ścienny GREE GWH24 7kW</t>
  </si>
  <si>
    <t>Stacja pogody IMETEO X6</t>
  </si>
  <si>
    <t>Telewizor SAMSUNG LED QE65Q80B QLED</t>
  </si>
  <si>
    <t>Niszczarka FELLOWES serie C</t>
  </si>
  <si>
    <t>Komputer DELL Vostro, Core i5-12400 16 GB</t>
  </si>
  <si>
    <t>Monitor IIYAMA ProLite27’’ USB-C RJ45</t>
  </si>
  <si>
    <t>Niszczarka FELLOWES 79CI</t>
  </si>
  <si>
    <t>Projektor EPSON EH-TW6250</t>
  </si>
  <si>
    <t>Drukarka ZEBRA GK420T</t>
  </si>
  <si>
    <t>Czytnik kodów kreskowych VOYAGER 1200G</t>
  </si>
  <si>
    <t>Urządzenie wielofunkcyjne Brother MFC-L3770CDW</t>
  </si>
  <si>
    <t>Zestaw nagłośnieniowy Power audio LG FH6</t>
  </si>
  <si>
    <t>Notebook ASUS VIVIBOOK X509FA</t>
  </si>
  <si>
    <t>Radiotelefon DP4601E</t>
  </si>
  <si>
    <t>Komputer  ZOOP NOVO</t>
  </si>
  <si>
    <t>Notebook Durabook S15AB</t>
  </si>
  <si>
    <t>Detektor DPPE (przemiennego pola elektromagnet.)</t>
  </si>
  <si>
    <t>Zamgławiacz C 150 ULV VECTORFOG</t>
  </si>
  <si>
    <t>Wytwornica ozonu HF 198 10000 MG H</t>
  </si>
  <si>
    <t>Termodetektor BOSCH GIS 1000C</t>
  </si>
  <si>
    <t>Nawigacja GPS MODECOM FreeWay SX7.1</t>
  </si>
  <si>
    <t>Notebook HP 250 G7</t>
  </si>
  <si>
    <t>Urządzenie wielofunkcyjne HP LaserJet Pro</t>
  </si>
  <si>
    <t>Latarka GL 7 LED z akumulatorem 13,6 Ah</t>
  </si>
  <si>
    <t>Latarka KX narrow T</t>
  </si>
  <si>
    <t>Kolumna głośnikowa JBL</t>
  </si>
  <si>
    <t>Yamaha MG (mikser)</t>
  </si>
  <si>
    <t>Monitor LCD 23,6’’ AOC</t>
  </si>
  <si>
    <t xml:space="preserve">Aparat telefoniczny IP CISCO typ A CP-7962G </t>
  </si>
  <si>
    <t>Ochronnik słuchu 3M PELTOR z adapterem</t>
  </si>
  <si>
    <t>VascoTranslator M3Blue ocean</t>
  </si>
  <si>
    <t>Klimatyzator</t>
  </si>
  <si>
    <t>Tablet A7 LITE 8,7” 3GB 32GB LTE</t>
  </si>
  <si>
    <t>Dozymetr osobisty PM 1610A</t>
  </si>
  <si>
    <t>Laptop Lenovo V17 G2 W11Pro i5-1135G7</t>
  </si>
  <si>
    <t>Detektor gazu LEAKATOR 10</t>
  </si>
  <si>
    <t>Komputer Dell Inspirion  i5-12400/16GB</t>
  </si>
  <si>
    <t>Microsoft Office Home Business 2021</t>
  </si>
  <si>
    <t>Miernik czterogazowy ALTAIR 4XR</t>
  </si>
  <si>
    <t>Drukarka CANON PIXMA TR z baterią</t>
  </si>
  <si>
    <t>Najaśnica akumulatorowa PELI RALS 9490 Ż</t>
  </si>
  <si>
    <t>Defibrylator szkoleniowy XFT-120C</t>
  </si>
  <si>
    <t>Notebook DELL 15,6’’ i5-1135G7 -16 GB RAM</t>
  </si>
  <si>
    <t>kompresor MP 3E "BAUER"</t>
  </si>
  <si>
    <t>KM PSP Przemyśl</t>
  </si>
  <si>
    <t>Przekształtnik tyrystorowy</t>
  </si>
  <si>
    <t>Suszarka do ubrań</t>
  </si>
  <si>
    <t>Agregat prądotwórczy GSL-65D</t>
  </si>
  <si>
    <t>radiotelefon bazowy</t>
  </si>
  <si>
    <t>Sprężarka tłokowa</t>
  </si>
  <si>
    <t xml:space="preserve">QUAESTOR 7000 </t>
  </si>
  <si>
    <t>Spężarka NARDI</t>
  </si>
  <si>
    <t>Pralka ELEKTROLUX</t>
  </si>
  <si>
    <t>Sprężarka METABO 200 MEGA 508</t>
  </si>
  <si>
    <t>całodobowy dozór pracowniczy, monitoring na placu wewnętrznym, w budynku administracyjnym i w garażach JRG</t>
  </si>
  <si>
    <t>36-065 Dynów, ul. Szkolna 7</t>
  </si>
  <si>
    <t>całodobowy dozór pracowniczy, monitoring w garażu JRG</t>
  </si>
  <si>
    <t>Systemu Zwiększonego Zasięgu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</si>
</sst>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.0"/>
    <numFmt numFmtId="184" formatCode="#,##0.00&quot; zł&quot;"/>
    <numFmt numFmtId="185" formatCode="#,##0.00&quot; zł &quot;;#,##0.00&quot; zł &quot;;&quot;-&quot;#&quot; zł &quot;;&quot; &quot;@&quot; &quot;"/>
    <numFmt numFmtId="186" formatCode="d&quot;.&quot;mm&quot;.&quot;yyyy"/>
    <numFmt numFmtId="187" formatCode="[$-415]dddd\,\ d\ mmmm\ yyyy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2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2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5" fontId="39" fillId="0" borderId="0">
      <alignment/>
      <protection/>
    </xf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14" borderId="10" xfId="0" applyFont="1" applyFill="1" applyBorder="1" applyAlignment="1">
      <alignment horizontal="center" vertical="center"/>
    </xf>
    <xf numFmtId="0" fontId="1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vertical="center" wrapText="1"/>
    </xf>
    <xf numFmtId="44" fontId="0" fillId="0" borderId="10" xfId="68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4" fontId="0" fillId="0" borderId="10" xfId="68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1" fillId="2" borderId="10" xfId="68" applyFont="1" applyFill="1" applyBorder="1" applyAlignment="1">
      <alignment horizontal="center" vertical="center" wrapText="1"/>
    </xf>
    <xf numFmtId="44" fontId="1" fillId="31" borderId="10" xfId="68" applyFont="1" applyFill="1" applyBorder="1" applyAlignment="1">
      <alignment vertical="center"/>
    </xf>
    <xf numFmtId="44" fontId="0" fillId="0" borderId="10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center" vertical="center"/>
    </xf>
    <xf numFmtId="44" fontId="0" fillId="0" borderId="12" xfId="68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44" fontId="0" fillId="0" borderId="0" xfId="68" applyFont="1" applyAlignment="1">
      <alignment vertical="center"/>
    </xf>
    <xf numFmtId="44" fontId="0" fillId="0" borderId="0" xfId="68" applyFont="1" applyAlignment="1">
      <alignment horizontal="center" vertical="center"/>
    </xf>
    <xf numFmtId="44" fontId="0" fillId="2" borderId="10" xfId="68" applyFont="1" applyFill="1" applyBorder="1" applyAlignment="1">
      <alignment vertical="center"/>
    </xf>
    <xf numFmtId="44" fontId="0" fillId="2" borderId="10" xfId="68" applyFont="1" applyFill="1" applyBorder="1" applyAlignment="1">
      <alignment horizontal="center" vertical="center"/>
    </xf>
    <xf numFmtId="44" fontId="1" fillId="14" borderId="16" xfId="68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0" fontId="0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4" fontId="0" fillId="0" borderId="12" xfId="68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44" fontId="0" fillId="0" borderId="0" xfId="68" applyFont="1" applyAlignment="1">
      <alignment/>
    </xf>
    <xf numFmtId="44" fontId="5" fillId="0" borderId="0" xfId="68" applyFont="1" applyFill="1" applyBorder="1" applyAlignment="1">
      <alignment horizontal="center" vertical="center" wrapText="1"/>
    </xf>
    <xf numFmtId="44" fontId="1" fillId="0" borderId="10" xfId="68" applyFont="1" applyFill="1" applyBorder="1" applyAlignment="1">
      <alignment vertical="center"/>
    </xf>
    <xf numFmtId="44" fontId="0" fillId="0" borderId="0" xfId="68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2" xfId="55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quotePrefix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4" fontId="0" fillId="0" borderId="10" xfId="68" applyFont="1" applyFill="1" applyBorder="1" applyAlignment="1" quotePrefix="1">
      <alignment horizontal="center" vertical="center" wrapText="1"/>
    </xf>
    <xf numFmtId="44" fontId="0" fillId="0" borderId="10" xfId="68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56" applyFont="1" applyFill="1" applyBorder="1" applyAlignment="1">
      <alignment horizontal="center" vertical="center" shrinkToFit="1"/>
      <protection/>
    </xf>
    <xf numFmtId="49" fontId="0" fillId="33" borderId="10" xfId="0" applyNumberFormat="1" applyFont="1" applyFill="1" applyBorder="1" applyAlignment="1" quotePrefix="1">
      <alignment horizontal="center" vertical="center"/>
    </xf>
    <xf numFmtId="0" fontId="0" fillId="33" borderId="10" xfId="55" applyFont="1" applyFill="1" applyBorder="1" applyAlignment="1">
      <alignment horizontal="center" vertical="center" wrapText="1"/>
      <protection/>
    </xf>
    <xf numFmtId="0" fontId="0" fillId="33" borderId="12" xfId="55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 quotePrefix="1">
      <alignment horizontal="center" vertical="center"/>
    </xf>
    <xf numFmtId="0" fontId="0" fillId="0" borderId="10" xfId="55" applyNumberFormat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Alignment="1" applyProtection="1">
      <alignment horizontal="left" vertical="center" wrapText="1"/>
      <protection/>
    </xf>
    <xf numFmtId="0" fontId="0" fillId="33" borderId="10" xfId="0" applyFont="1" applyFill="1" applyBorder="1" applyAlignment="1" quotePrefix="1">
      <alignment horizontal="center" vertical="center"/>
    </xf>
    <xf numFmtId="183" fontId="0" fillId="0" borderId="10" xfId="0" applyNumberFormat="1" applyFont="1" applyBorder="1" applyAlignment="1">
      <alignment horizontal="center" vertical="center" wrapText="1"/>
    </xf>
    <xf numFmtId="44" fontId="1" fillId="31" borderId="10" xfId="68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44" fontId="1" fillId="14" borderId="16" xfId="68" applyFont="1" applyFill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44" fontId="1" fillId="0" borderId="10" xfId="53" applyNumberFormat="1" applyFont="1" applyBorder="1" applyAlignment="1">
      <alignment horizontal="center" vertical="center" wrapText="1"/>
      <protection/>
    </xf>
    <xf numFmtId="180" fontId="0" fillId="35" borderId="18" xfId="53" applyNumberFormat="1" applyFont="1" applyFill="1" applyBorder="1">
      <alignment/>
      <protection/>
    </xf>
    <xf numFmtId="0" fontId="0" fillId="0" borderId="10" xfId="53" applyFont="1" applyBorder="1" applyAlignment="1">
      <alignment horizontal="center" vertical="center"/>
      <protection/>
    </xf>
    <xf numFmtId="44" fontId="0" fillId="0" borderId="10" xfId="70" applyFont="1" applyBorder="1" applyAlignment="1">
      <alignment vertical="center"/>
    </xf>
    <xf numFmtId="44" fontId="0" fillId="35" borderId="19" xfId="70" applyFont="1" applyFill="1" applyBorder="1" applyAlignment="1">
      <alignment vertical="center"/>
    </xf>
    <xf numFmtId="0" fontId="0" fillId="0" borderId="20" xfId="53" applyFont="1" applyBorder="1" applyAlignment="1">
      <alignment horizontal="center" vertical="center"/>
      <protection/>
    </xf>
    <xf numFmtId="44" fontId="1" fillId="0" borderId="10" xfId="53" applyNumberFormat="1" applyFont="1" applyBorder="1" applyAlignment="1">
      <alignment horizontal="center"/>
      <protection/>
    </xf>
    <xf numFmtId="181" fontId="0" fillId="0" borderId="10" xfId="53" applyNumberFormat="1" applyFont="1" applyBorder="1" applyAlignment="1">
      <alignment horizontal="center" vertical="center" wrapText="1"/>
      <protection/>
    </xf>
    <xf numFmtId="182" fontId="0" fillId="0" borderId="19" xfId="53" applyNumberFormat="1" applyFont="1" applyBorder="1" applyAlignment="1">
      <alignment horizontal="center" vertical="center" wrapText="1"/>
      <protection/>
    </xf>
    <xf numFmtId="182" fontId="0" fillId="0" borderId="21" xfId="53" applyNumberFormat="1" applyFont="1" applyBorder="1" applyAlignment="1">
      <alignment horizontal="center" vertical="center" wrapText="1"/>
      <protection/>
    </xf>
    <xf numFmtId="181" fontId="0" fillId="0" borderId="19" xfId="53" applyNumberFormat="1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NumberFormat="1" applyFont="1" applyBorder="1" applyAlignment="1">
      <alignment horizontal="center" vertical="center" wrapText="1"/>
      <protection/>
    </xf>
    <xf numFmtId="0" fontId="0" fillId="36" borderId="19" xfId="53" applyNumberFormat="1" applyFont="1" applyFill="1" applyBorder="1" applyAlignment="1">
      <alignment horizontal="center" vertical="center" wrapText="1"/>
      <protection/>
    </xf>
    <xf numFmtId="0" fontId="14" fillId="0" borderId="19" xfId="59" applyNumberFormat="1" applyFont="1" applyBorder="1" applyAlignment="1">
      <alignment horizontal="center" vertical="center" wrapText="1"/>
      <protection/>
    </xf>
    <xf numFmtId="0" fontId="0" fillId="0" borderId="19" xfId="59" applyNumberFormat="1" applyBorder="1" applyAlignment="1">
      <alignment horizontal="center" vertical="center" wrapText="1"/>
      <protection/>
    </xf>
    <xf numFmtId="0" fontId="0" fillId="35" borderId="18" xfId="70" applyNumberFormat="1" applyFont="1" applyFill="1" applyBorder="1" applyAlignment="1">
      <alignment vertical="center"/>
    </xf>
    <xf numFmtId="0" fontId="0" fillId="35" borderId="19" xfId="70" applyNumberFormat="1" applyFont="1" applyFill="1" applyBorder="1" applyAlignment="1">
      <alignment vertical="center"/>
    </xf>
    <xf numFmtId="0" fontId="0" fillId="0" borderId="15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70" applyNumberFormat="1" applyFont="1" applyBorder="1" applyAlignment="1">
      <alignment horizontal="center" vertical="center" wrapText="1"/>
    </xf>
    <xf numFmtId="44" fontId="0" fillId="0" borderId="10" xfId="70" applyFont="1" applyBorder="1" applyAlignment="1">
      <alignment horizontal="center" vertical="center" wrapText="1"/>
    </xf>
    <xf numFmtId="0" fontId="0" fillId="36" borderId="19" xfId="53" applyFont="1" applyFill="1" applyBorder="1" applyAlignment="1">
      <alignment horizontal="center" vertical="center" wrapText="1"/>
      <protection/>
    </xf>
    <xf numFmtId="0" fontId="0" fillId="0" borderId="20" xfId="70" applyNumberFormat="1" applyFont="1" applyFill="1" applyBorder="1" applyAlignment="1">
      <alignment horizontal="center" vertical="center" wrapText="1"/>
    </xf>
    <xf numFmtId="44" fontId="0" fillId="0" borderId="20" xfId="70" applyFont="1" applyFill="1" applyBorder="1" applyAlignment="1">
      <alignment horizontal="center" vertical="center" wrapText="1"/>
    </xf>
    <xf numFmtId="0" fontId="0" fillId="0" borderId="10" xfId="70" applyNumberFormat="1" applyFont="1" applyFill="1" applyBorder="1" applyAlignment="1">
      <alignment horizontal="center" vertical="center" wrapText="1"/>
    </xf>
    <xf numFmtId="44" fontId="0" fillId="0" borderId="10" xfId="70" applyFont="1" applyFill="1" applyBorder="1" applyAlignment="1">
      <alignment horizontal="center" vertical="center" wrapText="1"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19" xfId="70" applyNumberFormat="1" applyFont="1" applyFill="1" applyBorder="1" applyAlignment="1">
      <alignment horizontal="center" vertical="center" wrapText="1"/>
    </xf>
    <xf numFmtId="44" fontId="0" fillId="0" borderId="19" xfId="70" applyFont="1" applyFill="1" applyBorder="1" applyAlignment="1">
      <alignment horizontal="center" vertical="center" wrapText="1"/>
    </xf>
    <xf numFmtId="0" fontId="0" fillId="0" borderId="20" xfId="53" applyFont="1" applyBorder="1" applyAlignment="1">
      <alignment horizontal="center" vertical="center" wrapText="1"/>
      <protection/>
    </xf>
    <xf numFmtId="44" fontId="0" fillId="0" borderId="0" xfId="68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44" fontId="0" fillId="0" borderId="12" xfId="68" applyFont="1" applyBorder="1" applyAlignment="1">
      <alignment horizontal="center" vertical="center" wrapText="1"/>
    </xf>
    <xf numFmtId="44" fontId="14" fillId="0" borderId="10" xfId="68" applyFont="1" applyBorder="1" applyAlignment="1">
      <alignment horizontal="center" vertical="center" wrapText="1"/>
    </xf>
    <xf numFmtId="44" fontId="0" fillId="0" borderId="10" xfId="68" applyFont="1" applyBorder="1" applyAlignment="1">
      <alignment horizontal="center" vertical="center"/>
    </xf>
    <xf numFmtId="44" fontId="0" fillId="33" borderId="10" xfId="68" applyFont="1" applyFill="1" applyBorder="1" applyAlignment="1">
      <alignment horizontal="center" vertical="center" wrapText="1"/>
    </xf>
    <xf numFmtId="44" fontId="0" fillId="0" borderId="12" xfId="68" applyFont="1" applyFill="1" applyBorder="1" applyAlignment="1">
      <alignment vertical="center" wrapText="1"/>
    </xf>
    <xf numFmtId="44" fontId="0" fillId="0" borderId="12" xfId="68" applyFont="1" applyBorder="1" applyAlignment="1">
      <alignment vertical="center" wrapText="1"/>
    </xf>
    <xf numFmtId="44" fontId="0" fillId="0" borderId="10" xfId="68" applyFont="1" applyBorder="1" applyAlignment="1">
      <alignment vertical="center" wrapText="1"/>
    </xf>
    <xf numFmtId="44" fontId="0" fillId="0" borderId="0" xfId="68" applyFont="1" applyAlignment="1">
      <alignment horizontal="center" vertical="center"/>
    </xf>
    <xf numFmtId="44" fontId="0" fillId="0" borderId="0" xfId="68" applyFont="1" applyAlignment="1">
      <alignment horizontal="right" vertical="center"/>
    </xf>
    <xf numFmtId="44" fontId="0" fillId="0" borderId="0" xfId="68" applyFont="1" applyFill="1" applyAlignment="1">
      <alignment horizontal="center" wrapText="1"/>
    </xf>
    <xf numFmtId="44" fontId="0" fillId="0" borderId="0" xfId="68" applyFont="1" applyFill="1" applyAlignment="1">
      <alignment horizontal="center" vertical="center"/>
    </xf>
    <xf numFmtId="44" fontId="0" fillId="0" borderId="0" xfId="68" applyFont="1" applyFill="1" applyBorder="1" applyAlignment="1">
      <alignment horizontal="center" vertical="center"/>
    </xf>
    <xf numFmtId="44" fontId="0" fillId="0" borderId="0" xfId="68" applyFont="1" applyAlignment="1">
      <alignment horizontal="center" vertical="center" wrapText="1"/>
    </xf>
    <xf numFmtId="44" fontId="0" fillId="33" borderId="10" xfId="68" applyFont="1" applyFill="1" applyBorder="1" applyAlignment="1">
      <alignment horizontal="center" vertical="center"/>
    </xf>
    <xf numFmtId="44" fontId="5" fillId="0" borderId="10" xfId="0" applyNumberFormat="1" applyFont="1" applyBorder="1" applyAlignment="1">
      <alignment/>
    </xf>
    <xf numFmtId="44" fontId="0" fillId="33" borderId="12" xfId="68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vertical="center"/>
    </xf>
    <xf numFmtId="44" fontId="1" fillId="14" borderId="10" xfId="68" applyFont="1" applyFill="1" applyBorder="1" applyAlignment="1">
      <alignment horizontal="center" vertical="center" wrapText="1"/>
    </xf>
    <xf numFmtId="0" fontId="14" fillId="0" borderId="10" xfId="59" applyNumberFormat="1" applyFont="1" applyBorder="1" applyAlignment="1">
      <alignment horizontal="center" vertical="center" wrapText="1"/>
      <protection/>
    </xf>
    <xf numFmtId="44" fontId="14" fillId="0" borderId="10" xfId="59" applyNumberFormat="1" applyFont="1" applyBorder="1" applyAlignment="1">
      <alignment horizontal="center" vertical="center" wrapText="1"/>
      <protection/>
    </xf>
    <xf numFmtId="44" fontId="0" fillId="0" borderId="10" xfId="53" applyNumberFormat="1" applyFont="1" applyBorder="1" applyAlignment="1">
      <alignment horizontal="center" vertical="center" wrapText="1"/>
      <protection/>
    </xf>
    <xf numFmtId="0" fontId="14" fillId="0" borderId="20" xfId="59" applyNumberFormat="1" applyFont="1" applyBorder="1" applyAlignment="1">
      <alignment horizontal="center" vertical="center" wrapText="1"/>
      <protection/>
    </xf>
    <xf numFmtId="44" fontId="1" fillId="0" borderId="10" xfId="68" applyFont="1" applyFill="1" applyBorder="1" applyAlignment="1">
      <alignment horizontal="center" vertical="center"/>
    </xf>
    <xf numFmtId="44" fontId="0" fillId="33" borderId="10" xfId="68" applyFont="1" applyFill="1" applyBorder="1" applyAlignment="1">
      <alignment vertical="center" wrapText="1"/>
    </xf>
    <xf numFmtId="0" fontId="0" fillId="36" borderId="19" xfId="53" applyNumberFormat="1" applyFont="1" applyFill="1" applyBorder="1" applyAlignment="1" quotePrefix="1">
      <alignment horizontal="center" vertical="center" wrapText="1"/>
      <protection/>
    </xf>
    <xf numFmtId="0" fontId="1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4" fontId="1" fillId="0" borderId="0" xfId="68" applyFont="1" applyAlignment="1">
      <alignment horizontal="center" vertical="center"/>
    </xf>
    <xf numFmtId="44" fontId="1" fillId="0" borderId="10" xfId="68" applyFont="1" applyFill="1" applyBorder="1" applyAlignment="1">
      <alignment horizontal="center" vertical="center" wrapText="1"/>
    </xf>
    <xf numFmtId="44" fontId="1" fillId="0" borderId="0" xfId="68" applyFont="1" applyFill="1" applyAlignment="1">
      <alignment horizontal="center" vertical="center"/>
    </xf>
    <xf numFmtId="44" fontId="0" fillId="0" borderId="19" xfId="68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2" fillId="33" borderId="10" xfId="0" applyFont="1" applyFill="1" applyBorder="1" applyAlignment="1">
      <alignment vertical="center" wrapText="1"/>
    </xf>
    <xf numFmtId="0" fontId="0" fillId="0" borderId="10" xfId="55" applyFill="1" applyBorder="1" applyAlignment="1">
      <alignment vertical="center" wrapText="1"/>
      <protection/>
    </xf>
    <xf numFmtId="0" fontId="0" fillId="0" borderId="10" xfId="58" applyFont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10" xfId="55" applyBorder="1" applyAlignment="1">
      <alignment vertical="center" wrapText="1"/>
      <protection/>
    </xf>
    <xf numFmtId="0" fontId="0" fillId="0" borderId="10" xfId="55" applyFont="1" applyBorder="1" applyAlignment="1">
      <alignment vertical="center" wrapText="1"/>
      <protection/>
    </xf>
    <xf numFmtId="44" fontId="0" fillId="0" borderId="0" xfId="68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Fill="1" applyAlignment="1">
      <alignment horizontal="right"/>
    </xf>
    <xf numFmtId="0" fontId="1" fillId="0" borderId="0" xfId="0" applyFont="1" applyAlignment="1">
      <alignment horizontal="center" wrapText="1"/>
    </xf>
    <xf numFmtId="0" fontId="1" fillId="14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wrapText="1"/>
    </xf>
    <xf numFmtId="11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4" fontId="0" fillId="0" borderId="10" xfId="68" applyFont="1" applyFill="1" applyBorder="1" applyAlignment="1">
      <alignment vertical="center"/>
    </xf>
    <xf numFmtId="44" fontId="0" fillId="0" borderId="0" xfId="68" applyFont="1" applyFill="1" applyAlignment="1">
      <alignment vertical="center"/>
    </xf>
    <xf numFmtId="44" fontId="1" fillId="31" borderId="10" xfId="68" applyFont="1" applyFill="1" applyBorder="1" applyAlignment="1">
      <alignment horizontal="center" vertical="center" wrapText="1"/>
    </xf>
    <xf numFmtId="44" fontId="0" fillId="0" borderId="22" xfId="68" applyFont="1" applyBorder="1" applyAlignment="1">
      <alignment horizontal="center" vertical="center" wrapText="1"/>
    </xf>
    <xf numFmtId="44" fontId="0" fillId="0" borderId="23" xfId="68" applyFont="1" applyBorder="1" applyAlignment="1">
      <alignment horizontal="center" vertical="center" wrapText="1"/>
    </xf>
    <xf numFmtId="44" fontId="0" fillId="33" borderId="10" xfId="68" applyFont="1" applyFill="1" applyBorder="1" applyAlignment="1">
      <alignment horizontal="center" vertical="center" shrinkToFit="1"/>
    </xf>
    <xf numFmtId="44" fontId="8" fillId="31" borderId="10" xfId="68" applyFont="1" applyFill="1" applyBorder="1" applyAlignment="1">
      <alignment horizontal="center" vertical="center" wrapText="1"/>
    </xf>
    <xf numFmtId="44" fontId="14" fillId="0" borderId="10" xfId="68" applyFont="1" applyFill="1" applyBorder="1" applyAlignment="1" applyProtection="1">
      <alignment horizontal="center" vertical="center" wrapText="1"/>
      <protection/>
    </xf>
    <xf numFmtId="44" fontId="1" fillId="0" borderId="0" xfId="68" applyFont="1" applyFill="1" applyBorder="1" applyAlignment="1">
      <alignment horizontal="center" vertical="center" wrapText="1"/>
    </xf>
    <xf numFmtId="44" fontId="1" fillId="0" borderId="11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center" vertical="center" shrinkToFit="1"/>
    </xf>
    <xf numFmtId="44" fontId="1" fillId="0" borderId="0" xfId="68" applyFont="1" applyBorder="1" applyAlignment="1">
      <alignment horizontal="center" vertical="center" wrapText="1"/>
    </xf>
    <xf numFmtId="181" fontId="0" fillId="0" borderId="21" xfId="53" applyNumberFormat="1" applyFont="1" applyBorder="1" applyAlignment="1">
      <alignment horizontal="center" vertical="center" wrapText="1"/>
      <protection/>
    </xf>
    <xf numFmtId="181" fontId="0" fillId="0" borderId="21" xfId="59" applyNumberFormat="1" applyBorder="1" applyAlignment="1">
      <alignment horizontal="center" vertical="center" wrapText="1"/>
      <protection/>
    </xf>
    <xf numFmtId="44" fontId="1" fillId="0" borderId="12" xfId="53" applyNumberFormat="1" applyFont="1" applyBorder="1" applyAlignment="1">
      <alignment horizontal="center"/>
      <protection/>
    </xf>
    <xf numFmtId="44" fontId="0" fillId="0" borderId="12" xfId="70" applyFont="1" applyBorder="1" applyAlignment="1">
      <alignment vertical="center"/>
    </xf>
    <xf numFmtId="44" fontId="1" fillId="14" borderId="10" xfId="68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4" fontId="0" fillId="0" borderId="13" xfId="68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3" fillId="0" borderId="24" xfId="0" applyFont="1" applyBorder="1" applyAlignment="1">
      <alignment horizontal="center" vertical="center" wrapText="1"/>
    </xf>
    <xf numFmtId="14" fontId="53" fillId="0" borderId="25" xfId="0" applyNumberFormat="1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44" fontId="53" fillId="0" borderId="26" xfId="72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4" fontId="53" fillId="0" borderId="30" xfId="72" applyFont="1" applyBorder="1" applyAlignment="1">
      <alignment horizontal="center" vertical="center" wrapText="1"/>
    </xf>
    <xf numFmtId="44" fontId="0" fillId="0" borderId="22" xfId="72" applyFont="1" applyFill="1" applyBorder="1" applyAlignment="1">
      <alignment horizontal="center" vertical="center" wrapText="1"/>
    </xf>
    <xf numFmtId="44" fontId="0" fillId="0" borderId="31" xfId="72" applyFont="1" applyFill="1" applyBorder="1" applyAlignment="1">
      <alignment horizontal="center" vertical="center" wrapText="1"/>
    </xf>
    <xf numFmtId="44" fontId="1" fillId="14" borderId="10" xfId="68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4" fontId="1" fillId="2" borderId="10" xfId="68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44" fontId="1" fillId="14" borderId="17" xfId="68" applyFont="1" applyFill="1" applyBorder="1" applyAlignment="1">
      <alignment horizontal="center" vertical="center" wrapText="1"/>
    </xf>
    <xf numFmtId="44" fontId="1" fillId="14" borderId="12" xfId="68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44" fontId="1" fillId="14" borderId="10" xfId="68" applyFont="1" applyFill="1" applyBorder="1" applyAlignment="1">
      <alignment horizontal="center" vertical="center" wrapText="1"/>
    </xf>
    <xf numFmtId="0" fontId="1" fillId="14" borderId="33" xfId="0" applyFont="1" applyFill="1" applyBorder="1" applyAlignment="1">
      <alignment horizontal="center" vertical="center"/>
    </xf>
    <xf numFmtId="0" fontId="1" fillId="14" borderId="3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wrapText="1"/>
    </xf>
    <xf numFmtId="44" fontId="1" fillId="14" borderId="35" xfId="68" applyFont="1" applyFill="1" applyBorder="1" applyAlignment="1">
      <alignment horizontal="center" vertical="center" wrapText="1"/>
    </xf>
    <xf numFmtId="44" fontId="1" fillId="14" borderId="36" xfId="68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44" fontId="1" fillId="14" borderId="15" xfId="68" applyFont="1" applyFill="1" applyBorder="1" applyAlignment="1">
      <alignment horizontal="center" vertical="center" wrapText="1"/>
    </xf>
    <xf numFmtId="44" fontId="1" fillId="14" borderId="14" xfId="68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32" xfId="0" applyFont="1" applyFill="1" applyBorder="1" applyAlignment="1">
      <alignment horizontal="left" vertical="center" wrapText="1"/>
    </xf>
    <xf numFmtId="0" fontId="1" fillId="35" borderId="37" xfId="0" applyFont="1" applyFill="1" applyBorder="1" applyAlignment="1">
      <alignment horizontal="left" vertical="center" wrapText="1"/>
    </xf>
    <xf numFmtId="0" fontId="1" fillId="0" borderId="15" xfId="53" applyFont="1" applyBorder="1" applyAlignment="1">
      <alignment horizontal="center"/>
      <protection/>
    </xf>
    <xf numFmtId="0" fontId="1" fillId="0" borderId="32" xfId="53" applyFont="1" applyBorder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" fillId="35" borderId="36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38" xfId="0" applyFont="1" applyFill="1" applyBorder="1" applyAlignment="1">
      <alignment horizontal="left" vertical="center" wrapText="1"/>
    </xf>
    <xf numFmtId="0" fontId="1" fillId="0" borderId="39" xfId="53" applyFont="1" applyBorder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1" fillId="0" borderId="40" xfId="53" applyFont="1" applyBorder="1" applyAlignment="1">
      <alignment horizontal="center"/>
      <protection/>
    </xf>
    <xf numFmtId="0" fontId="5" fillId="0" borderId="10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3" xfId="54"/>
    <cellStyle name="Normalny 3" xfId="55"/>
    <cellStyle name="Normalny 5" xfId="56"/>
    <cellStyle name="Normalny 6" xfId="57"/>
    <cellStyle name="Normalny_elektronika" xfId="58"/>
    <cellStyle name="Normalny_pozostałe dane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3" xfId="72"/>
    <cellStyle name="Zły" xfId="7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90" zoomScaleSheetLayoutView="90" zoomScalePageLayoutView="0" workbookViewId="0" topLeftCell="A1">
      <selection activeCell="B3" sqref="B3"/>
    </sheetView>
  </sheetViews>
  <sheetFormatPr defaultColWidth="9.140625" defaultRowHeight="12.75"/>
  <cols>
    <col min="1" max="1" width="5.421875" style="0" customWidth="1"/>
    <col min="2" max="2" width="41.8515625" style="0" customWidth="1"/>
    <col min="3" max="3" width="24.7109375" style="0" customWidth="1"/>
    <col min="4" max="4" width="12.7109375" style="26" customWidth="1"/>
    <col min="5" max="5" width="10.421875" style="26" customWidth="1"/>
    <col min="6" max="7" width="19.28125" style="26" customWidth="1"/>
  </cols>
  <sheetData>
    <row r="1" ht="12.75">
      <c r="A1" s="13" t="s">
        <v>127</v>
      </c>
    </row>
    <row r="3" spans="1:7" ht="38.25" customHeight="1">
      <c r="A3" s="29" t="s">
        <v>2</v>
      </c>
      <c r="B3" s="29" t="s">
        <v>3</v>
      </c>
      <c r="C3" s="29" t="s">
        <v>42</v>
      </c>
      <c r="D3" s="29" t="s">
        <v>4</v>
      </c>
      <c r="E3" s="29" t="s">
        <v>1</v>
      </c>
      <c r="F3" s="30" t="s">
        <v>19</v>
      </c>
      <c r="G3" s="30" t="s">
        <v>903</v>
      </c>
    </row>
    <row r="4" spans="1:11" ht="25.5">
      <c r="A4" s="99">
        <v>1</v>
      </c>
      <c r="B4" s="2" t="s">
        <v>45</v>
      </c>
      <c r="C4" s="2" t="s">
        <v>46</v>
      </c>
      <c r="D4" s="100" t="s">
        <v>47</v>
      </c>
      <c r="E4" s="101" t="s">
        <v>48</v>
      </c>
      <c r="F4" s="102" t="s">
        <v>49</v>
      </c>
      <c r="G4" s="102">
        <v>78</v>
      </c>
      <c r="K4" s="6"/>
    </row>
    <row r="5" spans="1:7" ht="25.5" customHeight="1">
      <c r="A5" s="99">
        <v>2</v>
      </c>
      <c r="B5" s="2" t="s">
        <v>50</v>
      </c>
      <c r="C5" s="2" t="s">
        <v>51</v>
      </c>
      <c r="D5" s="100" t="s">
        <v>52</v>
      </c>
      <c r="E5" s="101" t="s">
        <v>48</v>
      </c>
      <c r="F5" s="102" t="s">
        <v>49</v>
      </c>
      <c r="G5" s="102">
        <v>123</v>
      </c>
    </row>
    <row r="6" spans="1:7" ht="25.5" customHeight="1">
      <c r="A6" s="99">
        <v>3</v>
      </c>
      <c r="B6" s="2" t="s">
        <v>53</v>
      </c>
      <c r="C6" s="2" t="s">
        <v>54</v>
      </c>
      <c r="D6" s="99">
        <v>650903345</v>
      </c>
      <c r="E6" s="101" t="s">
        <v>48</v>
      </c>
      <c r="F6" s="102" t="s">
        <v>49</v>
      </c>
      <c r="G6" s="102">
        <v>127</v>
      </c>
    </row>
    <row r="7" spans="1:7" ht="25.5" customHeight="1">
      <c r="A7" s="99">
        <v>4</v>
      </c>
      <c r="B7" s="2" t="s">
        <v>55</v>
      </c>
      <c r="C7" s="2" t="s">
        <v>56</v>
      </c>
      <c r="D7" s="101" t="s">
        <v>57</v>
      </c>
      <c r="E7" s="101" t="s">
        <v>48</v>
      </c>
      <c r="F7" s="102" t="s">
        <v>49</v>
      </c>
      <c r="G7" s="102">
        <v>192</v>
      </c>
    </row>
    <row r="8" spans="1:7" ht="25.5" customHeight="1">
      <c r="A8" s="99">
        <v>5</v>
      </c>
      <c r="B8" s="2" t="s">
        <v>58</v>
      </c>
      <c r="C8" s="2" t="s">
        <v>59</v>
      </c>
      <c r="D8" s="116" t="s">
        <v>60</v>
      </c>
      <c r="E8" s="101" t="s">
        <v>48</v>
      </c>
      <c r="F8" s="102" t="s">
        <v>49</v>
      </c>
      <c r="G8" s="236">
        <v>118</v>
      </c>
    </row>
    <row r="9" spans="1:7" ht="25.5" customHeight="1">
      <c r="A9" s="99">
        <v>6</v>
      </c>
      <c r="B9" s="2" t="s">
        <v>61</v>
      </c>
      <c r="C9" s="2" t="s">
        <v>62</v>
      </c>
      <c r="D9" s="116" t="s">
        <v>63</v>
      </c>
      <c r="E9" s="101" t="s">
        <v>48</v>
      </c>
      <c r="F9" s="102" t="s">
        <v>49</v>
      </c>
      <c r="G9" s="102">
        <v>53</v>
      </c>
    </row>
    <row r="10" spans="1:7" ht="25.5" customHeight="1">
      <c r="A10" s="99">
        <v>7</v>
      </c>
      <c r="B10" s="2" t="s">
        <v>64</v>
      </c>
      <c r="C10" s="2" t="s">
        <v>65</v>
      </c>
      <c r="D10" s="116" t="s">
        <v>66</v>
      </c>
      <c r="E10" s="101" t="s">
        <v>48</v>
      </c>
      <c r="F10" s="102" t="s">
        <v>49</v>
      </c>
      <c r="G10" s="102">
        <v>94</v>
      </c>
    </row>
    <row r="11" spans="1:7" ht="25.5">
      <c r="A11" s="99">
        <v>8</v>
      </c>
      <c r="B11" s="2" t="s">
        <v>67</v>
      </c>
      <c r="C11" s="2" t="s">
        <v>68</v>
      </c>
      <c r="D11" s="119">
        <v>650903150</v>
      </c>
      <c r="E11" s="101" t="s">
        <v>48</v>
      </c>
      <c r="F11" s="102" t="s">
        <v>49</v>
      </c>
      <c r="G11" s="102">
        <v>85</v>
      </c>
    </row>
    <row r="12" spans="1:7" ht="25.5" customHeight="1">
      <c r="A12" s="99">
        <v>9</v>
      </c>
      <c r="B12" s="2" t="s">
        <v>69</v>
      </c>
      <c r="C12" s="2" t="s">
        <v>70</v>
      </c>
      <c r="D12" s="122">
        <v>370447266</v>
      </c>
      <c r="E12" s="101" t="s">
        <v>48</v>
      </c>
      <c r="F12" s="102" t="s">
        <v>49</v>
      </c>
      <c r="G12" s="102">
        <v>79</v>
      </c>
    </row>
    <row r="13" spans="1:7" ht="25.5" customHeight="1">
      <c r="A13" s="99">
        <v>10</v>
      </c>
      <c r="B13" s="2" t="s">
        <v>71</v>
      </c>
      <c r="C13" s="2" t="s">
        <v>72</v>
      </c>
      <c r="D13" s="123" t="s">
        <v>73</v>
      </c>
      <c r="E13" s="101" t="s">
        <v>48</v>
      </c>
      <c r="F13" s="102" t="s">
        <v>49</v>
      </c>
      <c r="G13" s="236">
        <v>51</v>
      </c>
    </row>
    <row r="14" spans="1:7" s="7" customFormat="1" ht="25.5">
      <c r="A14" s="99">
        <v>11</v>
      </c>
      <c r="B14" s="2" t="s">
        <v>74</v>
      </c>
      <c r="C14" s="2" t="s">
        <v>75</v>
      </c>
      <c r="D14" s="100">
        <v>370447674</v>
      </c>
      <c r="E14" s="101" t="s">
        <v>48</v>
      </c>
      <c r="F14" s="102" t="s">
        <v>49</v>
      </c>
      <c r="G14" s="102">
        <v>50</v>
      </c>
    </row>
    <row r="15" spans="1:7" s="7" customFormat="1" ht="25.5" customHeight="1">
      <c r="A15" s="99">
        <v>12</v>
      </c>
      <c r="B15" s="2" t="s">
        <v>76</v>
      </c>
      <c r="C15" s="2" t="s">
        <v>77</v>
      </c>
      <c r="D15" s="100" t="s">
        <v>78</v>
      </c>
      <c r="E15" s="101" t="s">
        <v>48</v>
      </c>
      <c r="F15" s="102" t="s">
        <v>49</v>
      </c>
      <c r="G15" s="102">
        <v>109</v>
      </c>
    </row>
    <row r="16" spans="1:7" s="7" customFormat="1" ht="25.5" customHeight="1">
      <c r="A16" s="99">
        <v>13</v>
      </c>
      <c r="B16" s="2" t="s">
        <v>79</v>
      </c>
      <c r="C16" s="2" t="s">
        <v>80</v>
      </c>
      <c r="D16" s="99">
        <v>650903121</v>
      </c>
      <c r="E16" s="101" t="s">
        <v>48</v>
      </c>
      <c r="F16" s="102" t="s">
        <v>49</v>
      </c>
      <c r="G16" s="102">
        <v>52</v>
      </c>
    </row>
    <row r="17" spans="1:7" s="7" customFormat="1" ht="25.5" customHeight="1">
      <c r="A17" s="99">
        <v>14</v>
      </c>
      <c r="B17" s="2" t="s">
        <v>81</v>
      </c>
      <c r="C17" s="2" t="s">
        <v>82</v>
      </c>
      <c r="D17" s="101" t="s">
        <v>83</v>
      </c>
      <c r="E17" s="101" t="s">
        <v>48</v>
      </c>
      <c r="F17" s="102" t="s">
        <v>49</v>
      </c>
      <c r="G17" s="102">
        <v>62</v>
      </c>
    </row>
    <row r="18" spans="1:7" s="7" customFormat="1" ht="25.5" customHeight="1">
      <c r="A18" s="99">
        <v>15</v>
      </c>
      <c r="B18" s="2" t="s">
        <v>84</v>
      </c>
      <c r="C18" s="2" t="s">
        <v>85</v>
      </c>
      <c r="D18" s="116" t="s">
        <v>86</v>
      </c>
      <c r="E18" s="101" t="s">
        <v>48</v>
      </c>
      <c r="F18" s="102" t="s">
        <v>49</v>
      </c>
      <c r="G18" s="102">
        <v>111</v>
      </c>
    </row>
    <row r="19" spans="1:7" s="4" customFormat="1" ht="25.5" customHeight="1">
      <c r="A19" s="99">
        <v>16</v>
      </c>
      <c r="B19" s="2" t="s">
        <v>87</v>
      </c>
      <c r="C19" s="2" t="s">
        <v>88</v>
      </c>
      <c r="D19" s="116" t="s">
        <v>89</v>
      </c>
      <c r="E19" s="101" t="s">
        <v>48</v>
      </c>
      <c r="F19" s="102" t="s">
        <v>49</v>
      </c>
      <c r="G19" s="102">
        <v>52</v>
      </c>
    </row>
    <row r="20" spans="1:7" ht="25.5" customHeight="1">
      <c r="A20" s="99">
        <v>17</v>
      </c>
      <c r="B20" s="2" t="s">
        <v>90</v>
      </c>
      <c r="C20" s="2" t="s">
        <v>91</v>
      </c>
      <c r="D20" s="116" t="s">
        <v>92</v>
      </c>
      <c r="E20" s="101" t="s">
        <v>48</v>
      </c>
      <c r="F20" s="102" t="s">
        <v>49</v>
      </c>
      <c r="G20" s="102">
        <v>53</v>
      </c>
    </row>
    <row r="21" spans="1:7" s="4" customFormat="1" ht="25.5">
      <c r="A21" s="99">
        <v>18</v>
      </c>
      <c r="B21" s="2" t="s">
        <v>93</v>
      </c>
      <c r="C21" s="2" t="s">
        <v>94</v>
      </c>
      <c r="D21" s="129" t="s">
        <v>95</v>
      </c>
      <c r="E21" s="101" t="s">
        <v>48</v>
      </c>
      <c r="F21" s="102" t="s">
        <v>49</v>
      </c>
      <c r="G21" s="236">
        <v>52</v>
      </c>
    </row>
    <row r="22" spans="1:7" s="4" customFormat="1" ht="25.5" customHeight="1">
      <c r="A22" s="99">
        <v>19</v>
      </c>
      <c r="B22" s="2" t="s">
        <v>96</v>
      </c>
      <c r="C22" s="2" t="s">
        <v>97</v>
      </c>
      <c r="D22" s="122">
        <v>370445681</v>
      </c>
      <c r="E22" s="101" t="s">
        <v>48</v>
      </c>
      <c r="F22" s="102" t="s">
        <v>49</v>
      </c>
      <c r="G22" s="102">
        <v>74</v>
      </c>
    </row>
    <row r="23" spans="1:7" s="4" customFormat="1" ht="25.5" customHeight="1">
      <c r="A23" s="99">
        <v>20</v>
      </c>
      <c r="B23" s="2" t="s">
        <v>98</v>
      </c>
      <c r="C23" s="2" t="s">
        <v>99</v>
      </c>
      <c r="D23" s="123" t="s">
        <v>100</v>
      </c>
      <c r="E23" s="101" t="s">
        <v>48</v>
      </c>
      <c r="F23" s="102" t="s">
        <v>49</v>
      </c>
      <c r="G23" s="236">
        <v>109</v>
      </c>
    </row>
    <row r="24" spans="1:7" s="4" customFormat="1" ht="25.5" customHeight="1">
      <c r="A24" s="99">
        <v>21</v>
      </c>
      <c r="B24" s="2" t="s">
        <v>101</v>
      </c>
      <c r="C24" s="2" t="s">
        <v>102</v>
      </c>
      <c r="D24" s="100" t="s">
        <v>103</v>
      </c>
      <c r="E24" s="101" t="s">
        <v>48</v>
      </c>
      <c r="F24" s="102" t="s">
        <v>49</v>
      </c>
      <c r="G24" s="102">
        <v>52</v>
      </c>
    </row>
    <row r="25" spans="1:7" s="4" customFormat="1" ht="36" customHeight="1">
      <c r="A25" s="99">
        <v>22</v>
      </c>
      <c r="B25" s="40" t="s">
        <v>104</v>
      </c>
      <c r="C25" s="2" t="s">
        <v>131</v>
      </c>
      <c r="D25" s="123" t="s">
        <v>105</v>
      </c>
      <c r="E25" s="101" t="s">
        <v>48</v>
      </c>
      <c r="F25" s="102" t="s">
        <v>49</v>
      </c>
      <c r="G25" s="102">
        <v>51</v>
      </c>
    </row>
  </sheetData>
  <sheetProtection/>
  <printOptions horizontalCentered="1"/>
  <pageMargins left="0.1968503937007874" right="0.3937007874015748" top="0.3937007874015748" bottom="0.1968503937007874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4"/>
  <sheetViews>
    <sheetView view="pageBreakPreview" zoomScale="80" zoomScaleNormal="80" zoomScaleSheetLayoutView="80" workbookViewId="0" topLeftCell="A1">
      <pane ySplit="4" topLeftCell="A95" activePane="bottomLeft" state="frozen"/>
      <selection pane="topLeft" activeCell="K26" sqref="K26"/>
      <selection pane="bottomLeft" activeCell="H106" sqref="H106"/>
    </sheetView>
  </sheetViews>
  <sheetFormatPr defaultColWidth="9.140625" defaultRowHeight="12.75"/>
  <cols>
    <col min="1" max="1" width="4.28125" style="74" customWidth="1"/>
    <col min="2" max="2" width="28.7109375" style="74" customWidth="1"/>
    <col min="3" max="3" width="22.00390625" style="53" customWidth="1"/>
    <col min="4" max="5" width="16.421875" style="75" customWidth="1"/>
    <col min="6" max="6" width="16.421875" style="76" customWidth="1"/>
    <col min="7" max="7" width="13.421875" style="74" customWidth="1"/>
    <col min="8" max="8" width="22.57421875" style="68" customWidth="1"/>
    <col min="9" max="9" width="19.00390625" style="69" customWidth="1"/>
    <col min="10" max="10" width="36.140625" style="74" customWidth="1"/>
    <col min="11" max="11" width="26.140625" style="74" customWidth="1"/>
    <col min="12" max="12" width="4.28125" style="74" customWidth="1"/>
    <col min="13" max="13" width="22.7109375" style="74" customWidth="1"/>
    <col min="14" max="14" width="17.140625" style="74" customWidth="1"/>
    <col min="15" max="15" width="20.57421875" style="74" customWidth="1"/>
    <col min="16" max="17" width="20.57421875" style="68" customWidth="1"/>
    <col min="18" max="18" width="43.00390625" style="74" customWidth="1"/>
    <col min="19" max="19" width="12.57421875" style="74" customWidth="1"/>
    <col min="20" max="20" width="25.00390625" style="74" customWidth="1"/>
    <col min="21" max="23" width="12.57421875" style="41" customWidth="1"/>
    <col min="24" max="24" width="14.8515625" style="41" customWidth="1"/>
    <col min="25" max="25" width="13.7109375" style="41" customWidth="1"/>
    <col min="26" max="28" width="12.57421875" style="41" customWidth="1"/>
  </cols>
  <sheetData>
    <row r="1" spans="1:12" ht="12.75">
      <c r="A1" s="73" t="s">
        <v>128</v>
      </c>
      <c r="G1" s="77"/>
      <c r="L1" s="73"/>
    </row>
    <row r="2" spans="1:12" ht="12.75">
      <c r="A2" s="73"/>
      <c r="G2" s="77"/>
      <c r="I2" s="182"/>
      <c r="L2" s="73"/>
    </row>
    <row r="3" spans="1:28" ht="38.25" customHeight="1">
      <c r="A3" s="260" t="s">
        <v>20</v>
      </c>
      <c r="B3" s="260" t="s">
        <v>21</v>
      </c>
      <c r="C3" s="260" t="s">
        <v>22</v>
      </c>
      <c r="D3" s="260" t="s">
        <v>136</v>
      </c>
      <c r="E3" s="260" t="s">
        <v>135</v>
      </c>
      <c r="F3" s="260" t="s">
        <v>23</v>
      </c>
      <c r="G3" s="260" t="s">
        <v>24</v>
      </c>
      <c r="H3" s="266" t="s">
        <v>132</v>
      </c>
      <c r="I3" s="266" t="s">
        <v>133</v>
      </c>
      <c r="J3" s="260" t="s">
        <v>138</v>
      </c>
      <c r="K3" s="260" t="s">
        <v>5</v>
      </c>
      <c r="L3" s="260" t="s">
        <v>20</v>
      </c>
      <c r="M3" s="260" t="s">
        <v>25</v>
      </c>
      <c r="N3" s="260"/>
      <c r="O3" s="260"/>
      <c r="P3" s="262" t="s">
        <v>1101</v>
      </c>
      <c r="Q3" s="262" t="s">
        <v>1102</v>
      </c>
      <c r="R3" s="264" t="s">
        <v>1103</v>
      </c>
      <c r="S3" s="260" t="s">
        <v>39</v>
      </c>
      <c r="T3" s="260"/>
      <c r="U3" s="260"/>
      <c r="V3" s="260"/>
      <c r="W3" s="260"/>
      <c r="X3" s="260"/>
      <c r="Y3" s="260" t="s">
        <v>26</v>
      </c>
      <c r="Z3" s="260" t="s">
        <v>27</v>
      </c>
      <c r="AA3" s="260" t="s">
        <v>28</v>
      </c>
      <c r="AB3" s="260" t="s">
        <v>29</v>
      </c>
    </row>
    <row r="4" spans="1:28" ht="62.25" customHeight="1">
      <c r="A4" s="260"/>
      <c r="B4" s="260"/>
      <c r="C4" s="260"/>
      <c r="D4" s="260"/>
      <c r="E4" s="260"/>
      <c r="F4" s="260"/>
      <c r="G4" s="260"/>
      <c r="H4" s="266"/>
      <c r="I4" s="266"/>
      <c r="J4" s="260"/>
      <c r="K4" s="260"/>
      <c r="L4" s="260"/>
      <c r="M4" s="67" t="s">
        <v>30</v>
      </c>
      <c r="N4" s="67" t="s">
        <v>31</v>
      </c>
      <c r="O4" s="67" t="s">
        <v>32</v>
      </c>
      <c r="P4" s="263"/>
      <c r="Q4" s="263"/>
      <c r="R4" s="265"/>
      <c r="S4" s="67" t="s">
        <v>33</v>
      </c>
      <c r="T4" s="67" t="s">
        <v>34</v>
      </c>
      <c r="U4" s="67" t="s">
        <v>35</v>
      </c>
      <c r="V4" s="67" t="s">
        <v>36</v>
      </c>
      <c r="W4" s="67" t="s">
        <v>37</v>
      </c>
      <c r="X4" s="67" t="s">
        <v>38</v>
      </c>
      <c r="Y4" s="260"/>
      <c r="Z4" s="260"/>
      <c r="AA4" s="260"/>
      <c r="AB4" s="260"/>
    </row>
    <row r="5" spans="1:28" ht="13.5" customHeight="1">
      <c r="A5" s="269" t="s">
        <v>116</v>
      </c>
      <c r="B5" s="270"/>
      <c r="C5" s="270"/>
      <c r="D5" s="270"/>
      <c r="E5" s="270"/>
      <c r="F5" s="271"/>
      <c r="G5" s="32"/>
      <c r="H5" s="70"/>
      <c r="I5" s="71"/>
      <c r="J5" s="78"/>
      <c r="K5" s="78"/>
      <c r="L5" s="269" t="s">
        <v>116</v>
      </c>
      <c r="M5" s="270"/>
      <c r="N5" s="270"/>
      <c r="O5" s="270"/>
      <c r="P5" s="270"/>
      <c r="Q5" s="270"/>
      <c r="R5" s="270"/>
      <c r="S5" s="270"/>
      <c r="T5" s="271"/>
      <c r="U5" s="79"/>
      <c r="V5" s="79"/>
      <c r="W5" s="79"/>
      <c r="X5" s="79"/>
      <c r="Y5" s="79"/>
      <c r="Z5" s="79"/>
      <c r="AA5" s="79"/>
      <c r="AB5" s="79"/>
    </row>
    <row r="6" spans="1:28" s="60" customFormat="1" ht="89.25">
      <c r="A6" s="85">
        <v>1</v>
      </c>
      <c r="B6" s="103" t="s">
        <v>152</v>
      </c>
      <c r="C6" s="103" t="s">
        <v>153</v>
      </c>
      <c r="D6" s="103" t="s">
        <v>154</v>
      </c>
      <c r="E6" s="103" t="s">
        <v>155</v>
      </c>
      <c r="F6" s="103" t="s">
        <v>155</v>
      </c>
      <c r="G6" s="103">
        <v>1968</v>
      </c>
      <c r="H6" s="170">
        <v>2422305.94</v>
      </c>
      <c r="I6" s="66"/>
      <c r="J6" s="113" t="s">
        <v>156</v>
      </c>
      <c r="K6" s="103" t="s">
        <v>157</v>
      </c>
      <c r="L6" s="85">
        <v>1</v>
      </c>
      <c r="M6" s="105" t="s">
        <v>196</v>
      </c>
      <c r="N6" s="105" t="s">
        <v>197</v>
      </c>
      <c r="O6" s="103" t="s">
        <v>198</v>
      </c>
      <c r="P6" s="170"/>
      <c r="Q6" s="170"/>
      <c r="R6" s="103" t="s">
        <v>1032</v>
      </c>
      <c r="S6" s="103" t="s">
        <v>216</v>
      </c>
      <c r="T6" s="103" t="s">
        <v>216</v>
      </c>
      <c r="U6" s="103" t="s">
        <v>216</v>
      </c>
      <c r="V6" s="103" t="s">
        <v>216</v>
      </c>
      <c r="W6" s="103" t="s">
        <v>216</v>
      </c>
      <c r="X6" s="103" t="s">
        <v>216</v>
      </c>
      <c r="Y6" s="105">
        <v>1911</v>
      </c>
      <c r="Z6" s="105" t="s">
        <v>200</v>
      </c>
      <c r="AA6" s="105" t="s">
        <v>154</v>
      </c>
      <c r="AB6" s="105" t="s">
        <v>201</v>
      </c>
    </row>
    <row r="7" spans="1:28" s="60" customFormat="1" ht="25.5">
      <c r="A7" s="85">
        <v>2</v>
      </c>
      <c r="B7" s="24" t="s">
        <v>158</v>
      </c>
      <c r="C7" s="24" t="s">
        <v>159</v>
      </c>
      <c r="D7" s="24" t="s">
        <v>154</v>
      </c>
      <c r="E7" s="103" t="s">
        <v>155</v>
      </c>
      <c r="F7" s="103" t="s">
        <v>155</v>
      </c>
      <c r="G7" s="24">
        <v>1991</v>
      </c>
      <c r="H7" s="49">
        <v>124684.38</v>
      </c>
      <c r="I7" s="66"/>
      <c r="J7" s="113" t="s">
        <v>160</v>
      </c>
      <c r="K7" s="24" t="s">
        <v>157</v>
      </c>
      <c r="L7" s="85">
        <v>2</v>
      </c>
      <c r="M7" s="33" t="s">
        <v>196</v>
      </c>
      <c r="N7" s="33" t="s">
        <v>202</v>
      </c>
      <c r="O7" s="103" t="s">
        <v>203</v>
      </c>
      <c r="P7" s="170"/>
      <c r="Q7" s="170"/>
      <c r="R7" s="103" t="s">
        <v>1032</v>
      </c>
      <c r="S7" s="103" t="s">
        <v>216</v>
      </c>
      <c r="T7" s="103" t="s">
        <v>216</v>
      </c>
      <c r="U7" s="103" t="s">
        <v>216</v>
      </c>
      <c r="V7" s="103" t="s">
        <v>216</v>
      </c>
      <c r="W7" s="103" t="s">
        <v>216</v>
      </c>
      <c r="X7" s="103" t="s">
        <v>216</v>
      </c>
      <c r="Y7" s="33">
        <v>1222</v>
      </c>
      <c r="Z7" s="33">
        <v>3</v>
      </c>
      <c r="AA7" s="33" t="s">
        <v>201</v>
      </c>
      <c r="AB7" s="33" t="s">
        <v>201</v>
      </c>
    </row>
    <row r="8" spans="1:28" s="60" customFormat="1" ht="25.5">
      <c r="A8" s="85">
        <v>3</v>
      </c>
      <c r="B8" s="24" t="s">
        <v>161</v>
      </c>
      <c r="C8" s="24" t="s">
        <v>162</v>
      </c>
      <c r="D8" s="24" t="s">
        <v>154</v>
      </c>
      <c r="E8" s="103" t="s">
        <v>155</v>
      </c>
      <c r="F8" s="103" t="s">
        <v>155</v>
      </c>
      <c r="G8" s="24">
        <v>2006</v>
      </c>
      <c r="H8" s="49">
        <v>391335.86</v>
      </c>
      <c r="I8" s="64"/>
      <c r="J8" s="24" t="s">
        <v>163</v>
      </c>
      <c r="K8" s="24" t="s">
        <v>164</v>
      </c>
      <c r="L8" s="85">
        <v>3</v>
      </c>
      <c r="M8" s="33" t="s">
        <v>204</v>
      </c>
      <c r="N8" s="33" t="s">
        <v>204</v>
      </c>
      <c r="O8" s="24" t="s">
        <v>205</v>
      </c>
      <c r="P8" s="49"/>
      <c r="Q8" s="49"/>
      <c r="R8" s="24" t="s">
        <v>1032</v>
      </c>
      <c r="S8" s="24" t="s">
        <v>216</v>
      </c>
      <c r="T8" s="103" t="s">
        <v>216</v>
      </c>
      <c r="U8" s="24" t="s">
        <v>216</v>
      </c>
      <c r="V8" s="103" t="s">
        <v>217</v>
      </c>
      <c r="W8" s="24" t="s">
        <v>207</v>
      </c>
      <c r="X8" s="24" t="s">
        <v>216</v>
      </c>
      <c r="Y8" s="33">
        <v>169</v>
      </c>
      <c r="Z8" s="33">
        <v>2</v>
      </c>
      <c r="AA8" s="33" t="s">
        <v>201</v>
      </c>
      <c r="AB8" s="33" t="s">
        <v>201</v>
      </c>
    </row>
    <row r="9" spans="1:28" s="60" customFormat="1" ht="25.5">
      <c r="A9" s="85">
        <v>4</v>
      </c>
      <c r="B9" s="24" t="s">
        <v>165</v>
      </c>
      <c r="C9" s="24" t="s">
        <v>166</v>
      </c>
      <c r="D9" s="24" t="s">
        <v>154</v>
      </c>
      <c r="E9" s="103" t="s">
        <v>155</v>
      </c>
      <c r="F9" s="103" t="s">
        <v>155</v>
      </c>
      <c r="G9" s="24">
        <v>1984</v>
      </c>
      <c r="H9" s="49">
        <v>1073655.88</v>
      </c>
      <c r="I9" s="64"/>
      <c r="J9" s="24" t="s">
        <v>167</v>
      </c>
      <c r="K9" s="24" t="s">
        <v>157</v>
      </c>
      <c r="L9" s="85">
        <v>4</v>
      </c>
      <c r="M9" s="33" t="s">
        <v>208</v>
      </c>
      <c r="N9" s="105" t="s">
        <v>209</v>
      </c>
      <c r="O9" s="103" t="s">
        <v>205</v>
      </c>
      <c r="P9" s="170"/>
      <c r="Q9" s="170"/>
      <c r="R9" s="103" t="s">
        <v>1032</v>
      </c>
      <c r="S9" s="103" t="s">
        <v>217</v>
      </c>
      <c r="T9" s="103" t="s">
        <v>217</v>
      </c>
      <c r="U9" s="103" t="s">
        <v>217</v>
      </c>
      <c r="V9" s="103" t="s">
        <v>217</v>
      </c>
      <c r="W9" s="103" t="s">
        <v>207</v>
      </c>
      <c r="X9" s="103" t="s">
        <v>217</v>
      </c>
      <c r="Y9" s="33">
        <v>249</v>
      </c>
      <c r="Z9" s="33">
        <v>2</v>
      </c>
      <c r="AA9" s="33" t="s">
        <v>201</v>
      </c>
      <c r="AB9" s="33" t="s">
        <v>201</v>
      </c>
    </row>
    <row r="10" spans="1:28" s="60" customFormat="1" ht="25.5">
      <c r="A10" s="85">
        <v>5</v>
      </c>
      <c r="B10" s="24" t="s">
        <v>168</v>
      </c>
      <c r="C10" s="24" t="s">
        <v>169</v>
      </c>
      <c r="D10" s="24" t="s">
        <v>154</v>
      </c>
      <c r="E10" s="103" t="s">
        <v>155</v>
      </c>
      <c r="F10" s="103" t="s">
        <v>155</v>
      </c>
      <c r="G10" s="24">
        <v>1981</v>
      </c>
      <c r="H10" s="49">
        <v>7216.76</v>
      </c>
      <c r="I10" s="64"/>
      <c r="J10" s="24" t="s">
        <v>170</v>
      </c>
      <c r="K10" s="24" t="s">
        <v>157</v>
      </c>
      <c r="L10" s="85">
        <v>5</v>
      </c>
      <c r="M10" s="33" t="s">
        <v>196</v>
      </c>
      <c r="N10" s="33" t="s">
        <v>210</v>
      </c>
      <c r="O10" s="24" t="s">
        <v>205</v>
      </c>
      <c r="P10" s="49"/>
      <c r="Q10" s="49"/>
      <c r="R10" s="24" t="s">
        <v>1032</v>
      </c>
      <c r="S10" s="24" t="s">
        <v>216</v>
      </c>
      <c r="T10" s="24" t="s">
        <v>199</v>
      </c>
      <c r="U10" s="24" t="s">
        <v>207</v>
      </c>
      <c r="V10" s="103" t="s">
        <v>217</v>
      </c>
      <c r="W10" s="24" t="s">
        <v>207</v>
      </c>
      <c r="X10" s="24" t="s">
        <v>206</v>
      </c>
      <c r="Y10" s="33">
        <v>254</v>
      </c>
      <c r="Z10" s="33">
        <v>1</v>
      </c>
      <c r="AA10" s="33" t="s">
        <v>201</v>
      </c>
      <c r="AB10" s="33" t="s">
        <v>201</v>
      </c>
    </row>
    <row r="11" spans="1:28" s="60" customFormat="1" ht="25.5">
      <c r="A11" s="85">
        <v>6</v>
      </c>
      <c r="B11" s="24" t="s">
        <v>171</v>
      </c>
      <c r="C11" s="24" t="s">
        <v>172</v>
      </c>
      <c r="D11" s="24" t="s">
        <v>154</v>
      </c>
      <c r="E11" s="103" t="s">
        <v>155</v>
      </c>
      <c r="F11" s="103" t="s">
        <v>155</v>
      </c>
      <c r="G11" s="24">
        <v>1968</v>
      </c>
      <c r="H11" s="49">
        <v>23008.11</v>
      </c>
      <c r="I11" s="64"/>
      <c r="J11" s="24" t="s">
        <v>173</v>
      </c>
      <c r="K11" s="24" t="s">
        <v>157</v>
      </c>
      <c r="L11" s="85">
        <v>6</v>
      </c>
      <c r="M11" s="33" t="s">
        <v>196</v>
      </c>
      <c r="N11" s="33" t="s">
        <v>210</v>
      </c>
      <c r="O11" s="103" t="s">
        <v>203</v>
      </c>
      <c r="P11" s="170"/>
      <c r="Q11" s="170"/>
      <c r="R11" s="103" t="s">
        <v>1032</v>
      </c>
      <c r="S11" s="103" t="s">
        <v>216</v>
      </c>
      <c r="T11" s="103" t="s">
        <v>199</v>
      </c>
      <c r="U11" s="103" t="s">
        <v>207</v>
      </c>
      <c r="V11" s="103" t="s">
        <v>199</v>
      </c>
      <c r="W11" s="103" t="s">
        <v>207</v>
      </c>
      <c r="X11" s="103" t="s">
        <v>199</v>
      </c>
      <c r="Y11" s="33">
        <v>93</v>
      </c>
      <c r="Z11" s="33">
        <v>5</v>
      </c>
      <c r="AA11" s="33" t="s">
        <v>201</v>
      </c>
      <c r="AB11" s="33" t="s">
        <v>201</v>
      </c>
    </row>
    <row r="12" spans="1:28" s="60" customFormat="1" ht="25.5">
      <c r="A12" s="85">
        <v>7</v>
      </c>
      <c r="B12" s="104" t="s">
        <v>174</v>
      </c>
      <c r="C12" s="104" t="s">
        <v>175</v>
      </c>
      <c r="D12" s="104" t="s">
        <v>154</v>
      </c>
      <c r="E12" s="103" t="s">
        <v>155</v>
      </c>
      <c r="F12" s="103" t="s">
        <v>155</v>
      </c>
      <c r="G12" s="104">
        <v>1991</v>
      </c>
      <c r="H12" s="49">
        <v>7374.56</v>
      </c>
      <c r="I12" s="64"/>
      <c r="J12" s="24" t="s">
        <v>176</v>
      </c>
      <c r="K12" s="24" t="s">
        <v>157</v>
      </c>
      <c r="L12" s="85">
        <v>7</v>
      </c>
      <c r="M12" s="33" t="s">
        <v>211</v>
      </c>
      <c r="N12" s="33" t="s">
        <v>178</v>
      </c>
      <c r="O12" s="24" t="s">
        <v>212</v>
      </c>
      <c r="P12" s="49"/>
      <c r="Q12" s="49"/>
      <c r="R12" s="24" t="s">
        <v>1032</v>
      </c>
      <c r="S12" s="24" t="s">
        <v>216</v>
      </c>
      <c r="T12" s="24" t="s">
        <v>199</v>
      </c>
      <c r="U12" s="24" t="s">
        <v>207</v>
      </c>
      <c r="V12" s="103" t="s">
        <v>199</v>
      </c>
      <c r="W12" s="24" t="s">
        <v>207</v>
      </c>
      <c r="X12" s="103" t="s">
        <v>199</v>
      </c>
      <c r="Y12" s="33">
        <v>278</v>
      </c>
      <c r="Z12" s="33">
        <v>1</v>
      </c>
      <c r="AA12" s="33" t="s">
        <v>201</v>
      </c>
      <c r="AB12" s="33" t="s">
        <v>201</v>
      </c>
    </row>
    <row r="13" spans="1:28" s="60" customFormat="1" ht="25.5">
      <c r="A13" s="85">
        <v>8</v>
      </c>
      <c r="B13" s="24" t="s">
        <v>177</v>
      </c>
      <c r="C13" s="24" t="s">
        <v>172</v>
      </c>
      <c r="D13" s="24" t="s">
        <v>154</v>
      </c>
      <c r="E13" s="103" t="s">
        <v>155</v>
      </c>
      <c r="F13" s="103" t="s">
        <v>155</v>
      </c>
      <c r="G13" s="24">
        <v>1984</v>
      </c>
      <c r="H13" s="49">
        <v>19741.27</v>
      </c>
      <c r="I13" s="64"/>
      <c r="J13" s="24" t="s">
        <v>178</v>
      </c>
      <c r="K13" s="24" t="s">
        <v>157</v>
      </c>
      <c r="L13" s="85">
        <v>8</v>
      </c>
      <c r="M13" s="33" t="s">
        <v>213</v>
      </c>
      <c r="N13" s="33" t="s">
        <v>178</v>
      </c>
      <c r="O13" s="24" t="s">
        <v>214</v>
      </c>
      <c r="P13" s="49"/>
      <c r="Q13" s="49"/>
      <c r="R13" s="24" t="s">
        <v>1032</v>
      </c>
      <c r="S13" s="24" t="s">
        <v>216</v>
      </c>
      <c r="T13" s="24" t="s">
        <v>207</v>
      </c>
      <c r="U13" s="24" t="s">
        <v>207</v>
      </c>
      <c r="V13" s="24" t="s">
        <v>207</v>
      </c>
      <c r="W13" s="24" t="s">
        <v>207</v>
      </c>
      <c r="X13" s="24" t="s">
        <v>207</v>
      </c>
      <c r="Y13" s="33">
        <v>35</v>
      </c>
      <c r="Z13" s="33">
        <v>4</v>
      </c>
      <c r="AA13" s="33" t="s">
        <v>201</v>
      </c>
      <c r="AB13" s="33" t="s">
        <v>201</v>
      </c>
    </row>
    <row r="14" spans="1:28" s="60" customFormat="1" ht="25.5">
      <c r="A14" s="85">
        <v>9</v>
      </c>
      <c r="B14" s="24" t="s">
        <v>179</v>
      </c>
      <c r="C14" s="24" t="s">
        <v>175</v>
      </c>
      <c r="D14" s="24" t="s">
        <v>154</v>
      </c>
      <c r="E14" s="103" t="s">
        <v>155</v>
      </c>
      <c r="F14" s="103" t="s">
        <v>155</v>
      </c>
      <c r="G14" s="24">
        <v>1984</v>
      </c>
      <c r="H14" s="49">
        <v>1199.65</v>
      </c>
      <c r="I14" s="64"/>
      <c r="J14" s="24" t="s">
        <v>180</v>
      </c>
      <c r="K14" s="24" t="s">
        <v>157</v>
      </c>
      <c r="L14" s="85">
        <v>9</v>
      </c>
      <c r="M14" s="33" t="s">
        <v>196</v>
      </c>
      <c r="N14" s="33" t="s">
        <v>178</v>
      </c>
      <c r="O14" s="24" t="s">
        <v>214</v>
      </c>
      <c r="P14" s="49"/>
      <c r="Q14" s="49"/>
      <c r="R14" s="24" t="s">
        <v>1032</v>
      </c>
      <c r="S14" s="24" t="s">
        <v>216</v>
      </c>
      <c r="T14" s="24" t="s">
        <v>199</v>
      </c>
      <c r="U14" s="24" t="s">
        <v>207</v>
      </c>
      <c r="V14" s="24" t="s">
        <v>207</v>
      </c>
      <c r="W14" s="24" t="s">
        <v>207</v>
      </c>
      <c r="X14" s="103" t="s">
        <v>199</v>
      </c>
      <c r="Y14" s="33">
        <v>15</v>
      </c>
      <c r="Z14" s="33">
        <v>1</v>
      </c>
      <c r="AA14" s="33" t="s">
        <v>201</v>
      </c>
      <c r="AB14" s="33" t="s">
        <v>201</v>
      </c>
    </row>
    <row r="15" spans="1:28" s="60" customFormat="1" ht="51">
      <c r="A15" s="85">
        <v>10</v>
      </c>
      <c r="B15" s="108" t="s">
        <v>181</v>
      </c>
      <c r="C15" s="24" t="s">
        <v>182</v>
      </c>
      <c r="D15" s="24" t="s">
        <v>154</v>
      </c>
      <c r="E15" s="103" t="s">
        <v>155</v>
      </c>
      <c r="F15" s="103" t="s">
        <v>155</v>
      </c>
      <c r="G15" s="24" t="s">
        <v>183</v>
      </c>
      <c r="H15" s="49">
        <v>1193458.05</v>
      </c>
      <c r="I15" s="66"/>
      <c r="J15" s="113" t="s">
        <v>184</v>
      </c>
      <c r="K15" s="24" t="s">
        <v>185</v>
      </c>
      <c r="L15" s="85">
        <v>10</v>
      </c>
      <c r="M15" s="24" t="s">
        <v>215</v>
      </c>
      <c r="N15" s="24" t="s">
        <v>202</v>
      </c>
      <c r="O15" s="24" t="s">
        <v>214</v>
      </c>
      <c r="P15" s="49"/>
      <c r="Q15" s="49"/>
      <c r="R15" s="24" t="s">
        <v>1032</v>
      </c>
      <c r="S15" s="24" t="s">
        <v>216</v>
      </c>
      <c r="T15" s="24" t="s">
        <v>216</v>
      </c>
      <c r="U15" s="24" t="s">
        <v>216</v>
      </c>
      <c r="V15" s="24" t="s">
        <v>217</v>
      </c>
      <c r="W15" s="24" t="s">
        <v>216</v>
      </c>
      <c r="X15" s="24" t="s">
        <v>216</v>
      </c>
      <c r="Y15" s="33" t="s">
        <v>218</v>
      </c>
      <c r="Z15" s="24">
        <v>3</v>
      </c>
      <c r="AA15" s="24" t="s">
        <v>201</v>
      </c>
      <c r="AB15" s="24" t="s">
        <v>201</v>
      </c>
    </row>
    <row r="16" spans="1:28" s="60" customFormat="1" ht="54.75" customHeight="1">
      <c r="A16" s="85">
        <v>11</v>
      </c>
      <c r="B16" s="108" t="s">
        <v>186</v>
      </c>
      <c r="C16" s="24" t="s">
        <v>172</v>
      </c>
      <c r="D16" s="24" t="s">
        <v>154</v>
      </c>
      <c r="E16" s="103" t="s">
        <v>155</v>
      </c>
      <c r="F16" s="103" t="s">
        <v>155</v>
      </c>
      <c r="G16" s="24">
        <v>2002</v>
      </c>
      <c r="H16" s="49">
        <v>491883.35</v>
      </c>
      <c r="I16" s="66"/>
      <c r="J16" s="113" t="s">
        <v>187</v>
      </c>
      <c r="K16" s="24" t="s">
        <v>185</v>
      </c>
      <c r="L16" s="85">
        <v>11</v>
      </c>
      <c r="M16" s="24" t="s">
        <v>215</v>
      </c>
      <c r="N16" s="24" t="s">
        <v>202</v>
      </c>
      <c r="O16" s="24" t="s">
        <v>214</v>
      </c>
      <c r="P16" s="49"/>
      <c r="Q16" s="49"/>
      <c r="R16" s="24" t="s">
        <v>1032</v>
      </c>
      <c r="S16" s="24" t="s">
        <v>216</v>
      </c>
      <c r="T16" s="24" t="s">
        <v>216</v>
      </c>
      <c r="U16" s="24" t="s">
        <v>216</v>
      </c>
      <c r="V16" s="24" t="s">
        <v>217</v>
      </c>
      <c r="W16" s="24" t="s">
        <v>216</v>
      </c>
      <c r="X16" s="24" t="s">
        <v>216</v>
      </c>
      <c r="Y16" s="33">
        <v>96</v>
      </c>
      <c r="Z16" s="24">
        <v>1</v>
      </c>
      <c r="AA16" s="24" t="s">
        <v>201</v>
      </c>
      <c r="AB16" s="24" t="s">
        <v>201</v>
      </c>
    </row>
    <row r="17" spans="1:28" s="60" customFormat="1" ht="41.25" customHeight="1">
      <c r="A17" s="85">
        <v>12</v>
      </c>
      <c r="B17" s="108" t="s">
        <v>188</v>
      </c>
      <c r="C17" s="24" t="s">
        <v>172</v>
      </c>
      <c r="D17" s="24" t="s">
        <v>154</v>
      </c>
      <c r="E17" s="103" t="s">
        <v>155</v>
      </c>
      <c r="F17" s="103" t="s">
        <v>155</v>
      </c>
      <c r="G17" s="24" t="s">
        <v>189</v>
      </c>
      <c r="H17" s="49">
        <v>135764.87</v>
      </c>
      <c r="I17" s="66"/>
      <c r="J17" s="113" t="s">
        <v>190</v>
      </c>
      <c r="K17" s="24" t="s">
        <v>185</v>
      </c>
      <c r="L17" s="85">
        <v>12</v>
      </c>
      <c r="M17" s="24" t="s">
        <v>219</v>
      </c>
      <c r="N17" s="24" t="s">
        <v>178</v>
      </c>
      <c r="O17" s="24" t="s">
        <v>207</v>
      </c>
      <c r="P17" s="49"/>
      <c r="Q17" s="49"/>
      <c r="R17" s="24" t="s">
        <v>1032</v>
      </c>
      <c r="S17" s="24" t="s">
        <v>220</v>
      </c>
      <c r="T17" s="24" t="s">
        <v>220</v>
      </c>
      <c r="U17" s="24" t="s">
        <v>220</v>
      </c>
      <c r="V17" s="24" t="s">
        <v>216</v>
      </c>
      <c r="W17" s="24" t="s">
        <v>220</v>
      </c>
      <c r="X17" s="24" t="s">
        <v>220</v>
      </c>
      <c r="Y17" s="33">
        <v>249</v>
      </c>
      <c r="Z17" s="24">
        <v>3</v>
      </c>
      <c r="AA17" s="24" t="s">
        <v>201</v>
      </c>
      <c r="AB17" s="24" t="s">
        <v>201</v>
      </c>
    </row>
    <row r="18" spans="1:28" s="60" customFormat="1" ht="25.5">
      <c r="A18" s="85">
        <v>13</v>
      </c>
      <c r="B18" s="108" t="s">
        <v>191</v>
      </c>
      <c r="C18" s="24" t="s">
        <v>172</v>
      </c>
      <c r="D18" s="24" t="s">
        <v>154</v>
      </c>
      <c r="E18" s="103" t="s">
        <v>155</v>
      </c>
      <c r="F18" s="103" t="s">
        <v>155</v>
      </c>
      <c r="G18" s="24">
        <v>2001</v>
      </c>
      <c r="H18" s="171">
        <v>11247.34</v>
      </c>
      <c r="I18" s="66"/>
      <c r="J18" s="113" t="s">
        <v>190</v>
      </c>
      <c r="K18" s="24" t="s">
        <v>185</v>
      </c>
      <c r="L18" s="85">
        <v>13</v>
      </c>
      <c r="M18" s="24" t="s">
        <v>219</v>
      </c>
      <c r="N18" s="24" t="s">
        <v>178</v>
      </c>
      <c r="O18" s="24" t="s">
        <v>207</v>
      </c>
      <c r="P18" s="49"/>
      <c r="Q18" s="49"/>
      <c r="R18" s="24" t="s">
        <v>1032</v>
      </c>
      <c r="S18" s="24" t="s">
        <v>220</v>
      </c>
      <c r="T18" s="24" t="s">
        <v>220</v>
      </c>
      <c r="U18" s="24" t="s">
        <v>220</v>
      </c>
      <c r="V18" s="24" t="s">
        <v>216</v>
      </c>
      <c r="W18" s="24" t="s">
        <v>220</v>
      </c>
      <c r="X18" s="24" t="s">
        <v>220</v>
      </c>
      <c r="Y18" s="33">
        <v>89</v>
      </c>
      <c r="Z18" s="24">
        <v>3</v>
      </c>
      <c r="AA18" s="24" t="s">
        <v>201</v>
      </c>
      <c r="AB18" s="24" t="s">
        <v>201</v>
      </c>
    </row>
    <row r="19" spans="1:28" s="60" customFormat="1" ht="25.5">
      <c r="A19" s="85">
        <v>14</v>
      </c>
      <c r="B19" s="108" t="s">
        <v>192</v>
      </c>
      <c r="C19" s="24" t="s">
        <v>193</v>
      </c>
      <c r="D19" s="24" t="s">
        <v>154</v>
      </c>
      <c r="E19" s="103" t="s">
        <v>155</v>
      </c>
      <c r="F19" s="103" t="s">
        <v>155</v>
      </c>
      <c r="G19" s="24">
        <v>2008</v>
      </c>
      <c r="H19" s="49">
        <v>1445230.85</v>
      </c>
      <c r="I19" s="66"/>
      <c r="J19" s="113" t="s">
        <v>194</v>
      </c>
      <c r="K19" s="24" t="s">
        <v>185</v>
      </c>
      <c r="L19" s="85">
        <v>14</v>
      </c>
      <c r="M19" s="24" t="s">
        <v>215</v>
      </c>
      <c r="N19" s="24" t="s">
        <v>202</v>
      </c>
      <c r="O19" s="24" t="s">
        <v>214</v>
      </c>
      <c r="P19" s="49"/>
      <c r="Q19" s="49"/>
      <c r="R19" s="24" t="s">
        <v>1032</v>
      </c>
      <c r="S19" s="24" t="s">
        <v>216</v>
      </c>
      <c r="T19" s="24" t="s">
        <v>216</v>
      </c>
      <c r="U19" s="24" t="s">
        <v>216</v>
      </c>
      <c r="V19" s="24" t="s">
        <v>217</v>
      </c>
      <c r="W19" s="24" t="s">
        <v>216</v>
      </c>
      <c r="X19" s="24" t="s">
        <v>216</v>
      </c>
      <c r="Y19" s="33">
        <v>769</v>
      </c>
      <c r="Z19" s="24">
        <v>2</v>
      </c>
      <c r="AA19" s="24" t="s">
        <v>201</v>
      </c>
      <c r="AB19" s="24" t="s">
        <v>201</v>
      </c>
    </row>
    <row r="20" spans="1:28" s="60" customFormat="1" ht="38.25">
      <c r="A20" s="85">
        <v>15</v>
      </c>
      <c r="B20" s="108" t="s">
        <v>195</v>
      </c>
      <c r="C20" s="24" t="s">
        <v>172</v>
      </c>
      <c r="D20" s="24" t="s">
        <v>154</v>
      </c>
      <c r="E20" s="103" t="s">
        <v>155</v>
      </c>
      <c r="F20" s="103" t="s">
        <v>155</v>
      </c>
      <c r="G20" s="24">
        <v>2010</v>
      </c>
      <c r="H20" s="49">
        <v>50028.88</v>
      </c>
      <c r="I20" s="66"/>
      <c r="J20" s="113" t="s">
        <v>187</v>
      </c>
      <c r="K20" s="24" t="s">
        <v>185</v>
      </c>
      <c r="L20" s="85">
        <v>15</v>
      </c>
      <c r="M20" s="24" t="s">
        <v>221</v>
      </c>
      <c r="N20" s="24" t="s">
        <v>222</v>
      </c>
      <c r="O20" s="24" t="s">
        <v>223</v>
      </c>
      <c r="P20" s="49"/>
      <c r="Q20" s="49"/>
      <c r="R20" s="24" t="s">
        <v>1032</v>
      </c>
      <c r="S20" s="24" t="s">
        <v>216</v>
      </c>
      <c r="T20" s="24" t="s">
        <v>220</v>
      </c>
      <c r="U20" s="24" t="s">
        <v>220</v>
      </c>
      <c r="V20" s="24" t="s">
        <v>220</v>
      </c>
      <c r="W20" s="24" t="s">
        <v>220</v>
      </c>
      <c r="X20" s="24" t="s">
        <v>220</v>
      </c>
      <c r="Y20" s="33" t="s">
        <v>220</v>
      </c>
      <c r="Z20" s="24">
        <v>1</v>
      </c>
      <c r="AA20" s="24" t="s">
        <v>201</v>
      </c>
      <c r="AB20" s="24" t="s">
        <v>201</v>
      </c>
    </row>
    <row r="21" spans="1:28" s="4" customFormat="1" ht="12.75" customHeight="1">
      <c r="A21" s="257" t="s">
        <v>0</v>
      </c>
      <c r="B21" s="258"/>
      <c r="C21" s="258"/>
      <c r="D21" s="258"/>
      <c r="E21" s="258"/>
      <c r="F21" s="258"/>
      <c r="G21" s="259"/>
      <c r="H21" s="131">
        <f>SUM(H6:H20)</f>
        <v>7398135.749999999</v>
      </c>
      <c r="I21" s="63">
        <f>SUM(I6:I20)</f>
        <v>0</v>
      </c>
      <c r="J21" s="80"/>
      <c r="K21" s="80"/>
      <c r="L21" s="80"/>
      <c r="M21" s="80"/>
      <c r="N21" s="80"/>
      <c r="O21" s="80"/>
      <c r="P21" s="219"/>
      <c r="Q21" s="219"/>
      <c r="R21" s="80"/>
      <c r="S21" s="80"/>
      <c r="T21" s="80"/>
      <c r="U21" s="81"/>
      <c r="V21" s="81"/>
      <c r="W21" s="81"/>
      <c r="X21" s="81"/>
      <c r="Y21" s="81"/>
      <c r="Z21" s="81"/>
      <c r="AA21" s="81"/>
      <c r="AB21" s="81"/>
    </row>
    <row r="22" spans="1:28" ht="12.75" customHeight="1">
      <c r="A22" s="254" t="s">
        <v>106</v>
      </c>
      <c r="B22" s="254"/>
      <c r="C22" s="254"/>
      <c r="D22" s="254"/>
      <c r="E22" s="254"/>
      <c r="F22" s="254"/>
      <c r="G22" s="254"/>
      <c r="H22" s="254"/>
      <c r="I22" s="62"/>
      <c r="J22" s="78"/>
      <c r="K22" s="78"/>
      <c r="L22" s="254" t="s">
        <v>106</v>
      </c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79"/>
      <c r="X22" s="79"/>
      <c r="Y22" s="79"/>
      <c r="Z22" s="79"/>
      <c r="AA22" s="79"/>
      <c r="AB22" s="79"/>
    </row>
    <row r="23" spans="1:28" s="3" customFormat="1" ht="63.75">
      <c r="A23" s="2">
        <v>1</v>
      </c>
      <c r="B23" s="35" t="s">
        <v>258</v>
      </c>
      <c r="C23" s="35" t="s">
        <v>259</v>
      </c>
      <c r="D23" s="2" t="s">
        <v>260</v>
      </c>
      <c r="E23" s="35" t="s">
        <v>261</v>
      </c>
      <c r="F23" s="35" t="s">
        <v>261</v>
      </c>
      <c r="G23" s="2">
        <v>1962</v>
      </c>
      <c r="H23" s="86"/>
      <c r="I23" s="64">
        <v>18761000</v>
      </c>
      <c r="J23" s="96" t="s">
        <v>262</v>
      </c>
      <c r="K23" s="35" t="s">
        <v>263</v>
      </c>
      <c r="L23" s="2">
        <v>1</v>
      </c>
      <c r="M23" s="35" t="s">
        <v>280</v>
      </c>
      <c r="N23" s="35" t="s">
        <v>281</v>
      </c>
      <c r="O23" s="35" t="s">
        <v>282</v>
      </c>
      <c r="P23" s="66"/>
      <c r="Q23" s="66"/>
      <c r="R23" s="35" t="s">
        <v>1031</v>
      </c>
      <c r="S23" s="35" t="s">
        <v>216</v>
      </c>
      <c r="T23" s="35" t="s">
        <v>216</v>
      </c>
      <c r="U23" s="35" t="s">
        <v>216</v>
      </c>
      <c r="V23" s="35" t="s">
        <v>216</v>
      </c>
      <c r="W23" s="35" t="s">
        <v>216</v>
      </c>
      <c r="X23" s="35" t="s">
        <v>216</v>
      </c>
      <c r="Y23" s="36">
        <v>3441</v>
      </c>
      <c r="Z23" s="36">
        <v>3</v>
      </c>
      <c r="AA23" s="36" t="s">
        <v>154</v>
      </c>
      <c r="AB23" s="36" t="s">
        <v>154</v>
      </c>
    </row>
    <row r="24" spans="1:28" s="3" customFormat="1" ht="38.25">
      <c r="A24" s="2">
        <v>2</v>
      </c>
      <c r="B24" s="2" t="s">
        <v>264</v>
      </c>
      <c r="C24" s="2" t="s">
        <v>265</v>
      </c>
      <c r="D24" s="2" t="s">
        <v>260</v>
      </c>
      <c r="E24" s="2" t="s">
        <v>261</v>
      </c>
      <c r="F24" s="2" t="s">
        <v>261</v>
      </c>
      <c r="G24" s="2">
        <v>2008</v>
      </c>
      <c r="H24" s="64">
        <v>227780.18</v>
      </c>
      <c r="I24" s="64"/>
      <c r="J24" s="2" t="s">
        <v>266</v>
      </c>
      <c r="K24" s="35" t="s">
        <v>263</v>
      </c>
      <c r="L24" s="2">
        <v>2</v>
      </c>
      <c r="M24" s="2" t="s">
        <v>283</v>
      </c>
      <c r="N24" s="2" t="s">
        <v>283</v>
      </c>
      <c r="O24" s="2" t="s">
        <v>284</v>
      </c>
      <c r="P24" s="64"/>
      <c r="Q24" s="64"/>
      <c r="R24" s="2" t="s">
        <v>1032</v>
      </c>
      <c r="S24" s="2" t="s">
        <v>216</v>
      </c>
      <c r="T24" s="2" t="s">
        <v>216</v>
      </c>
      <c r="U24" s="2" t="s">
        <v>1032</v>
      </c>
      <c r="V24" s="2" t="s">
        <v>1032</v>
      </c>
      <c r="W24" s="2" t="s">
        <v>1032</v>
      </c>
      <c r="X24" s="2" t="s">
        <v>1032</v>
      </c>
      <c r="Y24" s="23"/>
      <c r="Z24" s="23"/>
      <c r="AA24" s="23" t="s">
        <v>201</v>
      </c>
      <c r="AB24" s="23" t="s">
        <v>201</v>
      </c>
    </row>
    <row r="25" spans="1:28" s="3" customFormat="1" ht="38.25">
      <c r="A25" s="2">
        <v>3</v>
      </c>
      <c r="B25" s="2" t="s">
        <v>267</v>
      </c>
      <c r="C25" s="2" t="s">
        <v>268</v>
      </c>
      <c r="D25" s="2" t="s">
        <v>260</v>
      </c>
      <c r="E25" s="2" t="s">
        <v>261</v>
      </c>
      <c r="F25" s="2" t="s">
        <v>261</v>
      </c>
      <c r="G25" s="2">
        <v>1985</v>
      </c>
      <c r="H25" s="64">
        <v>15707.2</v>
      </c>
      <c r="I25" s="64"/>
      <c r="J25" s="2" t="s">
        <v>269</v>
      </c>
      <c r="K25" s="35" t="s">
        <v>263</v>
      </c>
      <c r="L25" s="2">
        <v>3</v>
      </c>
      <c r="M25" s="2" t="s">
        <v>285</v>
      </c>
      <c r="N25" s="2" t="s">
        <v>283</v>
      </c>
      <c r="O25" s="2" t="s">
        <v>283</v>
      </c>
      <c r="P25" s="64"/>
      <c r="Q25" s="64"/>
      <c r="R25" s="2" t="s">
        <v>1032</v>
      </c>
      <c r="S25" s="2" t="s">
        <v>1032</v>
      </c>
      <c r="T25" s="2" t="s">
        <v>1032</v>
      </c>
      <c r="U25" s="2" t="s">
        <v>1032</v>
      </c>
      <c r="V25" s="2" t="s">
        <v>1032</v>
      </c>
      <c r="W25" s="2" t="s">
        <v>1032</v>
      </c>
      <c r="X25" s="2" t="s">
        <v>1032</v>
      </c>
      <c r="Y25" s="23"/>
      <c r="Z25" s="23"/>
      <c r="AA25" s="23" t="s">
        <v>201</v>
      </c>
      <c r="AB25" s="23" t="s">
        <v>201</v>
      </c>
    </row>
    <row r="26" spans="1:28" s="3" customFormat="1" ht="63.75">
      <c r="A26" s="2">
        <v>4</v>
      </c>
      <c r="B26" s="2" t="s">
        <v>270</v>
      </c>
      <c r="C26" s="2" t="s">
        <v>271</v>
      </c>
      <c r="D26" s="2" t="s">
        <v>260</v>
      </c>
      <c r="E26" s="2" t="s">
        <v>261</v>
      </c>
      <c r="F26" s="2" t="s">
        <v>261</v>
      </c>
      <c r="G26" s="2">
        <v>1974</v>
      </c>
      <c r="H26" s="64"/>
      <c r="I26" s="64">
        <v>1190000</v>
      </c>
      <c r="J26" s="2" t="s">
        <v>272</v>
      </c>
      <c r="K26" s="35" t="s">
        <v>263</v>
      </c>
      <c r="L26" s="2">
        <v>4</v>
      </c>
      <c r="M26" s="2" t="s">
        <v>286</v>
      </c>
      <c r="N26" s="2" t="s">
        <v>281</v>
      </c>
      <c r="O26" s="2" t="s">
        <v>282</v>
      </c>
      <c r="P26" s="64"/>
      <c r="Q26" s="64"/>
      <c r="R26" s="2" t="s">
        <v>1032</v>
      </c>
      <c r="S26" s="2" t="s">
        <v>216</v>
      </c>
      <c r="T26" s="2" t="s">
        <v>216</v>
      </c>
      <c r="U26" s="2" t="s">
        <v>216</v>
      </c>
      <c r="V26" s="2" t="s">
        <v>216</v>
      </c>
      <c r="W26" s="2" t="s">
        <v>216</v>
      </c>
      <c r="X26" s="2" t="s">
        <v>216</v>
      </c>
      <c r="Y26" s="23">
        <v>347</v>
      </c>
      <c r="Z26" s="23">
        <v>2</v>
      </c>
      <c r="AA26" s="23" t="s">
        <v>201</v>
      </c>
      <c r="AB26" s="23" t="s">
        <v>201</v>
      </c>
    </row>
    <row r="27" spans="1:28" s="3" customFormat="1" ht="63.75">
      <c r="A27" s="2">
        <v>5</v>
      </c>
      <c r="B27" s="2" t="s">
        <v>273</v>
      </c>
      <c r="C27" s="2" t="s">
        <v>274</v>
      </c>
      <c r="D27" s="2" t="s">
        <v>260</v>
      </c>
      <c r="E27" s="2" t="s">
        <v>261</v>
      </c>
      <c r="F27" s="2" t="s">
        <v>261</v>
      </c>
      <c r="G27" s="2">
        <v>1990</v>
      </c>
      <c r="H27" s="64"/>
      <c r="I27" s="64">
        <v>1547000</v>
      </c>
      <c r="J27" s="2" t="s">
        <v>275</v>
      </c>
      <c r="K27" s="35" t="s">
        <v>263</v>
      </c>
      <c r="L27" s="2">
        <v>5</v>
      </c>
      <c r="M27" s="2" t="s">
        <v>286</v>
      </c>
      <c r="N27" s="2" t="s">
        <v>281</v>
      </c>
      <c r="O27" s="2" t="s">
        <v>284</v>
      </c>
      <c r="P27" s="64"/>
      <c r="Q27" s="64"/>
      <c r="R27" s="2" t="s">
        <v>1032</v>
      </c>
      <c r="S27" s="2" t="s">
        <v>216</v>
      </c>
      <c r="T27" s="2" t="s">
        <v>216</v>
      </c>
      <c r="U27" s="2" t="s">
        <v>216</v>
      </c>
      <c r="V27" s="2" t="s">
        <v>216</v>
      </c>
      <c r="W27" s="2" t="s">
        <v>216</v>
      </c>
      <c r="X27" s="2" t="s">
        <v>216</v>
      </c>
      <c r="Y27" s="23">
        <v>451</v>
      </c>
      <c r="Z27" s="23">
        <v>2</v>
      </c>
      <c r="AA27" s="23" t="s">
        <v>201</v>
      </c>
      <c r="AB27" s="23" t="s">
        <v>201</v>
      </c>
    </row>
    <row r="28" spans="1:28" s="3" customFormat="1" ht="38.25">
      <c r="A28" s="2">
        <v>6</v>
      </c>
      <c r="B28" s="2" t="s">
        <v>276</v>
      </c>
      <c r="C28" s="2" t="s">
        <v>277</v>
      </c>
      <c r="D28" s="2" t="s">
        <v>260</v>
      </c>
      <c r="E28" s="2" t="s">
        <v>261</v>
      </c>
      <c r="F28" s="2" t="s">
        <v>261</v>
      </c>
      <c r="G28" s="2">
        <v>2002</v>
      </c>
      <c r="H28" s="64">
        <v>10284.35</v>
      </c>
      <c r="I28" s="64"/>
      <c r="J28" s="2" t="s">
        <v>269</v>
      </c>
      <c r="K28" s="35" t="s">
        <v>263</v>
      </c>
      <c r="L28" s="2">
        <v>6</v>
      </c>
      <c r="M28" s="2" t="s">
        <v>287</v>
      </c>
      <c r="N28" s="2" t="s">
        <v>1032</v>
      </c>
      <c r="O28" s="2" t="s">
        <v>1032</v>
      </c>
      <c r="P28" s="64"/>
      <c r="Q28" s="64"/>
      <c r="R28" s="2" t="s">
        <v>1032</v>
      </c>
      <c r="S28" s="2" t="s">
        <v>1032</v>
      </c>
      <c r="T28" s="2" t="s">
        <v>216</v>
      </c>
      <c r="U28" s="2" t="s">
        <v>1032</v>
      </c>
      <c r="V28" s="2" t="s">
        <v>1032</v>
      </c>
      <c r="W28" s="2" t="s">
        <v>1032</v>
      </c>
      <c r="X28" s="2" t="s">
        <v>1032</v>
      </c>
      <c r="Y28" s="23"/>
      <c r="Z28" s="23"/>
      <c r="AA28" s="23" t="s">
        <v>201</v>
      </c>
      <c r="AB28" s="23" t="s">
        <v>201</v>
      </c>
    </row>
    <row r="29" spans="1:28" s="3" customFormat="1" ht="63.75">
      <c r="A29" s="2">
        <v>7</v>
      </c>
      <c r="B29" s="2" t="s">
        <v>278</v>
      </c>
      <c r="C29" s="2" t="s">
        <v>279</v>
      </c>
      <c r="D29" s="2" t="s">
        <v>260</v>
      </c>
      <c r="E29" s="2" t="s">
        <v>261</v>
      </c>
      <c r="F29" s="2" t="s">
        <v>261</v>
      </c>
      <c r="G29" s="2">
        <v>2015</v>
      </c>
      <c r="H29" s="64">
        <v>1097280</v>
      </c>
      <c r="I29" s="64"/>
      <c r="J29" s="2" t="s">
        <v>269</v>
      </c>
      <c r="K29" s="35" t="s">
        <v>263</v>
      </c>
      <c r="L29" s="2">
        <v>7</v>
      </c>
      <c r="M29" s="2" t="s">
        <v>288</v>
      </c>
      <c r="N29" s="2" t="s">
        <v>1033</v>
      </c>
      <c r="O29" s="2" t="s">
        <v>1033</v>
      </c>
      <c r="P29" s="64"/>
      <c r="Q29" s="64"/>
      <c r="R29" s="2" t="s">
        <v>1032</v>
      </c>
      <c r="S29" s="2" t="s">
        <v>216</v>
      </c>
      <c r="T29" s="2" t="s">
        <v>216</v>
      </c>
      <c r="U29" s="2" t="s">
        <v>1032</v>
      </c>
      <c r="V29" s="2" t="s">
        <v>216</v>
      </c>
      <c r="W29" s="2" t="s">
        <v>1032</v>
      </c>
      <c r="X29" s="2" t="s">
        <v>216</v>
      </c>
      <c r="Y29" s="23"/>
      <c r="Z29" s="23"/>
      <c r="AA29" s="23" t="s">
        <v>201</v>
      </c>
      <c r="AB29" s="23" t="s">
        <v>201</v>
      </c>
    </row>
    <row r="30" spans="1:28" s="4" customFormat="1" ht="12.75" customHeight="1">
      <c r="A30" s="257" t="s">
        <v>0</v>
      </c>
      <c r="B30" s="258"/>
      <c r="C30" s="258"/>
      <c r="D30" s="258"/>
      <c r="E30" s="258"/>
      <c r="F30" s="258"/>
      <c r="G30" s="259"/>
      <c r="H30" s="131">
        <f>SUM(H23:H29)</f>
        <v>1351051.73</v>
      </c>
      <c r="I30" s="63">
        <f>SUM(I23:I29)</f>
        <v>21498000</v>
      </c>
      <c r="J30" s="80"/>
      <c r="K30" s="80"/>
      <c r="L30" s="80"/>
      <c r="M30" s="80"/>
      <c r="N30" s="80"/>
      <c r="O30" s="80"/>
      <c r="P30" s="219"/>
      <c r="Q30" s="219"/>
      <c r="R30" s="80"/>
      <c r="S30" s="80"/>
      <c r="T30" s="80"/>
      <c r="U30" s="81"/>
      <c r="V30" s="81"/>
      <c r="W30" s="81"/>
      <c r="X30" s="81"/>
      <c r="Y30" s="81"/>
      <c r="Z30" s="81"/>
      <c r="AA30" s="81"/>
      <c r="AB30" s="81"/>
    </row>
    <row r="31" spans="1:28" ht="12.75" customHeight="1">
      <c r="A31" s="254" t="s">
        <v>126</v>
      </c>
      <c r="B31" s="261"/>
      <c r="C31" s="254"/>
      <c r="D31" s="254"/>
      <c r="E31" s="254"/>
      <c r="F31" s="254"/>
      <c r="G31" s="254"/>
      <c r="H31" s="254"/>
      <c r="I31" s="62"/>
      <c r="J31" s="78"/>
      <c r="K31" s="78"/>
      <c r="L31" s="254" t="s">
        <v>126</v>
      </c>
      <c r="M31" s="261"/>
      <c r="N31" s="254"/>
      <c r="O31" s="254"/>
      <c r="P31" s="254"/>
      <c r="Q31" s="254"/>
      <c r="R31" s="254"/>
      <c r="S31" s="254"/>
      <c r="T31" s="254"/>
      <c r="U31" s="254"/>
      <c r="V31" s="254"/>
      <c r="W31" s="79"/>
      <c r="X31" s="79"/>
      <c r="Y31" s="79"/>
      <c r="Z31" s="79"/>
      <c r="AA31" s="79"/>
      <c r="AB31" s="79"/>
    </row>
    <row r="32" spans="1:28" s="57" customFormat="1" ht="63.75">
      <c r="A32" s="61">
        <v>1</v>
      </c>
      <c r="B32" s="98" t="s">
        <v>1426</v>
      </c>
      <c r="C32" s="94" t="s">
        <v>1427</v>
      </c>
      <c r="D32" s="24" t="s">
        <v>260</v>
      </c>
      <c r="E32" s="33" t="s">
        <v>261</v>
      </c>
      <c r="F32" s="33" t="s">
        <v>261</v>
      </c>
      <c r="G32" s="24" t="s">
        <v>1428</v>
      </c>
      <c r="H32" s="49"/>
      <c r="I32" s="65">
        <v>7407000</v>
      </c>
      <c r="J32" s="33" t="s">
        <v>1288</v>
      </c>
      <c r="K32" s="24" t="s">
        <v>1429</v>
      </c>
      <c r="L32" s="61">
        <v>1</v>
      </c>
      <c r="M32" s="24" t="s">
        <v>1439</v>
      </c>
      <c r="N32" s="24" t="s">
        <v>1440</v>
      </c>
      <c r="O32" s="24" t="s">
        <v>1441</v>
      </c>
      <c r="P32" s="49"/>
      <c r="Q32" s="49"/>
      <c r="R32" s="24" t="s">
        <v>1444</v>
      </c>
      <c r="S32" s="24" t="s">
        <v>216</v>
      </c>
      <c r="T32" s="24" t="s">
        <v>216</v>
      </c>
      <c r="U32" s="24" t="s">
        <v>308</v>
      </c>
      <c r="V32" s="24" t="s">
        <v>216</v>
      </c>
      <c r="W32" s="24" t="s">
        <v>216</v>
      </c>
      <c r="X32" s="24" t="s">
        <v>308</v>
      </c>
      <c r="Y32" s="33">
        <v>1358.6</v>
      </c>
      <c r="Z32" s="33">
        <v>3</v>
      </c>
      <c r="AA32" s="33" t="s">
        <v>260</v>
      </c>
      <c r="AB32" s="33" t="s">
        <v>261</v>
      </c>
    </row>
    <row r="33" spans="1:28" s="57" customFormat="1" ht="38.25">
      <c r="A33" s="2">
        <v>2</v>
      </c>
      <c r="B33" s="98" t="s">
        <v>1430</v>
      </c>
      <c r="C33" s="24" t="s">
        <v>1431</v>
      </c>
      <c r="D33" s="24" t="s">
        <v>260</v>
      </c>
      <c r="E33" s="33" t="s">
        <v>261</v>
      </c>
      <c r="F33" s="33" t="s">
        <v>261</v>
      </c>
      <c r="G33" s="24">
        <v>1991</v>
      </c>
      <c r="H33" s="172"/>
      <c r="I33" s="65">
        <v>2964000</v>
      </c>
      <c r="J33" s="253" t="s">
        <v>1432</v>
      </c>
      <c r="K33" s="24" t="s">
        <v>1429</v>
      </c>
      <c r="L33" s="2">
        <v>2</v>
      </c>
      <c r="M33" s="24" t="s">
        <v>786</v>
      </c>
      <c r="N33" s="24" t="s">
        <v>1285</v>
      </c>
      <c r="O33" s="24" t="s">
        <v>1441</v>
      </c>
      <c r="P33" s="49"/>
      <c r="Q33" s="49"/>
      <c r="R33" s="24" t="s">
        <v>1445</v>
      </c>
      <c r="S33" s="24" t="s">
        <v>216</v>
      </c>
      <c r="T33" s="24" t="s">
        <v>216</v>
      </c>
      <c r="U33" s="24" t="s">
        <v>308</v>
      </c>
      <c r="V33" s="24" t="s">
        <v>216</v>
      </c>
      <c r="W33" s="24" t="s">
        <v>283</v>
      </c>
      <c r="X33" s="24" t="s">
        <v>308</v>
      </c>
      <c r="Y33" s="33">
        <v>605.5</v>
      </c>
      <c r="Z33" s="33">
        <v>4</v>
      </c>
      <c r="AA33" s="33" t="s">
        <v>261</v>
      </c>
      <c r="AB33" s="33" t="s">
        <v>261</v>
      </c>
    </row>
    <row r="34" spans="1:28" s="57" customFormat="1" ht="25.5">
      <c r="A34" s="61">
        <v>3</v>
      </c>
      <c r="B34" s="98" t="s">
        <v>171</v>
      </c>
      <c r="C34" s="24" t="s">
        <v>1433</v>
      </c>
      <c r="D34" s="24" t="s">
        <v>260</v>
      </c>
      <c r="E34" s="33" t="s">
        <v>261</v>
      </c>
      <c r="F34" s="33" t="s">
        <v>261</v>
      </c>
      <c r="G34" s="24">
        <v>1961</v>
      </c>
      <c r="H34" s="49">
        <v>13799.12</v>
      </c>
      <c r="I34" s="65"/>
      <c r="J34" s="24" t="s">
        <v>178</v>
      </c>
      <c r="K34" s="24" t="s">
        <v>1429</v>
      </c>
      <c r="L34" s="2">
        <v>4</v>
      </c>
      <c r="M34" s="24" t="s">
        <v>786</v>
      </c>
      <c r="N34" s="24" t="s">
        <v>1442</v>
      </c>
      <c r="O34" s="24" t="s">
        <v>306</v>
      </c>
      <c r="P34" s="49"/>
      <c r="Q34" s="49"/>
      <c r="R34" s="24" t="s">
        <v>849</v>
      </c>
      <c r="S34" s="24" t="s">
        <v>308</v>
      </c>
      <c r="T34" s="24" t="s">
        <v>754</v>
      </c>
      <c r="U34" s="24" t="s">
        <v>283</v>
      </c>
      <c r="V34" s="24" t="s">
        <v>754</v>
      </c>
      <c r="W34" s="24" t="s">
        <v>283</v>
      </c>
      <c r="X34" s="21" t="s">
        <v>754</v>
      </c>
      <c r="Y34" s="33">
        <v>103.5</v>
      </c>
      <c r="Z34" s="33">
        <v>5</v>
      </c>
      <c r="AA34" s="33" t="s">
        <v>260</v>
      </c>
      <c r="AB34" s="33" t="s">
        <v>261</v>
      </c>
    </row>
    <row r="35" spans="1:28" s="57" customFormat="1" ht="38.25">
      <c r="A35" s="2">
        <v>4</v>
      </c>
      <c r="B35" s="98" t="s">
        <v>749</v>
      </c>
      <c r="C35" s="24" t="s">
        <v>169</v>
      </c>
      <c r="D35" s="24" t="s">
        <v>260</v>
      </c>
      <c r="E35" s="33" t="s">
        <v>261</v>
      </c>
      <c r="F35" s="33" t="s">
        <v>261</v>
      </c>
      <c r="G35" s="24">
        <v>1963</v>
      </c>
      <c r="H35" s="49"/>
      <c r="I35" s="65">
        <v>1192000</v>
      </c>
      <c r="J35" s="24" t="s">
        <v>178</v>
      </c>
      <c r="K35" s="24" t="s">
        <v>1429</v>
      </c>
      <c r="L35" s="2">
        <v>5</v>
      </c>
      <c r="M35" s="24" t="s">
        <v>786</v>
      </c>
      <c r="N35" s="24" t="s">
        <v>1442</v>
      </c>
      <c r="O35" s="24" t="s">
        <v>1441</v>
      </c>
      <c r="P35" s="49"/>
      <c r="Q35" s="49"/>
      <c r="R35" s="24" t="s">
        <v>1445</v>
      </c>
      <c r="S35" s="24" t="s">
        <v>308</v>
      </c>
      <c r="T35" s="24" t="s">
        <v>1446</v>
      </c>
      <c r="U35" s="24" t="s">
        <v>283</v>
      </c>
      <c r="V35" s="24" t="s">
        <v>754</v>
      </c>
      <c r="W35" s="24" t="s">
        <v>283</v>
      </c>
      <c r="X35" s="21" t="s">
        <v>216</v>
      </c>
      <c r="Y35" s="33">
        <v>417</v>
      </c>
      <c r="Z35" s="33">
        <v>1</v>
      </c>
      <c r="AA35" s="33" t="s">
        <v>261</v>
      </c>
      <c r="AB35" s="33" t="s">
        <v>261</v>
      </c>
    </row>
    <row r="36" spans="1:28" s="57" customFormat="1" ht="38.25">
      <c r="A36" s="61">
        <v>5</v>
      </c>
      <c r="B36" s="98" t="s">
        <v>1434</v>
      </c>
      <c r="C36" s="24" t="s">
        <v>1433</v>
      </c>
      <c r="D36" s="24" t="s">
        <v>260</v>
      </c>
      <c r="E36" s="33" t="s">
        <v>261</v>
      </c>
      <c r="F36" s="33" t="s">
        <v>261</v>
      </c>
      <c r="G36" s="24">
        <v>2019</v>
      </c>
      <c r="H36" s="49">
        <v>2621000</v>
      </c>
      <c r="I36" s="65"/>
      <c r="J36" s="24" t="s">
        <v>1288</v>
      </c>
      <c r="K36" s="24" t="s">
        <v>1429</v>
      </c>
      <c r="L36" s="2">
        <v>6</v>
      </c>
      <c r="M36" s="24" t="s">
        <v>1443</v>
      </c>
      <c r="N36" s="24" t="s">
        <v>1442</v>
      </c>
      <c r="O36" s="24" t="s">
        <v>1441</v>
      </c>
      <c r="P36" s="49"/>
      <c r="Q36" s="49"/>
      <c r="R36" s="24" t="s">
        <v>849</v>
      </c>
      <c r="S36" s="24" t="s">
        <v>308</v>
      </c>
      <c r="T36" s="24" t="s">
        <v>1446</v>
      </c>
      <c r="U36" s="24" t="s">
        <v>308</v>
      </c>
      <c r="V36" s="24" t="s">
        <v>308</v>
      </c>
      <c r="W36" s="24" t="s">
        <v>283</v>
      </c>
      <c r="X36" s="21" t="s">
        <v>308</v>
      </c>
      <c r="Y36" s="33">
        <v>156.23</v>
      </c>
      <c r="Z36" s="33">
        <v>2</v>
      </c>
      <c r="AA36" s="33" t="s">
        <v>261</v>
      </c>
      <c r="AB36" s="33" t="s">
        <v>261</v>
      </c>
    </row>
    <row r="37" spans="1:28" s="57" customFormat="1" ht="38.25">
      <c r="A37" s="2">
        <v>6</v>
      </c>
      <c r="B37" s="98" t="s">
        <v>1435</v>
      </c>
      <c r="C37" s="24" t="s">
        <v>1436</v>
      </c>
      <c r="D37" s="24" t="s">
        <v>260</v>
      </c>
      <c r="E37" s="33" t="s">
        <v>261</v>
      </c>
      <c r="F37" s="33" t="s">
        <v>261</v>
      </c>
      <c r="G37" s="24">
        <v>1958</v>
      </c>
      <c r="H37" s="49"/>
      <c r="I37" s="65">
        <v>3299000</v>
      </c>
      <c r="J37" s="24" t="s">
        <v>178</v>
      </c>
      <c r="K37" s="24" t="s">
        <v>1429</v>
      </c>
      <c r="L37" s="2">
        <v>7</v>
      </c>
      <c r="M37" s="24" t="s">
        <v>786</v>
      </c>
      <c r="N37" s="24" t="s">
        <v>1285</v>
      </c>
      <c r="O37" s="24" t="s">
        <v>1441</v>
      </c>
      <c r="P37" s="49"/>
      <c r="Q37" s="49"/>
      <c r="R37" s="24" t="s">
        <v>1445</v>
      </c>
      <c r="S37" s="24" t="s">
        <v>216</v>
      </c>
      <c r="T37" s="24" t="s">
        <v>216</v>
      </c>
      <c r="U37" s="24" t="s">
        <v>754</v>
      </c>
      <c r="V37" s="24" t="s">
        <v>216</v>
      </c>
      <c r="W37" s="24" t="s">
        <v>216</v>
      </c>
      <c r="X37" s="24" t="s">
        <v>308</v>
      </c>
      <c r="Y37" s="33">
        <v>630.2</v>
      </c>
      <c r="Z37" s="33">
        <v>4</v>
      </c>
      <c r="AA37" s="33" t="s">
        <v>260</v>
      </c>
      <c r="AB37" s="33" t="s">
        <v>261</v>
      </c>
    </row>
    <row r="38" spans="1:28" s="57" customFormat="1" ht="51">
      <c r="A38" s="61">
        <v>7</v>
      </c>
      <c r="B38" s="24" t="s">
        <v>1437</v>
      </c>
      <c r="C38" s="24" t="s">
        <v>1438</v>
      </c>
      <c r="D38" s="24" t="s">
        <v>260</v>
      </c>
      <c r="E38" s="24" t="s">
        <v>261</v>
      </c>
      <c r="F38" s="24" t="s">
        <v>261</v>
      </c>
      <c r="G38" s="24">
        <v>2017</v>
      </c>
      <c r="H38" s="64">
        <v>2293316</v>
      </c>
      <c r="I38" s="65"/>
      <c r="J38" s="24" t="s">
        <v>1288</v>
      </c>
      <c r="K38" s="24" t="s">
        <v>1429</v>
      </c>
      <c r="L38" s="2">
        <v>8</v>
      </c>
      <c r="M38" s="24" t="s">
        <v>1448</v>
      </c>
      <c r="N38" s="111" t="s">
        <v>849</v>
      </c>
      <c r="O38" s="24" t="s">
        <v>1447</v>
      </c>
      <c r="P38" s="49"/>
      <c r="Q38" s="49"/>
      <c r="R38" s="24"/>
      <c r="S38" s="24" t="s">
        <v>308</v>
      </c>
      <c r="T38" s="24" t="s">
        <v>1446</v>
      </c>
      <c r="U38" s="24" t="s">
        <v>308</v>
      </c>
      <c r="V38" s="24" t="s">
        <v>308</v>
      </c>
      <c r="W38" s="111" t="s">
        <v>283</v>
      </c>
      <c r="X38" s="24" t="s">
        <v>308</v>
      </c>
      <c r="Y38" s="33">
        <v>368.15</v>
      </c>
      <c r="Z38" s="33">
        <v>1</v>
      </c>
      <c r="AA38" s="33" t="s">
        <v>261</v>
      </c>
      <c r="AB38" s="33" t="s">
        <v>261</v>
      </c>
    </row>
    <row r="39" spans="1:28" s="4" customFormat="1" ht="12.75" customHeight="1">
      <c r="A39" s="257" t="s">
        <v>0</v>
      </c>
      <c r="B39" s="258"/>
      <c r="C39" s="258"/>
      <c r="D39" s="258"/>
      <c r="E39" s="258"/>
      <c r="F39" s="258"/>
      <c r="G39" s="259"/>
      <c r="H39" s="131">
        <f>SUM(H32:H38)</f>
        <v>4928115.12</v>
      </c>
      <c r="I39" s="63">
        <f>SUM(I32:I38)</f>
        <v>14862000</v>
      </c>
      <c r="J39" s="80"/>
      <c r="K39" s="80"/>
      <c r="L39" s="80"/>
      <c r="M39" s="80"/>
      <c r="N39" s="80"/>
      <c r="O39" s="80"/>
      <c r="P39" s="219"/>
      <c r="Q39" s="219"/>
      <c r="R39" s="80"/>
      <c r="S39" s="80"/>
      <c r="T39" s="80"/>
      <c r="U39" s="81"/>
      <c r="V39" s="81"/>
      <c r="W39" s="81"/>
      <c r="X39" s="81"/>
      <c r="Y39" s="81"/>
      <c r="Z39" s="81"/>
      <c r="AA39" s="81"/>
      <c r="AB39" s="81"/>
    </row>
    <row r="40" spans="1:28" ht="12.75" customHeight="1">
      <c r="A40" s="254" t="s">
        <v>107</v>
      </c>
      <c r="B40" s="254"/>
      <c r="C40" s="254"/>
      <c r="D40" s="254"/>
      <c r="E40" s="254"/>
      <c r="F40" s="254"/>
      <c r="G40" s="254"/>
      <c r="H40" s="254"/>
      <c r="I40" s="62"/>
      <c r="J40" s="78"/>
      <c r="K40" s="78"/>
      <c r="L40" s="254" t="s">
        <v>107</v>
      </c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79"/>
      <c r="X40" s="79"/>
      <c r="Y40" s="79"/>
      <c r="Z40" s="79"/>
      <c r="AA40" s="79"/>
      <c r="AB40" s="79"/>
    </row>
    <row r="41" spans="1:28" s="57" customFormat="1" ht="89.25">
      <c r="A41" s="2">
        <v>1</v>
      </c>
      <c r="B41" s="103" t="s">
        <v>297</v>
      </c>
      <c r="C41" s="103" t="s">
        <v>298</v>
      </c>
      <c r="D41" s="103" t="s">
        <v>260</v>
      </c>
      <c r="E41" s="103" t="s">
        <v>261</v>
      </c>
      <c r="F41" s="103" t="s">
        <v>261</v>
      </c>
      <c r="G41" s="103">
        <v>1952</v>
      </c>
      <c r="H41" s="170"/>
      <c r="I41" s="237">
        <v>6025000</v>
      </c>
      <c r="J41" s="113" t="s">
        <v>299</v>
      </c>
      <c r="K41" s="103" t="s">
        <v>300</v>
      </c>
      <c r="L41" s="2">
        <v>1</v>
      </c>
      <c r="M41" s="103" t="s">
        <v>305</v>
      </c>
      <c r="N41" s="103" t="s">
        <v>210</v>
      </c>
      <c r="O41" s="103" t="s">
        <v>306</v>
      </c>
      <c r="P41" s="170"/>
      <c r="Q41" s="170"/>
      <c r="R41" s="103" t="s">
        <v>1041</v>
      </c>
      <c r="S41" s="103" t="s">
        <v>216</v>
      </c>
      <c r="T41" s="103" t="s">
        <v>216</v>
      </c>
      <c r="U41" s="103" t="s">
        <v>216</v>
      </c>
      <c r="V41" s="103" t="s">
        <v>216</v>
      </c>
      <c r="W41" s="103" t="s">
        <v>216</v>
      </c>
      <c r="X41" s="103" t="s">
        <v>216</v>
      </c>
      <c r="Y41" s="105">
        <v>1105</v>
      </c>
      <c r="Z41" s="105">
        <v>2</v>
      </c>
      <c r="AA41" s="105" t="s">
        <v>261</v>
      </c>
      <c r="AB41" s="105" t="s">
        <v>261</v>
      </c>
    </row>
    <row r="42" spans="1:28" s="57" customFormat="1" ht="76.5">
      <c r="A42" s="2">
        <v>2</v>
      </c>
      <c r="B42" s="98" t="s">
        <v>301</v>
      </c>
      <c r="C42" s="24" t="s">
        <v>298</v>
      </c>
      <c r="D42" s="24" t="s">
        <v>302</v>
      </c>
      <c r="E42" s="33" t="s">
        <v>261</v>
      </c>
      <c r="F42" s="33" t="s">
        <v>261</v>
      </c>
      <c r="G42" s="24">
        <v>2020</v>
      </c>
      <c r="H42" s="172">
        <v>16767017.76</v>
      </c>
      <c r="I42" s="65"/>
      <c r="J42" s="253" t="s">
        <v>303</v>
      </c>
      <c r="K42" s="24" t="s">
        <v>304</v>
      </c>
      <c r="L42" s="2">
        <v>2</v>
      </c>
      <c r="M42" s="24" t="s">
        <v>210</v>
      </c>
      <c r="N42" s="24" t="s">
        <v>210</v>
      </c>
      <c r="O42" s="24" t="s">
        <v>307</v>
      </c>
      <c r="P42" s="49"/>
      <c r="Q42" s="49"/>
      <c r="R42" s="24" t="s">
        <v>849</v>
      </c>
      <c r="S42" s="24" t="s">
        <v>308</v>
      </c>
      <c r="T42" s="24" t="s">
        <v>308</v>
      </c>
      <c r="U42" s="24" t="s">
        <v>308</v>
      </c>
      <c r="V42" s="24" t="s">
        <v>308</v>
      </c>
      <c r="W42" s="24" t="s">
        <v>283</v>
      </c>
      <c r="X42" s="24" t="s">
        <v>308</v>
      </c>
      <c r="Y42" s="33">
        <v>2781</v>
      </c>
      <c r="Z42" s="33">
        <v>2</v>
      </c>
      <c r="AA42" s="33" t="s">
        <v>261</v>
      </c>
      <c r="AB42" s="33" t="s">
        <v>261</v>
      </c>
    </row>
    <row r="43" spans="1:28" s="8" customFormat="1" ht="12.75">
      <c r="A43" s="257" t="s">
        <v>0</v>
      </c>
      <c r="B43" s="258"/>
      <c r="C43" s="258"/>
      <c r="D43" s="258"/>
      <c r="E43" s="258"/>
      <c r="F43" s="258"/>
      <c r="G43" s="259"/>
      <c r="H43" s="63">
        <f>SUM(H41:H42)</f>
        <v>16767017.76</v>
      </c>
      <c r="I43" s="63">
        <f>SUM(I41:I42)</f>
        <v>6025000</v>
      </c>
      <c r="J43" s="80"/>
      <c r="K43" s="80"/>
      <c r="L43" s="80"/>
      <c r="M43" s="80"/>
      <c r="N43" s="80"/>
      <c r="O43" s="80"/>
      <c r="P43" s="219"/>
      <c r="Q43" s="219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ht="12.75" customHeight="1">
      <c r="A44" s="254" t="s">
        <v>108</v>
      </c>
      <c r="B44" s="254"/>
      <c r="C44" s="254"/>
      <c r="D44" s="254"/>
      <c r="E44" s="254"/>
      <c r="F44" s="254"/>
      <c r="G44" s="254"/>
      <c r="H44" s="254"/>
      <c r="I44" s="62"/>
      <c r="J44" s="78"/>
      <c r="K44" s="78"/>
      <c r="L44" s="254" t="s">
        <v>108</v>
      </c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79"/>
      <c r="X44" s="79"/>
      <c r="Y44" s="79"/>
      <c r="Z44" s="79"/>
      <c r="AA44" s="79"/>
      <c r="AB44" s="79"/>
    </row>
    <row r="45" spans="1:28" s="54" customFormat="1" ht="25.5">
      <c r="A45" s="2">
        <v>1</v>
      </c>
      <c r="B45" s="43" t="s">
        <v>329</v>
      </c>
      <c r="C45" s="43" t="s">
        <v>330</v>
      </c>
      <c r="D45" s="43" t="s">
        <v>260</v>
      </c>
      <c r="E45" s="43"/>
      <c r="F45" s="43" t="s">
        <v>261</v>
      </c>
      <c r="G45" s="43">
        <v>1962</v>
      </c>
      <c r="H45" s="66">
        <v>1930581.63</v>
      </c>
      <c r="I45" s="66"/>
      <c r="J45" s="97" t="s">
        <v>331</v>
      </c>
      <c r="K45" s="43" t="s">
        <v>332</v>
      </c>
      <c r="L45" s="2">
        <v>1</v>
      </c>
      <c r="M45" s="43" t="s">
        <v>196</v>
      </c>
      <c r="N45" s="43" t="s">
        <v>342</v>
      </c>
      <c r="O45" s="43" t="s">
        <v>343</v>
      </c>
      <c r="P45" s="66"/>
      <c r="Q45" s="66"/>
      <c r="R45" s="43"/>
      <c r="S45" s="43" t="s">
        <v>344</v>
      </c>
      <c r="T45" s="43" t="s">
        <v>344</v>
      </c>
      <c r="U45" s="43" t="s">
        <v>344</v>
      </c>
      <c r="V45" s="43" t="s">
        <v>345</v>
      </c>
      <c r="W45" s="43" t="s">
        <v>345</v>
      </c>
      <c r="X45" s="43" t="s">
        <v>345</v>
      </c>
      <c r="Y45" s="36"/>
      <c r="Z45" s="36"/>
      <c r="AA45" s="36"/>
      <c r="AB45" s="36"/>
    </row>
    <row r="46" spans="1:28" s="54" customFormat="1" ht="25.5">
      <c r="A46" s="2">
        <v>2</v>
      </c>
      <c r="B46" s="45" t="s">
        <v>333</v>
      </c>
      <c r="C46" s="45" t="s">
        <v>334</v>
      </c>
      <c r="D46" s="45" t="s">
        <v>260</v>
      </c>
      <c r="E46" s="43"/>
      <c r="F46" s="43" t="s">
        <v>261</v>
      </c>
      <c r="G46" s="45">
        <v>1978</v>
      </c>
      <c r="H46" s="64">
        <v>40207.87</v>
      </c>
      <c r="I46" s="64"/>
      <c r="J46" s="45" t="s">
        <v>331</v>
      </c>
      <c r="K46" s="45" t="s">
        <v>332</v>
      </c>
      <c r="L46" s="2">
        <v>2</v>
      </c>
      <c r="M46" s="45" t="s">
        <v>196</v>
      </c>
      <c r="N46" s="45" t="s">
        <v>342</v>
      </c>
      <c r="O46" s="45" t="s">
        <v>346</v>
      </c>
      <c r="P46" s="66"/>
      <c r="Q46" s="66"/>
      <c r="R46" s="43"/>
      <c r="S46" s="43" t="s">
        <v>344</v>
      </c>
      <c r="T46" s="45" t="s">
        <v>344</v>
      </c>
      <c r="U46" s="45" t="s">
        <v>344</v>
      </c>
      <c r="V46" s="45" t="s">
        <v>345</v>
      </c>
      <c r="W46" s="45" t="s">
        <v>283</v>
      </c>
      <c r="X46" s="45" t="s">
        <v>283</v>
      </c>
      <c r="Y46" s="23"/>
      <c r="Z46" s="23"/>
      <c r="AA46" s="23"/>
      <c r="AB46" s="23"/>
    </row>
    <row r="47" spans="1:28" s="54" customFormat="1" ht="25.5">
      <c r="A47" s="2">
        <v>3</v>
      </c>
      <c r="B47" s="117" t="s">
        <v>335</v>
      </c>
      <c r="C47" s="117" t="s">
        <v>336</v>
      </c>
      <c r="D47" s="117" t="s">
        <v>260</v>
      </c>
      <c r="E47" s="118"/>
      <c r="F47" s="118" t="s">
        <v>261</v>
      </c>
      <c r="G47" s="117">
        <v>1939</v>
      </c>
      <c r="H47" s="173">
        <v>1002827.31</v>
      </c>
      <c r="I47" s="64"/>
      <c r="J47" s="117" t="s">
        <v>331</v>
      </c>
      <c r="K47" s="117" t="s">
        <v>337</v>
      </c>
      <c r="L47" s="2">
        <v>3</v>
      </c>
      <c r="M47" s="117" t="s">
        <v>196</v>
      </c>
      <c r="N47" s="117" t="s">
        <v>342</v>
      </c>
      <c r="O47" s="118" t="s">
        <v>343</v>
      </c>
      <c r="P47" s="185"/>
      <c r="Q47" s="185"/>
      <c r="R47" s="118"/>
      <c r="S47" s="118" t="s">
        <v>344</v>
      </c>
      <c r="T47" s="117" t="s">
        <v>344</v>
      </c>
      <c r="U47" s="117" t="s">
        <v>344</v>
      </c>
      <c r="V47" s="117" t="s">
        <v>345</v>
      </c>
      <c r="W47" s="118" t="s">
        <v>345</v>
      </c>
      <c r="X47" s="118" t="s">
        <v>345</v>
      </c>
      <c r="Y47" s="23"/>
      <c r="Z47" s="23"/>
      <c r="AA47" s="23"/>
      <c r="AB47" s="23"/>
    </row>
    <row r="48" spans="1:28" s="54" customFormat="1" ht="25.5">
      <c r="A48" s="2">
        <v>4</v>
      </c>
      <c r="B48" s="117" t="s">
        <v>338</v>
      </c>
      <c r="C48" s="117" t="s">
        <v>339</v>
      </c>
      <c r="D48" s="117" t="s">
        <v>260</v>
      </c>
      <c r="E48" s="118"/>
      <c r="F48" s="118" t="s">
        <v>261</v>
      </c>
      <c r="G48" s="117">
        <v>1982</v>
      </c>
      <c r="H48" s="173">
        <v>42590.61</v>
      </c>
      <c r="I48" s="64"/>
      <c r="J48" s="117" t="s">
        <v>331</v>
      </c>
      <c r="K48" s="117" t="s">
        <v>337</v>
      </c>
      <c r="L48" s="2">
        <v>4</v>
      </c>
      <c r="M48" s="117" t="s">
        <v>196</v>
      </c>
      <c r="N48" s="117" t="s">
        <v>347</v>
      </c>
      <c r="O48" s="117" t="s">
        <v>346</v>
      </c>
      <c r="P48" s="185"/>
      <c r="Q48" s="185"/>
      <c r="R48" s="118"/>
      <c r="S48" s="118" t="s">
        <v>344</v>
      </c>
      <c r="T48" s="117" t="s">
        <v>344</v>
      </c>
      <c r="U48" s="117" t="s">
        <v>344</v>
      </c>
      <c r="V48" s="117" t="s">
        <v>345</v>
      </c>
      <c r="W48" s="117" t="s">
        <v>283</v>
      </c>
      <c r="X48" s="118" t="s">
        <v>345</v>
      </c>
      <c r="Y48" s="23"/>
      <c r="Z48" s="23"/>
      <c r="AA48" s="23"/>
      <c r="AB48" s="23"/>
    </row>
    <row r="49" spans="1:28" s="54" customFormat="1" ht="25.5">
      <c r="A49" s="2">
        <v>5</v>
      </c>
      <c r="B49" s="117" t="s">
        <v>340</v>
      </c>
      <c r="C49" s="117" t="s">
        <v>341</v>
      </c>
      <c r="D49" s="117" t="s">
        <v>260</v>
      </c>
      <c r="E49" s="118"/>
      <c r="F49" s="118" t="s">
        <v>261</v>
      </c>
      <c r="G49" s="117">
        <v>1939</v>
      </c>
      <c r="H49" s="173">
        <v>20609.8</v>
      </c>
      <c r="I49" s="64"/>
      <c r="J49" s="117" t="s">
        <v>331</v>
      </c>
      <c r="K49" s="117" t="s">
        <v>337</v>
      </c>
      <c r="L49" s="2">
        <v>5</v>
      </c>
      <c r="M49" s="117" t="s">
        <v>196</v>
      </c>
      <c r="N49" s="117" t="s">
        <v>347</v>
      </c>
      <c r="O49" s="117" t="s">
        <v>346</v>
      </c>
      <c r="P49" s="185"/>
      <c r="Q49" s="185"/>
      <c r="R49" s="118"/>
      <c r="S49" s="118" t="s">
        <v>344</v>
      </c>
      <c r="T49" s="117" t="s">
        <v>344</v>
      </c>
      <c r="U49" s="117" t="s">
        <v>344</v>
      </c>
      <c r="V49" s="117" t="s">
        <v>345</v>
      </c>
      <c r="W49" s="117" t="s">
        <v>283</v>
      </c>
      <c r="X49" s="118" t="s">
        <v>345</v>
      </c>
      <c r="Y49" s="23"/>
      <c r="Z49" s="23"/>
      <c r="AA49" s="23"/>
      <c r="AB49" s="23"/>
    </row>
    <row r="50" spans="1:28" s="4" customFormat="1" ht="12.75" customHeight="1">
      <c r="A50" s="257" t="s">
        <v>0</v>
      </c>
      <c r="B50" s="258"/>
      <c r="C50" s="258"/>
      <c r="D50" s="258"/>
      <c r="E50" s="258"/>
      <c r="F50" s="258"/>
      <c r="G50" s="259"/>
      <c r="H50" s="131">
        <f>SUM(H45:H49)</f>
        <v>3036817.2199999997</v>
      </c>
      <c r="I50" s="63">
        <f>SUM(I45:I49)</f>
        <v>0</v>
      </c>
      <c r="J50" s="80"/>
      <c r="K50" s="80"/>
      <c r="L50" s="80"/>
      <c r="M50" s="80"/>
      <c r="N50" s="80"/>
      <c r="O50" s="80"/>
      <c r="P50" s="219"/>
      <c r="Q50" s="219"/>
      <c r="R50" s="80"/>
      <c r="S50" s="80"/>
      <c r="T50" s="80"/>
      <c r="U50" s="81"/>
      <c r="V50" s="81"/>
      <c r="W50" s="81"/>
      <c r="X50" s="81"/>
      <c r="Y50" s="81"/>
      <c r="Z50" s="81"/>
      <c r="AA50" s="81"/>
      <c r="AB50" s="81"/>
    </row>
    <row r="51" spans="1:28" s="4" customFormat="1" ht="15" customHeight="1">
      <c r="A51" s="255" t="s">
        <v>109</v>
      </c>
      <c r="B51" s="255"/>
      <c r="C51" s="255"/>
      <c r="D51" s="255"/>
      <c r="E51" s="255"/>
      <c r="F51" s="255"/>
      <c r="G51" s="255"/>
      <c r="H51" s="255"/>
      <c r="I51" s="62"/>
      <c r="J51" s="78"/>
      <c r="K51" s="78"/>
      <c r="L51" s="255" t="s">
        <v>109</v>
      </c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79"/>
      <c r="X51" s="79"/>
      <c r="Y51" s="79"/>
      <c r="Z51" s="79"/>
      <c r="AA51" s="79"/>
      <c r="AB51" s="79"/>
    </row>
    <row r="52" spans="1:28" s="92" customFormat="1" ht="38.25">
      <c r="A52" s="85">
        <v>1</v>
      </c>
      <c r="B52" s="35" t="s">
        <v>1331</v>
      </c>
      <c r="C52" s="35" t="s">
        <v>1049</v>
      </c>
      <c r="D52" s="35" t="s">
        <v>260</v>
      </c>
      <c r="E52" s="35" t="s">
        <v>261</v>
      </c>
      <c r="F52" s="35" t="s">
        <v>261</v>
      </c>
      <c r="G52" s="35">
        <v>1994</v>
      </c>
      <c r="H52" s="66">
        <v>823068.43</v>
      </c>
      <c r="I52" s="66"/>
      <c r="J52" s="87" t="s">
        <v>1050</v>
      </c>
      <c r="K52" s="35" t="s">
        <v>1051</v>
      </c>
      <c r="L52" s="85">
        <v>1</v>
      </c>
      <c r="M52" s="35" t="s">
        <v>395</v>
      </c>
      <c r="N52" s="35" t="s">
        <v>396</v>
      </c>
      <c r="O52" s="35" t="s">
        <v>397</v>
      </c>
      <c r="P52" s="66" t="s">
        <v>402</v>
      </c>
      <c r="Q52" s="66">
        <v>18700</v>
      </c>
      <c r="R52" s="35" t="s">
        <v>1054</v>
      </c>
      <c r="S52" s="35" t="s">
        <v>401</v>
      </c>
      <c r="T52" s="35" t="s">
        <v>401</v>
      </c>
      <c r="U52" s="35" t="s">
        <v>401</v>
      </c>
      <c r="V52" s="35" t="s">
        <v>401</v>
      </c>
      <c r="W52" s="35" t="s">
        <v>401</v>
      </c>
      <c r="X52" s="35" t="s">
        <v>401</v>
      </c>
      <c r="Y52" s="36">
        <v>1282</v>
      </c>
      <c r="Z52" s="36">
        <v>3</v>
      </c>
      <c r="AA52" s="36" t="s">
        <v>260</v>
      </c>
      <c r="AB52" s="36" t="s">
        <v>261</v>
      </c>
    </row>
    <row r="53" spans="1:28" s="92" customFormat="1" ht="63.75">
      <c r="A53" s="85">
        <v>2</v>
      </c>
      <c r="B53" s="2" t="s">
        <v>394</v>
      </c>
      <c r="C53" s="2" t="s">
        <v>1052</v>
      </c>
      <c r="D53" s="2" t="s">
        <v>260</v>
      </c>
      <c r="E53" s="2" t="s">
        <v>261</v>
      </c>
      <c r="F53" s="2" t="s">
        <v>261</v>
      </c>
      <c r="G53" s="2">
        <v>1989</v>
      </c>
      <c r="H53" s="64">
        <v>840.27</v>
      </c>
      <c r="I53" s="64"/>
      <c r="J53" s="2" t="s">
        <v>1053</v>
      </c>
      <c r="K53" s="2" t="s">
        <v>1051</v>
      </c>
      <c r="L53" s="85">
        <v>2</v>
      </c>
      <c r="M53" s="2" t="s">
        <v>398</v>
      </c>
      <c r="N53" s="2" t="s">
        <v>399</v>
      </c>
      <c r="O53" s="2" t="s">
        <v>400</v>
      </c>
      <c r="P53" s="64" t="s">
        <v>402</v>
      </c>
      <c r="Q53" s="64" t="s">
        <v>402</v>
      </c>
      <c r="R53" s="2" t="s">
        <v>399</v>
      </c>
      <c r="S53" s="2" t="s">
        <v>401</v>
      </c>
      <c r="T53" s="2" t="s">
        <v>401</v>
      </c>
      <c r="U53" s="2" t="s">
        <v>402</v>
      </c>
      <c r="V53" s="2" t="s">
        <v>402</v>
      </c>
      <c r="W53" s="2" t="s">
        <v>402</v>
      </c>
      <c r="X53" s="2" t="s">
        <v>402</v>
      </c>
      <c r="Y53" s="23">
        <v>107</v>
      </c>
      <c r="Z53" s="23">
        <v>1</v>
      </c>
      <c r="AA53" s="23" t="s">
        <v>261</v>
      </c>
      <c r="AB53" s="23" t="s">
        <v>261</v>
      </c>
    </row>
    <row r="54" spans="1:28" s="4" customFormat="1" ht="14.25" customHeight="1">
      <c r="A54" s="257" t="s">
        <v>0</v>
      </c>
      <c r="B54" s="258"/>
      <c r="C54" s="258"/>
      <c r="D54" s="258"/>
      <c r="E54" s="258"/>
      <c r="F54" s="258"/>
      <c r="G54" s="259"/>
      <c r="H54" s="131">
        <f>SUM(H52:H53)</f>
        <v>823908.7000000001</v>
      </c>
      <c r="I54" s="63">
        <f>SUM(I52:I53)</f>
        <v>0</v>
      </c>
      <c r="J54" s="80"/>
      <c r="K54" s="80"/>
      <c r="L54" s="80"/>
      <c r="M54" s="80"/>
      <c r="N54" s="80"/>
      <c r="O54" s="80"/>
      <c r="P54" s="219"/>
      <c r="Q54" s="219"/>
      <c r="R54" s="80"/>
      <c r="S54" s="80"/>
      <c r="T54" s="80"/>
      <c r="U54" s="81"/>
      <c r="V54" s="81"/>
      <c r="W54" s="81"/>
      <c r="X54" s="81"/>
      <c r="Y54" s="81"/>
      <c r="Z54" s="81"/>
      <c r="AA54" s="81"/>
      <c r="AB54" s="81"/>
    </row>
    <row r="55" spans="1:28" s="4" customFormat="1" ht="14.25" customHeight="1">
      <c r="A55" s="256" t="s">
        <v>110</v>
      </c>
      <c r="B55" s="256"/>
      <c r="C55" s="256"/>
      <c r="D55" s="256"/>
      <c r="E55" s="256"/>
      <c r="F55" s="256"/>
      <c r="G55" s="256"/>
      <c r="H55" s="256"/>
      <c r="I55" s="62"/>
      <c r="J55" s="78"/>
      <c r="K55" s="78"/>
      <c r="L55" s="256" t="s">
        <v>110</v>
      </c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79"/>
      <c r="X55" s="79"/>
      <c r="Y55" s="79"/>
      <c r="Z55" s="79"/>
      <c r="AA55" s="79"/>
      <c r="AB55" s="79"/>
    </row>
    <row r="56" spans="1:28" s="92" customFormat="1" ht="51">
      <c r="A56" s="85">
        <v>1</v>
      </c>
      <c r="B56" s="43" t="s">
        <v>884</v>
      </c>
      <c r="C56" s="43" t="s">
        <v>885</v>
      </c>
      <c r="D56" s="43" t="s">
        <v>260</v>
      </c>
      <c r="E56" s="43" t="s">
        <v>261</v>
      </c>
      <c r="F56" s="43" t="s">
        <v>261</v>
      </c>
      <c r="G56" s="43">
        <v>1970</v>
      </c>
      <c r="H56" s="66">
        <v>370262.1</v>
      </c>
      <c r="I56" s="66"/>
      <c r="J56" s="97" t="s">
        <v>886</v>
      </c>
      <c r="K56" s="43" t="s">
        <v>429</v>
      </c>
      <c r="L56" s="85">
        <v>1</v>
      </c>
      <c r="M56" s="44" t="s">
        <v>430</v>
      </c>
      <c r="N56" s="44" t="s">
        <v>493</v>
      </c>
      <c r="O56" s="43" t="s">
        <v>887</v>
      </c>
      <c r="P56" s="66"/>
      <c r="Q56" s="66"/>
      <c r="R56" s="43" t="s">
        <v>402</v>
      </c>
      <c r="S56" s="43" t="s">
        <v>216</v>
      </c>
      <c r="T56" s="43" t="s">
        <v>216</v>
      </c>
      <c r="U56" s="43" t="s">
        <v>216</v>
      </c>
      <c r="V56" s="43" t="s">
        <v>216</v>
      </c>
      <c r="W56" s="43" t="s">
        <v>216</v>
      </c>
      <c r="X56" s="43" t="s">
        <v>216</v>
      </c>
      <c r="Y56" s="36">
        <v>1162</v>
      </c>
      <c r="Z56" s="36">
        <v>2</v>
      </c>
      <c r="AA56" s="36" t="s">
        <v>260</v>
      </c>
      <c r="AB56" s="36" t="s">
        <v>261</v>
      </c>
    </row>
    <row r="57" spans="1:28" s="92" customFormat="1" ht="38.25">
      <c r="A57" s="85">
        <v>2</v>
      </c>
      <c r="B57" s="45" t="s">
        <v>426</v>
      </c>
      <c r="C57" s="45" t="s">
        <v>427</v>
      </c>
      <c r="D57" s="43" t="s">
        <v>260</v>
      </c>
      <c r="E57" s="43" t="s">
        <v>261</v>
      </c>
      <c r="F57" s="45" t="s">
        <v>261</v>
      </c>
      <c r="G57" s="45">
        <v>1935</v>
      </c>
      <c r="H57" s="64">
        <v>36464.1</v>
      </c>
      <c r="I57" s="64"/>
      <c r="J57" s="45" t="s">
        <v>428</v>
      </c>
      <c r="K57" s="43" t="s">
        <v>429</v>
      </c>
      <c r="L57" s="85">
        <v>2</v>
      </c>
      <c r="M57" s="46" t="s">
        <v>432</v>
      </c>
      <c r="N57" s="46" t="s">
        <v>433</v>
      </c>
      <c r="O57" s="45" t="s">
        <v>434</v>
      </c>
      <c r="P57" s="66"/>
      <c r="Q57" s="66"/>
      <c r="R57" s="43" t="s">
        <v>399</v>
      </c>
      <c r="S57" s="43" t="s">
        <v>216</v>
      </c>
      <c r="T57" s="43" t="s">
        <v>216</v>
      </c>
      <c r="U57" s="43" t="s">
        <v>216</v>
      </c>
      <c r="V57" s="43" t="s">
        <v>216</v>
      </c>
      <c r="W57" s="43" t="s">
        <v>216</v>
      </c>
      <c r="X57" s="43" t="s">
        <v>216</v>
      </c>
      <c r="Y57" s="23">
        <v>560</v>
      </c>
      <c r="Z57" s="23">
        <v>2</v>
      </c>
      <c r="AA57" s="23" t="s">
        <v>260</v>
      </c>
      <c r="AB57" s="23" t="s">
        <v>261</v>
      </c>
    </row>
    <row r="58" spans="1:28" s="92" customFormat="1" ht="51">
      <c r="A58" s="85">
        <v>3</v>
      </c>
      <c r="B58" s="45" t="s">
        <v>422</v>
      </c>
      <c r="C58" s="45" t="s">
        <v>423</v>
      </c>
      <c r="D58" s="45" t="s">
        <v>260</v>
      </c>
      <c r="E58" s="45" t="s">
        <v>261</v>
      </c>
      <c r="F58" s="45" t="s">
        <v>261</v>
      </c>
      <c r="G58" s="45">
        <v>1976</v>
      </c>
      <c r="H58" s="64">
        <v>561411.62</v>
      </c>
      <c r="I58" s="64"/>
      <c r="J58" s="45" t="s">
        <v>424</v>
      </c>
      <c r="K58" s="45" t="s">
        <v>425</v>
      </c>
      <c r="L58" s="85">
        <v>3</v>
      </c>
      <c r="M58" s="46" t="s">
        <v>430</v>
      </c>
      <c r="N58" s="46" t="s">
        <v>342</v>
      </c>
      <c r="O58" s="45" t="s">
        <v>431</v>
      </c>
      <c r="P58" s="66"/>
      <c r="Q58" s="66"/>
      <c r="R58" s="43" t="s">
        <v>1083</v>
      </c>
      <c r="S58" s="43" t="s">
        <v>216</v>
      </c>
      <c r="T58" s="43" t="s">
        <v>216</v>
      </c>
      <c r="U58" s="43" t="s">
        <v>216</v>
      </c>
      <c r="V58" s="43" t="s">
        <v>216</v>
      </c>
      <c r="W58" s="43" t="s">
        <v>283</v>
      </c>
      <c r="X58" s="43" t="s">
        <v>216</v>
      </c>
      <c r="Y58" s="23">
        <v>1813</v>
      </c>
      <c r="Z58" s="23">
        <v>2</v>
      </c>
      <c r="AA58" s="23" t="s">
        <v>261</v>
      </c>
      <c r="AB58" s="23" t="s">
        <v>261</v>
      </c>
    </row>
    <row r="59" spans="1:28" s="8" customFormat="1" ht="12.75" customHeight="1">
      <c r="A59" s="257" t="s">
        <v>0</v>
      </c>
      <c r="B59" s="258"/>
      <c r="C59" s="258"/>
      <c r="D59" s="258"/>
      <c r="E59" s="258"/>
      <c r="F59" s="258"/>
      <c r="G59" s="259"/>
      <c r="H59" s="131">
        <f>SUM(H56:H58)</f>
        <v>968137.82</v>
      </c>
      <c r="I59" s="63">
        <f>SUM(I56:I58)</f>
        <v>0</v>
      </c>
      <c r="J59" s="80"/>
      <c r="K59" s="80"/>
      <c r="L59" s="80"/>
      <c r="M59" s="80"/>
      <c r="N59" s="80"/>
      <c r="O59" s="80"/>
      <c r="P59" s="219"/>
      <c r="Q59" s="219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</row>
    <row r="60" spans="1:28" s="8" customFormat="1" ht="12.75" customHeight="1">
      <c r="A60" s="254" t="s">
        <v>111</v>
      </c>
      <c r="B60" s="254"/>
      <c r="C60" s="254"/>
      <c r="D60" s="254"/>
      <c r="E60" s="254"/>
      <c r="F60" s="254"/>
      <c r="G60" s="254"/>
      <c r="H60" s="254"/>
      <c r="I60" s="62"/>
      <c r="J60" s="78"/>
      <c r="K60" s="78"/>
      <c r="L60" s="254" t="s">
        <v>111</v>
      </c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78"/>
      <c r="X60" s="78"/>
      <c r="Y60" s="78"/>
      <c r="Z60" s="78"/>
      <c r="AA60" s="78"/>
      <c r="AB60" s="78"/>
    </row>
    <row r="61" spans="1:28" s="92" customFormat="1" ht="26.25" customHeight="1">
      <c r="A61" s="85">
        <v>1</v>
      </c>
      <c r="B61" s="35" t="s">
        <v>456</v>
      </c>
      <c r="C61" s="35" t="s">
        <v>457</v>
      </c>
      <c r="D61" s="35" t="s">
        <v>154</v>
      </c>
      <c r="E61" s="35" t="s">
        <v>201</v>
      </c>
      <c r="F61" s="35" t="s">
        <v>455</v>
      </c>
      <c r="G61" s="35">
        <v>1993</v>
      </c>
      <c r="H61" s="66">
        <f>765779.14+4266273.25</f>
        <v>5032052.39</v>
      </c>
      <c r="I61" s="66"/>
      <c r="J61" s="87" t="s">
        <v>458</v>
      </c>
      <c r="K61" s="35" t="s">
        <v>459</v>
      </c>
      <c r="L61" s="85">
        <v>1</v>
      </c>
      <c r="M61" s="35" t="s">
        <v>196</v>
      </c>
      <c r="N61" s="35" t="s">
        <v>306</v>
      </c>
      <c r="O61" s="35" t="s">
        <v>447</v>
      </c>
      <c r="P61" s="66"/>
      <c r="Q61" s="66"/>
      <c r="R61" s="35" t="s">
        <v>178</v>
      </c>
      <c r="S61" s="35" t="s">
        <v>216</v>
      </c>
      <c r="T61" s="35" t="s">
        <v>216</v>
      </c>
      <c r="U61" s="35" t="s">
        <v>216</v>
      </c>
      <c r="V61" s="35" t="s">
        <v>216</v>
      </c>
      <c r="W61" s="35" t="s">
        <v>216</v>
      </c>
      <c r="X61" s="35" t="s">
        <v>216</v>
      </c>
      <c r="Y61" s="36">
        <v>694</v>
      </c>
      <c r="Z61" s="36">
        <v>2</v>
      </c>
      <c r="AA61" s="36" t="s">
        <v>154</v>
      </c>
      <c r="AB61" s="36" t="s">
        <v>201</v>
      </c>
    </row>
    <row r="62" spans="1:28" s="92" customFormat="1" ht="26.25" customHeight="1">
      <c r="A62" s="85">
        <v>2</v>
      </c>
      <c r="B62" s="2" t="s">
        <v>460</v>
      </c>
      <c r="C62" s="2" t="s">
        <v>460</v>
      </c>
      <c r="D62" s="35" t="s">
        <v>154</v>
      </c>
      <c r="E62" s="35" t="s">
        <v>201</v>
      </c>
      <c r="F62" s="35" t="s">
        <v>455</v>
      </c>
      <c r="G62" s="2">
        <v>1993</v>
      </c>
      <c r="H62" s="64">
        <v>329100.63</v>
      </c>
      <c r="I62" s="64"/>
      <c r="J62" s="2" t="s">
        <v>458</v>
      </c>
      <c r="K62" s="35" t="s">
        <v>459</v>
      </c>
      <c r="L62" s="85">
        <v>2</v>
      </c>
      <c r="M62" s="2" t="s">
        <v>196</v>
      </c>
      <c r="N62" s="2" t="s">
        <v>448</v>
      </c>
      <c r="O62" s="2" t="s">
        <v>449</v>
      </c>
      <c r="P62" s="66"/>
      <c r="Q62" s="66"/>
      <c r="R62" s="35" t="s">
        <v>178</v>
      </c>
      <c r="S62" s="35" t="s">
        <v>216</v>
      </c>
      <c r="T62" s="35" t="s">
        <v>216</v>
      </c>
      <c r="U62" s="35" t="s">
        <v>216</v>
      </c>
      <c r="V62" s="35" t="s">
        <v>216</v>
      </c>
      <c r="W62" s="2"/>
      <c r="X62" s="35" t="s">
        <v>216</v>
      </c>
      <c r="Y62" s="23">
        <v>565</v>
      </c>
      <c r="Z62" s="23">
        <v>1</v>
      </c>
      <c r="AA62" s="23" t="s">
        <v>201</v>
      </c>
      <c r="AB62" s="36" t="s">
        <v>201</v>
      </c>
    </row>
    <row r="63" spans="1:28" s="92" customFormat="1" ht="26.25" customHeight="1">
      <c r="A63" s="85">
        <v>3</v>
      </c>
      <c r="B63" s="2" t="s">
        <v>168</v>
      </c>
      <c r="C63" s="2" t="s">
        <v>461</v>
      </c>
      <c r="D63" s="35" t="s">
        <v>154</v>
      </c>
      <c r="E63" s="35" t="s">
        <v>201</v>
      </c>
      <c r="F63" s="35" t="s">
        <v>455</v>
      </c>
      <c r="G63" s="2">
        <v>1993</v>
      </c>
      <c r="H63" s="64">
        <v>49751.13</v>
      </c>
      <c r="I63" s="64"/>
      <c r="J63" s="2" t="s">
        <v>462</v>
      </c>
      <c r="K63" s="35" t="s">
        <v>459</v>
      </c>
      <c r="L63" s="85">
        <v>3</v>
      </c>
      <c r="M63" s="2" t="s">
        <v>450</v>
      </c>
      <c r="N63" s="2" t="s">
        <v>451</v>
      </c>
      <c r="O63" s="2" t="s">
        <v>452</v>
      </c>
      <c r="P63" s="66"/>
      <c r="Q63" s="66"/>
      <c r="R63" s="35" t="s">
        <v>178</v>
      </c>
      <c r="S63" s="35" t="s">
        <v>216</v>
      </c>
      <c r="T63" s="35" t="s">
        <v>216</v>
      </c>
      <c r="U63" s="2"/>
      <c r="V63" s="35" t="s">
        <v>216</v>
      </c>
      <c r="W63" s="2"/>
      <c r="X63" s="35" t="s">
        <v>216</v>
      </c>
      <c r="Y63" s="23">
        <v>360</v>
      </c>
      <c r="Z63" s="23">
        <v>1</v>
      </c>
      <c r="AA63" s="23" t="s">
        <v>201</v>
      </c>
      <c r="AB63" s="36" t="s">
        <v>201</v>
      </c>
    </row>
    <row r="64" spans="1:28" s="92" customFormat="1" ht="26.25" customHeight="1">
      <c r="A64" s="85">
        <v>4</v>
      </c>
      <c r="B64" s="2" t="s">
        <v>463</v>
      </c>
      <c r="C64" s="2" t="s">
        <v>464</v>
      </c>
      <c r="D64" s="35" t="s">
        <v>154</v>
      </c>
      <c r="E64" s="35" t="s">
        <v>201</v>
      </c>
      <c r="F64" s="35" t="s">
        <v>455</v>
      </c>
      <c r="G64" s="2">
        <v>1993</v>
      </c>
      <c r="H64" s="64">
        <v>14014</v>
      </c>
      <c r="I64" s="64"/>
      <c r="J64" s="2" t="s">
        <v>462</v>
      </c>
      <c r="K64" s="35" t="s">
        <v>459</v>
      </c>
      <c r="L64" s="85">
        <v>4</v>
      </c>
      <c r="M64" s="2" t="s">
        <v>453</v>
      </c>
      <c r="N64" s="2" t="s">
        <v>454</v>
      </c>
      <c r="O64" s="2" t="s">
        <v>452</v>
      </c>
      <c r="P64" s="66"/>
      <c r="Q64" s="66"/>
      <c r="R64" s="35" t="s">
        <v>178</v>
      </c>
      <c r="S64" s="35" t="s">
        <v>216</v>
      </c>
      <c r="T64" s="35" t="s">
        <v>216</v>
      </c>
      <c r="U64" s="2"/>
      <c r="V64" s="35" t="s">
        <v>216</v>
      </c>
      <c r="W64" s="2"/>
      <c r="X64" s="35" t="s">
        <v>216</v>
      </c>
      <c r="Y64" s="23">
        <v>146</v>
      </c>
      <c r="Z64" s="23">
        <v>1</v>
      </c>
      <c r="AA64" s="23" t="s">
        <v>201</v>
      </c>
      <c r="AB64" s="36" t="s">
        <v>455</v>
      </c>
    </row>
    <row r="65" spans="1:28" s="92" customFormat="1" ht="26.25" customHeight="1">
      <c r="A65" s="85">
        <v>5</v>
      </c>
      <c r="B65" s="2" t="s">
        <v>465</v>
      </c>
      <c r="C65" s="2" t="s">
        <v>465</v>
      </c>
      <c r="D65" s="35" t="s">
        <v>154</v>
      </c>
      <c r="E65" s="35" t="s">
        <v>201</v>
      </c>
      <c r="F65" s="35" t="s">
        <v>455</v>
      </c>
      <c r="G65" s="2">
        <v>2014</v>
      </c>
      <c r="H65" s="64">
        <v>415000</v>
      </c>
      <c r="I65" s="64"/>
      <c r="J65" s="2" t="s">
        <v>458</v>
      </c>
      <c r="K65" s="35" t="s">
        <v>459</v>
      </c>
      <c r="L65" s="85">
        <v>5</v>
      </c>
      <c r="M65" s="2" t="s">
        <v>453</v>
      </c>
      <c r="N65" s="2"/>
      <c r="O65" s="2" t="s">
        <v>452</v>
      </c>
      <c r="P65" s="66"/>
      <c r="Q65" s="66"/>
      <c r="R65" s="35" t="s">
        <v>178</v>
      </c>
      <c r="S65" s="35" t="s">
        <v>216</v>
      </c>
      <c r="T65" s="35" t="s">
        <v>216</v>
      </c>
      <c r="U65" s="2"/>
      <c r="V65" s="2"/>
      <c r="W65" s="2"/>
      <c r="X65" s="2"/>
      <c r="Y65" s="23"/>
      <c r="Z65" s="23"/>
      <c r="AA65" s="23"/>
      <c r="AB65" s="23"/>
    </row>
    <row r="66" spans="1:28" s="92" customFormat="1" ht="26.25" customHeight="1">
      <c r="A66" s="85">
        <v>6</v>
      </c>
      <c r="B66" s="2" t="s">
        <v>466</v>
      </c>
      <c r="C66" s="2" t="s">
        <v>466</v>
      </c>
      <c r="D66" s="35" t="s">
        <v>154</v>
      </c>
      <c r="E66" s="35" t="s">
        <v>201</v>
      </c>
      <c r="F66" s="35" t="s">
        <v>455</v>
      </c>
      <c r="G66" s="2">
        <v>1993</v>
      </c>
      <c r="H66" s="64">
        <v>1427.4</v>
      </c>
      <c r="I66" s="64"/>
      <c r="J66" s="2" t="s">
        <v>458</v>
      </c>
      <c r="K66" s="35" t="s">
        <v>459</v>
      </c>
      <c r="L66" s="85">
        <v>6</v>
      </c>
      <c r="M66" s="2" t="s">
        <v>453</v>
      </c>
      <c r="N66" s="2"/>
      <c r="O66" s="2" t="s">
        <v>452</v>
      </c>
      <c r="P66" s="64"/>
      <c r="Q66" s="64"/>
      <c r="R66" s="2" t="s">
        <v>178</v>
      </c>
      <c r="S66" s="2" t="s">
        <v>308</v>
      </c>
      <c r="T66" s="2" t="s">
        <v>308</v>
      </c>
      <c r="U66" s="2" t="s">
        <v>308</v>
      </c>
      <c r="V66" s="2"/>
      <c r="W66" s="2"/>
      <c r="X66" s="2"/>
      <c r="Y66" s="23"/>
      <c r="Z66" s="23"/>
      <c r="AA66" s="23"/>
      <c r="AB66" s="23"/>
    </row>
    <row r="67" spans="1:28" s="8" customFormat="1" ht="12.75">
      <c r="A67" s="257" t="s">
        <v>0</v>
      </c>
      <c r="B67" s="258"/>
      <c r="C67" s="258"/>
      <c r="D67" s="258"/>
      <c r="E67" s="258"/>
      <c r="F67" s="258"/>
      <c r="G67" s="259"/>
      <c r="H67" s="63">
        <f>SUM(H61:H66)</f>
        <v>5841345.55</v>
      </c>
      <c r="I67" s="63">
        <f>SUM(I61:I66)</f>
        <v>0</v>
      </c>
      <c r="J67" s="80"/>
      <c r="K67" s="80"/>
      <c r="L67" s="80"/>
      <c r="M67" s="80"/>
      <c r="N67" s="80"/>
      <c r="O67" s="80"/>
      <c r="P67" s="219"/>
      <c r="Q67" s="219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</row>
    <row r="68" spans="1:28" s="8" customFormat="1" ht="12.75">
      <c r="A68" s="254" t="s">
        <v>112</v>
      </c>
      <c r="B68" s="254"/>
      <c r="C68" s="254"/>
      <c r="D68" s="254"/>
      <c r="E68" s="254"/>
      <c r="F68" s="254"/>
      <c r="G68" s="254"/>
      <c r="H68" s="254"/>
      <c r="I68" s="62"/>
      <c r="J68" s="78"/>
      <c r="K68" s="78"/>
      <c r="L68" s="254" t="s">
        <v>112</v>
      </c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78"/>
      <c r="X68" s="78"/>
      <c r="Y68" s="78"/>
      <c r="Z68" s="78"/>
      <c r="AA68" s="78"/>
      <c r="AB68" s="78"/>
    </row>
    <row r="69" spans="1:28" s="93" customFormat="1" ht="25.5">
      <c r="A69" s="85">
        <v>1</v>
      </c>
      <c r="B69" s="35" t="s">
        <v>472</v>
      </c>
      <c r="C69" s="35" t="s">
        <v>473</v>
      </c>
      <c r="D69" s="35" t="s">
        <v>154</v>
      </c>
      <c r="E69" s="35" t="s">
        <v>201</v>
      </c>
      <c r="F69" s="35" t="s">
        <v>201</v>
      </c>
      <c r="G69" s="35">
        <v>1976</v>
      </c>
      <c r="H69" s="66">
        <v>1597131</v>
      </c>
      <c r="I69" s="66"/>
      <c r="J69" s="87" t="s">
        <v>474</v>
      </c>
      <c r="K69" s="35" t="s">
        <v>475</v>
      </c>
      <c r="L69" s="85">
        <v>1</v>
      </c>
      <c r="M69" s="35" t="s">
        <v>492</v>
      </c>
      <c r="N69" s="35" t="s">
        <v>493</v>
      </c>
      <c r="O69" s="35" t="s">
        <v>494</v>
      </c>
      <c r="P69" s="66" t="s">
        <v>178</v>
      </c>
      <c r="Q69" s="66" t="s">
        <v>178</v>
      </c>
      <c r="R69" s="35" t="s">
        <v>283</v>
      </c>
      <c r="S69" s="35" t="s">
        <v>216</v>
      </c>
      <c r="T69" s="35" t="s">
        <v>216</v>
      </c>
      <c r="U69" s="35" t="s">
        <v>216</v>
      </c>
      <c r="V69" s="35" t="s">
        <v>308</v>
      </c>
      <c r="W69" s="35" t="s">
        <v>216</v>
      </c>
      <c r="X69" s="35" t="s">
        <v>216</v>
      </c>
      <c r="Y69" s="36">
        <v>1810</v>
      </c>
      <c r="Z69" s="36">
        <v>3</v>
      </c>
      <c r="AA69" s="36" t="s">
        <v>201</v>
      </c>
      <c r="AB69" s="36" t="s">
        <v>201</v>
      </c>
    </row>
    <row r="70" spans="1:28" s="93" customFormat="1" ht="38.25">
      <c r="A70" s="85">
        <v>2</v>
      </c>
      <c r="B70" s="2" t="s">
        <v>1332</v>
      </c>
      <c r="C70" s="2" t="s">
        <v>477</v>
      </c>
      <c r="D70" s="2" t="s">
        <v>154</v>
      </c>
      <c r="E70" s="35" t="s">
        <v>201</v>
      </c>
      <c r="F70" s="35" t="s">
        <v>201</v>
      </c>
      <c r="G70" s="2">
        <v>1976</v>
      </c>
      <c r="H70" s="64">
        <f>360670+69973.46</f>
        <v>430643.46</v>
      </c>
      <c r="I70" s="64"/>
      <c r="J70" s="2" t="s">
        <v>478</v>
      </c>
      <c r="K70" s="2" t="s">
        <v>475</v>
      </c>
      <c r="L70" s="85">
        <v>2</v>
      </c>
      <c r="M70" s="35" t="s">
        <v>492</v>
      </c>
      <c r="N70" s="35" t="s">
        <v>493</v>
      </c>
      <c r="O70" s="35" t="s">
        <v>494</v>
      </c>
      <c r="P70" s="66">
        <v>69973.46</v>
      </c>
      <c r="Q70" s="66" t="s">
        <v>178</v>
      </c>
      <c r="R70" s="35" t="s">
        <v>283</v>
      </c>
      <c r="S70" s="35" t="s">
        <v>216</v>
      </c>
      <c r="T70" s="2" t="s">
        <v>216</v>
      </c>
      <c r="U70" s="2" t="s">
        <v>216</v>
      </c>
      <c r="V70" s="2" t="s">
        <v>308</v>
      </c>
      <c r="W70" s="35" t="s">
        <v>283</v>
      </c>
      <c r="X70" s="2" t="s">
        <v>216</v>
      </c>
      <c r="Y70" s="23">
        <v>504</v>
      </c>
      <c r="Z70" s="23">
        <v>1</v>
      </c>
      <c r="AA70" s="23" t="s">
        <v>201</v>
      </c>
      <c r="AB70" s="23" t="s">
        <v>201</v>
      </c>
    </row>
    <row r="71" spans="1:28" s="93" customFormat="1" ht="25.5">
      <c r="A71" s="85">
        <v>3</v>
      </c>
      <c r="B71" s="2" t="s">
        <v>479</v>
      </c>
      <c r="C71" s="2" t="s">
        <v>169</v>
      </c>
      <c r="D71" s="2" t="s">
        <v>154</v>
      </c>
      <c r="E71" s="35" t="s">
        <v>201</v>
      </c>
      <c r="F71" s="35" t="s">
        <v>201</v>
      </c>
      <c r="G71" s="2">
        <v>1976</v>
      </c>
      <c r="H71" s="64">
        <v>30444</v>
      </c>
      <c r="I71" s="64"/>
      <c r="J71" s="2" t="s">
        <v>480</v>
      </c>
      <c r="K71" s="2" t="s">
        <v>475</v>
      </c>
      <c r="L71" s="85">
        <v>3</v>
      </c>
      <c r="M71" s="35" t="s">
        <v>492</v>
      </c>
      <c r="N71" s="35" t="s">
        <v>493</v>
      </c>
      <c r="O71" s="35" t="s">
        <v>494</v>
      </c>
      <c r="P71" s="66" t="s">
        <v>178</v>
      </c>
      <c r="Q71" s="66" t="s">
        <v>178</v>
      </c>
      <c r="R71" s="35" t="s">
        <v>283</v>
      </c>
      <c r="S71" s="35" t="s">
        <v>216</v>
      </c>
      <c r="T71" s="2" t="s">
        <v>216</v>
      </c>
      <c r="U71" s="35" t="s">
        <v>283</v>
      </c>
      <c r="V71" s="35" t="s">
        <v>283</v>
      </c>
      <c r="W71" s="35" t="s">
        <v>283</v>
      </c>
      <c r="X71" s="2" t="s">
        <v>216</v>
      </c>
      <c r="Y71" s="23">
        <v>42</v>
      </c>
      <c r="Z71" s="23">
        <v>1</v>
      </c>
      <c r="AA71" s="23" t="s">
        <v>201</v>
      </c>
      <c r="AB71" s="23" t="s">
        <v>201</v>
      </c>
    </row>
    <row r="72" spans="1:28" s="93" customFormat="1" ht="25.5">
      <c r="A72" s="85">
        <v>4</v>
      </c>
      <c r="B72" s="2" t="s">
        <v>481</v>
      </c>
      <c r="C72" s="2" t="s">
        <v>169</v>
      </c>
      <c r="D72" s="2" t="s">
        <v>154</v>
      </c>
      <c r="E72" s="35" t="s">
        <v>201</v>
      </c>
      <c r="F72" s="35" t="s">
        <v>201</v>
      </c>
      <c r="G72" s="2">
        <v>1981</v>
      </c>
      <c r="H72" s="64">
        <v>8905</v>
      </c>
      <c r="I72" s="64"/>
      <c r="J72" s="2" t="s">
        <v>482</v>
      </c>
      <c r="K72" s="2" t="s">
        <v>475</v>
      </c>
      <c r="L72" s="85">
        <v>4</v>
      </c>
      <c r="M72" s="2" t="s">
        <v>495</v>
      </c>
      <c r="N72" s="2" t="s">
        <v>178</v>
      </c>
      <c r="O72" s="35" t="s">
        <v>494</v>
      </c>
      <c r="P72" s="66" t="s">
        <v>178</v>
      </c>
      <c r="Q72" s="66" t="s">
        <v>178</v>
      </c>
      <c r="R72" s="35" t="s">
        <v>283</v>
      </c>
      <c r="S72" s="35" t="s">
        <v>216</v>
      </c>
      <c r="T72" s="2" t="s">
        <v>216</v>
      </c>
      <c r="U72" s="35" t="s">
        <v>283</v>
      </c>
      <c r="V72" s="35" t="s">
        <v>283</v>
      </c>
      <c r="W72" s="35" t="s">
        <v>283</v>
      </c>
      <c r="X72" s="2" t="s">
        <v>283</v>
      </c>
      <c r="Y72" s="23">
        <v>58</v>
      </c>
      <c r="Z72" s="23">
        <v>1</v>
      </c>
      <c r="AA72" s="23" t="s">
        <v>201</v>
      </c>
      <c r="AB72" s="23" t="s">
        <v>201</v>
      </c>
    </row>
    <row r="73" spans="1:28" s="93" customFormat="1" ht="25.5">
      <c r="A73" s="85">
        <v>5</v>
      </c>
      <c r="B73" s="2" t="s">
        <v>483</v>
      </c>
      <c r="C73" s="2" t="s">
        <v>169</v>
      </c>
      <c r="D73" s="2" t="s">
        <v>154</v>
      </c>
      <c r="E73" s="35" t="s">
        <v>201</v>
      </c>
      <c r="F73" s="35" t="s">
        <v>201</v>
      </c>
      <c r="G73" s="2">
        <v>2007</v>
      </c>
      <c r="H73" s="64">
        <v>79178</v>
      </c>
      <c r="I73" s="64"/>
      <c r="J73" s="2" t="s">
        <v>484</v>
      </c>
      <c r="K73" s="2" t="s">
        <v>475</v>
      </c>
      <c r="L73" s="85">
        <v>5</v>
      </c>
      <c r="M73" s="2" t="s">
        <v>178</v>
      </c>
      <c r="N73" s="2" t="s">
        <v>178</v>
      </c>
      <c r="O73" s="2" t="s">
        <v>496</v>
      </c>
      <c r="P73" s="66" t="s">
        <v>178</v>
      </c>
      <c r="Q73" s="66" t="s">
        <v>178</v>
      </c>
      <c r="R73" s="35" t="s">
        <v>283</v>
      </c>
      <c r="S73" s="35" t="s">
        <v>216</v>
      </c>
      <c r="T73" s="2" t="s">
        <v>178</v>
      </c>
      <c r="U73" s="35" t="s">
        <v>283</v>
      </c>
      <c r="V73" s="35" t="s">
        <v>283</v>
      </c>
      <c r="W73" s="35" t="s">
        <v>283</v>
      </c>
      <c r="X73" s="2" t="s">
        <v>283</v>
      </c>
      <c r="Y73" s="23">
        <v>90</v>
      </c>
      <c r="Z73" s="23">
        <v>1</v>
      </c>
      <c r="AA73" s="23" t="s">
        <v>201</v>
      </c>
      <c r="AB73" s="23" t="s">
        <v>201</v>
      </c>
    </row>
    <row r="74" spans="1:28" s="93" customFormat="1" ht="38.25">
      <c r="A74" s="85">
        <v>6</v>
      </c>
      <c r="B74" s="2" t="s">
        <v>485</v>
      </c>
      <c r="C74" s="2" t="s">
        <v>486</v>
      </c>
      <c r="D74" s="2" t="s">
        <v>154</v>
      </c>
      <c r="E74" s="35" t="s">
        <v>201</v>
      </c>
      <c r="F74" s="35" t="s">
        <v>201</v>
      </c>
      <c r="G74" s="2">
        <v>1976</v>
      </c>
      <c r="H74" s="64">
        <v>43582</v>
      </c>
      <c r="I74" s="64"/>
      <c r="J74" s="2" t="s">
        <v>487</v>
      </c>
      <c r="K74" s="2" t="s">
        <v>475</v>
      </c>
      <c r="L74" s="85">
        <v>6</v>
      </c>
      <c r="M74" s="2" t="s">
        <v>178</v>
      </c>
      <c r="N74" s="2" t="s">
        <v>178</v>
      </c>
      <c r="O74" s="2" t="s">
        <v>178</v>
      </c>
      <c r="P74" s="66" t="s">
        <v>178</v>
      </c>
      <c r="Q74" s="66" t="s">
        <v>178</v>
      </c>
      <c r="R74" s="35" t="s">
        <v>283</v>
      </c>
      <c r="S74" s="35" t="s">
        <v>283</v>
      </c>
      <c r="T74" s="2" t="s">
        <v>308</v>
      </c>
      <c r="U74" s="35" t="s">
        <v>283</v>
      </c>
      <c r="V74" s="35" t="s">
        <v>283</v>
      </c>
      <c r="W74" s="35" t="s">
        <v>283</v>
      </c>
      <c r="X74" s="2" t="s">
        <v>283</v>
      </c>
      <c r="Y74" s="23" t="s">
        <v>283</v>
      </c>
      <c r="Z74" s="23" t="s">
        <v>283</v>
      </c>
      <c r="AA74" s="23" t="s">
        <v>283</v>
      </c>
      <c r="AB74" s="23" t="s">
        <v>283</v>
      </c>
    </row>
    <row r="75" spans="1:28" s="93" customFormat="1" ht="25.5">
      <c r="A75" s="85">
        <v>7</v>
      </c>
      <c r="B75" s="2" t="s">
        <v>488</v>
      </c>
      <c r="C75" s="2" t="s">
        <v>489</v>
      </c>
      <c r="D75" s="2" t="s">
        <v>154</v>
      </c>
      <c r="E75" s="35" t="s">
        <v>201</v>
      </c>
      <c r="F75" s="35" t="s">
        <v>201</v>
      </c>
      <c r="G75" s="2">
        <v>1976</v>
      </c>
      <c r="H75" s="64">
        <v>10000</v>
      </c>
      <c r="I75" s="64"/>
      <c r="J75" s="2" t="s">
        <v>484</v>
      </c>
      <c r="K75" s="2" t="s">
        <v>475</v>
      </c>
      <c r="L75" s="85">
        <v>7</v>
      </c>
      <c r="M75" s="2" t="s">
        <v>178</v>
      </c>
      <c r="N75" s="2" t="s">
        <v>178</v>
      </c>
      <c r="O75" s="2" t="s">
        <v>178</v>
      </c>
      <c r="P75" s="66" t="s">
        <v>178</v>
      </c>
      <c r="Q75" s="66" t="s">
        <v>178</v>
      </c>
      <c r="R75" s="35" t="s">
        <v>283</v>
      </c>
      <c r="S75" s="35" t="s">
        <v>283</v>
      </c>
      <c r="T75" s="35" t="s">
        <v>283</v>
      </c>
      <c r="U75" s="35" t="s">
        <v>283</v>
      </c>
      <c r="V75" s="35" t="s">
        <v>283</v>
      </c>
      <c r="W75" s="35" t="s">
        <v>283</v>
      </c>
      <c r="X75" s="2" t="s">
        <v>283</v>
      </c>
      <c r="Y75" s="23" t="s">
        <v>283</v>
      </c>
      <c r="Z75" s="23">
        <v>3</v>
      </c>
      <c r="AA75" s="23" t="s">
        <v>283</v>
      </c>
      <c r="AB75" s="23" t="s">
        <v>283</v>
      </c>
    </row>
    <row r="76" spans="1:28" s="93" customFormat="1" ht="25.5">
      <c r="A76" s="85">
        <v>8</v>
      </c>
      <c r="B76" s="2" t="s">
        <v>490</v>
      </c>
      <c r="C76" s="2" t="s">
        <v>491</v>
      </c>
      <c r="D76" s="2" t="s">
        <v>154</v>
      </c>
      <c r="E76" s="35" t="s">
        <v>201</v>
      </c>
      <c r="F76" s="35" t="s">
        <v>201</v>
      </c>
      <c r="G76" s="2">
        <v>2008</v>
      </c>
      <c r="H76" s="64">
        <v>17567</v>
      </c>
      <c r="I76" s="64"/>
      <c r="J76" s="2" t="s">
        <v>484</v>
      </c>
      <c r="K76" s="2" t="s">
        <v>475</v>
      </c>
      <c r="L76" s="85">
        <v>8</v>
      </c>
      <c r="M76" s="2" t="s">
        <v>178</v>
      </c>
      <c r="N76" s="2" t="s">
        <v>178</v>
      </c>
      <c r="O76" s="2" t="s">
        <v>178</v>
      </c>
      <c r="P76" s="66" t="s">
        <v>178</v>
      </c>
      <c r="Q76" s="66" t="s">
        <v>178</v>
      </c>
      <c r="R76" s="35" t="s">
        <v>283</v>
      </c>
      <c r="S76" s="35" t="s">
        <v>283</v>
      </c>
      <c r="T76" s="35" t="s">
        <v>283</v>
      </c>
      <c r="U76" s="35" t="s">
        <v>283</v>
      </c>
      <c r="V76" s="35" t="s">
        <v>283</v>
      </c>
      <c r="W76" s="35" t="s">
        <v>283</v>
      </c>
      <c r="X76" s="2" t="s">
        <v>283</v>
      </c>
      <c r="Y76" s="23" t="s">
        <v>283</v>
      </c>
      <c r="Z76" s="23" t="s">
        <v>283</v>
      </c>
      <c r="AA76" s="23" t="s">
        <v>283</v>
      </c>
      <c r="AB76" s="23" t="s">
        <v>283</v>
      </c>
    </row>
    <row r="77" spans="1:28" s="8" customFormat="1" ht="15" customHeight="1">
      <c r="A77" s="257" t="s">
        <v>0</v>
      </c>
      <c r="B77" s="258"/>
      <c r="C77" s="258"/>
      <c r="D77" s="258"/>
      <c r="E77" s="258"/>
      <c r="F77" s="258"/>
      <c r="G77" s="259"/>
      <c r="H77" s="63">
        <f>SUM(H69:H76)</f>
        <v>2217450.46</v>
      </c>
      <c r="I77" s="63">
        <f>SUM(I69:I76)</f>
        <v>0</v>
      </c>
      <c r="J77" s="80"/>
      <c r="K77" s="186"/>
      <c r="L77" s="80"/>
      <c r="M77" s="80"/>
      <c r="N77" s="80"/>
      <c r="O77" s="80"/>
      <c r="P77" s="219"/>
      <c r="Q77" s="219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8" customFormat="1" ht="15" customHeight="1">
      <c r="A78" s="254" t="s">
        <v>125</v>
      </c>
      <c r="B78" s="254"/>
      <c r="C78" s="254"/>
      <c r="D78" s="254"/>
      <c r="E78" s="254"/>
      <c r="F78" s="254"/>
      <c r="G78" s="254"/>
      <c r="H78" s="254"/>
      <c r="I78" s="62"/>
      <c r="J78" s="78"/>
      <c r="K78" s="78"/>
      <c r="L78" s="254" t="s">
        <v>125</v>
      </c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78"/>
      <c r="X78" s="78"/>
      <c r="Y78" s="78"/>
      <c r="Z78" s="78"/>
      <c r="AA78" s="78"/>
      <c r="AB78" s="78"/>
    </row>
    <row r="79" spans="1:28" s="59" customFormat="1" ht="25.5">
      <c r="A79" s="85">
        <v>1</v>
      </c>
      <c r="B79" s="2" t="s">
        <v>1275</v>
      </c>
      <c r="C79" s="2" t="s">
        <v>1276</v>
      </c>
      <c r="D79" s="2" t="s">
        <v>154</v>
      </c>
      <c r="E79" s="35" t="s">
        <v>201</v>
      </c>
      <c r="F79" s="35" t="s">
        <v>201</v>
      </c>
      <c r="G79" s="2">
        <v>1975.2004</v>
      </c>
      <c r="H79" s="64">
        <v>998000</v>
      </c>
      <c r="I79" s="66"/>
      <c r="J79" s="35" t="s">
        <v>201</v>
      </c>
      <c r="K79" s="35" t="s">
        <v>1277</v>
      </c>
      <c r="L79" s="85">
        <v>1</v>
      </c>
      <c r="M79" s="23" t="s">
        <v>1282</v>
      </c>
      <c r="N79" s="23" t="s">
        <v>1283</v>
      </c>
      <c r="O79" s="23" t="s">
        <v>1284</v>
      </c>
      <c r="P79" s="86" t="s">
        <v>178</v>
      </c>
      <c r="Q79" s="86" t="s">
        <v>178</v>
      </c>
      <c r="R79" s="36" t="s">
        <v>178</v>
      </c>
      <c r="S79" s="35" t="s">
        <v>308</v>
      </c>
      <c r="T79" s="35" t="s">
        <v>308</v>
      </c>
      <c r="U79" s="35" t="s">
        <v>308</v>
      </c>
      <c r="V79" s="35" t="s">
        <v>308</v>
      </c>
      <c r="W79" s="35" t="s">
        <v>178</v>
      </c>
      <c r="X79" s="35" t="s">
        <v>308</v>
      </c>
      <c r="Y79" s="23">
        <v>629</v>
      </c>
      <c r="Z79" s="36">
        <v>2</v>
      </c>
      <c r="AA79" s="36" t="s">
        <v>201</v>
      </c>
      <c r="AB79" s="36" t="s">
        <v>201</v>
      </c>
    </row>
    <row r="80" spans="1:28" s="59" customFormat="1" ht="29.25" customHeight="1">
      <c r="A80" s="85">
        <v>2</v>
      </c>
      <c r="B80" s="2" t="s">
        <v>1278</v>
      </c>
      <c r="C80" s="2" t="s">
        <v>1279</v>
      </c>
      <c r="D80" s="2" t="s">
        <v>154</v>
      </c>
      <c r="E80" s="2" t="s">
        <v>201</v>
      </c>
      <c r="F80" s="35" t="s">
        <v>201</v>
      </c>
      <c r="G80" s="2">
        <v>1973.2004</v>
      </c>
      <c r="H80" s="64">
        <v>759918.03</v>
      </c>
      <c r="I80" s="66"/>
      <c r="J80" s="35" t="s">
        <v>201</v>
      </c>
      <c r="K80" s="35" t="s">
        <v>1277</v>
      </c>
      <c r="L80" s="85">
        <v>2</v>
      </c>
      <c r="M80" s="23" t="s">
        <v>786</v>
      </c>
      <c r="N80" s="23" t="s">
        <v>1285</v>
      </c>
      <c r="O80" s="23" t="s">
        <v>1284</v>
      </c>
      <c r="P80" s="86" t="s">
        <v>178</v>
      </c>
      <c r="Q80" s="86" t="s">
        <v>178</v>
      </c>
      <c r="R80" s="36" t="s">
        <v>178</v>
      </c>
      <c r="S80" s="35" t="s">
        <v>308</v>
      </c>
      <c r="T80" s="35" t="s">
        <v>308</v>
      </c>
      <c r="U80" s="35" t="s">
        <v>308</v>
      </c>
      <c r="V80" s="35" t="s">
        <v>308</v>
      </c>
      <c r="W80" s="35" t="s">
        <v>308</v>
      </c>
      <c r="X80" s="35" t="s">
        <v>308</v>
      </c>
      <c r="Y80" s="23">
        <v>622</v>
      </c>
      <c r="Z80" s="23">
        <v>2</v>
      </c>
      <c r="AA80" s="36" t="s">
        <v>154</v>
      </c>
      <c r="AB80" s="36" t="s">
        <v>201</v>
      </c>
    </row>
    <row r="81" spans="1:28" s="59" customFormat="1" ht="29.25" customHeight="1">
      <c r="A81" s="85">
        <v>3</v>
      </c>
      <c r="B81" s="2" t="s">
        <v>174</v>
      </c>
      <c r="C81" s="2" t="s">
        <v>169</v>
      </c>
      <c r="D81" s="2" t="s">
        <v>154</v>
      </c>
      <c r="E81" s="2" t="s">
        <v>201</v>
      </c>
      <c r="F81" s="35" t="s">
        <v>201</v>
      </c>
      <c r="G81" s="2">
        <v>1991</v>
      </c>
      <c r="H81" s="64">
        <v>482.49</v>
      </c>
      <c r="I81" s="66"/>
      <c r="J81" s="35" t="s">
        <v>201</v>
      </c>
      <c r="K81" s="35" t="s">
        <v>1277</v>
      </c>
      <c r="L81" s="85">
        <v>3</v>
      </c>
      <c r="M81" s="23" t="s">
        <v>1282</v>
      </c>
      <c r="N81" s="23" t="s">
        <v>178</v>
      </c>
      <c r="O81" s="23" t="s">
        <v>1286</v>
      </c>
      <c r="P81" s="65" t="s">
        <v>178</v>
      </c>
      <c r="Q81" s="65" t="s">
        <v>178</v>
      </c>
      <c r="R81" s="23" t="s">
        <v>178</v>
      </c>
      <c r="S81" s="2" t="s">
        <v>754</v>
      </c>
      <c r="T81" s="35" t="s">
        <v>178</v>
      </c>
      <c r="U81" s="35" t="s">
        <v>178</v>
      </c>
      <c r="V81" s="2" t="s">
        <v>754</v>
      </c>
      <c r="W81" s="35" t="s">
        <v>178</v>
      </c>
      <c r="X81" s="35" t="s">
        <v>178</v>
      </c>
      <c r="Y81" s="23">
        <v>190</v>
      </c>
      <c r="Z81" s="23">
        <v>1</v>
      </c>
      <c r="AA81" s="36" t="s">
        <v>201</v>
      </c>
      <c r="AB81" s="36" t="s">
        <v>201</v>
      </c>
    </row>
    <row r="82" spans="1:28" s="59" customFormat="1" ht="29.25" customHeight="1">
      <c r="A82" s="85">
        <v>4</v>
      </c>
      <c r="B82" s="2" t="s">
        <v>1280</v>
      </c>
      <c r="C82" s="2" t="s">
        <v>1281</v>
      </c>
      <c r="D82" s="2" t="s">
        <v>154</v>
      </c>
      <c r="E82" s="2" t="s">
        <v>201</v>
      </c>
      <c r="F82" s="35" t="s">
        <v>201</v>
      </c>
      <c r="G82" s="2">
        <v>1973</v>
      </c>
      <c r="H82" s="64">
        <v>21630.57</v>
      </c>
      <c r="I82" s="185"/>
      <c r="J82" s="35" t="s">
        <v>201</v>
      </c>
      <c r="K82" s="35" t="s">
        <v>1277</v>
      </c>
      <c r="L82" s="85">
        <v>4</v>
      </c>
      <c r="M82" s="23" t="s">
        <v>786</v>
      </c>
      <c r="N82" s="23" t="s">
        <v>1287</v>
      </c>
      <c r="O82" s="23" t="s">
        <v>306</v>
      </c>
      <c r="P82" s="65" t="s">
        <v>178</v>
      </c>
      <c r="Q82" s="65" t="s">
        <v>178</v>
      </c>
      <c r="R82" s="23" t="s">
        <v>178</v>
      </c>
      <c r="S82" s="2" t="s">
        <v>754</v>
      </c>
      <c r="T82" s="35" t="s">
        <v>178</v>
      </c>
      <c r="U82" s="35" t="s">
        <v>178</v>
      </c>
      <c r="V82" s="2" t="s">
        <v>754</v>
      </c>
      <c r="W82" s="35" t="s">
        <v>178</v>
      </c>
      <c r="X82" s="35" t="s">
        <v>178</v>
      </c>
      <c r="Y82" s="23">
        <v>54</v>
      </c>
      <c r="Z82" s="23">
        <v>3</v>
      </c>
      <c r="AA82" s="36" t="s">
        <v>201</v>
      </c>
      <c r="AB82" s="36" t="s">
        <v>201</v>
      </c>
    </row>
    <row r="83" spans="1:28" s="8" customFormat="1" ht="15" customHeight="1">
      <c r="A83" s="257" t="s">
        <v>0</v>
      </c>
      <c r="B83" s="258"/>
      <c r="C83" s="258"/>
      <c r="D83" s="258"/>
      <c r="E83" s="258"/>
      <c r="F83" s="258"/>
      <c r="G83" s="259"/>
      <c r="H83" s="131">
        <f>SUM(H79:H82)</f>
        <v>1780031.09</v>
      </c>
      <c r="I83" s="63">
        <f>SUM(I79:I82)</f>
        <v>0</v>
      </c>
      <c r="J83" s="80"/>
      <c r="K83" s="80"/>
      <c r="L83" s="80"/>
      <c r="M83" s="80"/>
      <c r="N83" s="80"/>
      <c r="O83" s="80"/>
      <c r="P83" s="219"/>
      <c r="Q83" s="219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</row>
    <row r="84" spans="1:28" s="8" customFormat="1" ht="15" customHeight="1">
      <c r="A84" s="254" t="s">
        <v>113</v>
      </c>
      <c r="B84" s="254"/>
      <c r="C84" s="254"/>
      <c r="D84" s="254"/>
      <c r="E84" s="254"/>
      <c r="F84" s="254"/>
      <c r="G84" s="254"/>
      <c r="H84" s="254"/>
      <c r="I84" s="62"/>
      <c r="J84" s="78"/>
      <c r="K84" s="78"/>
      <c r="L84" s="254" t="s">
        <v>113</v>
      </c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78"/>
      <c r="X84" s="78"/>
      <c r="Y84" s="78"/>
      <c r="Z84" s="78"/>
      <c r="AA84" s="78"/>
      <c r="AB84" s="78"/>
    </row>
    <row r="85" spans="1:28" s="3" customFormat="1" ht="69.75" customHeight="1">
      <c r="A85" s="85">
        <v>1</v>
      </c>
      <c r="B85" s="35" t="s">
        <v>504</v>
      </c>
      <c r="C85" s="35" t="s">
        <v>505</v>
      </c>
      <c r="D85" s="35" t="s">
        <v>260</v>
      </c>
      <c r="E85" s="35" t="s">
        <v>261</v>
      </c>
      <c r="F85" s="35" t="s">
        <v>261</v>
      </c>
      <c r="G85" s="35">
        <v>1983</v>
      </c>
      <c r="H85" s="66">
        <v>538046.15</v>
      </c>
      <c r="I85" s="66"/>
      <c r="J85" s="87" t="s">
        <v>1124</v>
      </c>
      <c r="K85" s="35" t="s">
        <v>1125</v>
      </c>
      <c r="L85" s="85">
        <v>1</v>
      </c>
      <c r="M85" s="99"/>
      <c r="N85" s="99"/>
      <c r="O85" s="99"/>
      <c r="P85" s="183"/>
      <c r="Q85" s="183"/>
      <c r="R85" s="99"/>
      <c r="S85" s="99" t="s">
        <v>503</v>
      </c>
      <c r="T85" s="99" t="s">
        <v>345</v>
      </c>
      <c r="U85" s="125" t="s">
        <v>345</v>
      </c>
      <c r="V85" s="125" t="s">
        <v>503</v>
      </c>
      <c r="W85" s="125" t="s">
        <v>503</v>
      </c>
      <c r="X85" s="125" t="s">
        <v>345</v>
      </c>
      <c r="Y85" s="36"/>
      <c r="Z85" s="36"/>
      <c r="AA85" s="36" t="s">
        <v>154</v>
      </c>
      <c r="AB85" s="36" t="s">
        <v>201</v>
      </c>
    </row>
    <row r="86" spans="1:28" s="3" customFormat="1" ht="52.5" customHeight="1">
      <c r="A86" s="85">
        <v>2</v>
      </c>
      <c r="B86" s="2" t="s">
        <v>476</v>
      </c>
      <c r="C86" s="2" t="s">
        <v>1126</v>
      </c>
      <c r="D86" s="2" t="s">
        <v>260</v>
      </c>
      <c r="E86" s="2" t="s">
        <v>261</v>
      </c>
      <c r="F86" s="2" t="s">
        <v>261</v>
      </c>
      <c r="G86" s="2">
        <v>1983</v>
      </c>
      <c r="H86" s="64">
        <v>28738.01</v>
      </c>
      <c r="I86" s="64"/>
      <c r="J86" s="2" t="s">
        <v>1127</v>
      </c>
      <c r="K86" s="35" t="s">
        <v>1125</v>
      </c>
      <c r="L86" s="85">
        <v>2</v>
      </c>
      <c r="M86" s="99"/>
      <c r="N86" s="99"/>
      <c r="O86" s="99"/>
      <c r="P86" s="183"/>
      <c r="Q86" s="183"/>
      <c r="R86" s="99"/>
      <c r="S86" s="99" t="s">
        <v>503</v>
      </c>
      <c r="T86" s="99" t="s">
        <v>345</v>
      </c>
      <c r="U86" s="125" t="s">
        <v>345</v>
      </c>
      <c r="V86" s="125" t="s">
        <v>503</v>
      </c>
      <c r="W86" s="125" t="s">
        <v>503</v>
      </c>
      <c r="X86" s="125" t="s">
        <v>345</v>
      </c>
      <c r="Y86" s="23"/>
      <c r="Z86" s="23"/>
      <c r="AA86" s="23" t="s">
        <v>201</v>
      </c>
      <c r="AB86" s="23" t="s">
        <v>201</v>
      </c>
    </row>
    <row r="87" spans="1:28" s="3" customFormat="1" ht="52.5" customHeight="1">
      <c r="A87" s="85">
        <v>3</v>
      </c>
      <c r="B87" s="2" t="s">
        <v>333</v>
      </c>
      <c r="C87" s="2" t="s">
        <v>1128</v>
      </c>
      <c r="D87" s="2" t="s">
        <v>260</v>
      </c>
      <c r="E87" s="2" t="s">
        <v>261</v>
      </c>
      <c r="F87" s="2" t="s">
        <v>261</v>
      </c>
      <c r="G87" s="2">
        <v>1988</v>
      </c>
      <c r="H87" s="64">
        <v>14305.88</v>
      </c>
      <c r="I87" s="64"/>
      <c r="J87" s="2" t="s">
        <v>1127</v>
      </c>
      <c r="K87" s="35" t="s">
        <v>1125</v>
      </c>
      <c r="L87" s="85">
        <v>3</v>
      </c>
      <c r="M87" s="99"/>
      <c r="N87" s="99"/>
      <c r="O87" s="99"/>
      <c r="P87" s="183"/>
      <c r="Q87" s="183"/>
      <c r="R87" s="99"/>
      <c r="S87" s="99"/>
      <c r="T87" s="99"/>
      <c r="U87" s="99"/>
      <c r="V87" s="99"/>
      <c r="W87" s="99"/>
      <c r="X87" s="99"/>
      <c r="Y87" s="23"/>
      <c r="Z87" s="23"/>
      <c r="AA87" s="23"/>
      <c r="AB87" s="23"/>
    </row>
    <row r="88" spans="1:28" s="8" customFormat="1" ht="15" customHeight="1">
      <c r="A88" s="257" t="s">
        <v>0</v>
      </c>
      <c r="B88" s="258"/>
      <c r="C88" s="258"/>
      <c r="D88" s="258"/>
      <c r="E88" s="258"/>
      <c r="F88" s="258"/>
      <c r="G88" s="259"/>
      <c r="H88" s="131">
        <f>SUM(H85:H87)</f>
        <v>581090.04</v>
      </c>
      <c r="I88" s="63">
        <f>SUM(I85:I87)</f>
        <v>0</v>
      </c>
      <c r="J88" s="80"/>
      <c r="K88" s="80"/>
      <c r="L88" s="80"/>
      <c r="M88" s="80"/>
      <c r="N88" s="80"/>
      <c r="O88" s="80"/>
      <c r="P88" s="219"/>
      <c r="Q88" s="219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</row>
    <row r="89" spans="1:28" s="8" customFormat="1" ht="15" customHeight="1">
      <c r="A89" s="254" t="s">
        <v>114</v>
      </c>
      <c r="B89" s="254"/>
      <c r="C89" s="254"/>
      <c r="D89" s="254"/>
      <c r="E89" s="254"/>
      <c r="F89" s="254"/>
      <c r="G89" s="254"/>
      <c r="H89" s="254"/>
      <c r="I89" s="62"/>
      <c r="J89" s="78"/>
      <c r="K89" s="78"/>
      <c r="L89" s="254" t="s">
        <v>114</v>
      </c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78"/>
      <c r="X89" s="78"/>
      <c r="Y89" s="78"/>
      <c r="Z89" s="78"/>
      <c r="AA89" s="78"/>
      <c r="AB89" s="78"/>
    </row>
    <row r="90" spans="1:28" s="3" customFormat="1" ht="39.75" customHeight="1">
      <c r="A90" s="85">
        <v>1</v>
      </c>
      <c r="B90" s="35" t="s">
        <v>541</v>
      </c>
      <c r="C90" s="35" t="s">
        <v>542</v>
      </c>
      <c r="D90" s="35" t="s">
        <v>260</v>
      </c>
      <c r="E90" s="35" t="s">
        <v>261</v>
      </c>
      <c r="F90" s="35" t="s">
        <v>261</v>
      </c>
      <c r="G90" s="35">
        <v>1974</v>
      </c>
      <c r="H90" s="66">
        <v>132790.99</v>
      </c>
      <c r="I90" s="66"/>
      <c r="J90" s="87" t="s">
        <v>543</v>
      </c>
      <c r="K90" s="35" t="s">
        <v>544</v>
      </c>
      <c r="L90" s="85">
        <v>1</v>
      </c>
      <c r="M90" s="36" t="s">
        <v>557</v>
      </c>
      <c r="N90" s="36" t="s">
        <v>558</v>
      </c>
      <c r="O90" s="35" t="s">
        <v>559</v>
      </c>
      <c r="P90" s="66" t="s">
        <v>603</v>
      </c>
      <c r="Q90" s="66" t="s">
        <v>603</v>
      </c>
      <c r="R90" s="35" t="s">
        <v>283</v>
      </c>
      <c r="S90" s="35" t="s">
        <v>216</v>
      </c>
      <c r="T90" s="35" t="s">
        <v>216</v>
      </c>
      <c r="U90" s="35" t="s">
        <v>216</v>
      </c>
      <c r="V90" s="35" t="s">
        <v>216</v>
      </c>
      <c r="W90" s="35" t="s">
        <v>216</v>
      </c>
      <c r="X90" s="35" t="s">
        <v>216</v>
      </c>
      <c r="Y90" s="36">
        <v>313.3</v>
      </c>
      <c r="Z90" s="36">
        <v>1</v>
      </c>
      <c r="AA90" s="36" t="s">
        <v>261</v>
      </c>
      <c r="AB90" s="36" t="s">
        <v>261</v>
      </c>
    </row>
    <row r="91" spans="1:28" s="3" customFormat="1" ht="41.25" customHeight="1">
      <c r="A91" s="85">
        <v>2</v>
      </c>
      <c r="B91" s="2" t="s">
        <v>545</v>
      </c>
      <c r="C91" s="35" t="s">
        <v>542</v>
      </c>
      <c r="D91" s="2" t="s">
        <v>260</v>
      </c>
      <c r="E91" s="35" t="s">
        <v>261</v>
      </c>
      <c r="F91" s="35" t="s">
        <v>261</v>
      </c>
      <c r="G91" s="35">
        <v>1974</v>
      </c>
      <c r="H91" s="64">
        <v>36357.2</v>
      </c>
      <c r="I91" s="64"/>
      <c r="J91" s="87" t="s">
        <v>546</v>
      </c>
      <c r="K91" s="35" t="s">
        <v>544</v>
      </c>
      <c r="L91" s="85">
        <v>2</v>
      </c>
      <c r="M91" s="23" t="s">
        <v>196</v>
      </c>
      <c r="N91" s="23" t="s">
        <v>493</v>
      </c>
      <c r="O91" s="35" t="s">
        <v>559</v>
      </c>
      <c r="P91" s="66" t="s">
        <v>603</v>
      </c>
      <c r="Q91" s="66" t="s">
        <v>603</v>
      </c>
      <c r="R91" s="35" t="s">
        <v>283</v>
      </c>
      <c r="S91" s="35" t="s">
        <v>216</v>
      </c>
      <c r="T91" s="35" t="s">
        <v>216</v>
      </c>
      <c r="U91" s="35" t="s">
        <v>216</v>
      </c>
      <c r="V91" s="35" t="s">
        <v>216</v>
      </c>
      <c r="W91" s="35" t="s">
        <v>216</v>
      </c>
      <c r="X91" s="35" t="s">
        <v>216</v>
      </c>
      <c r="Y91" s="23">
        <v>259.4</v>
      </c>
      <c r="Z91" s="23">
        <v>2</v>
      </c>
      <c r="AA91" s="23" t="s">
        <v>260</v>
      </c>
      <c r="AB91" s="36" t="s">
        <v>261</v>
      </c>
    </row>
    <row r="92" spans="1:28" s="3" customFormat="1" ht="41.25" customHeight="1">
      <c r="A92" s="85">
        <v>3</v>
      </c>
      <c r="B92" s="2" t="s">
        <v>547</v>
      </c>
      <c r="C92" s="35" t="s">
        <v>542</v>
      </c>
      <c r="D92" s="2" t="s">
        <v>260</v>
      </c>
      <c r="E92" s="35" t="s">
        <v>261</v>
      </c>
      <c r="F92" s="35" t="s">
        <v>261</v>
      </c>
      <c r="G92" s="35">
        <v>1974</v>
      </c>
      <c r="H92" s="64">
        <v>344400.7</v>
      </c>
      <c r="I92" s="64"/>
      <c r="J92" s="87" t="s">
        <v>548</v>
      </c>
      <c r="K92" s="35" t="s">
        <v>544</v>
      </c>
      <c r="L92" s="85">
        <v>3</v>
      </c>
      <c r="M92" s="23" t="s">
        <v>196</v>
      </c>
      <c r="N92" s="23" t="s">
        <v>493</v>
      </c>
      <c r="O92" s="35" t="s">
        <v>559</v>
      </c>
      <c r="P92" s="66" t="s">
        <v>603</v>
      </c>
      <c r="Q92" s="66" t="s">
        <v>603</v>
      </c>
      <c r="R92" s="35" t="s">
        <v>283</v>
      </c>
      <c r="S92" s="35" t="s">
        <v>216</v>
      </c>
      <c r="T92" s="35" t="s">
        <v>216</v>
      </c>
      <c r="U92" s="35" t="s">
        <v>216</v>
      </c>
      <c r="V92" s="35" t="s">
        <v>216</v>
      </c>
      <c r="W92" s="35" t="s">
        <v>216</v>
      </c>
      <c r="X92" s="35" t="s">
        <v>216</v>
      </c>
      <c r="Y92" s="23">
        <v>797</v>
      </c>
      <c r="Z92" s="23">
        <v>2</v>
      </c>
      <c r="AA92" s="2" t="s">
        <v>560</v>
      </c>
      <c r="AB92" s="36" t="s">
        <v>261</v>
      </c>
    </row>
    <row r="93" spans="1:28" s="3" customFormat="1" ht="51">
      <c r="A93" s="85">
        <v>4</v>
      </c>
      <c r="B93" s="2" t="s">
        <v>549</v>
      </c>
      <c r="C93" s="35" t="s">
        <v>542</v>
      </c>
      <c r="D93" s="2" t="s">
        <v>260</v>
      </c>
      <c r="E93" s="35" t="s">
        <v>261</v>
      </c>
      <c r="F93" s="35" t="s">
        <v>261</v>
      </c>
      <c r="G93" s="35">
        <v>2014</v>
      </c>
      <c r="H93" s="64">
        <v>946149.3</v>
      </c>
      <c r="I93" s="64"/>
      <c r="J93" s="87" t="s">
        <v>550</v>
      </c>
      <c r="K93" s="35" t="s">
        <v>544</v>
      </c>
      <c r="L93" s="85">
        <v>4</v>
      </c>
      <c r="M93" s="23" t="s">
        <v>561</v>
      </c>
      <c r="N93" s="23" t="s">
        <v>493</v>
      </c>
      <c r="O93" s="35" t="s">
        <v>562</v>
      </c>
      <c r="P93" s="66" t="s">
        <v>603</v>
      </c>
      <c r="Q93" s="66" t="s">
        <v>603</v>
      </c>
      <c r="R93" s="35" t="s">
        <v>283</v>
      </c>
      <c r="S93" s="35" t="s">
        <v>308</v>
      </c>
      <c r="T93" s="35" t="s">
        <v>308</v>
      </c>
      <c r="U93" s="35" t="s">
        <v>308</v>
      </c>
      <c r="V93" s="35" t="s">
        <v>308</v>
      </c>
      <c r="W93" s="35" t="s">
        <v>308</v>
      </c>
      <c r="X93" s="35" t="s">
        <v>308</v>
      </c>
      <c r="Y93" s="23">
        <v>264.9</v>
      </c>
      <c r="Z93" s="23">
        <v>2</v>
      </c>
      <c r="AA93" s="23" t="s">
        <v>261</v>
      </c>
      <c r="AB93" s="36" t="s">
        <v>261</v>
      </c>
    </row>
    <row r="94" spans="1:28" s="3" customFormat="1" ht="41.25" customHeight="1">
      <c r="A94" s="85">
        <v>5</v>
      </c>
      <c r="B94" s="2" t="s">
        <v>551</v>
      </c>
      <c r="C94" s="35" t="s">
        <v>542</v>
      </c>
      <c r="D94" s="2" t="s">
        <v>260</v>
      </c>
      <c r="E94" s="35" t="s">
        <v>261</v>
      </c>
      <c r="F94" s="35" t="s">
        <v>261</v>
      </c>
      <c r="G94" s="2">
        <v>1997</v>
      </c>
      <c r="H94" s="64">
        <v>1303713.37</v>
      </c>
      <c r="I94" s="58"/>
      <c r="J94" s="87" t="s">
        <v>552</v>
      </c>
      <c r="K94" s="2" t="s">
        <v>553</v>
      </c>
      <c r="L94" s="85">
        <v>5</v>
      </c>
      <c r="M94" s="23" t="s">
        <v>196</v>
      </c>
      <c r="N94" s="23" t="s">
        <v>563</v>
      </c>
      <c r="O94" s="35" t="s">
        <v>564</v>
      </c>
      <c r="P94" s="66" t="s">
        <v>603</v>
      </c>
      <c r="Q94" s="66" t="s">
        <v>603</v>
      </c>
      <c r="R94" s="35" t="s">
        <v>283</v>
      </c>
      <c r="S94" s="35" t="s">
        <v>216</v>
      </c>
      <c r="T94" s="35" t="s">
        <v>216</v>
      </c>
      <c r="U94" s="35" t="s">
        <v>216</v>
      </c>
      <c r="V94" s="35" t="s">
        <v>216</v>
      </c>
      <c r="W94" s="35" t="s">
        <v>216</v>
      </c>
      <c r="X94" s="35" t="s">
        <v>216</v>
      </c>
      <c r="Y94" s="23">
        <v>1310.24</v>
      </c>
      <c r="Z94" s="23">
        <v>2</v>
      </c>
      <c r="AA94" s="23" t="s">
        <v>261</v>
      </c>
      <c r="AB94" s="23" t="s">
        <v>261</v>
      </c>
    </row>
    <row r="95" spans="1:28" s="3" customFormat="1" ht="41.25" customHeight="1">
      <c r="A95" s="85">
        <v>6</v>
      </c>
      <c r="B95" s="2" t="s">
        <v>554</v>
      </c>
      <c r="C95" s="35" t="s">
        <v>542</v>
      </c>
      <c r="D95" s="2" t="s">
        <v>260</v>
      </c>
      <c r="E95" s="35" t="s">
        <v>261</v>
      </c>
      <c r="F95" s="35" t="s">
        <v>261</v>
      </c>
      <c r="G95" s="2">
        <v>1954</v>
      </c>
      <c r="H95" s="64">
        <v>51832.38</v>
      </c>
      <c r="I95" s="193"/>
      <c r="J95" s="87" t="s">
        <v>552</v>
      </c>
      <c r="K95" s="2" t="s">
        <v>553</v>
      </c>
      <c r="L95" s="85">
        <v>6</v>
      </c>
      <c r="M95" s="23"/>
      <c r="N95" s="23"/>
      <c r="O95" s="35"/>
      <c r="P95" s="66" t="s">
        <v>603</v>
      </c>
      <c r="Q95" s="66" t="s">
        <v>603</v>
      </c>
      <c r="R95" s="35" t="s">
        <v>1151</v>
      </c>
      <c r="S95" s="35"/>
      <c r="T95" s="35"/>
      <c r="U95" s="35"/>
      <c r="V95" s="35"/>
      <c r="W95" s="35"/>
      <c r="X95" s="35"/>
      <c r="Y95" s="23"/>
      <c r="Z95" s="23"/>
      <c r="AA95" s="23"/>
      <c r="AB95" s="23"/>
    </row>
    <row r="96" spans="1:28" s="3" customFormat="1" ht="41.25" customHeight="1">
      <c r="A96" s="85">
        <v>7</v>
      </c>
      <c r="B96" s="2" t="s">
        <v>555</v>
      </c>
      <c r="C96" s="35" t="s">
        <v>542</v>
      </c>
      <c r="D96" s="2" t="s">
        <v>260</v>
      </c>
      <c r="E96" s="35" t="s">
        <v>261</v>
      </c>
      <c r="F96" s="35" t="s">
        <v>261</v>
      </c>
      <c r="G96" s="2">
        <v>2021</v>
      </c>
      <c r="H96" s="64">
        <v>2005128.09</v>
      </c>
      <c r="I96" s="58"/>
      <c r="J96" s="87" t="s">
        <v>556</v>
      </c>
      <c r="K96" s="2" t="s">
        <v>553</v>
      </c>
      <c r="L96" s="85">
        <v>7</v>
      </c>
      <c r="M96" s="2" t="s">
        <v>565</v>
      </c>
      <c r="N96" s="2" t="s">
        <v>493</v>
      </c>
      <c r="O96" s="2" t="s">
        <v>564</v>
      </c>
      <c r="P96" s="66" t="s">
        <v>603</v>
      </c>
      <c r="Q96" s="66" t="s">
        <v>603</v>
      </c>
      <c r="R96" s="35" t="s">
        <v>283</v>
      </c>
      <c r="S96" s="35" t="s">
        <v>566</v>
      </c>
      <c r="T96" s="2" t="s">
        <v>566</v>
      </c>
      <c r="U96" s="2" t="s">
        <v>566</v>
      </c>
      <c r="V96" s="2" t="s">
        <v>566</v>
      </c>
      <c r="W96" s="2" t="s">
        <v>178</v>
      </c>
      <c r="X96" s="2" t="s">
        <v>308</v>
      </c>
      <c r="Y96" s="2">
        <v>364</v>
      </c>
      <c r="Z96" s="23">
        <v>1</v>
      </c>
      <c r="AA96" s="23" t="s">
        <v>261</v>
      </c>
      <c r="AB96" s="23" t="s">
        <v>261</v>
      </c>
    </row>
    <row r="97" spans="1:28" s="8" customFormat="1" ht="15" customHeight="1">
      <c r="A97" s="257" t="s">
        <v>0</v>
      </c>
      <c r="B97" s="258"/>
      <c r="C97" s="258"/>
      <c r="D97" s="258"/>
      <c r="E97" s="258"/>
      <c r="F97" s="258"/>
      <c r="G97" s="259"/>
      <c r="H97" s="131">
        <f>SUM(H90:H96)</f>
        <v>4820372.03</v>
      </c>
      <c r="I97" s="63">
        <f>SUM(I90:I96)</f>
        <v>0</v>
      </c>
      <c r="J97" s="80"/>
      <c r="K97" s="80"/>
      <c r="L97" s="80"/>
      <c r="M97" s="80"/>
      <c r="N97" s="80"/>
      <c r="O97" s="80"/>
      <c r="P97" s="219"/>
      <c r="Q97" s="219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8" customFormat="1" ht="15" customHeight="1">
      <c r="A98" s="254" t="s">
        <v>115</v>
      </c>
      <c r="B98" s="254"/>
      <c r="C98" s="254"/>
      <c r="D98" s="254"/>
      <c r="E98" s="254"/>
      <c r="F98" s="254"/>
      <c r="G98" s="254"/>
      <c r="H98" s="254"/>
      <c r="I98" s="62"/>
      <c r="J98" s="78"/>
      <c r="K98" s="78"/>
      <c r="L98" s="254" t="s">
        <v>115</v>
      </c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78"/>
      <c r="X98" s="78"/>
      <c r="Y98" s="78"/>
      <c r="Z98" s="78"/>
      <c r="AA98" s="78"/>
      <c r="AB98" s="78"/>
    </row>
    <row r="99" spans="1:28" s="3" customFormat="1" ht="115.5" customHeight="1">
      <c r="A99" s="85">
        <v>1</v>
      </c>
      <c r="B99" s="2" t="s">
        <v>1333</v>
      </c>
      <c r="C99" s="24" t="s">
        <v>590</v>
      </c>
      <c r="D99" s="19" t="s">
        <v>260</v>
      </c>
      <c r="E99" s="19" t="s">
        <v>261</v>
      </c>
      <c r="F99" s="19" t="s">
        <v>261</v>
      </c>
      <c r="G99" s="24" t="s">
        <v>591</v>
      </c>
      <c r="H99" s="49">
        <f>958486.72+6000</f>
        <v>964486.72</v>
      </c>
      <c r="I99" s="64"/>
      <c r="J99" s="2" t="s">
        <v>592</v>
      </c>
      <c r="K99" s="2" t="s">
        <v>593</v>
      </c>
      <c r="L99" s="85">
        <v>1</v>
      </c>
      <c r="M99" s="2" t="s">
        <v>596</v>
      </c>
      <c r="N99" s="2" t="s">
        <v>597</v>
      </c>
      <c r="O99" s="2" t="s">
        <v>598</v>
      </c>
      <c r="P99" s="64" t="s">
        <v>595</v>
      </c>
      <c r="Q99" s="64">
        <v>6000</v>
      </c>
      <c r="R99" s="2" t="s">
        <v>1162</v>
      </c>
      <c r="S99" s="2" t="s">
        <v>216</v>
      </c>
      <c r="T99" s="2" t="s">
        <v>599</v>
      </c>
      <c r="U99" s="2" t="s">
        <v>216</v>
      </c>
      <c r="V99" s="2" t="s">
        <v>308</v>
      </c>
      <c r="W99" s="2" t="s">
        <v>216</v>
      </c>
      <c r="X99" s="2" t="s">
        <v>216</v>
      </c>
      <c r="Y99" s="2">
        <v>1200.5</v>
      </c>
      <c r="Z99" s="2">
        <v>2</v>
      </c>
      <c r="AA99" s="2" t="s">
        <v>261</v>
      </c>
      <c r="AB99" s="2" t="s">
        <v>261</v>
      </c>
    </row>
    <row r="100" spans="1:28" s="3" customFormat="1" ht="38.25">
      <c r="A100" s="85">
        <v>2</v>
      </c>
      <c r="B100" s="24" t="s">
        <v>171</v>
      </c>
      <c r="C100" s="24" t="s">
        <v>594</v>
      </c>
      <c r="D100" s="19" t="s">
        <v>260</v>
      </c>
      <c r="E100" s="19" t="s">
        <v>261</v>
      </c>
      <c r="F100" s="19" t="s">
        <v>261</v>
      </c>
      <c r="G100" s="24">
        <v>2003</v>
      </c>
      <c r="H100" s="49">
        <v>25134.87</v>
      </c>
      <c r="I100" s="173"/>
      <c r="J100" s="2" t="s">
        <v>595</v>
      </c>
      <c r="K100" s="2" t="s">
        <v>593</v>
      </c>
      <c r="L100" s="85">
        <v>2</v>
      </c>
      <c r="M100" s="2" t="s">
        <v>600</v>
      </c>
      <c r="N100" s="2" t="s">
        <v>601</v>
      </c>
      <c r="O100" s="2" t="s">
        <v>602</v>
      </c>
      <c r="P100" s="64" t="s">
        <v>178</v>
      </c>
      <c r="Q100" s="64" t="s">
        <v>178</v>
      </c>
      <c r="R100" s="2" t="s">
        <v>1163</v>
      </c>
      <c r="S100" s="2" t="s">
        <v>603</v>
      </c>
      <c r="T100" s="2" t="s">
        <v>603</v>
      </c>
      <c r="U100" s="2" t="s">
        <v>603</v>
      </c>
      <c r="V100" s="2" t="s">
        <v>603</v>
      </c>
      <c r="W100" s="2" t="s">
        <v>603</v>
      </c>
      <c r="X100" s="2" t="s">
        <v>603</v>
      </c>
      <c r="Y100" s="2">
        <v>13</v>
      </c>
      <c r="Z100" s="2">
        <v>3</v>
      </c>
      <c r="AA100" s="2" t="s">
        <v>261</v>
      </c>
      <c r="AB100" s="2" t="s">
        <v>261</v>
      </c>
    </row>
    <row r="101" spans="1:29" s="8" customFormat="1" ht="15" customHeight="1">
      <c r="A101" s="257" t="s">
        <v>0</v>
      </c>
      <c r="B101" s="258"/>
      <c r="C101" s="258"/>
      <c r="D101" s="258"/>
      <c r="E101" s="258"/>
      <c r="F101" s="258"/>
      <c r="G101" s="259"/>
      <c r="H101" s="131">
        <f>SUM(H99:H100)</f>
        <v>989621.59</v>
      </c>
      <c r="I101" s="63">
        <f>SUM(I99:I100)</f>
        <v>0</v>
      </c>
      <c r="J101" s="80"/>
      <c r="K101" s="80"/>
      <c r="L101" s="80"/>
      <c r="M101" s="80"/>
      <c r="N101" s="80"/>
      <c r="O101" s="80"/>
      <c r="P101" s="219"/>
      <c r="Q101" s="219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50"/>
    </row>
    <row r="102" spans="1:29" s="8" customFormat="1" ht="15" customHeight="1">
      <c r="A102" s="254" t="s">
        <v>117</v>
      </c>
      <c r="B102" s="254"/>
      <c r="C102" s="254"/>
      <c r="D102" s="254"/>
      <c r="E102" s="254"/>
      <c r="F102" s="254"/>
      <c r="G102" s="254"/>
      <c r="H102" s="254"/>
      <c r="I102" s="62"/>
      <c r="J102" s="78"/>
      <c r="K102" s="78"/>
      <c r="L102" s="254" t="s">
        <v>117</v>
      </c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78"/>
      <c r="X102" s="78"/>
      <c r="Y102" s="78"/>
      <c r="Z102" s="78"/>
      <c r="AA102" s="78"/>
      <c r="AB102" s="78"/>
      <c r="AC102" s="50"/>
    </row>
    <row r="103" spans="1:29" s="60" customFormat="1" ht="25.5">
      <c r="A103" s="85">
        <v>1</v>
      </c>
      <c r="B103" s="103" t="s">
        <v>631</v>
      </c>
      <c r="C103" s="103" t="s">
        <v>632</v>
      </c>
      <c r="D103" s="103" t="s">
        <v>260</v>
      </c>
      <c r="E103" s="103" t="s">
        <v>261</v>
      </c>
      <c r="F103" s="103" t="s">
        <v>261</v>
      </c>
      <c r="G103" s="103">
        <v>1990</v>
      </c>
      <c r="H103" s="170">
        <v>215102.75</v>
      </c>
      <c r="I103" s="66"/>
      <c r="J103" s="113" t="s">
        <v>633</v>
      </c>
      <c r="K103" s="103" t="s">
        <v>634</v>
      </c>
      <c r="L103" s="85">
        <v>1</v>
      </c>
      <c r="M103" s="103" t="s">
        <v>640</v>
      </c>
      <c r="N103" s="103" t="s">
        <v>641</v>
      </c>
      <c r="O103" s="103" t="s">
        <v>642</v>
      </c>
      <c r="P103" s="170" t="s">
        <v>261</v>
      </c>
      <c r="Q103" s="170" t="s">
        <v>261</v>
      </c>
      <c r="R103" s="103" t="s">
        <v>283</v>
      </c>
      <c r="S103" s="103" t="s">
        <v>216</v>
      </c>
      <c r="T103" s="103" t="s">
        <v>216</v>
      </c>
      <c r="U103" s="103" t="s">
        <v>216</v>
      </c>
      <c r="V103" s="103" t="s">
        <v>308</v>
      </c>
      <c r="W103" s="103" t="s">
        <v>216</v>
      </c>
      <c r="X103" s="103" t="s">
        <v>216</v>
      </c>
      <c r="Y103" s="105">
        <v>939.22</v>
      </c>
      <c r="Z103" s="105">
        <v>3</v>
      </c>
      <c r="AA103" s="105" t="s">
        <v>261</v>
      </c>
      <c r="AB103" s="33" t="s">
        <v>261</v>
      </c>
      <c r="AC103" s="52"/>
    </row>
    <row r="104" spans="1:29" s="60" customFormat="1" ht="25.5">
      <c r="A104" s="85">
        <v>2</v>
      </c>
      <c r="B104" s="24" t="s">
        <v>635</v>
      </c>
      <c r="C104" s="24" t="s">
        <v>636</v>
      </c>
      <c r="D104" s="24" t="s">
        <v>260</v>
      </c>
      <c r="E104" s="24" t="s">
        <v>261</v>
      </c>
      <c r="F104" s="24" t="s">
        <v>261</v>
      </c>
      <c r="G104" s="24">
        <v>1990</v>
      </c>
      <c r="H104" s="49">
        <v>176110.32</v>
      </c>
      <c r="I104" s="64"/>
      <c r="J104" s="24" t="s">
        <v>637</v>
      </c>
      <c r="K104" s="103" t="s">
        <v>634</v>
      </c>
      <c r="L104" s="85">
        <v>2</v>
      </c>
      <c r="M104" s="103" t="s">
        <v>640</v>
      </c>
      <c r="N104" s="103" t="s">
        <v>641</v>
      </c>
      <c r="O104" s="103" t="s">
        <v>642</v>
      </c>
      <c r="P104" s="170" t="s">
        <v>261</v>
      </c>
      <c r="Q104" s="170" t="s">
        <v>261</v>
      </c>
      <c r="R104" s="103" t="s">
        <v>283</v>
      </c>
      <c r="S104" s="103" t="s">
        <v>216</v>
      </c>
      <c r="T104" s="103" t="s">
        <v>216</v>
      </c>
      <c r="U104" s="103" t="s">
        <v>216</v>
      </c>
      <c r="V104" s="103" t="s">
        <v>308</v>
      </c>
      <c r="W104" s="103" t="s">
        <v>216</v>
      </c>
      <c r="X104" s="103" t="s">
        <v>216</v>
      </c>
      <c r="Y104" s="33">
        <v>601.33</v>
      </c>
      <c r="Z104" s="33">
        <v>4</v>
      </c>
      <c r="AA104" s="24" t="s">
        <v>643</v>
      </c>
      <c r="AB104" s="33" t="s">
        <v>261</v>
      </c>
      <c r="AC104" s="52"/>
    </row>
    <row r="105" spans="1:29" s="60" customFormat="1" ht="25.5">
      <c r="A105" s="85">
        <v>3</v>
      </c>
      <c r="B105" s="24" t="s">
        <v>638</v>
      </c>
      <c r="C105" s="24" t="s">
        <v>639</v>
      </c>
      <c r="D105" s="24" t="s">
        <v>260</v>
      </c>
      <c r="E105" s="24" t="s">
        <v>261</v>
      </c>
      <c r="F105" s="24" t="s">
        <v>261</v>
      </c>
      <c r="G105" s="24">
        <v>1990</v>
      </c>
      <c r="H105" s="49">
        <v>346439.36</v>
      </c>
      <c r="I105" s="66"/>
      <c r="J105" s="113" t="s">
        <v>633</v>
      </c>
      <c r="K105" s="103" t="s">
        <v>634</v>
      </c>
      <c r="L105" s="85">
        <v>3</v>
      </c>
      <c r="M105" s="103" t="s">
        <v>640</v>
      </c>
      <c r="N105" s="103" t="s">
        <v>641</v>
      </c>
      <c r="O105" s="103" t="s">
        <v>642</v>
      </c>
      <c r="P105" s="170" t="s">
        <v>261</v>
      </c>
      <c r="Q105" s="170" t="s">
        <v>261</v>
      </c>
      <c r="R105" s="103" t="s">
        <v>283</v>
      </c>
      <c r="S105" s="103" t="s">
        <v>216</v>
      </c>
      <c r="T105" s="103" t="s">
        <v>216</v>
      </c>
      <c r="U105" s="103" t="s">
        <v>216</v>
      </c>
      <c r="V105" s="103" t="s">
        <v>308</v>
      </c>
      <c r="W105" s="103" t="s">
        <v>216</v>
      </c>
      <c r="X105" s="103" t="s">
        <v>216</v>
      </c>
      <c r="Y105" s="33">
        <v>1100.1</v>
      </c>
      <c r="Z105" s="33">
        <v>4</v>
      </c>
      <c r="AA105" s="24" t="s">
        <v>643</v>
      </c>
      <c r="AB105" s="33" t="s">
        <v>261</v>
      </c>
      <c r="AC105" s="52"/>
    </row>
    <row r="106" spans="1:29" s="8" customFormat="1" ht="15" customHeight="1">
      <c r="A106" s="257" t="s">
        <v>0</v>
      </c>
      <c r="B106" s="258"/>
      <c r="C106" s="258"/>
      <c r="D106" s="258"/>
      <c r="E106" s="258"/>
      <c r="F106" s="258"/>
      <c r="G106" s="259"/>
      <c r="H106" s="131">
        <f>SUM(H103:H105)</f>
        <v>737652.4299999999</v>
      </c>
      <c r="I106" s="63">
        <f>SUM(I103:I105)</f>
        <v>0</v>
      </c>
      <c r="J106" s="80"/>
      <c r="K106" s="80"/>
      <c r="L106" s="80"/>
      <c r="M106" s="80"/>
      <c r="N106" s="80"/>
      <c r="O106" s="80"/>
      <c r="P106" s="219"/>
      <c r="Q106" s="219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50"/>
    </row>
    <row r="107" spans="1:28" s="8" customFormat="1" ht="15" customHeight="1">
      <c r="A107" s="254" t="s">
        <v>118</v>
      </c>
      <c r="B107" s="254"/>
      <c r="C107" s="254"/>
      <c r="D107" s="254"/>
      <c r="E107" s="254"/>
      <c r="F107" s="254"/>
      <c r="G107" s="254"/>
      <c r="H107" s="254"/>
      <c r="I107" s="62"/>
      <c r="J107" s="78"/>
      <c r="K107" s="78"/>
      <c r="L107" s="254" t="s">
        <v>118</v>
      </c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78"/>
      <c r="X107" s="78"/>
      <c r="Y107" s="78"/>
      <c r="Z107" s="78"/>
      <c r="AA107" s="78"/>
      <c r="AB107" s="78"/>
    </row>
    <row r="108" spans="1:28" s="3" customFormat="1" ht="114.75">
      <c r="A108" s="23">
        <v>1</v>
      </c>
      <c r="B108" s="35" t="s">
        <v>662</v>
      </c>
      <c r="C108" s="35" t="s">
        <v>663</v>
      </c>
      <c r="D108" s="35" t="s">
        <v>260</v>
      </c>
      <c r="E108" s="35" t="s">
        <v>261</v>
      </c>
      <c r="F108" s="35" t="s">
        <v>261</v>
      </c>
      <c r="G108" s="35" t="s">
        <v>664</v>
      </c>
      <c r="H108" s="66">
        <v>317030.02</v>
      </c>
      <c r="I108" s="66"/>
      <c r="J108" s="87" t="s">
        <v>665</v>
      </c>
      <c r="K108" s="35" t="s">
        <v>1192</v>
      </c>
      <c r="L108" s="23">
        <v>1</v>
      </c>
      <c r="M108" s="36" t="s">
        <v>196</v>
      </c>
      <c r="N108" s="36" t="s">
        <v>672</v>
      </c>
      <c r="O108" s="36" t="s">
        <v>673</v>
      </c>
      <c r="P108" s="86"/>
      <c r="Q108" s="86"/>
      <c r="R108" s="35" t="s">
        <v>1194</v>
      </c>
      <c r="S108" s="35" t="s">
        <v>216</v>
      </c>
      <c r="T108" s="35" t="s">
        <v>308</v>
      </c>
      <c r="U108" s="35" t="s">
        <v>308</v>
      </c>
      <c r="V108" s="35" t="s">
        <v>345</v>
      </c>
      <c r="W108" s="35" t="s">
        <v>308</v>
      </c>
      <c r="X108" s="35" t="s">
        <v>308</v>
      </c>
      <c r="Y108" s="36">
        <v>1172.45</v>
      </c>
      <c r="Z108" s="36">
        <v>2</v>
      </c>
      <c r="AA108" s="36" t="s">
        <v>261</v>
      </c>
      <c r="AB108" s="36" t="s">
        <v>261</v>
      </c>
    </row>
    <row r="109" spans="1:28" s="3" customFormat="1" ht="37.5" customHeight="1">
      <c r="A109" s="23">
        <v>2</v>
      </c>
      <c r="B109" s="2" t="s">
        <v>666</v>
      </c>
      <c r="C109" s="2" t="s">
        <v>667</v>
      </c>
      <c r="D109" s="35" t="s">
        <v>260</v>
      </c>
      <c r="E109" s="35" t="s">
        <v>261</v>
      </c>
      <c r="F109" s="35" t="s">
        <v>261</v>
      </c>
      <c r="G109" s="35" t="s">
        <v>664</v>
      </c>
      <c r="H109" s="64">
        <v>29610.78</v>
      </c>
      <c r="I109" s="66"/>
      <c r="J109" s="87" t="s">
        <v>665</v>
      </c>
      <c r="K109" s="35" t="s">
        <v>1192</v>
      </c>
      <c r="L109" s="23">
        <v>2</v>
      </c>
      <c r="M109" s="36" t="s">
        <v>196</v>
      </c>
      <c r="N109" s="36" t="s">
        <v>672</v>
      </c>
      <c r="O109" s="36" t="s">
        <v>673</v>
      </c>
      <c r="P109" s="86"/>
      <c r="Q109" s="86"/>
      <c r="R109" s="36"/>
      <c r="S109" s="35" t="s">
        <v>308</v>
      </c>
      <c r="T109" s="35" t="s">
        <v>308</v>
      </c>
      <c r="U109" s="35" t="s">
        <v>308</v>
      </c>
      <c r="V109" s="35" t="s">
        <v>345</v>
      </c>
      <c r="W109" s="35" t="s">
        <v>308</v>
      </c>
      <c r="X109" s="35" t="s">
        <v>308</v>
      </c>
      <c r="Y109" s="36">
        <v>71.55</v>
      </c>
      <c r="Z109" s="36">
        <v>1</v>
      </c>
      <c r="AA109" s="36" t="s">
        <v>261</v>
      </c>
      <c r="AB109" s="36" t="s">
        <v>261</v>
      </c>
    </row>
    <row r="110" spans="1:28" s="3" customFormat="1" ht="280.5">
      <c r="A110" s="23">
        <v>3</v>
      </c>
      <c r="B110" s="2" t="s">
        <v>1425</v>
      </c>
      <c r="C110" s="2" t="s">
        <v>668</v>
      </c>
      <c r="D110" s="2" t="s">
        <v>260</v>
      </c>
      <c r="E110" s="2" t="s">
        <v>261</v>
      </c>
      <c r="F110" s="2" t="s">
        <v>261</v>
      </c>
      <c r="G110" s="35" t="s">
        <v>669</v>
      </c>
      <c r="H110" s="64">
        <f>3287645.08+Q110</f>
        <v>3326254.7800000003</v>
      </c>
      <c r="I110" s="66"/>
      <c r="J110" s="87" t="s">
        <v>670</v>
      </c>
      <c r="K110" s="2" t="s">
        <v>671</v>
      </c>
      <c r="L110" s="23">
        <v>3</v>
      </c>
      <c r="M110" s="36" t="s">
        <v>196</v>
      </c>
      <c r="N110" s="36" t="s">
        <v>672</v>
      </c>
      <c r="O110" s="36" t="s">
        <v>673</v>
      </c>
      <c r="P110" s="86"/>
      <c r="Q110" s="86">
        <v>38609.7</v>
      </c>
      <c r="R110" s="35" t="s">
        <v>1193</v>
      </c>
      <c r="S110" s="35" t="s">
        <v>308</v>
      </c>
      <c r="T110" s="35" t="s">
        <v>308</v>
      </c>
      <c r="U110" s="2" t="s">
        <v>308</v>
      </c>
      <c r="V110" s="2" t="s">
        <v>345</v>
      </c>
      <c r="W110" s="35" t="s">
        <v>308</v>
      </c>
      <c r="X110" s="2" t="s">
        <v>308</v>
      </c>
      <c r="Y110" s="23">
        <v>1587</v>
      </c>
      <c r="Z110" s="23">
        <v>3</v>
      </c>
      <c r="AA110" s="23" t="s">
        <v>260</v>
      </c>
      <c r="AB110" s="23" t="s">
        <v>261</v>
      </c>
    </row>
    <row r="111" spans="1:28" s="8" customFormat="1" ht="15" customHeight="1">
      <c r="A111" s="257" t="s">
        <v>0</v>
      </c>
      <c r="B111" s="258"/>
      <c r="C111" s="258"/>
      <c r="D111" s="258"/>
      <c r="E111" s="258"/>
      <c r="F111" s="258"/>
      <c r="G111" s="259"/>
      <c r="H111" s="131">
        <f>SUM(H108:H110)</f>
        <v>3672895.58</v>
      </c>
      <c r="I111" s="63">
        <f>SUM(I108:I110)</f>
        <v>0</v>
      </c>
      <c r="J111" s="80"/>
      <c r="K111" s="80"/>
      <c r="L111" s="80"/>
      <c r="M111" s="80"/>
      <c r="N111" s="80"/>
      <c r="O111" s="80"/>
      <c r="P111" s="219"/>
      <c r="Q111" s="219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8" customFormat="1" ht="15" customHeight="1">
      <c r="A112" s="254" t="s">
        <v>119</v>
      </c>
      <c r="B112" s="254"/>
      <c r="C112" s="254"/>
      <c r="D112" s="254"/>
      <c r="E112" s="254"/>
      <c r="F112" s="254"/>
      <c r="G112" s="254"/>
      <c r="H112" s="254"/>
      <c r="I112" s="62"/>
      <c r="J112" s="78"/>
      <c r="K112" s="78"/>
      <c r="L112" s="254" t="s">
        <v>119</v>
      </c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78"/>
      <c r="X112" s="78"/>
      <c r="Y112" s="78"/>
      <c r="Z112" s="78"/>
      <c r="AA112" s="78"/>
      <c r="AB112" s="78"/>
    </row>
    <row r="113" spans="1:28" s="3" customFormat="1" ht="24" customHeight="1">
      <c r="A113" s="85">
        <v>1</v>
      </c>
      <c r="B113" s="35" t="s">
        <v>742</v>
      </c>
      <c r="C113" s="35" t="s">
        <v>743</v>
      </c>
      <c r="D113" s="35" t="s">
        <v>154</v>
      </c>
      <c r="E113" s="35" t="s">
        <v>201</v>
      </c>
      <c r="F113" s="35" t="s">
        <v>201</v>
      </c>
      <c r="G113" s="35">
        <v>2000</v>
      </c>
      <c r="H113" s="174">
        <v>865117.59</v>
      </c>
      <c r="I113" s="66"/>
      <c r="J113" s="87" t="s">
        <v>744</v>
      </c>
      <c r="K113" s="35" t="s">
        <v>745</v>
      </c>
      <c r="L113" s="85">
        <v>1</v>
      </c>
      <c r="M113" s="36" t="s">
        <v>450</v>
      </c>
      <c r="N113" s="36" t="s">
        <v>202</v>
      </c>
      <c r="O113" s="35" t="s">
        <v>753</v>
      </c>
      <c r="P113" s="66" t="s">
        <v>201</v>
      </c>
      <c r="Q113" s="66" t="s">
        <v>201</v>
      </c>
      <c r="R113" s="35"/>
      <c r="S113" s="35" t="s">
        <v>1220</v>
      </c>
      <c r="T113" s="35" t="s">
        <v>216</v>
      </c>
      <c r="U113" s="35" t="s">
        <v>216</v>
      </c>
      <c r="V113" s="35" t="s">
        <v>216</v>
      </c>
      <c r="W113" s="35" t="s">
        <v>216</v>
      </c>
      <c r="X113" s="35" t="s">
        <v>308</v>
      </c>
      <c r="Y113" s="36">
        <v>861.36</v>
      </c>
      <c r="Z113" s="36">
        <v>2</v>
      </c>
      <c r="AA113" s="36" t="s">
        <v>201</v>
      </c>
      <c r="AB113" s="36" t="s">
        <v>201</v>
      </c>
    </row>
    <row r="114" spans="1:28" s="3" customFormat="1" ht="66.75" customHeight="1">
      <c r="A114" s="85">
        <v>2</v>
      </c>
      <c r="B114" s="2" t="s">
        <v>746</v>
      </c>
      <c r="C114" s="2" t="s">
        <v>1219</v>
      </c>
      <c r="D114" s="2" t="s">
        <v>154</v>
      </c>
      <c r="E114" s="35" t="s">
        <v>201</v>
      </c>
      <c r="F114" s="35" t="s">
        <v>201</v>
      </c>
      <c r="G114" s="2">
        <v>1998</v>
      </c>
      <c r="H114" s="58">
        <v>410649.24</v>
      </c>
      <c r="I114" s="64"/>
      <c r="J114" s="2" t="s">
        <v>747</v>
      </c>
      <c r="K114" s="2" t="s">
        <v>745</v>
      </c>
      <c r="L114" s="85">
        <v>2</v>
      </c>
      <c r="M114" s="23" t="s">
        <v>450</v>
      </c>
      <c r="N114" s="23" t="s">
        <v>202</v>
      </c>
      <c r="O114" s="2" t="s">
        <v>753</v>
      </c>
      <c r="P114" s="64" t="s">
        <v>201</v>
      </c>
      <c r="Q114" s="64" t="s">
        <v>201</v>
      </c>
      <c r="R114" s="2"/>
      <c r="S114" s="2" t="s">
        <v>1220</v>
      </c>
      <c r="T114" s="2" t="s">
        <v>308</v>
      </c>
      <c r="U114" s="2" t="s">
        <v>216</v>
      </c>
      <c r="V114" s="2" t="s">
        <v>216</v>
      </c>
      <c r="W114" s="2" t="s">
        <v>216</v>
      </c>
      <c r="X114" s="2" t="s">
        <v>308</v>
      </c>
      <c r="Y114" s="23">
        <v>215.49</v>
      </c>
      <c r="Z114" s="23">
        <v>2</v>
      </c>
      <c r="AA114" s="23" t="s">
        <v>201</v>
      </c>
      <c r="AB114" s="23" t="s">
        <v>201</v>
      </c>
    </row>
    <row r="115" spans="1:28" s="3" customFormat="1" ht="24" customHeight="1">
      <c r="A115" s="85">
        <v>3</v>
      </c>
      <c r="B115" s="2" t="s">
        <v>748</v>
      </c>
      <c r="C115" s="2" t="s">
        <v>749</v>
      </c>
      <c r="D115" s="2" t="s">
        <v>154</v>
      </c>
      <c r="E115" s="35" t="s">
        <v>201</v>
      </c>
      <c r="F115" s="35" t="s">
        <v>201</v>
      </c>
      <c r="G115" s="2">
        <v>2001</v>
      </c>
      <c r="H115" s="58">
        <v>53262.46</v>
      </c>
      <c r="I115" s="64"/>
      <c r="J115" s="2" t="s">
        <v>750</v>
      </c>
      <c r="K115" s="2" t="s">
        <v>745</v>
      </c>
      <c r="L115" s="85">
        <v>3</v>
      </c>
      <c r="M115" s="23" t="s">
        <v>450</v>
      </c>
      <c r="N115" s="23" t="s">
        <v>202</v>
      </c>
      <c r="O115" s="2" t="s">
        <v>306</v>
      </c>
      <c r="P115" s="64" t="s">
        <v>201</v>
      </c>
      <c r="Q115" s="64" t="s">
        <v>201</v>
      </c>
      <c r="R115" s="2"/>
      <c r="S115" s="2" t="s">
        <v>1220</v>
      </c>
      <c r="T115" s="2" t="s">
        <v>216</v>
      </c>
      <c r="U115" s="2" t="s">
        <v>216</v>
      </c>
      <c r="V115" s="2" t="s">
        <v>283</v>
      </c>
      <c r="W115" s="2" t="s">
        <v>754</v>
      </c>
      <c r="X115" s="2" t="s">
        <v>283</v>
      </c>
      <c r="Y115" s="23">
        <v>42.1</v>
      </c>
      <c r="Z115" s="23">
        <v>1</v>
      </c>
      <c r="AA115" s="23" t="s">
        <v>201</v>
      </c>
      <c r="AB115" s="23" t="s">
        <v>201</v>
      </c>
    </row>
    <row r="116" spans="1:28" s="3" customFormat="1" ht="38.25" customHeight="1">
      <c r="A116" s="85">
        <v>4</v>
      </c>
      <c r="B116" s="2" t="s">
        <v>751</v>
      </c>
      <c r="C116" s="2" t="s">
        <v>752</v>
      </c>
      <c r="D116" s="2" t="s">
        <v>154</v>
      </c>
      <c r="E116" s="35" t="s">
        <v>201</v>
      </c>
      <c r="F116" s="35" t="s">
        <v>201</v>
      </c>
      <c r="G116" s="2">
        <v>2010</v>
      </c>
      <c r="H116" s="58">
        <v>111892.07</v>
      </c>
      <c r="I116" s="64"/>
      <c r="J116" s="2" t="s">
        <v>283</v>
      </c>
      <c r="K116" s="2" t="s">
        <v>745</v>
      </c>
      <c r="L116" s="85">
        <v>4</v>
      </c>
      <c r="M116" s="23" t="s">
        <v>178</v>
      </c>
      <c r="N116" s="23" t="s">
        <v>178</v>
      </c>
      <c r="O116" s="2" t="s">
        <v>178</v>
      </c>
      <c r="P116" s="64" t="s">
        <v>201</v>
      </c>
      <c r="Q116" s="64" t="s">
        <v>201</v>
      </c>
      <c r="R116" s="2"/>
      <c r="S116" s="2" t="s">
        <v>178</v>
      </c>
      <c r="T116" s="2" t="s">
        <v>283</v>
      </c>
      <c r="U116" s="2" t="s">
        <v>283</v>
      </c>
      <c r="V116" s="2" t="s">
        <v>283</v>
      </c>
      <c r="W116" s="2" t="s">
        <v>283</v>
      </c>
      <c r="X116" s="2" t="s">
        <v>283</v>
      </c>
      <c r="Y116" s="23">
        <v>0</v>
      </c>
      <c r="Z116" s="23">
        <v>3</v>
      </c>
      <c r="AA116" s="23" t="s">
        <v>201</v>
      </c>
      <c r="AB116" s="23" t="s">
        <v>201</v>
      </c>
    </row>
    <row r="117" spans="1:28" s="8" customFormat="1" ht="15" customHeight="1">
      <c r="A117" s="257" t="s">
        <v>0</v>
      </c>
      <c r="B117" s="258"/>
      <c r="C117" s="258"/>
      <c r="D117" s="258"/>
      <c r="E117" s="258"/>
      <c r="F117" s="258"/>
      <c r="G117" s="259"/>
      <c r="H117" s="63">
        <f>SUM(H113:H116)</f>
        <v>1440921.36</v>
      </c>
      <c r="I117" s="63">
        <f>SUM(I113:I116)</f>
        <v>0</v>
      </c>
      <c r="J117" s="90"/>
      <c r="K117" s="80"/>
      <c r="L117" s="80"/>
      <c r="M117" s="80"/>
      <c r="N117" s="80"/>
      <c r="O117" s="80"/>
      <c r="P117" s="219"/>
      <c r="Q117" s="219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8" customFormat="1" ht="15" customHeight="1">
      <c r="A118" s="254" t="s">
        <v>120</v>
      </c>
      <c r="B118" s="254"/>
      <c r="C118" s="254"/>
      <c r="D118" s="254"/>
      <c r="E118" s="254"/>
      <c r="F118" s="254"/>
      <c r="G118" s="254"/>
      <c r="H118" s="254"/>
      <c r="I118" s="62"/>
      <c r="J118" s="78"/>
      <c r="K118" s="78"/>
      <c r="L118" s="254" t="s">
        <v>120</v>
      </c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78"/>
      <c r="X118" s="78"/>
      <c r="Y118" s="78"/>
      <c r="Z118" s="78"/>
      <c r="AA118" s="78"/>
      <c r="AB118" s="78"/>
    </row>
    <row r="119" spans="1:28" s="3" customFormat="1" ht="51">
      <c r="A119" s="85">
        <v>1</v>
      </c>
      <c r="B119" s="35" t="s">
        <v>777</v>
      </c>
      <c r="C119" s="35" t="s">
        <v>778</v>
      </c>
      <c r="D119" s="35" t="s">
        <v>154</v>
      </c>
      <c r="E119" s="35" t="s">
        <v>201</v>
      </c>
      <c r="F119" s="35" t="s">
        <v>201</v>
      </c>
      <c r="G119" s="35">
        <v>1976</v>
      </c>
      <c r="H119" s="174">
        <v>143177.31</v>
      </c>
      <c r="I119" s="66"/>
      <c r="J119" s="87" t="s">
        <v>779</v>
      </c>
      <c r="K119" s="35" t="s">
        <v>780</v>
      </c>
      <c r="L119" s="85">
        <v>1</v>
      </c>
      <c r="M119" s="35" t="s">
        <v>786</v>
      </c>
      <c r="N119" s="35" t="s">
        <v>787</v>
      </c>
      <c r="O119" s="35" t="s">
        <v>788</v>
      </c>
      <c r="P119" s="66" t="s">
        <v>402</v>
      </c>
      <c r="Q119" s="66" t="s">
        <v>402</v>
      </c>
      <c r="R119" s="35" t="s">
        <v>402</v>
      </c>
      <c r="S119" s="35" t="s">
        <v>308</v>
      </c>
      <c r="T119" s="35" t="s">
        <v>216</v>
      </c>
      <c r="U119" s="35" t="s">
        <v>216</v>
      </c>
      <c r="V119" s="35" t="s">
        <v>216</v>
      </c>
      <c r="W119" s="35" t="s">
        <v>216</v>
      </c>
      <c r="X119" s="35" t="s">
        <v>216</v>
      </c>
      <c r="Y119" s="36">
        <v>749</v>
      </c>
      <c r="Z119" s="36">
        <v>2</v>
      </c>
      <c r="AA119" s="36" t="s">
        <v>154</v>
      </c>
      <c r="AB119" s="36" t="s">
        <v>201</v>
      </c>
    </row>
    <row r="120" spans="1:28" s="3" customFormat="1" ht="38.25">
      <c r="A120" s="85">
        <v>2</v>
      </c>
      <c r="B120" s="2" t="s">
        <v>781</v>
      </c>
      <c r="C120" s="2" t="s">
        <v>778</v>
      </c>
      <c r="D120" s="2" t="s">
        <v>154</v>
      </c>
      <c r="E120" s="2" t="s">
        <v>201</v>
      </c>
      <c r="F120" s="2" t="s">
        <v>201</v>
      </c>
      <c r="G120" s="2">
        <v>2009</v>
      </c>
      <c r="H120" s="58">
        <v>2856691.52</v>
      </c>
      <c r="I120" s="64"/>
      <c r="J120" s="2" t="s">
        <v>782</v>
      </c>
      <c r="K120" s="35" t="s">
        <v>780</v>
      </c>
      <c r="L120" s="85">
        <v>2</v>
      </c>
      <c r="M120" s="2" t="s">
        <v>789</v>
      </c>
      <c r="N120" s="2" t="s">
        <v>202</v>
      </c>
      <c r="O120" s="35" t="s">
        <v>790</v>
      </c>
      <c r="P120" s="66" t="s">
        <v>402</v>
      </c>
      <c r="Q120" s="66" t="s">
        <v>402</v>
      </c>
      <c r="R120" s="35" t="s">
        <v>402</v>
      </c>
      <c r="S120" s="35" t="s">
        <v>308</v>
      </c>
      <c r="T120" s="2" t="s">
        <v>308</v>
      </c>
      <c r="U120" s="2" t="s">
        <v>791</v>
      </c>
      <c r="V120" s="2" t="s">
        <v>308</v>
      </c>
      <c r="W120" s="2" t="s">
        <v>283</v>
      </c>
      <c r="X120" s="2" t="s">
        <v>308</v>
      </c>
      <c r="Y120" s="23">
        <v>779</v>
      </c>
      <c r="Z120" s="23">
        <v>2</v>
      </c>
      <c r="AA120" s="23" t="s">
        <v>201</v>
      </c>
      <c r="AB120" s="36" t="s">
        <v>201</v>
      </c>
    </row>
    <row r="121" spans="1:28" s="3" customFormat="1" ht="63.75">
      <c r="A121" s="85">
        <v>3</v>
      </c>
      <c r="B121" s="2" t="s">
        <v>783</v>
      </c>
      <c r="C121" s="2" t="s">
        <v>784</v>
      </c>
      <c r="D121" s="2" t="s">
        <v>154</v>
      </c>
      <c r="E121" s="2" t="s">
        <v>201</v>
      </c>
      <c r="F121" s="2" t="s">
        <v>201</v>
      </c>
      <c r="G121" s="2">
        <v>2009</v>
      </c>
      <c r="H121" s="58">
        <v>59742.66</v>
      </c>
      <c r="I121" s="64"/>
      <c r="J121" s="2" t="s">
        <v>785</v>
      </c>
      <c r="K121" s="35" t="s">
        <v>780</v>
      </c>
      <c r="L121" s="85">
        <v>3</v>
      </c>
      <c r="M121" s="2" t="s">
        <v>792</v>
      </c>
      <c r="N121" s="2" t="s">
        <v>793</v>
      </c>
      <c r="O121" s="2" t="s">
        <v>1358</v>
      </c>
      <c r="P121" s="66" t="s">
        <v>402</v>
      </c>
      <c r="Q121" s="66" t="s">
        <v>402</v>
      </c>
      <c r="R121" s="35" t="s">
        <v>402</v>
      </c>
      <c r="S121" s="35" t="s">
        <v>308</v>
      </c>
      <c r="T121" s="2" t="s">
        <v>283</v>
      </c>
      <c r="U121" s="2" t="s">
        <v>283</v>
      </c>
      <c r="V121" s="2" t="s">
        <v>283</v>
      </c>
      <c r="W121" s="2" t="s">
        <v>283</v>
      </c>
      <c r="X121" s="2" t="s">
        <v>283</v>
      </c>
      <c r="Y121" s="23">
        <v>132</v>
      </c>
      <c r="Z121" s="23">
        <v>1</v>
      </c>
      <c r="AA121" s="23" t="s">
        <v>201</v>
      </c>
      <c r="AB121" s="36" t="s">
        <v>201</v>
      </c>
    </row>
    <row r="122" spans="1:28" s="8" customFormat="1" ht="15" customHeight="1">
      <c r="A122" s="257" t="s">
        <v>0</v>
      </c>
      <c r="B122" s="258"/>
      <c r="C122" s="258"/>
      <c r="D122" s="258"/>
      <c r="E122" s="258"/>
      <c r="F122" s="258"/>
      <c r="G122" s="259"/>
      <c r="H122" s="63">
        <f>SUM(H119:H121)</f>
        <v>3059611.49</v>
      </c>
      <c r="I122" s="63">
        <f>SUM(I119:I121)</f>
        <v>0</v>
      </c>
      <c r="J122" s="80"/>
      <c r="K122" s="80"/>
      <c r="L122" s="80"/>
      <c r="M122" s="80"/>
      <c r="N122" s="80"/>
      <c r="O122" s="80"/>
      <c r="P122" s="219"/>
      <c r="Q122" s="219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8" customFormat="1" ht="15" customHeight="1">
      <c r="A123" s="254" t="s">
        <v>121</v>
      </c>
      <c r="B123" s="254"/>
      <c r="C123" s="254"/>
      <c r="D123" s="254"/>
      <c r="E123" s="254"/>
      <c r="F123" s="254"/>
      <c r="G123" s="254"/>
      <c r="H123" s="254"/>
      <c r="I123" s="62"/>
      <c r="J123" s="78"/>
      <c r="K123" s="78"/>
      <c r="L123" s="254" t="s">
        <v>121</v>
      </c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78"/>
      <c r="X123" s="82"/>
      <c r="Y123" s="78"/>
      <c r="Z123" s="78"/>
      <c r="AA123" s="78"/>
      <c r="AB123" s="78"/>
    </row>
    <row r="124" spans="1:28" s="3" customFormat="1" ht="38.25">
      <c r="A124" s="85">
        <v>1</v>
      </c>
      <c r="B124" s="103" t="s">
        <v>1297</v>
      </c>
      <c r="C124" s="103" t="s">
        <v>1298</v>
      </c>
      <c r="D124" s="103" t="s">
        <v>260</v>
      </c>
      <c r="E124" s="105" t="s">
        <v>261</v>
      </c>
      <c r="F124" s="103" t="s">
        <v>261</v>
      </c>
      <c r="G124" s="103">
        <v>1974</v>
      </c>
      <c r="H124" s="175">
        <v>2020187.5</v>
      </c>
      <c r="I124" s="66"/>
      <c r="J124" s="113" t="s">
        <v>1299</v>
      </c>
      <c r="K124" s="103" t="s">
        <v>1300</v>
      </c>
      <c r="L124" s="85">
        <v>1</v>
      </c>
      <c r="M124" s="103" t="s">
        <v>1304</v>
      </c>
      <c r="N124" s="103" t="s">
        <v>1305</v>
      </c>
      <c r="O124" s="103" t="s">
        <v>1306</v>
      </c>
      <c r="P124" s="170" t="s">
        <v>849</v>
      </c>
      <c r="Q124" s="170" t="s">
        <v>849</v>
      </c>
      <c r="R124" s="103" t="s">
        <v>849</v>
      </c>
      <c r="S124" s="103" t="s">
        <v>216</v>
      </c>
      <c r="T124" s="103" t="s">
        <v>216</v>
      </c>
      <c r="U124" s="103" t="s">
        <v>216</v>
      </c>
      <c r="V124" s="103" t="s">
        <v>216</v>
      </c>
      <c r="W124" s="103" t="s">
        <v>216</v>
      </c>
      <c r="X124" s="33" t="s">
        <v>216</v>
      </c>
      <c r="Y124" s="130">
        <v>1017.9</v>
      </c>
      <c r="Z124" s="24" t="s">
        <v>1307</v>
      </c>
      <c r="AA124" s="24" t="s">
        <v>154</v>
      </c>
      <c r="AB124" s="24" t="s">
        <v>201</v>
      </c>
    </row>
    <row r="125" spans="1:28" s="3" customFormat="1" ht="38.25">
      <c r="A125" s="85">
        <v>2</v>
      </c>
      <c r="B125" s="24" t="s">
        <v>1301</v>
      </c>
      <c r="C125" s="24" t="s">
        <v>1302</v>
      </c>
      <c r="D125" s="24" t="s">
        <v>260</v>
      </c>
      <c r="E125" s="33" t="s">
        <v>261</v>
      </c>
      <c r="F125" s="24" t="s">
        <v>261</v>
      </c>
      <c r="G125" s="24">
        <v>1974</v>
      </c>
      <c r="H125" s="176"/>
      <c r="I125" s="64">
        <v>1416000</v>
      </c>
      <c r="J125" s="24" t="s">
        <v>1303</v>
      </c>
      <c r="K125" s="103" t="s">
        <v>1300</v>
      </c>
      <c r="L125" s="85">
        <v>2</v>
      </c>
      <c r="M125" s="24" t="s">
        <v>1308</v>
      </c>
      <c r="N125" s="24" t="s">
        <v>1309</v>
      </c>
      <c r="O125" s="24" t="s">
        <v>1310</v>
      </c>
      <c r="P125" s="49" t="s">
        <v>849</v>
      </c>
      <c r="Q125" s="49" t="s">
        <v>849</v>
      </c>
      <c r="R125" s="24" t="s">
        <v>849</v>
      </c>
      <c r="S125" s="24" t="s">
        <v>216</v>
      </c>
      <c r="T125" s="24" t="s">
        <v>216</v>
      </c>
      <c r="U125" s="24" t="s">
        <v>216</v>
      </c>
      <c r="V125" s="24" t="s">
        <v>216</v>
      </c>
      <c r="W125" s="24" t="s">
        <v>283</v>
      </c>
      <c r="X125" s="24" t="s">
        <v>283</v>
      </c>
      <c r="Y125" s="130">
        <v>413</v>
      </c>
      <c r="Z125" s="24">
        <v>1</v>
      </c>
      <c r="AA125" s="24" t="s">
        <v>201</v>
      </c>
      <c r="AB125" s="24" t="s">
        <v>201</v>
      </c>
    </row>
    <row r="126" spans="1:28" s="8" customFormat="1" ht="15" customHeight="1">
      <c r="A126" s="257" t="s">
        <v>0</v>
      </c>
      <c r="B126" s="258"/>
      <c r="C126" s="258"/>
      <c r="D126" s="258"/>
      <c r="E126" s="258"/>
      <c r="F126" s="258"/>
      <c r="G126" s="259"/>
      <c r="H126" s="63">
        <f>SUM(H124:H125)</f>
        <v>2020187.5</v>
      </c>
      <c r="I126" s="63">
        <f>SUM(I124:I125)</f>
        <v>1416000</v>
      </c>
      <c r="J126" s="186"/>
      <c r="K126" s="80"/>
      <c r="L126" s="80"/>
      <c r="M126" s="80"/>
      <c r="N126" s="80"/>
      <c r="O126" s="80"/>
      <c r="P126" s="219"/>
      <c r="Q126" s="219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</row>
    <row r="127" spans="1:28" s="8" customFormat="1" ht="15" customHeight="1">
      <c r="A127" s="254" t="s">
        <v>122</v>
      </c>
      <c r="B127" s="254"/>
      <c r="C127" s="254"/>
      <c r="D127" s="254"/>
      <c r="E127" s="254"/>
      <c r="F127" s="254"/>
      <c r="G127" s="254"/>
      <c r="H127" s="254"/>
      <c r="I127" s="62"/>
      <c r="J127" s="78"/>
      <c r="K127" s="78"/>
      <c r="L127" s="254" t="s">
        <v>122</v>
      </c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78"/>
      <c r="X127" s="78"/>
      <c r="Y127" s="78"/>
      <c r="Z127" s="78"/>
      <c r="AA127" s="78"/>
      <c r="AB127" s="78"/>
    </row>
    <row r="128" spans="1:28" s="3" customFormat="1" ht="99" customHeight="1">
      <c r="A128" s="85">
        <v>1</v>
      </c>
      <c r="B128" s="35" t="s">
        <v>806</v>
      </c>
      <c r="C128" s="35" t="s">
        <v>807</v>
      </c>
      <c r="D128" s="35" t="s">
        <v>260</v>
      </c>
      <c r="E128" s="35" t="s">
        <v>261</v>
      </c>
      <c r="F128" s="35" t="s">
        <v>261</v>
      </c>
      <c r="G128" s="35">
        <v>2004</v>
      </c>
      <c r="H128" s="174">
        <v>5102462.27</v>
      </c>
      <c r="I128" s="185"/>
      <c r="J128" s="87" t="s">
        <v>808</v>
      </c>
      <c r="K128" s="35" t="s">
        <v>809</v>
      </c>
      <c r="L128" s="85">
        <v>1</v>
      </c>
      <c r="M128" s="35"/>
      <c r="N128" s="35"/>
      <c r="O128" s="35"/>
      <c r="P128" s="66"/>
      <c r="Q128" s="66"/>
      <c r="R128" s="35"/>
      <c r="S128" s="35"/>
      <c r="T128" s="35"/>
      <c r="U128" s="35"/>
      <c r="V128" s="35"/>
      <c r="W128" s="35"/>
      <c r="X128" s="35"/>
      <c r="Y128" s="36"/>
      <c r="Z128" s="36"/>
      <c r="AA128" s="36"/>
      <c r="AB128" s="36"/>
    </row>
    <row r="129" spans="1:28" s="8" customFormat="1" ht="15" customHeight="1">
      <c r="A129" s="257" t="s">
        <v>0</v>
      </c>
      <c r="B129" s="258"/>
      <c r="C129" s="258"/>
      <c r="D129" s="258"/>
      <c r="E129" s="258"/>
      <c r="F129" s="258"/>
      <c r="G129" s="259"/>
      <c r="H129" s="63">
        <f>SUM(H128)</f>
        <v>5102462.27</v>
      </c>
      <c r="I129" s="63">
        <f>SUM(I128)</f>
        <v>0</v>
      </c>
      <c r="J129" s="80"/>
      <c r="K129" s="80"/>
      <c r="L129" s="80"/>
      <c r="M129" s="80"/>
      <c r="N129" s="80"/>
      <c r="O129" s="80"/>
      <c r="P129" s="219"/>
      <c r="Q129" s="219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8" customFormat="1" ht="15" customHeight="1">
      <c r="A130" s="254" t="s">
        <v>130</v>
      </c>
      <c r="B130" s="254"/>
      <c r="C130" s="254"/>
      <c r="D130" s="254"/>
      <c r="E130" s="254"/>
      <c r="F130" s="254"/>
      <c r="G130" s="254"/>
      <c r="H130" s="254"/>
      <c r="I130" s="62"/>
      <c r="J130" s="78"/>
      <c r="K130" s="78"/>
      <c r="L130" s="254" t="s">
        <v>130</v>
      </c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78"/>
      <c r="X130" s="78"/>
      <c r="Y130" s="78"/>
      <c r="Z130" s="78"/>
      <c r="AA130" s="78"/>
      <c r="AB130" s="78"/>
    </row>
    <row r="131" spans="1:28" s="3" customFormat="1" ht="25.5" customHeight="1">
      <c r="A131" s="85">
        <v>1</v>
      </c>
      <c r="B131" s="35" t="s">
        <v>1371</v>
      </c>
      <c r="C131" s="35" t="s">
        <v>1372</v>
      </c>
      <c r="D131" s="35" t="s">
        <v>260</v>
      </c>
      <c r="E131" s="35" t="s">
        <v>261</v>
      </c>
      <c r="F131" s="35" t="s">
        <v>261</v>
      </c>
      <c r="G131" s="35" t="s">
        <v>1373</v>
      </c>
      <c r="H131" s="66">
        <v>7897500</v>
      </c>
      <c r="I131" s="66"/>
      <c r="J131" s="87" t="s">
        <v>1374</v>
      </c>
      <c r="K131" s="35" t="s">
        <v>1375</v>
      </c>
      <c r="L131" s="85">
        <v>1</v>
      </c>
      <c r="M131" s="35" t="s">
        <v>596</v>
      </c>
      <c r="N131" s="35" t="s">
        <v>210</v>
      </c>
      <c r="O131" s="35" t="s">
        <v>1379</v>
      </c>
      <c r="P131" s="66"/>
      <c r="Q131" s="66"/>
      <c r="R131" s="35"/>
      <c r="S131" s="35" t="s">
        <v>216</v>
      </c>
      <c r="T131" s="35" t="s">
        <v>216</v>
      </c>
      <c r="U131" s="35" t="s">
        <v>216</v>
      </c>
      <c r="V131" s="35" t="s">
        <v>216</v>
      </c>
      <c r="W131" s="35" t="s">
        <v>216</v>
      </c>
      <c r="X131" s="35" t="s">
        <v>216</v>
      </c>
      <c r="Y131" s="36">
        <v>1970</v>
      </c>
      <c r="Z131" s="36">
        <v>3</v>
      </c>
      <c r="AA131" s="36" t="s">
        <v>260</v>
      </c>
      <c r="AB131" s="36" t="s">
        <v>1380</v>
      </c>
    </row>
    <row r="132" spans="1:28" s="3" customFormat="1" ht="25.5">
      <c r="A132" s="85">
        <v>2</v>
      </c>
      <c r="B132" s="2" t="s">
        <v>1393</v>
      </c>
      <c r="C132" s="35" t="s">
        <v>1376</v>
      </c>
      <c r="D132" s="2" t="s">
        <v>260</v>
      </c>
      <c r="E132" s="2" t="s">
        <v>261</v>
      </c>
      <c r="F132" s="2" t="s">
        <v>261</v>
      </c>
      <c r="G132" s="2" t="s">
        <v>1377</v>
      </c>
      <c r="H132" s="64">
        <f>4190940+28009.46</f>
        <v>4218949.46</v>
      </c>
      <c r="I132" s="66"/>
      <c r="J132" s="87" t="s">
        <v>1374</v>
      </c>
      <c r="K132" s="2" t="s">
        <v>1378</v>
      </c>
      <c r="L132" s="85">
        <v>2</v>
      </c>
      <c r="M132" s="2" t="s">
        <v>596</v>
      </c>
      <c r="N132" s="2" t="s">
        <v>210</v>
      </c>
      <c r="O132" s="2" t="s">
        <v>1381</v>
      </c>
      <c r="P132" s="64"/>
      <c r="Q132" s="64">
        <v>28009.476</v>
      </c>
      <c r="R132" s="2" t="s">
        <v>1382</v>
      </c>
      <c r="S132" s="2" t="s">
        <v>216</v>
      </c>
      <c r="T132" s="2" t="s">
        <v>216</v>
      </c>
      <c r="U132" s="2" t="s">
        <v>216</v>
      </c>
      <c r="V132" s="2" t="s">
        <v>216</v>
      </c>
      <c r="W132" s="2" t="s">
        <v>216</v>
      </c>
      <c r="X132" s="2" t="s">
        <v>216</v>
      </c>
      <c r="Y132" s="23">
        <v>1194</v>
      </c>
      <c r="Z132" s="23">
        <v>2</v>
      </c>
      <c r="AA132" s="23" t="s">
        <v>260</v>
      </c>
      <c r="AB132" s="23" t="s">
        <v>1380</v>
      </c>
    </row>
    <row r="133" spans="1:28" s="8" customFormat="1" ht="15" customHeight="1">
      <c r="A133" s="257" t="s">
        <v>0</v>
      </c>
      <c r="B133" s="258"/>
      <c r="C133" s="258"/>
      <c r="D133" s="258"/>
      <c r="E133" s="258"/>
      <c r="F133" s="258"/>
      <c r="G133" s="259"/>
      <c r="H133" s="131">
        <f>SUM(H131:H132)</f>
        <v>12116449.46</v>
      </c>
      <c r="I133" s="63">
        <f>SUM(I131:I132)</f>
        <v>0</v>
      </c>
      <c r="J133" s="80"/>
      <c r="K133" s="80"/>
      <c r="L133" s="80"/>
      <c r="M133" s="80"/>
      <c r="N133" s="80"/>
      <c r="O133" s="80"/>
      <c r="P133" s="219"/>
      <c r="Q133" s="219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8" customFormat="1" ht="15" customHeight="1">
      <c r="A134" s="254" t="s">
        <v>123</v>
      </c>
      <c r="B134" s="254"/>
      <c r="C134" s="254"/>
      <c r="D134" s="254"/>
      <c r="E134" s="254"/>
      <c r="F134" s="254"/>
      <c r="G134" s="254"/>
      <c r="H134" s="254"/>
      <c r="I134" s="62"/>
      <c r="J134" s="78"/>
      <c r="K134" s="78"/>
      <c r="L134" s="254" t="s">
        <v>123</v>
      </c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78"/>
      <c r="X134" s="78"/>
      <c r="Y134" s="78"/>
      <c r="Z134" s="78"/>
      <c r="AA134" s="78"/>
      <c r="AB134" s="78"/>
    </row>
    <row r="135" spans="1:28" s="3" customFormat="1" ht="25.5">
      <c r="A135" s="85">
        <v>1</v>
      </c>
      <c r="B135" s="35" t="s">
        <v>825</v>
      </c>
      <c r="C135" s="35" t="s">
        <v>1258</v>
      </c>
      <c r="D135" s="35" t="s">
        <v>260</v>
      </c>
      <c r="E135" s="35" t="s">
        <v>261</v>
      </c>
      <c r="F135" s="35" t="s">
        <v>261</v>
      </c>
      <c r="G135" s="35">
        <v>2003</v>
      </c>
      <c r="H135" s="66">
        <v>4404809.04</v>
      </c>
      <c r="I135" s="66"/>
      <c r="J135" s="87" t="s">
        <v>826</v>
      </c>
      <c r="K135" s="35" t="s">
        <v>1259</v>
      </c>
      <c r="L135" s="85">
        <v>1</v>
      </c>
      <c r="M135" s="35" t="s">
        <v>1262</v>
      </c>
      <c r="N135" s="35" t="s">
        <v>1263</v>
      </c>
      <c r="O135" s="35" t="s">
        <v>1264</v>
      </c>
      <c r="P135" s="66" t="s">
        <v>261</v>
      </c>
      <c r="Q135" s="66" t="s">
        <v>261</v>
      </c>
      <c r="R135" s="35"/>
      <c r="S135" s="35" t="s">
        <v>216</v>
      </c>
      <c r="T135" s="35" t="s">
        <v>308</v>
      </c>
      <c r="U135" s="35" t="s">
        <v>308</v>
      </c>
      <c r="V135" s="35" t="s">
        <v>308</v>
      </c>
      <c r="W135" s="35" t="s">
        <v>308</v>
      </c>
      <c r="X135" s="35" t="s">
        <v>308</v>
      </c>
      <c r="Y135" s="36">
        <v>1759</v>
      </c>
      <c r="Z135" s="36">
        <v>2</v>
      </c>
      <c r="AA135" s="36" t="s">
        <v>827</v>
      </c>
      <c r="AB135" s="36" t="s">
        <v>261</v>
      </c>
    </row>
    <row r="136" spans="1:28" s="3" customFormat="1" ht="14.25">
      <c r="A136" s="85">
        <v>2</v>
      </c>
      <c r="B136" s="2" t="s">
        <v>1260</v>
      </c>
      <c r="C136" s="2" t="s">
        <v>1261</v>
      </c>
      <c r="D136" s="2" t="s">
        <v>260</v>
      </c>
      <c r="E136" s="2" t="s">
        <v>261</v>
      </c>
      <c r="F136" s="2" t="s">
        <v>261</v>
      </c>
      <c r="G136" s="2">
        <v>2005</v>
      </c>
      <c r="H136" s="64">
        <v>24999.99</v>
      </c>
      <c r="I136" s="66"/>
      <c r="J136" s="87" t="s">
        <v>826</v>
      </c>
      <c r="K136" s="35" t="s">
        <v>1259</v>
      </c>
      <c r="L136" s="85">
        <v>2</v>
      </c>
      <c r="M136" s="2" t="s">
        <v>178</v>
      </c>
      <c r="N136" s="2" t="s">
        <v>178</v>
      </c>
      <c r="O136" s="2"/>
      <c r="P136" s="64" t="s">
        <v>261</v>
      </c>
      <c r="Q136" s="64" t="s">
        <v>261</v>
      </c>
      <c r="R136" s="2"/>
      <c r="S136" s="2" t="s">
        <v>178</v>
      </c>
      <c r="T136" s="2" t="s">
        <v>178</v>
      </c>
      <c r="U136" s="2" t="s">
        <v>178</v>
      </c>
      <c r="V136" s="2" t="s">
        <v>178</v>
      </c>
      <c r="W136" s="2" t="s">
        <v>178</v>
      </c>
      <c r="X136" s="2" t="s">
        <v>178</v>
      </c>
      <c r="Y136" s="23" t="s">
        <v>178</v>
      </c>
      <c r="Z136" s="23"/>
      <c r="AA136" s="23" t="s">
        <v>261</v>
      </c>
      <c r="AB136" s="23" t="s">
        <v>261</v>
      </c>
    </row>
    <row r="137" spans="1:28" s="8" customFormat="1" ht="15" customHeight="1">
      <c r="A137" s="257" t="s">
        <v>0</v>
      </c>
      <c r="B137" s="258"/>
      <c r="C137" s="258"/>
      <c r="D137" s="258"/>
      <c r="E137" s="258"/>
      <c r="F137" s="258"/>
      <c r="G137" s="259"/>
      <c r="H137" s="131">
        <f>SUM(H135:H136)</f>
        <v>4429809.03</v>
      </c>
      <c r="I137" s="63">
        <f>SUM(I135:I136)</f>
        <v>0</v>
      </c>
      <c r="J137" s="80"/>
      <c r="K137" s="80"/>
      <c r="L137" s="80"/>
      <c r="M137" s="80"/>
      <c r="N137" s="80"/>
      <c r="O137" s="80"/>
      <c r="P137" s="219"/>
      <c r="Q137" s="219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8" customFormat="1" ht="15" customHeight="1">
      <c r="A138" s="254" t="s">
        <v>124</v>
      </c>
      <c r="B138" s="254"/>
      <c r="C138" s="254"/>
      <c r="D138" s="254"/>
      <c r="E138" s="254"/>
      <c r="F138" s="254"/>
      <c r="G138" s="254"/>
      <c r="H138" s="254"/>
      <c r="I138" s="62"/>
      <c r="J138" s="78"/>
      <c r="K138" s="78"/>
      <c r="L138" s="254" t="s">
        <v>124</v>
      </c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78"/>
      <c r="X138" s="78"/>
      <c r="Y138" s="78"/>
      <c r="Z138" s="78"/>
      <c r="AA138" s="78"/>
      <c r="AB138" s="78"/>
    </row>
    <row r="139" spans="1:28" s="3" customFormat="1" ht="51.75" customHeight="1">
      <c r="A139" s="85">
        <v>1</v>
      </c>
      <c r="B139" s="35" t="s">
        <v>1334</v>
      </c>
      <c r="C139" s="35" t="s">
        <v>828</v>
      </c>
      <c r="D139" s="35" t="s">
        <v>260</v>
      </c>
      <c r="E139" s="35" t="s">
        <v>261</v>
      </c>
      <c r="F139" s="35" t="s">
        <v>261</v>
      </c>
      <c r="G139" s="35">
        <v>1977</v>
      </c>
      <c r="H139" s="66">
        <f>567743.53+Q139</f>
        <v>586658.3200000001</v>
      </c>
      <c r="I139" s="66"/>
      <c r="J139" s="87" t="s">
        <v>829</v>
      </c>
      <c r="K139" s="35" t="s">
        <v>830</v>
      </c>
      <c r="L139" s="85">
        <v>1</v>
      </c>
      <c r="M139" s="35" t="s">
        <v>844</v>
      </c>
      <c r="N139" s="35" t="s">
        <v>202</v>
      </c>
      <c r="O139" s="35" t="s">
        <v>845</v>
      </c>
      <c r="P139" s="66" t="s">
        <v>261</v>
      </c>
      <c r="Q139" s="66">
        <v>18914.79</v>
      </c>
      <c r="R139" s="35" t="s">
        <v>849</v>
      </c>
      <c r="S139" s="2" t="s">
        <v>345</v>
      </c>
      <c r="T139" s="23" t="s">
        <v>846</v>
      </c>
      <c r="U139" s="23" t="s">
        <v>345</v>
      </c>
      <c r="V139" s="23" t="s">
        <v>345</v>
      </c>
      <c r="W139" s="23" t="s">
        <v>178</v>
      </c>
      <c r="X139" s="23" t="s">
        <v>345</v>
      </c>
      <c r="Y139" s="36">
        <v>974.7</v>
      </c>
      <c r="Z139" s="36">
        <v>3</v>
      </c>
      <c r="AA139" s="36" t="s">
        <v>154</v>
      </c>
      <c r="AB139" s="36" t="s">
        <v>201</v>
      </c>
    </row>
    <row r="140" spans="1:28" s="3" customFormat="1" ht="30.75" customHeight="1">
      <c r="A140" s="85">
        <v>2</v>
      </c>
      <c r="B140" s="2" t="s">
        <v>831</v>
      </c>
      <c r="C140" s="2" t="s">
        <v>832</v>
      </c>
      <c r="D140" s="2" t="s">
        <v>260</v>
      </c>
      <c r="E140" s="35" t="s">
        <v>261</v>
      </c>
      <c r="F140" s="35" t="s">
        <v>261</v>
      </c>
      <c r="G140" s="2">
        <v>1980</v>
      </c>
      <c r="H140" s="64">
        <v>211791.14</v>
      </c>
      <c r="I140" s="66"/>
      <c r="J140" s="87" t="s">
        <v>458</v>
      </c>
      <c r="K140" s="2" t="s">
        <v>830</v>
      </c>
      <c r="L140" s="85">
        <v>2</v>
      </c>
      <c r="M140" s="2" t="s">
        <v>847</v>
      </c>
      <c r="N140" s="2" t="s">
        <v>202</v>
      </c>
      <c r="O140" s="2" t="s">
        <v>845</v>
      </c>
      <c r="P140" s="64" t="s">
        <v>261</v>
      </c>
      <c r="Q140" s="64"/>
      <c r="R140" s="2" t="s">
        <v>849</v>
      </c>
      <c r="S140" s="2" t="s">
        <v>345</v>
      </c>
      <c r="T140" s="23" t="s">
        <v>846</v>
      </c>
      <c r="U140" s="23" t="s">
        <v>345</v>
      </c>
      <c r="V140" s="23" t="s">
        <v>345</v>
      </c>
      <c r="W140" s="23" t="s">
        <v>178</v>
      </c>
      <c r="X140" s="23" t="s">
        <v>345</v>
      </c>
      <c r="Y140" s="23">
        <v>150</v>
      </c>
      <c r="Z140" s="23">
        <v>1</v>
      </c>
      <c r="AA140" s="23" t="s">
        <v>201</v>
      </c>
      <c r="AB140" s="36" t="s">
        <v>201</v>
      </c>
    </row>
    <row r="141" spans="1:28" s="3" customFormat="1" ht="56.25" customHeight="1">
      <c r="A141" s="85">
        <v>3</v>
      </c>
      <c r="B141" s="2" t="s">
        <v>833</v>
      </c>
      <c r="C141" s="2" t="s">
        <v>834</v>
      </c>
      <c r="D141" s="2" t="s">
        <v>260</v>
      </c>
      <c r="E141" s="35" t="s">
        <v>261</v>
      </c>
      <c r="F141" s="35" t="s">
        <v>261</v>
      </c>
      <c r="G141" s="2">
        <v>2015</v>
      </c>
      <c r="H141" s="64">
        <v>450380.48</v>
      </c>
      <c r="I141" s="66"/>
      <c r="J141" s="87" t="s">
        <v>835</v>
      </c>
      <c r="K141" s="2" t="s">
        <v>830</v>
      </c>
      <c r="L141" s="85">
        <v>3</v>
      </c>
      <c r="M141" s="2" t="s">
        <v>848</v>
      </c>
      <c r="N141" s="2" t="s">
        <v>849</v>
      </c>
      <c r="O141" s="2" t="s">
        <v>453</v>
      </c>
      <c r="P141" s="64" t="s">
        <v>261</v>
      </c>
      <c r="Q141" s="64"/>
      <c r="R141" s="2" t="s">
        <v>849</v>
      </c>
      <c r="S141" s="2" t="s">
        <v>503</v>
      </c>
      <c r="T141" s="23" t="s">
        <v>503</v>
      </c>
      <c r="U141" s="23" t="s">
        <v>503</v>
      </c>
      <c r="V141" s="23" t="s">
        <v>503</v>
      </c>
      <c r="W141" s="23" t="s">
        <v>178</v>
      </c>
      <c r="X141" s="23" t="s">
        <v>503</v>
      </c>
      <c r="Y141" s="23">
        <v>117.15</v>
      </c>
      <c r="Z141" s="23">
        <v>1</v>
      </c>
      <c r="AA141" s="23" t="s">
        <v>201</v>
      </c>
      <c r="AB141" s="36" t="s">
        <v>201</v>
      </c>
    </row>
    <row r="142" spans="1:28" s="3" customFormat="1" ht="30.75" customHeight="1">
      <c r="A142" s="85">
        <v>4</v>
      </c>
      <c r="B142" s="2" t="s">
        <v>836</v>
      </c>
      <c r="C142" s="2"/>
      <c r="D142" s="2" t="s">
        <v>260</v>
      </c>
      <c r="E142" s="35" t="s">
        <v>261</v>
      </c>
      <c r="F142" s="35" t="s">
        <v>261</v>
      </c>
      <c r="G142" s="2">
        <v>1980</v>
      </c>
      <c r="H142" s="64">
        <v>14925.81</v>
      </c>
      <c r="I142" s="66"/>
      <c r="J142" s="87" t="s">
        <v>458</v>
      </c>
      <c r="K142" s="2" t="s">
        <v>830</v>
      </c>
      <c r="L142" s="85">
        <v>4</v>
      </c>
      <c r="M142" s="2" t="s">
        <v>849</v>
      </c>
      <c r="N142" s="2" t="s">
        <v>849</v>
      </c>
      <c r="O142" s="2" t="s">
        <v>849</v>
      </c>
      <c r="P142" s="64" t="s">
        <v>261</v>
      </c>
      <c r="Q142" s="64"/>
      <c r="R142" s="2" t="s">
        <v>849</v>
      </c>
      <c r="S142" s="23" t="s">
        <v>178</v>
      </c>
      <c r="T142" s="23" t="s">
        <v>178</v>
      </c>
      <c r="U142" s="23" t="s">
        <v>178</v>
      </c>
      <c r="V142" s="23" t="s">
        <v>178</v>
      </c>
      <c r="W142" s="23" t="s">
        <v>178</v>
      </c>
      <c r="X142" s="23" t="s">
        <v>178</v>
      </c>
      <c r="Y142" s="23">
        <v>473</v>
      </c>
      <c r="Z142" s="23" t="s">
        <v>849</v>
      </c>
      <c r="AA142" s="23" t="s">
        <v>849</v>
      </c>
      <c r="AB142" s="36" t="s">
        <v>201</v>
      </c>
    </row>
    <row r="143" spans="1:28" s="3" customFormat="1" ht="30.75" customHeight="1">
      <c r="A143" s="85">
        <v>5</v>
      </c>
      <c r="B143" s="2" t="s">
        <v>836</v>
      </c>
      <c r="C143" s="2"/>
      <c r="D143" s="2" t="s">
        <v>260</v>
      </c>
      <c r="E143" s="35" t="s">
        <v>261</v>
      </c>
      <c r="F143" s="35" t="s">
        <v>261</v>
      </c>
      <c r="G143" s="2" t="s">
        <v>837</v>
      </c>
      <c r="H143" s="64">
        <v>91796.07</v>
      </c>
      <c r="I143" s="66"/>
      <c r="J143" s="87" t="s">
        <v>458</v>
      </c>
      <c r="K143" s="2" t="s">
        <v>830</v>
      </c>
      <c r="L143" s="85">
        <v>5</v>
      </c>
      <c r="M143" s="2" t="s">
        <v>849</v>
      </c>
      <c r="N143" s="2" t="s">
        <v>849</v>
      </c>
      <c r="O143" s="2" t="s">
        <v>849</v>
      </c>
      <c r="P143" s="64" t="s">
        <v>261</v>
      </c>
      <c r="Q143" s="64"/>
      <c r="R143" s="2" t="s">
        <v>849</v>
      </c>
      <c r="S143" s="23" t="s">
        <v>178</v>
      </c>
      <c r="T143" s="23" t="s">
        <v>178</v>
      </c>
      <c r="U143" s="23" t="s">
        <v>178</v>
      </c>
      <c r="V143" s="23" t="s">
        <v>178</v>
      </c>
      <c r="W143" s="23" t="s">
        <v>178</v>
      </c>
      <c r="X143" s="23" t="s">
        <v>178</v>
      </c>
      <c r="Y143" s="23">
        <v>566</v>
      </c>
      <c r="Z143" s="23" t="s">
        <v>849</v>
      </c>
      <c r="AA143" s="23" t="s">
        <v>849</v>
      </c>
      <c r="AB143" s="36" t="s">
        <v>201</v>
      </c>
    </row>
    <row r="144" spans="1:28" s="3" customFormat="1" ht="30.75" customHeight="1">
      <c r="A144" s="85">
        <v>6</v>
      </c>
      <c r="B144" s="2" t="s">
        <v>838</v>
      </c>
      <c r="C144" s="2"/>
      <c r="D144" s="2" t="s">
        <v>260</v>
      </c>
      <c r="E144" s="35" t="s">
        <v>261</v>
      </c>
      <c r="F144" s="35" t="s">
        <v>261</v>
      </c>
      <c r="G144" s="2">
        <v>2015</v>
      </c>
      <c r="H144" s="64">
        <v>54287.04</v>
      </c>
      <c r="I144" s="66"/>
      <c r="J144" s="87" t="s">
        <v>458</v>
      </c>
      <c r="K144" s="2" t="s">
        <v>830</v>
      </c>
      <c r="L144" s="85">
        <v>6</v>
      </c>
      <c r="M144" s="2" t="s">
        <v>849</v>
      </c>
      <c r="N144" s="2" t="s">
        <v>849</v>
      </c>
      <c r="O144" s="2" t="s">
        <v>849</v>
      </c>
      <c r="P144" s="64" t="s">
        <v>261</v>
      </c>
      <c r="Q144" s="64"/>
      <c r="R144" s="2" t="s">
        <v>849</v>
      </c>
      <c r="S144" s="23" t="s">
        <v>178</v>
      </c>
      <c r="T144" s="23" t="s">
        <v>178</v>
      </c>
      <c r="U144" s="23" t="s">
        <v>178</v>
      </c>
      <c r="V144" s="23" t="s">
        <v>178</v>
      </c>
      <c r="W144" s="23" t="s">
        <v>178</v>
      </c>
      <c r="X144" s="23" t="s">
        <v>178</v>
      </c>
      <c r="Y144" s="23" t="s">
        <v>849</v>
      </c>
      <c r="Z144" s="23" t="s">
        <v>849</v>
      </c>
      <c r="AA144" s="23" t="s">
        <v>849</v>
      </c>
      <c r="AB144" s="36" t="s">
        <v>201</v>
      </c>
    </row>
    <row r="145" spans="1:28" s="3" customFormat="1" ht="30.75" customHeight="1">
      <c r="A145" s="85">
        <v>7</v>
      </c>
      <c r="B145" s="2" t="s">
        <v>839</v>
      </c>
      <c r="C145" s="2" t="s">
        <v>840</v>
      </c>
      <c r="D145" s="2" t="s">
        <v>260</v>
      </c>
      <c r="E145" s="35" t="s">
        <v>261</v>
      </c>
      <c r="F145" s="35" t="s">
        <v>261</v>
      </c>
      <c r="G145" s="2">
        <v>2002</v>
      </c>
      <c r="H145" s="64">
        <v>647480.82</v>
      </c>
      <c r="I145" s="66"/>
      <c r="J145" s="87" t="s">
        <v>458</v>
      </c>
      <c r="K145" s="2" t="s">
        <v>830</v>
      </c>
      <c r="L145" s="85">
        <v>7</v>
      </c>
      <c r="M145" s="2" t="s">
        <v>848</v>
      </c>
      <c r="N145" s="2" t="s">
        <v>202</v>
      </c>
      <c r="O145" s="2" t="s">
        <v>845</v>
      </c>
      <c r="P145" s="64" t="s">
        <v>261</v>
      </c>
      <c r="Q145" s="64"/>
      <c r="R145" s="2" t="s">
        <v>849</v>
      </c>
      <c r="S145" s="2" t="s">
        <v>345</v>
      </c>
      <c r="T145" s="23" t="s">
        <v>846</v>
      </c>
      <c r="U145" s="23" t="s">
        <v>345</v>
      </c>
      <c r="V145" s="23" t="s">
        <v>345</v>
      </c>
      <c r="W145" s="23" t="s">
        <v>178</v>
      </c>
      <c r="X145" s="23" t="s">
        <v>345</v>
      </c>
      <c r="Y145" s="23">
        <v>360</v>
      </c>
      <c r="Z145" s="23">
        <v>2</v>
      </c>
      <c r="AA145" s="23" t="s">
        <v>201</v>
      </c>
      <c r="AB145" s="36" t="s">
        <v>201</v>
      </c>
    </row>
    <row r="146" spans="1:28" s="3" customFormat="1" ht="30.75" customHeight="1">
      <c r="A146" s="85">
        <v>8</v>
      </c>
      <c r="B146" s="2" t="s">
        <v>841</v>
      </c>
      <c r="C146" s="2" t="s">
        <v>842</v>
      </c>
      <c r="D146" s="2" t="s">
        <v>260</v>
      </c>
      <c r="E146" s="35" t="s">
        <v>261</v>
      </c>
      <c r="F146" s="35" t="s">
        <v>261</v>
      </c>
      <c r="G146" s="2">
        <v>1987</v>
      </c>
      <c r="H146" s="64">
        <v>10245.65</v>
      </c>
      <c r="I146" s="66"/>
      <c r="J146" s="87" t="s">
        <v>178</v>
      </c>
      <c r="K146" s="2" t="s">
        <v>843</v>
      </c>
      <c r="L146" s="85">
        <v>8</v>
      </c>
      <c r="M146" s="2" t="s">
        <v>453</v>
      </c>
      <c r="N146" s="2" t="s">
        <v>849</v>
      </c>
      <c r="O146" s="2" t="s">
        <v>849</v>
      </c>
      <c r="P146" s="64"/>
      <c r="Q146" s="64"/>
      <c r="R146" s="2" t="s">
        <v>849</v>
      </c>
      <c r="S146" s="23" t="s">
        <v>178</v>
      </c>
      <c r="T146" s="23" t="s">
        <v>178</v>
      </c>
      <c r="U146" s="23" t="s">
        <v>178</v>
      </c>
      <c r="V146" s="23" t="s">
        <v>178</v>
      </c>
      <c r="W146" s="23" t="s">
        <v>178</v>
      </c>
      <c r="X146" s="23" t="s">
        <v>178</v>
      </c>
      <c r="Y146" s="23" t="s">
        <v>849</v>
      </c>
      <c r="Z146" s="23" t="s">
        <v>849</v>
      </c>
      <c r="AA146" s="23" t="s">
        <v>201</v>
      </c>
      <c r="AB146" s="36" t="s">
        <v>201</v>
      </c>
    </row>
    <row r="147" spans="1:28" s="8" customFormat="1" ht="15" customHeight="1" thickBot="1">
      <c r="A147" s="257" t="s">
        <v>0</v>
      </c>
      <c r="B147" s="258"/>
      <c r="C147" s="258"/>
      <c r="D147" s="258"/>
      <c r="E147" s="258"/>
      <c r="F147" s="258"/>
      <c r="G147" s="259"/>
      <c r="H147" s="131">
        <f>SUM(H139:H146)</f>
        <v>2067565.33</v>
      </c>
      <c r="I147" s="63">
        <f>SUM(I139:I146)</f>
        <v>0</v>
      </c>
      <c r="J147" s="80"/>
      <c r="K147" s="80"/>
      <c r="L147" s="80"/>
      <c r="M147" s="80"/>
      <c r="N147" s="80"/>
      <c r="O147" s="80"/>
      <c r="P147" s="219"/>
      <c r="Q147" s="219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4" customFormat="1" ht="13.5" thickBot="1">
      <c r="A148" s="74"/>
      <c r="B148" s="83"/>
      <c r="C148" s="7"/>
      <c r="D148" s="7"/>
      <c r="E148" s="7"/>
      <c r="F148" s="267" t="s">
        <v>40</v>
      </c>
      <c r="G148" s="268"/>
      <c r="H148" s="72">
        <f>H147+H137+H133+H129+H126+H122+H117+H111+H106+H101+H97+H88+H83+H77+H67+H59+H54+H50+H43+H39+H30+H21</f>
        <v>86150649.31000002</v>
      </c>
      <c r="I148" s="133">
        <f>I21+I30+I39+I43+I50+I54+I59+I67+I77+I83+I88+I97+I101+I106+I111+I117+I122+I126+I129+I133+I137+I147</f>
        <v>43801000</v>
      </c>
      <c r="J148" s="74"/>
      <c r="K148" s="84"/>
      <c r="L148" s="74"/>
      <c r="M148" s="84"/>
      <c r="N148" s="84"/>
      <c r="O148" s="84"/>
      <c r="P148" s="220"/>
      <c r="Q148" s="220"/>
      <c r="R148" s="84"/>
      <c r="S148" s="84"/>
      <c r="T148" s="84"/>
      <c r="U148" s="7"/>
      <c r="V148" s="7"/>
      <c r="W148" s="7"/>
      <c r="X148" s="7"/>
      <c r="Y148" s="7"/>
      <c r="Z148" s="7"/>
      <c r="AA148" s="7"/>
      <c r="AB148" s="7"/>
    </row>
    <row r="149" spans="1:28" s="4" customFormat="1" ht="12.75">
      <c r="A149" s="74"/>
      <c r="B149" s="74"/>
      <c r="C149" s="53"/>
      <c r="D149" s="75"/>
      <c r="E149" s="75"/>
      <c r="F149" s="76"/>
      <c r="G149" s="74"/>
      <c r="H149" s="68"/>
      <c r="I149" s="69"/>
      <c r="J149" s="74"/>
      <c r="K149" s="84"/>
      <c r="L149" s="74"/>
      <c r="M149" s="84"/>
      <c r="N149" s="84"/>
      <c r="O149" s="84"/>
      <c r="P149" s="220"/>
      <c r="Q149" s="220"/>
      <c r="R149" s="84"/>
      <c r="S149" s="84"/>
      <c r="T149" s="84"/>
      <c r="U149" s="7"/>
      <c r="V149" s="7"/>
      <c r="W149" s="7"/>
      <c r="X149" s="7"/>
      <c r="Y149" s="7"/>
      <c r="Z149" s="7"/>
      <c r="AA149" s="7"/>
      <c r="AB149" s="7"/>
    </row>
    <row r="150" spans="1:28" s="4" customFormat="1" ht="12.75">
      <c r="A150" s="74"/>
      <c r="B150" s="74"/>
      <c r="C150" s="53"/>
      <c r="D150" s="75"/>
      <c r="E150" s="75"/>
      <c r="F150" s="76"/>
      <c r="G150" s="74"/>
      <c r="H150" s="68"/>
      <c r="I150" s="69"/>
      <c r="J150" s="74"/>
      <c r="K150" s="84"/>
      <c r="L150" s="74"/>
      <c r="M150" s="84"/>
      <c r="N150" s="84"/>
      <c r="O150" s="84"/>
      <c r="P150" s="220"/>
      <c r="Q150" s="220"/>
      <c r="R150" s="84"/>
      <c r="S150" s="84"/>
      <c r="T150" s="84"/>
      <c r="U150" s="7"/>
      <c r="V150" s="7"/>
      <c r="W150" s="7"/>
      <c r="X150" s="7"/>
      <c r="Y150" s="7"/>
      <c r="Z150" s="7"/>
      <c r="AA150" s="7"/>
      <c r="AB150" s="7"/>
    </row>
    <row r="151" spans="1:28" s="4" customFormat="1" ht="12.75">
      <c r="A151" s="74"/>
      <c r="B151" s="74"/>
      <c r="C151" s="53"/>
      <c r="D151" s="75"/>
      <c r="E151" s="75"/>
      <c r="F151" s="76"/>
      <c r="G151" s="74"/>
      <c r="H151" s="68"/>
      <c r="I151" s="69"/>
      <c r="J151" s="74"/>
      <c r="K151" s="84"/>
      <c r="L151" s="74"/>
      <c r="M151" s="84"/>
      <c r="N151" s="84"/>
      <c r="O151" s="84"/>
      <c r="P151" s="220"/>
      <c r="Q151" s="220"/>
      <c r="R151" s="84"/>
      <c r="S151" s="84"/>
      <c r="T151" s="84"/>
      <c r="U151" s="7"/>
      <c r="V151" s="7"/>
      <c r="W151" s="7"/>
      <c r="X151" s="7"/>
      <c r="Y151" s="7"/>
      <c r="Z151" s="7"/>
      <c r="AA151" s="7"/>
      <c r="AB151" s="7"/>
    </row>
    <row r="152" ht="12.75" customHeight="1"/>
    <row r="153" spans="1:28" s="4" customFormat="1" ht="12.75">
      <c r="A153" s="74"/>
      <c r="B153" s="74"/>
      <c r="C153" s="53"/>
      <c r="D153" s="75"/>
      <c r="E153" s="75"/>
      <c r="F153" s="76"/>
      <c r="G153" s="74"/>
      <c r="H153" s="68"/>
      <c r="I153" s="69"/>
      <c r="J153" s="74"/>
      <c r="K153" s="84"/>
      <c r="L153" s="74"/>
      <c r="M153" s="84"/>
      <c r="N153" s="84"/>
      <c r="O153" s="84"/>
      <c r="P153" s="220"/>
      <c r="Q153" s="220"/>
      <c r="R153" s="84"/>
      <c r="S153" s="84"/>
      <c r="T153" s="84"/>
      <c r="U153" s="7"/>
      <c r="V153" s="7"/>
      <c r="W153" s="7"/>
      <c r="X153" s="7"/>
      <c r="Y153" s="7"/>
      <c r="Z153" s="7"/>
      <c r="AA153" s="7"/>
      <c r="AB153" s="7"/>
    </row>
    <row r="154" spans="1:28" s="4" customFormat="1" ht="12.75">
      <c r="A154" s="74"/>
      <c r="B154" s="74"/>
      <c r="C154" s="53"/>
      <c r="D154" s="75"/>
      <c r="E154" s="75"/>
      <c r="F154" s="76"/>
      <c r="G154" s="74"/>
      <c r="H154" s="68"/>
      <c r="I154" s="69"/>
      <c r="J154" s="74"/>
      <c r="K154" s="84"/>
      <c r="L154" s="74"/>
      <c r="M154" s="84"/>
      <c r="N154" s="84"/>
      <c r="O154" s="84"/>
      <c r="P154" s="220"/>
      <c r="Q154" s="220"/>
      <c r="R154" s="84"/>
      <c r="S154" s="84"/>
      <c r="T154" s="84"/>
      <c r="U154" s="7"/>
      <c r="V154" s="7"/>
      <c r="W154" s="7"/>
      <c r="X154" s="7"/>
      <c r="Y154" s="7"/>
      <c r="Z154" s="7"/>
      <c r="AA154" s="7"/>
      <c r="AB154" s="7"/>
    </row>
    <row r="156" ht="21.75" customHeight="1"/>
  </sheetData>
  <sheetProtection/>
  <mergeCells count="88">
    <mergeCell ref="Y3:Y4"/>
    <mergeCell ref="A88:G88"/>
    <mergeCell ref="C3:C4"/>
    <mergeCell ref="A22:H22"/>
    <mergeCell ref="A55:H55"/>
    <mergeCell ref="L5:T5"/>
    <mergeCell ref="L22:V22"/>
    <mergeCell ref="A5:F5"/>
    <mergeCell ref="F3:F4"/>
    <mergeCell ref="A51:H51"/>
    <mergeCell ref="F148:G148"/>
    <mergeCell ref="A138:H138"/>
    <mergeCell ref="A78:H78"/>
    <mergeCell ref="A83:G83"/>
    <mergeCell ref="A84:H84"/>
    <mergeCell ref="A147:G147"/>
    <mergeCell ref="A134:H134"/>
    <mergeCell ref="A137:G137"/>
    <mergeCell ref="A133:G133"/>
    <mergeCell ref="A111:G111"/>
    <mergeCell ref="A21:G21"/>
    <mergeCell ref="A89:H89"/>
    <mergeCell ref="L3:L4"/>
    <mergeCell ref="A97:G97"/>
    <mergeCell ref="H3:H4"/>
    <mergeCell ref="I3:I4"/>
    <mergeCell ref="D3:D4"/>
    <mergeCell ref="L31:V31"/>
    <mergeCell ref="L40:V40"/>
    <mergeCell ref="L44:V44"/>
    <mergeCell ref="AB3:AB4"/>
    <mergeCell ref="J3:J4"/>
    <mergeCell ref="K3:K4"/>
    <mergeCell ref="M3:O3"/>
    <mergeCell ref="S3:X3"/>
    <mergeCell ref="AA3:AA4"/>
    <mergeCell ref="Z3:Z4"/>
    <mergeCell ref="P3:P4"/>
    <mergeCell ref="Q3:Q4"/>
    <mergeCell ref="R3:R4"/>
    <mergeCell ref="A68:H68"/>
    <mergeCell ref="A60:H60"/>
    <mergeCell ref="A40:H40"/>
    <mergeCell ref="A31:H31"/>
    <mergeCell ref="A67:G67"/>
    <mergeCell ref="A59:G59"/>
    <mergeCell ref="E3:E4"/>
    <mergeCell ref="A39:G39"/>
    <mergeCell ref="A43:G43"/>
    <mergeCell ref="A50:G50"/>
    <mergeCell ref="A54:G54"/>
    <mergeCell ref="A44:H44"/>
    <mergeCell ref="A3:A4"/>
    <mergeCell ref="B3:B4"/>
    <mergeCell ref="A30:G30"/>
    <mergeCell ref="G3:G4"/>
    <mergeCell ref="A129:G129"/>
    <mergeCell ref="A130:H130"/>
    <mergeCell ref="A107:H107"/>
    <mergeCell ref="A122:G122"/>
    <mergeCell ref="A123:H123"/>
    <mergeCell ref="A126:G126"/>
    <mergeCell ref="A127:H127"/>
    <mergeCell ref="A112:H112"/>
    <mergeCell ref="A77:G77"/>
    <mergeCell ref="L112:V112"/>
    <mergeCell ref="L84:V84"/>
    <mergeCell ref="A117:G117"/>
    <mergeCell ref="A118:H118"/>
    <mergeCell ref="A98:H98"/>
    <mergeCell ref="A101:G101"/>
    <mergeCell ref="A102:H102"/>
    <mergeCell ref="A106:G106"/>
    <mergeCell ref="L118:V118"/>
    <mergeCell ref="L51:V51"/>
    <mergeCell ref="L55:V55"/>
    <mergeCell ref="L60:V60"/>
    <mergeCell ref="L68:V68"/>
    <mergeCell ref="L78:V78"/>
    <mergeCell ref="L123:V123"/>
    <mergeCell ref="L127:V127"/>
    <mergeCell ref="L130:V130"/>
    <mergeCell ref="L134:V134"/>
    <mergeCell ref="L138:V138"/>
    <mergeCell ref="L89:V89"/>
    <mergeCell ref="L98:V98"/>
    <mergeCell ref="L102:V102"/>
    <mergeCell ref="L107:V107"/>
  </mergeCells>
  <printOptions/>
  <pageMargins left="0.7874015748031497" right="0.7874015748031497" top="0.984251968503937" bottom="0.984251968503937" header="0.5118110236220472" footer="0.5118110236220472"/>
  <pageSetup fitToHeight="0" fitToWidth="2" horizontalDpi="600" verticalDpi="600" orientation="landscape" paperSize="9" scale="45" r:id="rId1"/>
  <headerFooter alignWithMargins="0">
    <oddFooter>&amp;CStrona &amp;P z &amp;N</oddFooter>
  </headerFooter>
  <rowBreaks count="6" manualBreakCount="6">
    <brk id="21" max="24" man="1"/>
    <brk id="39" max="24" man="1"/>
    <brk id="65" max="27" man="1"/>
    <brk id="88" max="24" man="1"/>
    <brk id="106" max="24" man="1"/>
    <brk id="126" max="27" man="1"/>
  </rowBreaks>
  <colBreaks count="1" manualBreakCount="1">
    <brk id="11" max="1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6"/>
  <sheetViews>
    <sheetView tabSelected="1" view="pageBreakPreview" zoomScale="90" zoomScaleSheetLayoutView="90" zoomScalePageLayoutView="0" workbookViewId="0" topLeftCell="A511">
      <selection activeCell="D535" sqref="D535"/>
    </sheetView>
  </sheetViews>
  <sheetFormatPr defaultColWidth="9.140625" defaultRowHeight="12.75"/>
  <cols>
    <col min="1" max="1" width="5.57421875" style="6" customWidth="1"/>
    <col min="2" max="2" width="47.57421875" style="208" customWidth="1"/>
    <col min="3" max="3" width="15.421875" style="53" customWidth="1"/>
    <col min="4" max="4" width="18.421875" style="69" customWidth="1"/>
    <col min="5" max="5" width="12.140625" style="0" bestFit="1" customWidth="1"/>
    <col min="6" max="6" width="11.140625" style="0" customWidth="1"/>
  </cols>
  <sheetData>
    <row r="1" spans="1:4" ht="25.5" customHeight="1">
      <c r="A1" s="272" t="s">
        <v>140</v>
      </c>
      <c r="B1" s="272"/>
      <c r="C1" s="272"/>
      <c r="D1" s="272"/>
    </row>
    <row r="3" spans="1:4" ht="23.25" customHeight="1">
      <c r="A3" s="260" t="s">
        <v>44</v>
      </c>
      <c r="B3" s="260"/>
      <c r="C3" s="260"/>
      <c r="D3" s="260"/>
    </row>
    <row r="4" spans="1:4" ht="25.5">
      <c r="A4" s="31" t="s">
        <v>8</v>
      </c>
      <c r="B4" s="201" t="s">
        <v>9</v>
      </c>
      <c r="C4" s="195" t="s">
        <v>10</v>
      </c>
      <c r="D4" s="235" t="s">
        <v>11</v>
      </c>
    </row>
    <row r="5" spans="1:4" ht="12.75" customHeight="1">
      <c r="A5" s="269" t="s">
        <v>116</v>
      </c>
      <c r="B5" s="270"/>
      <c r="C5" s="270"/>
      <c r="D5" s="271"/>
    </row>
    <row r="6" spans="1:4" s="8" customFormat="1" ht="25.5">
      <c r="A6" s="2">
        <v>1</v>
      </c>
      <c r="B6" s="51" t="s">
        <v>948</v>
      </c>
      <c r="C6" s="24">
        <v>2019</v>
      </c>
      <c r="D6" s="65">
        <v>13775.02</v>
      </c>
    </row>
    <row r="7" spans="1:4" s="8" customFormat="1" ht="25.5">
      <c r="A7" s="2">
        <v>2</v>
      </c>
      <c r="B7" s="39" t="s">
        <v>949</v>
      </c>
      <c r="C7" s="40">
        <v>2019</v>
      </c>
      <c r="D7" s="65">
        <v>554905.89</v>
      </c>
    </row>
    <row r="8" spans="1:4" s="8" customFormat="1" ht="25.5">
      <c r="A8" s="2">
        <v>3</v>
      </c>
      <c r="B8" s="51" t="s">
        <v>950</v>
      </c>
      <c r="C8" s="24">
        <v>2019</v>
      </c>
      <c r="D8" s="65">
        <v>39000</v>
      </c>
    </row>
    <row r="9" spans="1:4" s="8" customFormat="1" ht="25.5">
      <c r="A9" s="2">
        <v>4</v>
      </c>
      <c r="B9" s="51" t="s">
        <v>951</v>
      </c>
      <c r="C9" s="24">
        <v>2020</v>
      </c>
      <c r="D9" s="65">
        <v>1282840.8</v>
      </c>
    </row>
    <row r="10" spans="1:4" s="8" customFormat="1" ht="25.5">
      <c r="A10" s="2">
        <v>5</v>
      </c>
      <c r="B10" s="51" t="s">
        <v>236</v>
      </c>
      <c r="C10" s="24">
        <v>2020</v>
      </c>
      <c r="D10" s="65">
        <v>22988</v>
      </c>
    </row>
    <row r="11" spans="1:4" s="8" customFormat="1" ht="12.75">
      <c r="A11" s="2">
        <v>6</v>
      </c>
      <c r="B11" s="51" t="s">
        <v>237</v>
      </c>
      <c r="C11" s="24">
        <v>2020</v>
      </c>
      <c r="D11" s="65">
        <v>82084.05</v>
      </c>
    </row>
    <row r="12" spans="1:4" s="8" customFormat="1" ht="25.5">
      <c r="A12" s="2">
        <v>7</v>
      </c>
      <c r="B12" s="51" t="s">
        <v>952</v>
      </c>
      <c r="C12" s="24">
        <v>2021</v>
      </c>
      <c r="D12" s="65">
        <v>22851.15</v>
      </c>
    </row>
    <row r="13" spans="1:4" s="8" customFormat="1" ht="25.5">
      <c r="A13" s="2">
        <v>8</v>
      </c>
      <c r="B13" s="51" t="s">
        <v>953</v>
      </c>
      <c r="C13" s="24">
        <v>2022</v>
      </c>
      <c r="D13" s="65">
        <v>414995.85</v>
      </c>
    </row>
    <row r="14" spans="1:4" s="8" customFormat="1" ht="12.75">
      <c r="A14" s="2">
        <v>9</v>
      </c>
      <c r="B14" s="51" t="s">
        <v>239</v>
      </c>
      <c r="C14" s="24">
        <v>2020</v>
      </c>
      <c r="D14" s="65">
        <v>120720.81</v>
      </c>
    </row>
    <row r="15" spans="1:4" s="8" customFormat="1" ht="25.5">
      <c r="A15" s="2">
        <v>10</v>
      </c>
      <c r="B15" s="51" t="s">
        <v>240</v>
      </c>
      <c r="C15" s="24">
        <v>2020</v>
      </c>
      <c r="D15" s="65">
        <v>18176.4</v>
      </c>
    </row>
    <row r="16" spans="1:4" s="8" customFormat="1" ht="12.75">
      <c r="A16" s="2">
        <v>11</v>
      </c>
      <c r="B16" s="51" t="s">
        <v>241</v>
      </c>
      <c r="C16" s="24">
        <v>2020</v>
      </c>
      <c r="D16" s="65">
        <v>1051661.61</v>
      </c>
    </row>
    <row r="17" spans="1:4" s="8" customFormat="1" ht="25.5">
      <c r="A17" s="2">
        <v>12</v>
      </c>
      <c r="B17" s="51" t="s">
        <v>954</v>
      </c>
      <c r="C17" s="24">
        <v>2020</v>
      </c>
      <c r="D17" s="65">
        <v>116235</v>
      </c>
    </row>
    <row r="18" spans="1:4" s="8" customFormat="1" ht="25.5">
      <c r="A18" s="2">
        <v>13</v>
      </c>
      <c r="B18" s="51" t="s">
        <v>955</v>
      </c>
      <c r="C18" s="24">
        <v>2021</v>
      </c>
      <c r="D18" s="65">
        <v>29670.06</v>
      </c>
    </row>
    <row r="19" spans="1:4" s="8" customFormat="1" ht="12.75">
      <c r="A19" s="2">
        <v>14</v>
      </c>
      <c r="B19" s="51" t="s">
        <v>956</v>
      </c>
      <c r="C19" s="24">
        <v>2019</v>
      </c>
      <c r="D19" s="65">
        <v>724</v>
      </c>
    </row>
    <row r="20" spans="1:4" s="8" customFormat="1" ht="25.5">
      <c r="A20" s="2">
        <v>15</v>
      </c>
      <c r="B20" s="51" t="s">
        <v>957</v>
      </c>
      <c r="C20" s="24">
        <v>2019</v>
      </c>
      <c r="D20" s="65">
        <v>46070</v>
      </c>
    </row>
    <row r="21" spans="1:4" s="8" customFormat="1" ht="25.5">
      <c r="A21" s="2">
        <v>16</v>
      </c>
      <c r="B21" s="51" t="s">
        <v>224</v>
      </c>
      <c r="C21" s="24">
        <v>2019</v>
      </c>
      <c r="D21" s="65">
        <v>23391</v>
      </c>
    </row>
    <row r="22" spans="1:4" s="8" customFormat="1" ht="12.75">
      <c r="A22" s="2">
        <v>17</v>
      </c>
      <c r="B22" s="51" t="s">
        <v>232</v>
      </c>
      <c r="C22" s="24">
        <v>2020</v>
      </c>
      <c r="D22" s="65">
        <v>1394</v>
      </c>
    </row>
    <row r="23" spans="1:4" s="8" customFormat="1" ht="12.75">
      <c r="A23" s="2">
        <v>18</v>
      </c>
      <c r="B23" s="39" t="s">
        <v>233</v>
      </c>
      <c r="C23" s="40">
        <v>2020</v>
      </c>
      <c r="D23" s="65">
        <v>3194</v>
      </c>
    </row>
    <row r="24" spans="1:4" s="8" customFormat="1" ht="25.5">
      <c r="A24" s="2">
        <v>19</v>
      </c>
      <c r="B24" s="39" t="s">
        <v>243</v>
      </c>
      <c r="C24" s="40">
        <v>2020</v>
      </c>
      <c r="D24" s="65">
        <v>982.52</v>
      </c>
    </row>
    <row r="25" spans="1:4" s="8" customFormat="1" ht="25.5">
      <c r="A25" s="2">
        <v>20</v>
      </c>
      <c r="B25" s="39" t="s">
        <v>248</v>
      </c>
      <c r="C25" s="40">
        <v>2021</v>
      </c>
      <c r="D25" s="65">
        <v>549</v>
      </c>
    </row>
    <row r="26" spans="1:4" s="8" customFormat="1" ht="12.75">
      <c r="A26" s="2">
        <v>21</v>
      </c>
      <c r="B26" s="39" t="s">
        <v>247</v>
      </c>
      <c r="C26" s="40">
        <v>2021</v>
      </c>
      <c r="D26" s="65">
        <v>2884.01</v>
      </c>
    </row>
    <row r="27" spans="1:4" s="8" customFormat="1" ht="12.75">
      <c r="A27" s="2">
        <v>22</v>
      </c>
      <c r="B27" s="1" t="s">
        <v>958</v>
      </c>
      <c r="C27" s="2">
        <v>2021</v>
      </c>
      <c r="D27" s="64">
        <v>8892</v>
      </c>
    </row>
    <row r="28" spans="1:4" s="8" customFormat="1" ht="12.75">
      <c r="A28" s="2">
        <v>23</v>
      </c>
      <c r="B28" s="39" t="s">
        <v>959</v>
      </c>
      <c r="C28" s="40">
        <v>2021</v>
      </c>
      <c r="D28" s="65">
        <v>2800</v>
      </c>
    </row>
    <row r="29" spans="1:4" s="8" customFormat="1" ht="12.75">
      <c r="A29" s="2">
        <v>24</v>
      </c>
      <c r="B29" s="39" t="s">
        <v>960</v>
      </c>
      <c r="C29" s="40">
        <v>2021</v>
      </c>
      <c r="D29" s="65">
        <v>5988</v>
      </c>
    </row>
    <row r="30" spans="1:4" s="8" customFormat="1" ht="25.5">
      <c r="A30" s="2">
        <v>25</v>
      </c>
      <c r="B30" s="39" t="s">
        <v>961</v>
      </c>
      <c r="C30" s="40">
        <v>2022</v>
      </c>
      <c r="D30" s="65">
        <v>1314</v>
      </c>
    </row>
    <row r="31" spans="1:4" s="8" customFormat="1" ht="25.5">
      <c r="A31" s="2">
        <v>26</v>
      </c>
      <c r="B31" s="39" t="s">
        <v>962</v>
      </c>
      <c r="C31" s="40">
        <v>2022</v>
      </c>
      <c r="D31" s="65">
        <v>63960</v>
      </c>
    </row>
    <row r="32" spans="1:4" s="8" customFormat="1" ht="12.75">
      <c r="A32" s="2">
        <v>27</v>
      </c>
      <c r="B32" s="202" t="s">
        <v>963</v>
      </c>
      <c r="C32" s="103">
        <v>2023</v>
      </c>
      <c r="D32" s="86">
        <v>1684</v>
      </c>
    </row>
    <row r="33" spans="1:4" s="8" customFormat="1" ht="25.5">
      <c r="A33" s="2">
        <v>28</v>
      </c>
      <c r="B33" s="51" t="s">
        <v>964</v>
      </c>
      <c r="C33" s="24">
        <v>2020</v>
      </c>
      <c r="D33" s="65">
        <v>13810</v>
      </c>
    </row>
    <row r="34" spans="1:4" s="8" customFormat="1" ht="12.75">
      <c r="A34" s="2">
        <v>29</v>
      </c>
      <c r="B34" s="51" t="s">
        <v>965</v>
      </c>
      <c r="C34" s="24">
        <v>2019</v>
      </c>
      <c r="D34" s="65">
        <v>3890</v>
      </c>
    </row>
    <row r="35" spans="1:4" s="8" customFormat="1" ht="12.75">
      <c r="A35" s="2">
        <v>30</v>
      </c>
      <c r="B35" s="51" t="s">
        <v>966</v>
      </c>
      <c r="C35" s="24">
        <v>2019</v>
      </c>
      <c r="D35" s="65">
        <v>879</v>
      </c>
    </row>
    <row r="36" spans="1:4" s="8" customFormat="1" ht="12.75">
      <c r="A36" s="2">
        <v>31</v>
      </c>
      <c r="B36" s="51" t="s">
        <v>967</v>
      </c>
      <c r="C36" s="24">
        <v>2022</v>
      </c>
      <c r="D36" s="65">
        <v>9569.4</v>
      </c>
    </row>
    <row r="37" spans="1:4" s="8" customFormat="1" ht="12.75">
      <c r="A37" s="2">
        <v>32</v>
      </c>
      <c r="B37" s="51" t="s">
        <v>968</v>
      </c>
      <c r="C37" s="24">
        <v>2022</v>
      </c>
      <c r="D37" s="65">
        <v>1075.02</v>
      </c>
    </row>
    <row r="38" spans="1:4" s="8" customFormat="1" ht="25.5">
      <c r="A38" s="2">
        <v>33</v>
      </c>
      <c r="B38" s="51" t="s">
        <v>969</v>
      </c>
      <c r="C38" s="24">
        <v>2022</v>
      </c>
      <c r="D38" s="65">
        <v>3264.42</v>
      </c>
    </row>
    <row r="39" spans="1:4" s="8" customFormat="1" ht="12.75">
      <c r="A39" s="2">
        <v>34</v>
      </c>
      <c r="B39" s="51" t="s">
        <v>970</v>
      </c>
      <c r="C39" s="24">
        <v>2022</v>
      </c>
      <c r="D39" s="65">
        <v>6528.84</v>
      </c>
    </row>
    <row r="40" spans="1:4" s="8" customFormat="1" ht="25.5">
      <c r="A40" s="2">
        <v>35</v>
      </c>
      <c r="B40" s="51" t="s">
        <v>971</v>
      </c>
      <c r="C40" s="24">
        <v>2022</v>
      </c>
      <c r="D40" s="65">
        <v>11856</v>
      </c>
    </row>
    <row r="41" spans="1:4" s="8" customFormat="1" ht="12.75">
      <c r="A41" s="2">
        <v>36</v>
      </c>
      <c r="B41" s="51" t="s">
        <v>972</v>
      </c>
      <c r="C41" s="40">
        <v>2022</v>
      </c>
      <c r="D41" s="65">
        <v>1100</v>
      </c>
    </row>
    <row r="42" spans="1:4" s="8" customFormat="1" ht="12.75">
      <c r="A42" s="2">
        <v>37</v>
      </c>
      <c r="B42" s="39" t="s">
        <v>235</v>
      </c>
      <c r="C42" s="40">
        <v>2020</v>
      </c>
      <c r="D42" s="65">
        <v>494</v>
      </c>
    </row>
    <row r="43" spans="1:4" s="8" customFormat="1" ht="25.5">
      <c r="A43" s="2">
        <v>38</v>
      </c>
      <c r="B43" s="51" t="s">
        <v>245</v>
      </c>
      <c r="C43" s="24">
        <v>2020</v>
      </c>
      <c r="D43" s="64">
        <v>492</v>
      </c>
    </row>
    <row r="44" spans="1:4" s="8" customFormat="1" ht="25.5">
      <c r="A44" s="2">
        <v>39</v>
      </c>
      <c r="B44" s="51" t="s">
        <v>973</v>
      </c>
      <c r="C44" s="24">
        <v>2021</v>
      </c>
      <c r="D44" s="64">
        <v>180</v>
      </c>
    </row>
    <row r="45" spans="1:4" s="8" customFormat="1" ht="12.75">
      <c r="A45" s="2">
        <v>40</v>
      </c>
      <c r="B45" s="51" t="s">
        <v>974</v>
      </c>
      <c r="C45" s="24">
        <v>2021</v>
      </c>
      <c r="D45" s="64">
        <v>158</v>
      </c>
    </row>
    <row r="46" spans="1:4" s="8" customFormat="1" ht="12.75">
      <c r="A46" s="2">
        <v>41</v>
      </c>
      <c r="B46" s="51" t="s">
        <v>975</v>
      </c>
      <c r="C46" s="24">
        <v>2021</v>
      </c>
      <c r="D46" s="64">
        <v>240</v>
      </c>
    </row>
    <row r="47" spans="1:4" s="8" customFormat="1" ht="12.75">
      <c r="A47" s="2">
        <v>42</v>
      </c>
      <c r="B47" s="51" t="s">
        <v>976</v>
      </c>
      <c r="C47" s="24">
        <v>2021</v>
      </c>
      <c r="D47" s="64">
        <v>87</v>
      </c>
    </row>
    <row r="48" spans="1:4" s="8" customFormat="1" ht="12.75">
      <c r="A48" s="2">
        <v>43</v>
      </c>
      <c r="B48" s="51" t="s">
        <v>977</v>
      </c>
      <c r="C48" s="24">
        <v>2021</v>
      </c>
      <c r="D48" s="64">
        <v>350</v>
      </c>
    </row>
    <row r="49" spans="1:4" s="8" customFormat="1" ht="12.75">
      <c r="A49" s="2">
        <v>44</v>
      </c>
      <c r="B49" s="51" t="s">
        <v>978</v>
      </c>
      <c r="C49" s="24">
        <v>2021</v>
      </c>
      <c r="D49" s="64">
        <v>1200</v>
      </c>
    </row>
    <row r="50" spans="1:4" s="8" customFormat="1" ht="12.75">
      <c r="A50" s="2">
        <v>45</v>
      </c>
      <c r="B50" s="51" t="s">
        <v>976</v>
      </c>
      <c r="C50" s="24">
        <v>2021</v>
      </c>
      <c r="D50" s="65">
        <v>87</v>
      </c>
    </row>
    <row r="51" spans="1:4" s="8" customFormat="1" ht="12.75">
      <c r="A51" s="2">
        <v>46</v>
      </c>
      <c r="B51" s="51" t="s">
        <v>979</v>
      </c>
      <c r="C51" s="24">
        <v>2022</v>
      </c>
      <c r="D51" s="65">
        <v>360</v>
      </c>
    </row>
    <row r="52" spans="1:4" s="8" customFormat="1" ht="12.75">
      <c r="A52" s="2">
        <v>47</v>
      </c>
      <c r="B52" s="51" t="s">
        <v>980</v>
      </c>
      <c r="C52" s="24">
        <v>2022</v>
      </c>
      <c r="D52" s="65">
        <v>449.99</v>
      </c>
    </row>
    <row r="53" spans="1:4" s="8" customFormat="1" ht="12.75">
      <c r="A53" s="2">
        <v>48</v>
      </c>
      <c r="B53" s="1" t="s">
        <v>980</v>
      </c>
      <c r="C53" s="2">
        <v>2022</v>
      </c>
      <c r="D53" s="65">
        <v>449.99</v>
      </c>
    </row>
    <row r="54" spans="1:4" s="8" customFormat="1" ht="12.75">
      <c r="A54" s="2">
        <v>49</v>
      </c>
      <c r="B54" s="1" t="s">
        <v>981</v>
      </c>
      <c r="C54" s="2">
        <v>2023</v>
      </c>
      <c r="D54" s="65">
        <v>144</v>
      </c>
    </row>
    <row r="55" spans="1:4" s="8" customFormat="1" ht="25.5">
      <c r="A55" s="2">
        <v>50</v>
      </c>
      <c r="B55" s="1" t="s">
        <v>982</v>
      </c>
      <c r="C55" s="2">
        <v>2019</v>
      </c>
      <c r="D55" s="65">
        <v>660</v>
      </c>
    </row>
    <row r="56" spans="1:4" s="8" customFormat="1" ht="25.5">
      <c r="A56" s="2">
        <v>51</v>
      </c>
      <c r="B56" s="1" t="s">
        <v>983</v>
      </c>
      <c r="C56" s="2">
        <v>2019</v>
      </c>
      <c r="D56" s="65">
        <v>480</v>
      </c>
    </row>
    <row r="57" spans="1:4" s="8" customFormat="1" ht="12.75">
      <c r="A57" s="2">
        <v>52</v>
      </c>
      <c r="B57" s="1" t="s">
        <v>984</v>
      </c>
      <c r="C57" s="2">
        <v>2022</v>
      </c>
      <c r="D57" s="65">
        <v>199</v>
      </c>
    </row>
    <row r="58" spans="1:4" s="8" customFormat="1" ht="12.75">
      <c r="A58" s="2">
        <v>53</v>
      </c>
      <c r="B58" s="1" t="s">
        <v>985</v>
      </c>
      <c r="C58" s="2">
        <v>2019</v>
      </c>
      <c r="D58" s="65">
        <v>21604.95</v>
      </c>
    </row>
    <row r="59" spans="1:4" s="8" customFormat="1" ht="25.5">
      <c r="A59" s="2">
        <v>54</v>
      </c>
      <c r="B59" s="1" t="s">
        <v>238</v>
      </c>
      <c r="C59" s="2">
        <v>2020</v>
      </c>
      <c r="D59" s="65">
        <v>21033</v>
      </c>
    </row>
    <row r="60" spans="1:4" s="8" customFormat="1" ht="25.5">
      <c r="A60" s="2">
        <v>55</v>
      </c>
      <c r="B60" s="1" t="s">
        <v>986</v>
      </c>
      <c r="C60" s="2">
        <v>2021</v>
      </c>
      <c r="D60" s="65">
        <v>48031.5</v>
      </c>
    </row>
    <row r="61" spans="1:4" s="8" customFormat="1" ht="25.5">
      <c r="A61" s="2">
        <v>56</v>
      </c>
      <c r="B61" s="106" t="s">
        <v>988</v>
      </c>
      <c r="C61" s="24">
        <v>2022</v>
      </c>
      <c r="D61" s="65">
        <v>14000</v>
      </c>
    </row>
    <row r="62" spans="1:4" s="8" customFormat="1" ht="12.75">
      <c r="A62" s="2">
        <v>57</v>
      </c>
      <c r="B62" s="106" t="s">
        <v>989</v>
      </c>
      <c r="C62" s="24">
        <v>2021</v>
      </c>
      <c r="D62" s="65">
        <v>3450</v>
      </c>
    </row>
    <row r="63" spans="1:4" s="8" customFormat="1" ht="12.75">
      <c r="A63" s="2">
        <v>58</v>
      </c>
      <c r="B63" s="106" t="s">
        <v>990</v>
      </c>
      <c r="C63" s="24">
        <v>2022</v>
      </c>
      <c r="D63" s="65">
        <v>4549.77</v>
      </c>
    </row>
    <row r="64" spans="1:4" s="8" customFormat="1" ht="12.75">
      <c r="A64" s="2">
        <v>59</v>
      </c>
      <c r="B64" s="107" t="s">
        <v>991</v>
      </c>
      <c r="C64" s="24">
        <v>2022</v>
      </c>
      <c r="D64" s="65">
        <v>8424.27</v>
      </c>
    </row>
    <row r="65" spans="1:4" s="8" customFormat="1" ht="25.5">
      <c r="A65" s="2">
        <v>60</v>
      </c>
      <c r="B65" s="107" t="s">
        <v>242</v>
      </c>
      <c r="C65" s="24">
        <v>2020</v>
      </c>
      <c r="D65" s="65">
        <v>997</v>
      </c>
    </row>
    <row r="66" spans="1:4" s="8" customFormat="1" ht="25.5">
      <c r="A66" s="2">
        <v>61</v>
      </c>
      <c r="B66" s="51" t="s">
        <v>992</v>
      </c>
      <c r="C66" s="24">
        <v>2020</v>
      </c>
      <c r="D66" s="64">
        <v>674</v>
      </c>
    </row>
    <row r="67" spans="1:4" s="8" customFormat="1" ht="12.75">
      <c r="A67" s="2">
        <v>62</v>
      </c>
      <c r="B67" s="51" t="s">
        <v>993</v>
      </c>
      <c r="C67" s="24">
        <v>2020</v>
      </c>
      <c r="D67" s="64">
        <v>553.5</v>
      </c>
    </row>
    <row r="68" spans="1:4" s="8" customFormat="1" ht="12.75">
      <c r="A68" s="2">
        <v>63</v>
      </c>
      <c r="B68" s="107" t="s">
        <v>994</v>
      </c>
      <c r="C68" s="24">
        <v>2020</v>
      </c>
      <c r="D68" s="65">
        <v>1923.72</v>
      </c>
    </row>
    <row r="69" spans="1:4" s="8" customFormat="1" ht="12.75">
      <c r="A69" s="2">
        <v>64</v>
      </c>
      <c r="B69" s="51" t="s">
        <v>995</v>
      </c>
      <c r="C69" s="24">
        <v>2020</v>
      </c>
      <c r="D69" s="64">
        <v>1801.95</v>
      </c>
    </row>
    <row r="70" spans="1:4" s="8" customFormat="1" ht="12.75">
      <c r="A70" s="2">
        <v>65</v>
      </c>
      <c r="B70" s="51" t="s">
        <v>996</v>
      </c>
      <c r="C70" s="24">
        <v>2020</v>
      </c>
      <c r="D70" s="64">
        <v>14741.55</v>
      </c>
    </row>
    <row r="71" spans="1:4" s="8" customFormat="1" ht="38.25">
      <c r="A71" s="2">
        <v>66</v>
      </c>
      <c r="B71" s="51" t="s">
        <v>997</v>
      </c>
      <c r="C71" s="24">
        <v>2020</v>
      </c>
      <c r="D71" s="64">
        <v>2115.6</v>
      </c>
    </row>
    <row r="72" spans="1:4" s="8" customFormat="1" ht="25.5">
      <c r="A72" s="2">
        <v>67</v>
      </c>
      <c r="B72" s="51" t="s">
        <v>998</v>
      </c>
      <c r="C72" s="24">
        <v>2020</v>
      </c>
      <c r="D72" s="64">
        <v>528.9</v>
      </c>
    </row>
    <row r="73" spans="1:4" s="8" customFormat="1" ht="12.75">
      <c r="A73" s="2">
        <v>68</v>
      </c>
      <c r="B73" s="1" t="s">
        <v>244</v>
      </c>
      <c r="C73" s="2">
        <v>2020</v>
      </c>
      <c r="D73" s="65">
        <v>1611.3</v>
      </c>
    </row>
    <row r="74" spans="1:4" s="8" customFormat="1" ht="25.5">
      <c r="A74" s="2">
        <v>69</v>
      </c>
      <c r="B74" s="1" t="s">
        <v>999</v>
      </c>
      <c r="C74" s="2">
        <v>2021</v>
      </c>
      <c r="D74" s="65">
        <v>3955.68</v>
      </c>
    </row>
    <row r="75" spans="1:4" s="8" customFormat="1" ht="25.5">
      <c r="A75" s="2">
        <v>70</v>
      </c>
      <c r="B75" s="1" t="s">
        <v>1000</v>
      </c>
      <c r="C75" s="2">
        <v>2021</v>
      </c>
      <c r="D75" s="65">
        <v>3067.62</v>
      </c>
    </row>
    <row r="76" spans="1:4" s="8" customFormat="1" ht="25.5">
      <c r="A76" s="2">
        <v>71</v>
      </c>
      <c r="B76" s="1" t="s">
        <v>1001</v>
      </c>
      <c r="C76" s="2">
        <v>2021</v>
      </c>
      <c r="D76" s="65">
        <v>7237.32</v>
      </c>
    </row>
    <row r="77" spans="1:4" s="8" customFormat="1" ht="25.5">
      <c r="A77" s="2">
        <v>72</v>
      </c>
      <c r="B77" s="1" t="s">
        <v>1002</v>
      </c>
      <c r="C77" s="2">
        <v>2020</v>
      </c>
      <c r="D77" s="65">
        <v>2153.73</v>
      </c>
    </row>
    <row r="78" spans="1:4" s="8" customFormat="1" ht="12.75">
      <c r="A78" s="2">
        <v>73</v>
      </c>
      <c r="B78" s="1" t="s">
        <v>1003</v>
      </c>
      <c r="C78" s="2">
        <v>2019</v>
      </c>
      <c r="D78" s="65">
        <v>1931.1</v>
      </c>
    </row>
    <row r="79" spans="1:4" s="8" customFormat="1" ht="12.75">
      <c r="A79" s="2">
        <v>74</v>
      </c>
      <c r="B79" s="1" t="s">
        <v>228</v>
      </c>
      <c r="C79" s="2">
        <v>2019</v>
      </c>
      <c r="D79" s="65">
        <v>1500</v>
      </c>
    </row>
    <row r="80" spans="1:4" s="8" customFormat="1" ht="12.75">
      <c r="A80" s="2">
        <v>75</v>
      </c>
      <c r="B80" s="1" t="s">
        <v>1004</v>
      </c>
      <c r="C80" s="2">
        <v>2020</v>
      </c>
      <c r="D80" s="65">
        <v>1156.2</v>
      </c>
    </row>
    <row r="81" spans="1:4" s="8" customFormat="1" ht="25.5">
      <c r="A81" s="2">
        <v>76</v>
      </c>
      <c r="B81" s="1" t="s">
        <v>1005</v>
      </c>
      <c r="C81" s="2">
        <v>2021</v>
      </c>
      <c r="D81" s="65">
        <v>6356.64</v>
      </c>
    </row>
    <row r="82" spans="1:4" s="8" customFormat="1" ht="12.75">
      <c r="A82" s="2">
        <v>77</v>
      </c>
      <c r="B82" s="1" t="s">
        <v>1006</v>
      </c>
      <c r="C82" s="2">
        <v>2022</v>
      </c>
      <c r="D82" s="65">
        <v>8460</v>
      </c>
    </row>
    <row r="83" spans="1:4" s="8" customFormat="1" ht="25.5">
      <c r="A83" s="2">
        <v>78</v>
      </c>
      <c r="B83" s="1" t="s">
        <v>1007</v>
      </c>
      <c r="C83" s="2">
        <v>2020</v>
      </c>
      <c r="D83" s="65">
        <v>18900</v>
      </c>
    </row>
    <row r="84" spans="1:4" s="8" customFormat="1" ht="12.75">
      <c r="A84" s="2">
        <v>79</v>
      </c>
      <c r="B84" s="1" t="s">
        <v>1008</v>
      </c>
      <c r="C84" s="2">
        <v>2020</v>
      </c>
      <c r="D84" s="65">
        <v>6519</v>
      </c>
    </row>
    <row r="85" spans="1:4" s="8" customFormat="1" ht="12.75">
      <c r="A85" s="2">
        <v>80</v>
      </c>
      <c r="B85" s="1" t="s">
        <v>1009</v>
      </c>
      <c r="C85" s="2">
        <v>2021</v>
      </c>
      <c r="D85" s="65">
        <v>4498.73</v>
      </c>
    </row>
    <row r="86" spans="1:4" s="8" customFormat="1" ht="25.5">
      <c r="A86" s="2">
        <v>81</v>
      </c>
      <c r="B86" s="1" t="s">
        <v>1010</v>
      </c>
      <c r="C86" s="2">
        <v>2022</v>
      </c>
      <c r="D86" s="65">
        <v>5410.77</v>
      </c>
    </row>
    <row r="87" spans="1:4" s="8" customFormat="1" ht="25.5">
      <c r="A87" s="2">
        <v>82</v>
      </c>
      <c r="B87" s="1" t="s">
        <v>1011</v>
      </c>
      <c r="C87" s="2">
        <v>2022</v>
      </c>
      <c r="D87" s="65">
        <v>14000</v>
      </c>
    </row>
    <row r="88" spans="1:4" s="8" customFormat="1" ht="25.5">
      <c r="A88" s="2">
        <v>83</v>
      </c>
      <c r="B88" s="1" t="s">
        <v>1012</v>
      </c>
      <c r="C88" s="2">
        <v>2019</v>
      </c>
      <c r="D88" s="65">
        <v>8838.78</v>
      </c>
    </row>
    <row r="89" spans="1:4" s="8" customFormat="1" ht="25.5">
      <c r="A89" s="2">
        <v>84</v>
      </c>
      <c r="B89" s="1" t="s">
        <v>225</v>
      </c>
      <c r="C89" s="2">
        <v>2019</v>
      </c>
      <c r="D89" s="65">
        <v>9790.8</v>
      </c>
    </row>
    <row r="90" spans="1:4" s="8" customFormat="1" ht="12.75">
      <c r="A90" s="2">
        <v>85</v>
      </c>
      <c r="B90" s="1" t="s">
        <v>226</v>
      </c>
      <c r="C90" s="2">
        <v>2019</v>
      </c>
      <c r="D90" s="65">
        <v>1573</v>
      </c>
    </row>
    <row r="91" spans="1:4" s="8" customFormat="1" ht="12.75">
      <c r="A91" s="2">
        <v>86</v>
      </c>
      <c r="B91" s="1" t="s">
        <v>227</v>
      </c>
      <c r="C91" s="2">
        <v>2019</v>
      </c>
      <c r="D91" s="65">
        <v>567</v>
      </c>
    </row>
    <row r="92" spans="1:4" s="8" customFormat="1" ht="12.75">
      <c r="A92" s="2">
        <v>87</v>
      </c>
      <c r="B92" s="1" t="s">
        <v>229</v>
      </c>
      <c r="C92" s="2">
        <v>2019</v>
      </c>
      <c r="D92" s="65">
        <v>2907.35</v>
      </c>
    </row>
    <row r="93" spans="1:4" s="8" customFormat="1" ht="12.75">
      <c r="A93" s="2">
        <v>88</v>
      </c>
      <c r="B93" s="1" t="s">
        <v>230</v>
      </c>
      <c r="C93" s="2">
        <v>2019</v>
      </c>
      <c r="D93" s="65">
        <v>997.67</v>
      </c>
    </row>
    <row r="94" spans="1:4" s="8" customFormat="1" ht="12.75">
      <c r="A94" s="2">
        <v>89</v>
      </c>
      <c r="B94" s="1" t="s">
        <v>1013</v>
      </c>
      <c r="C94" s="2">
        <v>2021</v>
      </c>
      <c r="D94" s="65">
        <v>2706</v>
      </c>
    </row>
    <row r="95" spans="1:4" s="8" customFormat="1" ht="25.5">
      <c r="A95" s="2">
        <v>90</v>
      </c>
      <c r="B95" s="1" t="s">
        <v>1014</v>
      </c>
      <c r="C95" s="2">
        <v>2021</v>
      </c>
      <c r="D95" s="65">
        <v>6273</v>
      </c>
    </row>
    <row r="96" spans="1:4" s="8" customFormat="1" ht="25.5">
      <c r="A96" s="2">
        <v>91</v>
      </c>
      <c r="B96" s="1" t="s">
        <v>1015</v>
      </c>
      <c r="C96" s="2">
        <v>2021</v>
      </c>
      <c r="D96" s="65">
        <v>3822.84</v>
      </c>
    </row>
    <row r="97" spans="1:4" s="8" customFormat="1" ht="25.5">
      <c r="A97" s="2">
        <v>92</v>
      </c>
      <c r="B97" s="1" t="s">
        <v>1016</v>
      </c>
      <c r="C97" s="2">
        <v>2021</v>
      </c>
      <c r="D97" s="65">
        <v>6118.02</v>
      </c>
    </row>
    <row r="98" spans="1:4" s="8" customFormat="1" ht="12.75">
      <c r="A98" s="2">
        <v>93</v>
      </c>
      <c r="B98" s="1" t="s">
        <v>1017</v>
      </c>
      <c r="C98" s="2">
        <v>2022</v>
      </c>
      <c r="D98" s="65">
        <v>1480</v>
      </c>
    </row>
    <row r="99" spans="1:4" s="8" customFormat="1" ht="12.75">
      <c r="A99" s="2">
        <v>94</v>
      </c>
      <c r="B99" s="1" t="s">
        <v>1018</v>
      </c>
      <c r="C99" s="2">
        <v>2022</v>
      </c>
      <c r="D99" s="65">
        <v>1680</v>
      </c>
    </row>
    <row r="100" spans="1:4" s="8" customFormat="1" ht="25.5">
      <c r="A100" s="2">
        <v>95</v>
      </c>
      <c r="B100" s="1" t="s">
        <v>231</v>
      </c>
      <c r="C100" s="2">
        <v>2019</v>
      </c>
      <c r="D100" s="65">
        <v>4500</v>
      </c>
    </row>
    <row r="101" spans="1:4" s="8" customFormat="1" ht="12.75">
      <c r="A101" s="2">
        <v>96</v>
      </c>
      <c r="B101" s="1" t="s">
        <v>1019</v>
      </c>
      <c r="C101" s="2">
        <v>2020</v>
      </c>
      <c r="D101" s="65">
        <v>4330</v>
      </c>
    </row>
    <row r="102" spans="1:4" s="8" customFormat="1" ht="12.75">
      <c r="A102" s="2">
        <v>97</v>
      </c>
      <c r="B102" s="1" t="s">
        <v>1019</v>
      </c>
      <c r="C102" s="2">
        <v>2020</v>
      </c>
      <c r="D102" s="65">
        <v>4330</v>
      </c>
    </row>
    <row r="103" spans="1:4" s="8" customFormat="1" ht="25.5">
      <c r="A103" s="2">
        <v>98</v>
      </c>
      <c r="B103" s="1" t="s">
        <v>1020</v>
      </c>
      <c r="C103" s="2">
        <v>2020</v>
      </c>
      <c r="D103" s="65">
        <v>900.01</v>
      </c>
    </row>
    <row r="104" spans="1:4" s="8" customFormat="1" ht="25.5">
      <c r="A104" s="2">
        <v>99</v>
      </c>
      <c r="B104" s="1" t="s">
        <v>1020</v>
      </c>
      <c r="C104" s="2">
        <v>2020</v>
      </c>
      <c r="D104" s="65">
        <v>900.01</v>
      </c>
    </row>
    <row r="105" spans="1:4" s="8" customFormat="1" ht="12.75">
      <c r="A105" s="2">
        <v>100</v>
      </c>
      <c r="B105" s="1" t="s">
        <v>1021</v>
      </c>
      <c r="C105" s="2">
        <v>2021</v>
      </c>
      <c r="D105" s="65">
        <v>15153.6</v>
      </c>
    </row>
    <row r="106" spans="1:4" s="8" customFormat="1" ht="25.5">
      <c r="A106" s="2">
        <v>101</v>
      </c>
      <c r="B106" s="1" t="s">
        <v>1022</v>
      </c>
      <c r="C106" s="2">
        <v>2021</v>
      </c>
      <c r="D106" s="65">
        <v>9901.5</v>
      </c>
    </row>
    <row r="107" spans="1:4" s="8" customFormat="1" ht="25.5">
      <c r="A107" s="2">
        <v>102</v>
      </c>
      <c r="B107" s="1" t="s">
        <v>1023</v>
      </c>
      <c r="C107" s="2">
        <v>2021</v>
      </c>
      <c r="D107" s="65">
        <v>4050</v>
      </c>
    </row>
    <row r="108" spans="1:4" s="8" customFormat="1" ht="25.5">
      <c r="A108" s="2">
        <v>103</v>
      </c>
      <c r="B108" s="1" t="s">
        <v>1024</v>
      </c>
      <c r="C108" s="2">
        <v>2022</v>
      </c>
      <c r="D108" s="65">
        <v>2075</v>
      </c>
    </row>
    <row r="109" spans="1:4" s="8" customFormat="1" ht="12.75">
      <c r="A109" s="2">
        <v>104</v>
      </c>
      <c r="B109" s="1" t="s">
        <v>1025</v>
      </c>
      <c r="C109" s="2">
        <v>2021</v>
      </c>
      <c r="D109" s="65">
        <v>1980</v>
      </c>
    </row>
    <row r="110" spans="1:4" s="8" customFormat="1" ht="25.5">
      <c r="A110" s="2">
        <v>105</v>
      </c>
      <c r="B110" s="1" t="s">
        <v>1026</v>
      </c>
      <c r="C110" s="2">
        <v>2019</v>
      </c>
      <c r="D110" s="65">
        <v>9910</v>
      </c>
    </row>
    <row r="111" spans="1:4" s="8" customFormat="1" ht="25.5">
      <c r="A111" s="2">
        <v>106</v>
      </c>
      <c r="B111" s="1" t="s">
        <v>1027</v>
      </c>
      <c r="C111" s="2">
        <v>2019</v>
      </c>
      <c r="D111" s="65">
        <v>2490</v>
      </c>
    </row>
    <row r="112" spans="1:4" s="8" customFormat="1" ht="25.5">
      <c r="A112" s="2">
        <v>107</v>
      </c>
      <c r="B112" s="1" t="s">
        <v>1028</v>
      </c>
      <c r="C112" s="2">
        <v>2021</v>
      </c>
      <c r="D112" s="65">
        <v>2800.71</v>
      </c>
    </row>
    <row r="113" spans="1:4" s="8" customFormat="1" ht="25.5">
      <c r="A113" s="2">
        <v>108</v>
      </c>
      <c r="B113" s="1" t="s">
        <v>1028</v>
      </c>
      <c r="C113" s="2">
        <v>2021</v>
      </c>
      <c r="D113" s="65">
        <v>2800.71</v>
      </c>
    </row>
    <row r="114" spans="1:4" s="8" customFormat="1" ht="12.75">
      <c r="A114" s="2">
        <v>109</v>
      </c>
      <c r="B114" s="1" t="s">
        <v>230</v>
      </c>
      <c r="C114" s="2">
        <v>2019</v>
      </c>
      <c r="D114" s="65">
        <v>1099</v>
      </c>
    </row>
    <row r="115" spans="1:4" s="8" customFormat="1" ht="12.75">
      <c r="A115" s="2">
        <v>110</v>
      </c>
      <c r="B115" s="1" t="s">
        <v>990</v>
      </c>
      <c r="C115" s="2">
        <v>2022</v>
      </c>
      <c r="D115" s="65">
        <v>4549.77</v>
      </c>
    </row>
    <row r="116" spans="1:4" s="8" customFormat="1" ht="12.75">
      <c r="A116" s="2">
        <v>111</v>
      </c>
      <c r="B116" s="1" t="s">
        <v>990</v>
      </c>
      <c r="C116" s="2">
        <v>2022</v>
      </c>
      <c r="D116" s="65">
        <v>4549.77</v>
      </c>
    </row>
    <row r="117" spans="1:4" s="8" customFormat="1" ht="25.5">
      <c r="A117" s="2">
        <v>112</v>
      </c>
      <c r="B117" s="1" t="s">
        <v>1029</v>
      </c>
      <c r="C117" s="2">
        <v>2022</v>
      </c>
      <c r="D117" s="65">
        <v>3653.1</v>
      </c>
    </row>
    <row r="118" spans="1:4" s="8" customFormat="1" ht="12.75">
      <c r="A118" s="2">
        <v>113</v>
      </c>
      <c r="B118" s="1" t="s">
        <v>1030</v>
      </c>
      <c r="C118" s="2">
        <v>2022</v>
      </c>
      <c r="D118" s="65">
        <v>2990</v>
      </c>
    </row>
    <row r="119" spans="1:4" s="8" customFormat="1" ht="12.75">
      <c r="A119" s="257" t="s">
        <v>0</v>
      </c>
      <c r="B119" s="258"/>
      <c r="C119" s="259"/>
      <c r="D119" s="221">
        <f>SUM(D6:D118)</f>
        <v>4352640.269999998</v>
      </c>
    </row>
    <row r="120" spans="1:4" ht="13.5" customHeight="1">
      <c r="A120" s="254" t="s">
        <v>106</v>
      </c>
      <c r="B120" s="254"/>
      <c r="C120" s="254"/>
      <c r="D120" s="254"/>
    </row>
    <row r="121" spans="1:4" s="11" customFormat="1" ht="12.75">
      <c r="A121" s="2">
        <v>1</v>
      </c>
      <c r="B121" s="34" t="s">
        <v>292</v>
      </c>
      <c r="C121" s="2">
        <v>2019</v>
      </c>
      <c r="D121" s="66">
        <v>2214</v>
      </c>
    </row>
    <row r="122" spans="1:4" s="11" customFormat="1" ht="12.75">
      <c r="A122" s="2">
        <v>2</v>
      </c>
      <c r="B122" s="34" t="s">
        <v>293</v>
      </c>
      <c r="C122" s="2">
        <v>2020</v>
      </c>
      <c r="D122" s="66">
        <v>2920</v>
      </c>
    </row>
    <row r="123" spans="1:4" s="11" customFormat="1" ht="12.75">
      <c r="A123" s="2">
        <v>3</v>
      </c>
      <c r="B123" s="34" t="s">
        <v>294</v>
      </c>
      <c r="C123" s="2">
        <v>2020</v>
      </c>
      <c r="D123" s="66">
        <v>116235</v>
      </c>
    </row>
    <row r="124" spans="1:4" s="11" customFormat="1" ht="12.75">
      <c r="A124" s="2">
        <v>4</v>
      </c>
      <c r="B124" s="34" t="s">
        <v>295</v>
      </c>
      <c r="C124" s="2">
        <v>2020</v>
      </c>
      <c r="D124" s="66">
        <v>40984.57</v>
      </c>
    </row>
    <row r="125" spans="1:4" s="11" customFormat="1" ht="25.5">
      <c r="A125" s="2">
        <v>5</v>
      </c>
      <c r="B125" s="34" t="s">
        <v>296</v>
      </c>
      <c r="C125" s="2">
        <v>2021</v>
      </c>
      <c r="D125" s="66">
        <v>4500</v>
      </c>
    </row>
    <row r="126" spans="1:4" s="11" customFormat="1" ht="12.75">
      <c r="A126" s="2">
        <v>6</v>
      </c>
      <c r="B126" s="34" t="s">
        <v>1034</v>
      </c>
      <c r="C126" s="2">
        <v>2022</v>
      </c>
      <c r="D126" s="66">
        <v>7700</v>
      </c>
    </row>
    <row r="127" spans="1:4" s="11" customFormat="1" ht="12.75">
      <c r="A127" s="2">
        <v>7</v>
      </c>
      <c r="B127" s="34" t="s">
        <v>1034</v>
      </c>
      <c r="C127" s="2">
        <v>2023</v>
      </c>
      <c r="D127" s="66">
        <v>4791</v>
      </c>
    </row>
    <row r="128" spans="1:4" s="11" customFormat="1" ht="13.5" customHeight="1">
      <c r="A128" s="257" t="s">
        <v>0</v>
      </c>
      <c r="B128" s="258"/>
      <c r="C128" s="259"/>
      <c r="D128" s="221">
        <f>SUM(D121:D127)</f>
        <v>179344.57</v>
      </c>
    </row>
    <row r="129" spans="1:4" s="11" customFormat="1" ht="13.5" customHeight="1">
      <c r="A129" s="254" t="s">
        <v>126</v>
      </c>
      <c r="B129" s="254"/>
      <c r="C129" s="254"/>
      <c r="D129" s="254"/>
    </row>
    <row r="130" spans="1:4" s="11" customFormat="1" ht="12.75">
      <c r="A130" s="24">
        <v>1</v>
      </c>
      <c r="B130" s="203" t="s">
        <v>1449</v>
      </c>
      <c r="C130" s="24">
        <v>2019</v>
      </c>
      <c r="D130" s="222">
        <v>7500</v>
      </c>
    </row>
    <row r="131" spans="1:4" s="11" customFormat="1" ht="12.75">
      <c r="A131" s="24">
        <v>2</v>
      </c>
      <c r="B131" s="203" t="s">
        <v>1450</v>
      </c>
      <c r="C131" s="24">
        <v>2019</v>
      </c>
      <c r="D131" s="222">
        <v>1670</v>
      </c>
    </row>
    <row r="132" spans="1:4" s="11" customFormat="1" ht="12.75">
      <c r="A132" s="24">
        <v>3</v>
      </c>
      <c r="B132" s="203" t="s">
        <v>1451</v>
      </c>
      <c r="C132" s="24">
        <v>2019</v>
      </c>
      <c r="D132" s="222">
        <v>615</v>
      </c>
    </row>
    <row r="133" spans="1:4" s="11" customFormat="1" ht="12.75">
      <c r="A133" s="24">
        <v>4</v>
      </c>
      <c r="B133" s="203" t="s">
        <v>1452</v>
      </c>
      <c r="C133" s="24">
        <v>2019</v>
      </c>
      <c r="D133" s="222">
        <v>870</v>
      </c>
    </row>
    <row r="134" spans="1:4" s="11" customFormat="1" ht="12.75">
      <c r="A134" s="24">
        <v>5</v>
      </c>
      <c r="B134" s="203" t="s">
        <v>1453</v>
      </c>
      <c r="C134" s="24">
        <v>2019</v>
      </c>
      <c r="D134" s="222">
        <v>6150</v>
      </c>
    </row>
    <row r="135" spans="1:4" s="11" customFormat="1" ht="12.75">
      <c r="A135" s="24">
        <v>6</v>
      </c>
      <c r="B135" s="203" t="s">
        <v>1454</v>
      </c>
      <c r="C135" s="24">
        <v>2020</v>
      </c>
      <c r="D135" s="222">
        <v>2850</v>
      </c>
    </row>
    <row r="136" spans="1:4" s="11" customFormat="1" ht="12.75">
      <c r="A136" s="24">
        <v>7</v>
      </c>
      <c r="B136" s="203" t="s">
        <v>1455</v>
      </c>
      <c r="C136" s="24">
        <v>2020</v>
      </c>
      <c r="D136" s="222">
        <v>450</v>
      </c>
    </row>
    <row r="137" spans="1:4" s="11" customFormat="1" ht="12.75">
      <c r="A137" s="24">
        <v>8</v>
      </c>
      <c r="B137" s="203" t="s">
        <v>294</v>
      </c>
      <c r="C137" s="24">
        <v>2020</v>
      </c>
      <c r="D137" s="222">
        <v>116235</v>
      </c>
    </row>
    <row r="138" spans="1:4" s="11" customFormat="1" ht="12.75">
      <c r="A138" s="24">
        <v>9</v>
      </c>
      <c r="B138" s="203" t="s">
        <v>295</v>
      </c>
      <c r="C138" s="24">
        <v>2020</v>
      </c>
      <c r="D138" s="222">
        <v>40984.57</v>
      </c>
    </row>
    <row r="139" spans="1:4" s="11" customFormat="1" ht="12.75">
      <c r="A139" s="24">
        <v>10</v>
      </c>
      <c r="B139" s="203" t="s">
        <v>1456</v>
      </c>
      <c r="C139" s="24">
        <v>2022</v>
      </c>
      <c r="D139" s="222">
        <v>9335.7</v>
      </c>
    </row>
    <row r="140" spans="1:4" s="11" customFormat="1" ht="12.75">
      <c r="A140" s="24">
        <v>11</v>
      </c>
      <c r="B140" s="203" t="s">
        <v>1457</v>
      </c>
      <c r="C140" s="24">
        <v>2023</v>
      </c>
      <c r="D140" s="222">
        <v>369</v>
      </c>
    </row>
    <row r="141" spans="1:4" s="11" customFormat="1" ht="12.75">
      <c r="A141" s="24">
        <v>12</v>
      </c>
      <c r="B141" s="203" t="s">
        <v>1458</v>
      </c>
      <c r="C141" s="24">
        <v>2023</v>
      </c>
      <c r="D141" s="222">
        <v>4899.99</v>
      </c>
    </row>
    <row r="142" spans="1:4" s="11" customFormat="1" ht="12.75">
      <c r="A142" s="24">
        <v>13</v>
      </c>
      <c r="B142" s="203" t="s">
        <v>1459</v>
      </c>
      <c r="C142" s="24">
        <v>2023</v>
      </c>
      <c r="D142" s="222">
        <v>580</v>
      </c>
    </row>
    <row r="143" spans="1:4" s="11" customFormat="1" ht="12.75">
      <c r="A143" s="24">
        <v>14</v>
      </c>
      <c r="B143" s="203" t="s">
        <v>1460</v>
      </c>
      <c r="C143" s="24">
        <v>2023</v>
      </c>
      <c r="D143" s="222">
        <v>3190</v>
      </c>
    </row>
    <row r="144" spans="1:4" s="11" customFormat="1" ht="12.75">
      <c r="A144" s="24">
        <v>15</v>
      </c>
      <c r="B144" s="203" t="s">
        <v>1460</v>
      </c>
      <c r="C144" s="24">
        <v>2023</v>
      </c>
      <c r="D144" s="222">
        <v>3190</v>
      </c>
    </row>
    <row r="145" spans="1:4" s="11" customFormat="1" ht="12.75">
      <c r="A145" s="24">
        <v>16</v>
      </c>
      <c r="B145" s="204" t="s">
        <v>1461</v>
      </c>
      <c r="C145" s="112">
        <v>2023</v>
      </c>
      <c r="D145" s="223">
        <v>1340</v>
      </c>
    </row>
    <row r="146" spans="1:4" s="11" customFormat="1" ht="12.75">
      <c r="A146" s="24">
        <v>17</v>
      </c>
      <c r="B146" s="203" t="s">
        <v>1461</v>
      </c>
      <c r="C146" s="24">
        <v>2023</v>
      </c>
      <c r="D146" s="222">
        <v>1340</v>
      </c>
    </row>
    <row r="147" spans="1:4" s="11" customFormat="1" ht="12.75">
      <c r="A147" s="24">
        <v>18</v>
      </c>
      <c r="B147" s="203" t="s">
        <v>1461</v>
      </c>
      <c r="C147" s="24">
        <v>2023</v>
      </c>
      <c r="D147" s="222">
        <v>1340</v>
      </c>
    </row>
    <row r="148" spans="1:4" s="11" customFormat="1" ht="12.75">
      <c r="A148" s="24">
        <v>19</v>
      </c>
      <c r="B148" s="203" t="s">
        <v>1461</v>
      </c>
      <c r="C148" s="24">
        <v>2023</v>
      </c>
      <c r="D148" s="222">
        <v>1340</v>
      </c>
    </row>
    <row r="149" spans="1:4" s="11" customFormat="1" ht="12.75">
      <c r="A149" s="24">
        <v>20</v>
      </c>
      <c r="B149" s="203" t="s">
        <v>1462</v>
      </c>
      <c r="C149" s="24">
        <v>2023</v>
      </c>
      <c r="D149" s="222">
        <v>1348</v>
      </c>
    </row>
    <row r="150" spans="1:4" s="11" customFormat="1" ht="12.75">
      <c r="A150" s="24">
        <v>21</v>
      </c>
      <c r="B150" s="203" t="s">
        <v>1463</v>
      </c>
      <c r="C150" s="24">
        <v>2023</v>
      </c>
      <c r="D150" s="222">
        <v>4250</v>
      </c>
    </row>
    <row r="151" spans="1:4" s="11" customFormat="1" ht="12.75">
      <c r="A151" s="24">
        <v>22</v>
      </c>
      <c r="B151" s="203" t="s">
        <v>1464</v>
      </c>
      <c r="C151" s="24">
        <v>2023</v>
      </c>
      <c r="D151" s="222">
        <v>1850</v>
      </c>
    </row>
    <row r="152" spans="1:4" s="11" customFormat="1" ht="12.75">
      <c r="A152" s="24">
        <v>23</v>
      </c>
      <c r="B152" s="203" t="s">
        <v>1465</v>
      </c>
      <c r="C152" s="24">
        <v>2023</v>
      </c>
      <c r="D152" s="222">
        <v>490</v>
      </c>
    </row>
    <row r="153" spans="1:4" s="11" customFormat="1" ht="12.75">
      <c r="A153" s="24">
        <v>24</v>
      </c>
      <c r="B153" s="203" t="s">
        <v>1466</v>
      </c>
      <c r="C153" s="24">
        <v>2023</v>
      </c>
      <c r="D153" s="222">
        <v>2548</v>
      </c>
    </row>
    <row r="154" spans="1:4" s="11" customFormat="1" ht="12.75">
      <c r="A154" s="257" t="s">
        <v>0</v>
      </c>
      <c r="B154" s="258"/>
      <c r="C154" s="259"/>
      <c r="D154" s="221">
        <f>SUM(D130:D153)</f>
        <v>214735.26</v>
      </c>
    </row>
    <row r="155" spans="1:4" s="11" customFormat="1" ht="13.5" customHeight="1">
      <c r="A155" s="254" t="s">
        <v>107</v>
      </c>
      <c r="B155" s="254"/>
      <c r="C155" s="254"/>
      <c r="D155" s="254"/>
    </row>
    <row r="156" spans="1:4" s="11" customFormat="1" ht="13.5" customHeight="1">
      <c r="A156" s="2">
        <v>1</v>
      </c>
      <c r="B156" s="169" t="s">
        <v>309</v>
      </c>
      <c r="C156" s="114">
        <v>2019</v>
      </c>
      <c r="D156" s="224">
        <v>5166</v>
      </c>
    </row>
    <row r="157" spans="1:4" s="11" customFormat="1" ht="13.5" customHeight="1">
      <c r="A157" s="2">
        <v>2</v>
      </c>
      <c r="B157" s="169" t="s">
        <v>310</v>
      </c>
      <c r="C157" s="114">
        <v>2019</v>
      </c>
      <c r="D157" s="224">
        <v>2680.17</v>
      </c>
    </row>
    <row r="158" spans="1:4" s="11" customFormat="1" ht="13.5" customHeight="1">
      <c r="A158" s="2">
        <v>3</v>
      </c>
      <c r="B158" s="169" t="s">
        <v>310</v>
      </c>
      <c r="C158" s="114">
        <v>2019</v>
      </c>
      <c r="D158" s="224">
        <v>2680.17</v>
      </c>
    </row>
    <row r="159" spans="1:4" s="11" customFormat="1" ht="13.5" customHeight="1">
      <c r="A159" s="2">
        <v>4</v>
      </c>
      <c r="B159" s="169" t="s">
        <v>310</v>
      </c>
      <c r="C159" s="114">
        <v>2019</v>
      </c>
      <c r="D159" s="224">
        <v>2680.17</v>
      </c>
    </row>
    <row r="160" spans="1:4" s="11" customFormat="1" ht="13.5" customHeight="1">
      <c r="A160" s="2">
        <v>5</v>
      </c>
      <c r="B160" s="169" t="s">
        <v>311</v>
      </c>
      <c r="C160" s="114">
        <v>2020</v>
      </c>
      <c r="D160" s="224">
        <v>3234.9</v>
      </c>
    </row>
    <row r="161" spans="1:4" s="11" customFormat="1" ht="13.5" customHeight="1">
      <c r="A161" s="2">
        <v>6</v>
      </c>
      <c r="B161" s="169" t="s">
        <v>312</v>
      </c>
      <c r="C161" s="114">
        <v>2020</v>
      </c>
      <c r="D161" s="224">
        <v>6580.5</v>
      </c>
    </row>
    <row r="162" spans="1:4" s="11" customFormat="1" ht="13.5" customHeight="1">
      <c r="A162" s="2">
        <v>7</v>
      </c>
      <c r="B162" s="169" t="s">
        <v>310</v>
      </c>
      <c r="C162" s="114">
        <v>2020</v>
      </c>
      <c r="D162" s="224">
        <v>2803.17</v>
      </c>
    </row>
    <row r="163" spans="1:4" s="11" customFormat="1" ht="13.5" customHeight="1">
      <c r="A163" s="2">
        <v>8</v>
      </c>
      <c r="B163" s="169" t="s">
        <v>310</v>
      </c>
      <c r="C163" s="114">
        <v>2020</v>
      </c>
      <c r="D163" s="224">
        <v>2803.17</v>
      </c>
    </row>
    <row r="164" spans="1:4" s="11" customFormat="1" ht="13.5" customHeight="1">
      <c r="A164" s="2">
        <v>9</v>
      </c>
      <c r="B164" s="169" t="s">
        <v>310</v>
      </c>
      <c r="C164" s="114">
        <v>2020</v>
      </c>
      <c r="D164" s="224">
        <v>2803.17</v>
      </c>
    </row>
    <row r="165" spans="1:4" s="11" customFormat="1" ht="13.5" customHeight="1">
      <c r="A165" s="2">
        <v>10</v>
      </c>
      <c r="B165" s="169" t="s">
        <v>310</v>
      </c>
      <c r="C165" s="114">
        <v>2020</v>
      </c>
      <c r="D165" s="224">
        <v>2803.17</v>
      </c>
    </row>
    <row r="166" spans="1:4" s="11" customFormat="1" ht="13.5" customHeight="1">
      <c r="A166" s="2">
        <v>11</v>
      </c>
      <c r="B166" s="169" t="s">
        <v>1043</v>
      </c>
      <c r="C166" s="114">
        <v>2020</v>
      </c>
      <c r="D166" s="224">
        <v>4673</v>
      </c>
    </row>
    <row r="167" spans="1:4" s="11" customFormat="1" ht="13.5" customHeight="1">
      <c r="A167" s="2">
        <v>12</v>
      </c>
      <c r="B167" s="169" t="s">
        <v>313</v>
      </c>
      <c r="C167" s="114">
        <v>2020</v>
      </c>
      <c r="D167" s="224">
        <v>2816.7</v>
      </c>
    </row>
    <row r="168" spans="1:4" s="11" customFormat="1" ht="13.5" customHeight="1">
      <c r="A168" s="2">
        <v>13</v>
      </c>
      <c r="B168" s="169" t="s">
        <v>310</v>
      </c>
      <c r="C168" s="114">
        <v>2020</v>
      </c>
      <c r="D168" s="224">
        <v>2803.17</v>
      </c>
    </row>
    <row r="169" spans="1:4" s="11" customFormat="1" ht="13.5" customHeight="1">
      <c r="A169" s="2">
        <v>14</v>
      </c>
      <c r="B169" s="169" t="s">
        <v>314</v>
      </c>
      <c r="C169" s="115">
        <v>2020</v>
      </c>
      <c r="D169" s="224">
        <v>44993.4</v>
      </c>
    </row>
    <row r="170" spans="1:4" s="11" customFormat="1" ht="13.5" customHeight="1">
      <c r="A170" s="2">
        <v>15</v>
      </c>
      <c r="B170" s="169" t="s">
        <v>313</v>
      </c>
      <c r="C170" s="115">
        <v>2020</v>
      </c>
      <c r="D170" s="224">
        <v>2816.7</v>
      </c>
    </row>
    <row r="171" spans="1:4" s="11" customFormat="1" ht="12.75">
      <c r="A171" s="2">
        <v>16</v>
      </c>
      <c r="B171" s="205" t="s">
        <v>1044</v>
      </c>
      <c r="C171" s="114">
        <v>2020</v>
      </c>
      <c r="D171" s="224">
        <v>59962.5</v>
      </c>
    </row>
    <row r="172" spans="1:4" s="11" customFormat="1" ht="12.75">
      <c r="A172" s="2">
        <v>17</v>
      </c>
      <c r="B172" s="205" t="s">
        <v>882</v>
      </c>
      <c r="C172" s="114">
        <v>2020</v>
      </c>
      <c r="D172" s="224">
        <v>79827</v>
      </c>
    </row>
    <row r="173" spans="1:4" s="11" customFormat="1" ht="25.5">
      <c r="A173" s="2">
        <v>18</v>
      </c>
      <c r="B173" s="205" t="s">
        <v>883</v>
      </c>
      <c r="C173" s="114">
        <v>2020</v>
      </c>
      <c r="D173" s="224">
        <v>127108.2</v>
      </c>
    </row>
    <row r="174" spans="1:4" s="11" customFormat="1" ht="12.75">
      <c r="A174" s="2">
        <v>19</v>
      </c>
      <c r="B174" s="205" t="s">
        <v>318</v>
      </c>
      <c r="C174" s="114">
        <v>2020</v>
      </c>
      <c r="D174" s="224">
        <v>40984.57</v>
      </c>
    </row>
    <row r="175" spans="1:4" s="11" customFormat="1" ht="13.5" customHeight="1">
      <c r="A175" s="2">
        <v>20</v>
      </c>
      <c r="B175" s="205" t="s">
        <v>319</v>
      </c>
      <c r="C175" s="114">
        <v>2020</v>
      </c>
      <c r="D175" s="224">
        <v>254856</v>
      </c>
    </row>
    <row r="176" spans="1:4" s="11" customFormat="1" ht="13.5" customHeight="1">
      <c r="A176" s="2">
        <v>21</v>
      </c>
      <c r="B176" s="169" t="s">
        <v>315</v>
      </c>
      <c r="C176" s="114">
        <v>2021</v>
      </c>
      <c r="D176" s="224">
        <v>2367.75</v>
      </c>
    </row>
    <row r="177" spans="1:4" s="11" customFormat="1" ht="13.5" customHeight="1">
      <c r="A177" s="2">
        <v>22</v>
      </c>
      <c r="B177" s="205" t="s">
        <v>315</v>
      </c>
      <c r="C177" s="114">
        <v>2021</v>
      </c>
      <c r="D177" s="224">
        <v>2367.75</v>
      </c>
    </row>
    <row r="178" spans="1:4" s="11" customFormat="1" ht="13.5" customHeight="1">
      <c r="A178" s="2">
        <v>23</v>
      </c>
      <c r="B178" s="205" t="s">
        <v>316</v>
      </c>
      <c r="C178" s="114">
        <v>2021</v>
      </c>
      <c r="D178" s="224">
        <v>1853.61</v>
      </c>
    </row>
    <row r="179" spans="1:4" s="11" customFormat="1" ht="13.5" customHeight="1">
      <c r="A179" s="2">
        <v>24</v>
      </c>
      <c r="B179" s="205" t="s">
        <v>317</v>
      </c>
      <c r="C179" s="114">
        <v>2022</v>
      </c>
      <c r="D179" s="224">
        <v>5271.78</v>
      </c>
    </row>
    <row r="180" spans="1:4" s="11" customFormat="1" ht="13.5" customHeight="1">
      <c r="A180" s="2">
        <v>25</v>
      </c>
      <c r="B180" s="205" t="s">
        <v>1045</v>
      </c>
      <c r="C180" s="114">
        <v>2022</v>
      </c>
      <c r="D180" s="224">
        <v>6760.08</v>
      </c>
    </row>
    <row r="181" spans="1:4" s="11" customFormat="1" ht="13.5" customHeight="1">
      <c r="A181" s="2">
        <v>26</v>
      </c>
      <c r="B181" s="205" t="s">
        <v>1046</v>
      </c>
      <c r="C181" s="114">
        <v>2022</v>
      </c>
      <c r="D181" s="224">
        <v>3554.7</v>
      </c>
    </row>
    <row r="182" spans="1:4" s="11" customFormat="1" ht="13.5" customHeight="1">
      <c r="A182" s="2">
        <v>27</v>
      </c>
      <c r="B182" s="205" t="s">
        <v>1047</v>
      </c>
      <c r="C182" s="114">
        <v>2022</v>
      </c>
      <c r="D182" s="224">
        <v>6371.4</v>
      </c>
    </row>
    <row r="183" spans="1:4" s="11" customFormat="1" ht="13.5" customHeight="1">
      <c r="A183" s="2">
        <v>28</v>
      </c>
      <c r="B183" s="205" t="s">
        <v>1048</v>
      </c>
      <c r="C183" s="114">
        <v>2023</v>
      </c>
      <c r="D183" s="224">
        <v>413357.79</v>
      </c>
    </row>
    <row r="184" spans="1:4" s="8" customFormat="1" ht="12.75" customHeight="1">
      <c r="A184" s="257" t="s">
        <v>0</v>
      </c>
      <c r="B184" s="258"/>
      <c r="C184" s="259"/>
      <c r="D184" s="221">
        <f>SUM(D156:D183)</f>
        <v>1096980.69</v>
      </c>
    </row>
    <row r="185" spans="1:4" s="8" customFormat="1" ht="12.75" customHeight="1">
      <c r="A185" s="254" t="s">
        <v>108</v>
      </c>
      <c r="B185" s="254"/>
      <c r="C185" s="254"/>
      <c r="D185" s="254"/>
    </row>
    <row r="186" spans="1:4" s="8" customFormat="1" ht="12.75">
      <c r="A186" s="2">
        <v>1</v>
      </c>
      <c r="B186" s="206" t="s">
        <v>364</v>
      </c>
      <c r="C186" s="120">
        <v>2019</v>
      </c>
      <c r="D186" s="172">
        <v>4800</v>
      </c>
    </row>
    <row r="187" spans="1:4" s="8" customFormat="1" ht="12.75">
      <c r="A187" s="2">
        <v>2</v>
      </c>
      <c r="B187" s="206" t="s">
        <v>365</v>
      </c>
      <c r="C187" s="120">
        <v>2019</v>
      </c>
      <c r="D187" s="172">
        <v>1300</v>
      </c>
    </row>
    <row r="188" spans="1:4" s="8" customFormat="1" ht="12.75">
      <c r="A188" s="2">
        <v>3</v>
      </c>
      <c r="B188" s="206" t="s">
        <v>366</v>
      </c>
      <c r="C188" s="120">
        <v>2019</v>
      </c>
      <c r="D188" s="172">
        <v>2339</v>
      </c>
    </row>
    <row r="189" spans="1:4" s="8" customFormat="1" ht="12.75">
      <c r="A189" s="2">
        <v>4</v>
      </c>
      <c r="B189" s="206" t="s">
        <v>367</v>
      </c>
      <c r="C189" s="120">
        <v>2019</v>
      </c>
      <c r="D189" s="172">
        <v>3500</v>
      </c>
    </row>
    <row r="190" spans="1:4" s="8" customFormat="1" ht="12.75">
      <c r="A190" s="2">
        <v>5</v>
      </c>
      <c r="B190" s="206" t="s">
        <v>368</v>
      </c>
      <c r="C190" s="120">
        <v>2019</v>
      </c>
      <c r="D190" s="172">
        <v>3000</v>
      </c>
    </row>
    <row r="191" spans="1:4" s="8" customFormat="1" ht="25.5">
      <c r="A191" s="2">
        <v>6</v>
      </c>
      <c r="B191" s="206" t="s">
        <v>369</v>
      </c>
      <c r="C191" s="120">
        <v>2019</v>
      </c>
      <c r="D191" s="172">
        <v>3591.6</v>
      </c>
    </row>
    <row r="192" spans="1:4" s="8" customFormat="1" ht="25.5">
      <c r="A192" s="2">
        <v>7</v>
      </c>
      <c r="B192" s="206" t="s">
        <v>370</v>
      </c>
      <c r="C192" s="120">
        <v>2019</v>
      </c>
      <c r="D192" s="172">
        <v>26424.09</v>
      </c>
    </row>
    <row r="193" spans="1:4" s="8" customFormat="1" ht="12.75">
      <c r="A193" s="2">
        <v>8</v>
      </c>
      <c r="B193" s="206" t="s">
        <v>371</v>
      </c>
      <c r="C193" s="120">
        <v>2019</v>
      </c>
      <c r="D193" s="172">
        <v>2878.2</v>
      </c>
    </row>
    <row r="194" spans="1:4" s="8" customFormat="1" ht="12.75">
      <c r="A194" s="2">
        <v>9</v>
      </c>
      <c r="B194" s="206" t="s">
        <v>372</v>
      </c>
      <c r="C194" s="120">
        <v>2019</v>
      </c>
      <c r="D194" s="172">
        <v>971.7</v>
      </c>
    </row>
    <row r="195" spans="1:4" s="8" customFormat="1" ht="12.75">
      <c r="A195" s="2">
        <v>10</v>
      </c>
      <c r="B195" s="206" t="s">
        <v>372</v>
      </c>
      <c r="C195" s="120">
        <v>2019</v>
      </c>
      <c r="D195" s="172">
        <v>971.7</v>
      </c>
    </row>
    <row r="196" spans="1:4" s="8" customFormat="1" ht="12.75">
      <c r="A196" s="2">
        <v>11</v>
      </c>
      <c r="B196" s="206" t="s">
        <v>372</v>
      </c>
      <c r="C196" s="120">
        <v>2019</v>
      </c>
      <c r="D196" s="172">
        <v>971.7</v>
      </c>
    </row>
    <row r="197" spans="1:4" s="8" customFormat="1" ht="25.5">
      <c r="A197" s="2">
        <v>12</v>
      </c>
      <c r="B197" s="206" t="s">
        <v>373</v>
      </c>
      <c r="C197" s="120">
        <v>2019</v>
      </c>
      <c r="D197" s="65">
        <v>1090</v>
      </c>
    </row>
    <row r="198" spans="1:4" s="8" customFormat="1" ht="25.5">
      <c r="A198" s="2">
        <v>13</v>
      </c>
      <c r="B198" s="47" t="s">
        <v>373</v>
      </c>
      <c r="C198" s="120">
        <v>2019</v>
      </c>
      <c r="D198" s="172">
        <v>1090</v>
      </c>
    </row>
    <row r="199" spans="1:4" s="84" customFormat="1" ht="12.75">
      <c r="A199" s="2">
        <v>14</v>
      </c>
      <c r="B199" s="47" t="s">
        <v>374</v>
      </c>
      <c r="C199" s="45">
        <v>2019</v>
      </c>
      <c r="D199" s="64">
        <v>184.5</v>
      </c>
    </row>
    <row r="200" spans="1:4" s="84" customFormat="1" ht="12.75">
      <c r="A200" s="2">
        <v>15</v>
      </c>
      <c r="B200" s="47" t="s">
        <v>375</v>
      </c>
      <c r="C200" s="45">
        <v>2019</v>
      </c>
      <c r="D200" s="64">
        <v>1999</v>
      </c>
    </row>
    <row r="201" spans="1:4" s="84" customFormat="1" ht="12.75">
      <c r="A201" s="2">
        <v>16</v>
      </c>
      <c r="B201" s="47" t="s">
        <v>376</v>
      </c>
      <c r="C201" s="45">
        <v>2019</v>
      </c>
      <c r="D201" s="64">
        <v>420</v>
      </c>
    </row>
    <row r="202" spans="1:4" s="84" customFormat="1" ht="12.75">
      <c r="A202" s="2">
        <v>17</v>
      </c>
      <c r="B202" s="47" t="s">
        <v>376</v>
      </c>
      <c r="C202" s="45">
        <v>2019</v>
      </c>
      <c r="D202" s="64">
        <v>420</v>
      </c>
    </row>
    <row r="203" spans="1:4" s="84" customFormat="1" ht="12.75">
      <c r="A203" s="2">
        <v>18</v>
      </c>
      <c r="B203" s="47" t="s">
        <v>376</v>
      </c>
      <c r="C203" s="45">
        <v>2019</v>
      </c>
      <c r="D203" s="64">
        <v>420</v>
      </c>
    </row>
    <row r="204" spans="1:4" s="84" customFormat="1" ht="12.75">
      <c r="A204" s="2">
        <v>19</v>
      </c>
      <c r="B204" s="47" t="s">
        <v>376</v>
      </c>
      <c r="C204" s="45">
        <v>2019</v>
      </c>
      <c r="D204" s="64">
        <v>420</v>
      </c>
    </row>
    <row r="205" spans="1:4" s="84" customFormat="1" ht="12.75">
      <c r="A205" s="2">
        <v>20</v>
      </c>
      <c r="B205" s="47" t="s">
        <v>376</v>
      </c>
      <c r="C205" s="45">
        <v>2019</v>
      </c>
      <c r="D205" s="64">
        <v>420</v>
      </c>
    </row>
    <row r="206" spans="1:4" s="84" customFormat="1" ht="12.75">
      <c r="A206" s="2">
        <v>21</v>
      </c>
      <c r="B206" s="47" t="s">
        <v>376</v>
      </c>
      <c r="C206" s="45">
        <v>2019</v>
      </c>
      <c r="D206" s="64">
        <v>420</v>
      </c>
    </row>
    <row r="207" spans="1:4" s="84" customFormat="1" ht="12.75">
      <c r="A207" s="2">
        <v>22</v>
      </c>
      <c r="B207" s="47" t="s">
        <v>376</v>
      </c>
      <c r="C207" s="45">
        <v>2019</v>
      </c>
      <c r="D207" s="64">
        <v>420</v>
      </c>
    </row>
    <row r="208" spans="1:4" s="8" customFormat="1" ht="12.75">
      <c r="A208" s="2">
        <v>23</v>
      </c>
      <c r="B208" s="47" t="s">
        <v>377</v>
      </c>
      <c r="C208" s="45">
        <v>2019</v>
      </c>
      <c r="D208" s="64">
        <v>440</v>
      </c>
    </row>
    <row r="209" spans="1:4" s="8" customFormat="1" ht="12.75">
      <c r="A209" s="2">
        <v>24</v>
      </c>
      <c r="B209" s="47" t="s">
        <v>377</v>
      </c>
      <c r="C209" s="45">
        <v>2019</v>
      </c>
      <c r="D209" s="64">
        <v>440</v>
      </c>
    </row>
    <row r="210" spans="1:4" s="8" customFormat="1" ht="12.75">
      <c r="A210" s="2">
        <v>25</v>
      </c>
      <c r="B210" s="47" t="s">
        <v>377</v>
      </c>
      <c r="C210" s="45">
        <v>2019</v>
      </c>
      <c r="D210" s="64">
        <v>440</v>
      </c>
    </row>
    <row r="211" spans="1:4" s="8" customFormat="1" ht="12.75">
      <c r="A211" s="2">
        <v>26</v>
      </c>
      <c r="B211" s="47" t="s">
        <v>377</v>
      </c>
      <c r="C211" s="45">
        <v>2019</v>
      </c>
      <c r="D211" s="64">
        <v>440</v>
      </c>
    </row>
    <row r="212" spans="1:4" s="8" customFormat="1" ht="12.75">
      <c r="A212" s="2">
        <v>27</v>
      </c>
      <c r="B212" s="47" t="s">
        <v>377</v>
      </c>
      <c r="C212" s="45">
        <v>2019</v>
      </c>
      <c r="D212" s="64">
        <v>440</v>
      </c>
    </row>
    <row r="213" spans="1:4" s="8" customFormat="1" ht="12.75">
      <c r="A213" s="2">
        <v>28</v>
      </c>
      <c r="B213" s="47" t="s">
        <v>377</v>
      </c>
      <c r="C213" s="45">
        <v>2019</v>
      </c>
      <c r="D213" s="64">
        <v>440</v>
      </c>
    </row>
    <row r="214" spans="1:4" s="8" customFormat="1" ht="12.75">
      <c r="A214" s="2">
        <v>29</v>
      </c>
      <c r="B214" s="47" t="s">
        <v>378</v>
      </c>
      <c r="C214" s="45">
        <v>2019</v>
      </c>
      <c r="D214" s="64">
        <v>370</v>
      </c>
    </row>
    <row r="215" spans="1:4" s="8" customFormat="1" ht="12.75">
      <c r="A215" s="2">
        <v>30</v>
      </c>
      <c r="B215" s="47" t="s">
        <v>379</v>
      </c>
      <c r="C215" s="45">
        <v>2019</v>
      </c>
      <c r="D215" s="64">
        <v>1249.99</v>
      </c>
    </row>
    <row r="216" spans="1:4" s="8" customFormat="1" ht="12.75">
      <c r="A216" s="2">
        <v>31</v>
      </c>
      <c r="B216" s="47" t="s">
        <v>379</v>
      </c>
      <c r="C216" s="45">
        <v>2019</v>
      </c>
      <c r="D216" s="64">
        <v>1249.99</v>
      </c>
    </row>
    <row r="217" spans="1:4" s="8" customFormat="1" ht="25.5">
      <c r="A217" s="2">
        <v>32</v>
      </c>
      <c r="B217" s="47" t="s">
        <v>380</v>
      </c>
      <c r="C217" s="45">
        <v>2020</v>
      </c>
      <c r="D217" s="64">
        <v>1725</v>
      </c>
    </row>
    <row r="218" spans="1:4" s="8" customFormat="1" ht="25.5">
      <c r="A218" s="2">
        <v>33</v>
      </c>
      <c r="B218" s="47" t="s">
        <v>380</v>
      </c>
      <c r="C218" s="45">
        <v>2020</v>
      </c>
      <c r="D218" s="64">
        <v>1725</v>
      </c>
    </row>
    <row r="219" spans="1:4" s="8" customFormat="1" ht="25.5">
      <c r="A219" s="2">
        <v>34</v>
      </c>
      <c r="B219" s="47" t="s">
        <v>381</v>
      </c>
      <c r="C219" s="45">
        <v>2020</v>
      </c>
      <c r="D219" s="64">
        <v>579</v>
      </c>
    </row>
    <row r="220" spans="1:4" s="8" customFormat="1" ht="25.5">
      <c r="A220" s="2">
        <v>35</v>
      </c>
      <c r="B220" s="47" t="s">
        <v>381</v>
      </c>
      <c r="C220" s="45">
        <v>2020</v>
      </c>
      <c r="D220" s="64">
        <v>5708.99</v>
      </c>
    </row>
    <row r="221" spans="1:4" s="8" customFormat="1" ht="12.75">
      <c r="A221" s="2">
        <v>36</v>
      </c>
      <c r="B221" s="47" t="s">
        <v>382</v>
      </c>
      <c r="C221" s="45">
        <v>2020</v>
      </c>
      <c r="D221" s="64">
        <v>2000</v>
      </c>
    </row>
    <row r="222" spans="1:4" s="8" customFormat="1" ht="12.75">
      <c r="A222" s="2">
        <v>37</v>
      </c>
      <c r="B222" s="47" t="s">
        <v>383</v>
      </c>
      <c r="C222" s="45">
        <v>2020</v>
      </c>
      <c r="D222" s="64">
        <v>3200</v>
      </c>
    </row>
    <row r="223" spans="1:4" s="8" customFormat="1" ht="12.75">
      <c r="A223" s="2">
        <v>38</v>
      </c>
      <c r="B223" s="47" t="s">
        <v>384</v>
      </c>
      <c r="C223" s="45">
        <v>2020</v>
      </c>
      <c r="D223" s="64">
        <v>1899</v>
      </c>
    </row>
    <row r="224" spans="1:4" s="8" customFormat="1" ht="12.75">
      <c r="A224" s="2">
        <v>39</v>
      </c>
      <c r="B224" s="47" t="s">
        <v>385</v>
      </c>
      <c r="C224" s="45">
        <v>2020</v>
      </c>
      <c r="D224" s="64">
        <v>1599</v>
      </c>
    </row>
    <row r="225" spans="1:4" s="8" customFormat="1" ht="12.75">
      <c r="A225" s="2">
        <v>40</v>
      </c>
      <c r="B225" s="47" t="s">
        <v>385</v>
      </c>
      <c r="C225" s="45">
        <v>2020</v>
      </c>
      <c r="D225" s="64">
        <v>1599</v>
      </c>
    </row>
    <row r="226" spans="1:4" s="84" customFormat="1" ht="12.75">
      <c r="A226" s="2">
        <v>41</v>
      </c>
      <c r="B226" s="47" t="s">
        <v>386</v>
      </c>
      <c r="C226" s="45">
        <v>2021</v>
      </c>
      <c r="D226" s="64">
        <v>92988</v>
      </c>
    </row>
    <row r="227" spans="1:4" s="84" customFormat="1" ht="12.75">
      <c r="A227" s="2">
        <v>42</v>
      </c>
      <c r="B227" s="47" t="s">
        <v>387</v>
      </c>
      <c r="C227" s="46">
        <v>2021</v>
      </c>
      <c r="D227" s="65">
        <v>40984.57</v>
      </c>
    </row>
    <row r="228" spans="1:4" s="8" customFormat="1" ht="12.75">
      <c r="A228" s="2">
        <v>43</v>
      </c>
      <c r="B228" s="47" t="s">
        <v>388</v>
      </c>
      <c r="C228" s="46">
        <v>2021</v>
      </c>
      <c r="D228" s="65">
        <v>1318.56</v>
      </c>
    </row>
    <row r="229" spans="1:4" s="8" customFormat="1" ht="12.75">
      <c r="A229" s="2">
        <v>44</v>
      </c>
      <c r="B229" s="47" t="s">
        <v>388</v>
      </c>
      <c r="C229" s="46">
        <v>2021</v>
      </c>
      <c r="D229" s="65">
        <v>1318.56</v>
      </c>
    </row>
    <row r="230" spans="1:4" s="8" customFormat="1" ht="12.75">
      <c r="A230" s="2">
        <v>45</v>
      </c>
      <c r="B230" s="47" t="s">
        <v>389</v>
      </c>
      <c r="C230" s="46">
        <v>2021</v>
      </c>
      <c r="D230" s="65">
        <v>1799</v>
      </c>
    </row>
    <row r="231" spans="1:4" s="8" customFormat="1" ht="12.75">
      <c r="A231" s="2">
        <v>46</v>
      </c>
      <c r="B231" s="47" t="s">
        <v>390</v>
      </c>
      <c r="C231" s="46">
        <v>2021</v>
      </c>
      <c r="D231" s="65">
        <v>2899</v>
      </c>
    </row>
    <row r="232" spans="1:4" s="8" customFormat="1" ht="12.75">
      <c r="A232" s="2">
        <v>47</v>
      </c>
      <c r="B232" s="47" t="s">
        <v>1120</v>
      </c>
      <c r="C232" s="46">
        <v>2021</v>
      </c>
      <c r="D232" s="65">
        <v>8499</v>
      </c>
    </row>
    <row r="233" spans="1:4" s="8" customFormat="1" ht="12.75">
      <c r="A233" s="2">
        <v>48</v>
      </c>
      <c r="B233" s="47" t="s">
        <v>391</v>
      </c>
      <c r="C233" s="46">
        <v>2021</v>
      </c>
      <c r="D233" s="65">
        <v>20450</v>
      </c>
    </row>
    <row r="234" spans="1:4" s="8" customFormat="1" ht="12.75">
      <c r="A234" s="2">
        <v>49</v>
      </c>
      <c r="B234" s="47" t="s">
        <v>391</v>
      </c>
      <c r="C234" s="46">
        <v>2021</v>
      </c>
      <c r="D234" s="65">
        <v>16450</v>
      </c>
    </row>
    <row r="235" spans="1:4" s="8" customFormat="1" ht="12.75">
      <c r="A235" s="2">
        <v>50</v>
      </c>
      <c r="B235" s="47" t="s">
        <v>392</v>
      </c>
      <c r="C235" s="46">
        <v>2022</v>
      </c>
      <c r="D235" s="65">
        <v>999.99</v>
      </c>
    </row>
    <row r="236" spans="1:4" s="8" customFormat="1" ht="12.75">
      <c r="A236" s="2">
        <v>51</v>
      </c>
      <c r="B236" s="47" t="s">
        <v>393</v>
      </c>
      <c r="C236" s="46">
        <v>2022</v>
      </c>
      <c r="D236" s="65">
        <v>699</v>
      </c>
    </row>
    <row r="237" spans="1:4" s="8" customFormat="1" ht="12.75">
      <c r="A237" s="2">
        <v>52</v>
      </c>
      <c r="B237" s="47" t="s">
        <v>1121</v>
      </c>
      <c r="C237" s="46">
        <v>2023</v>
      </c>
      <c r="D237" s="65">
        <v>780</v>
      </c>
    </row>
    <row r="238" spans="1:4" s="8" customFormat="1" ht="12.75">
      <c r="A238" s="2">
        <v>53</v>
      </c>
      <c r="B238" s="47" t="s">
        <v>1121</v>
      </c>
      <c r="C238" s="46">
        <v>2023</v>
      </c>
      <c r="D238" s="65">
        <v>780</v>
      </c>
    </row>
    <row r="239" spans="1:4" s="8" customFormat="1" ht="12.75">
      <c r="A239" s="2">
        <v>54</v>
      </c>
      <c r="B239" s="47" t="s">
        <v>1122</v>
      </c>
      <c r="C239" s="46">
        <v>2023</v>
      </c>
      <c r="D239" s="65">
        <v>520</v>
      </c>
    </row>
    <row r="240" spans="1:4" s="8" customFormat="1" ht="12.75">
      <c r="A240" s="2">
        <v>55</v>
      </c>
      <c r="B240" s="47" t="s">
        <v>1122</v>
      </c>
      <c r="C240" s="46">
        <v>2023</v>
      </c>
      <c r="D240" s="65">
        <v>520</v>
      </c>
    </row>
    <row r="241" spans="1:4" s="8" customFormat="1" ht="12.75">
      <c r="A241" s="2">
        <v>56</v>
      </c>
      <c r="B241" s="47" t="s">
        <v>1123</v>
      </c>
      <c r="C241" s="46">
        <v>2023</v>
      </c>
      <c r="D241" s="65">
        <v>2619</v>
      </c>
    </row>
    <row r="242" spans="1:4" ht="12.75">
      <c r="A242" s="257" t="s">
        <v>0</v>
      </c>
      <c r="B242" s="258"/>
      <c r="C242" s="259"/>
      <c r="D242" s="221">
        <f>SUM(D186:D241)</f>
        <v>277221.14</v>
      </c>
    </row>
    <row r="243" spans="1:4" ht="12.75">
      <c r="A243" s="254" t="s">
        <v>109</v>
      </c>
      <c r="B243" s="254"/>
      <c r="C243" s="254"/>
      <c r="D243" s="254"/>
    </row>
    <row r="244" spans="1:4" ht="12.75">
      <c r="A244" s="2">
        <v>1</v>
      </c>
      <c r="B244" s="34" t="s">
        <v>403</v>
      </c>
      <c r="C244" s="35">
        <v>2019</v>
      </c>
      <c r="D244" s="66">
        <v>2226.3</v>
      </c>
    </row>
    <row r="245" spans="1:4" ht="12.75">
      <c r="A245" s="2">
        <v>2</v>
      </c>
      <c r="B245" s="34" t="s">
        <v>404</v>
      </c>
      <c r="C245" s="35">
        <v>2019</v>
      </c>
      <c r="D245" s="66">
        <v>2091</v>
      </c>
    </row>
    <row r="246" spans="1:4" ht="12.75">
      <c r="A246" s="2">
        <v>3</v>
      </c>
      <c r="B246" s="1" t="s">
        <v>1055</v>
      </c>
      <c r="C246" s="2">
        <v>2019</v>
      </c>
      <c r="D246" s="64">
        <v>1099.62</v>
      </c>
    </row>
    <row r="247" spans="1:4" ht="25.5">
      <c r="A247" s="2">
        <v>4</v>
      </c>
      <c r="B247" s="1" t="s">
        <v>1056</v>
      </c>
      <c r="C247" s="2">
        <v>2020</v>
      </c>
      <c r="D247" s="64">
        <v>4399.99</v>
      </c>
    </row>
    <row r="248" spans="1:4" ht="12.75">
      <c r="A248" s="2">
        <v>5</v>
      </c>
      <c r="B248" s="1" t="s">
        <v>294</v>
      </c>
      <c r="C248" s="2">
        <v>2020</v>
      </c>
      <c r="D248" s="64">
        <v>92988</v>
      </c>
    </row>
    <row r="249" spans="1:4" ht="12.75">
      <c r="A249" s="2">
        <v>6</v>
      </c>
      <c r="B249" s="1" t="s">
        <v>405</v>
      </c>
      <c r="C249" s="2">
        <v>2020</v>
      </c>
      <c r="D249" s="64">
        <v>13137.73</v>
      </c>
    </row>
    <row r="250" spans="1:4" ht="25.5">
      <c r="A250" s="2">
        <v>7</v>
      </c>
      <c r="B250" s="1" t="s">
        <v>406</v>
      </c>
      <c r="C250" s="2">
        <v>2020</v>
      </c>
      <c r="D250" s="64">
        <v>27846.84</v>
      </c>
    </row>
    <row r="251" spans="1:4" ht="25.5">
      <c r="A251" s="2">
        <v>8</v>
      </c>
      <c r="B251" s="1" t="s">
        <v>1057</v>
      </c>
      <c r="C251" s="2">
        <v>2021</v>
      </c>
      <c r="D251" s="64">
        <v>1450</v>
      </c>
    </row>
    <row r="252" spans="1:4" ht="25.5">
      <c r="A252" s="2">
        <v>9</v>
      </c>
      <c r="B252" s="1" t="s">
        <v>1058</v>
      </c>
      <c r="C252" s="2">
        <v>2022</v>
      </c>
      <c r="D252" s="64">
        <v>2300</v>
      </c>
    </row>
    <row r="253" spans="1:4" ht="12.75">
      <c r="A253" s="2">
        <v>10</v>
      </c>
      <c r="B253" s="1" t="s">
        <v>1059</v>
      </c>
      <c r="C253" s="2">
        <v>2023</v>
      </c>
      <c r="D253" s="64">
        <v>2450</v>
      </c>
    </row>
    <row r="254" spans="1:4" ht="12.75">
      <c r="A254" s="2">
        <v>11</v>
      </c>
      <c r="B254" s="1" t="s">
        <v>1060</v>
      </c>
      <c r="C254" s="2">
        <v>2023</v>
      </c>
      <c r="D254" s="64">
        <v>2059</v>
      </c>
    </row>
    <row r="255" spans="1:4" ht="12.75">
      <c r="A255" s="2">
        <v>12</v>
      </c>
      <c r="B255" s="1" t="s">
        <v>232</v>
      </c>
      <c r="C255" s="2">
        <v>2023</v>
      </c>
      <c r="D255" s="64">
        <v>1499</v>
      </c>
    </row>
    <row r="256" spans="1:4" s="4" customFormat="1" ht="12.75">
      <c r="A256" s="2">
        <v>13</v>
      </c>
      <c r="B256" s="1" t="s">
        <v>1061</v>
      </c>
      <c r="C256" s="2">
        <v>2023</v>
      </c>
      <c r="D256" s="64">
        <v>201415.83</v>
      </c>
    </row>
    <row r="257" spans="1:4" s="12" customFormat="1" ht="12.75">
      <c r="A257" s="257" t="s">
        <v>0</v>
      </c>
      <c r="B257" s="258"/>
      <c r="C257" s="259"/>
      <c r="D257" s="221">
        <f>SUM(D244:D256)</f>
        <v>354963.31</v>
      </c>
    </row>
    <row r="258" spans="1:4" s="4" customFormat="1" ht="12.75">
      <c r="A258" s="254" t="s">
        <v>110</v>
      </c>
      <c r="B258" s="254"/>
      <c r="C258" s="254"/>
      <c r="D258" s="254"/>
    </row>
    <row r="259" spans="1:4" ht="12.75">
      <c r="A259" s="2">
        <v>1</v>
      </c>
      <c r="B259" s="1" t="s">
        <v>435</v>
      </c>
      <c r="C259" s="2">
        <v>2019</v>
      </c>
      <c r="D259" s="64">
        <v>735</v>
      </c>
    </row>
    <row r="260" spans="1:4" ht="12.75">
      <c r="A260" s="2">
        <v>2</v>
      </c>
      <c r="B260" s="1" t="s">
        <v>435</v>
      </c>
      <c r="C260" s="2">
        <v>2019</v>
      </c>
      <c r="D260" s="64">
        <v>735</v>
      </c>
    </row>
    <row r="261" spans="1:4" ht="12.75">
      <c r="A261" s="2">
        <v>3</v>
      </c>
      <c r="B261" s="1" t="s">
        <v>436</v>
      </c>
      <c r="C261" s="2">
        <v>2019</v>
      </c>
      <c r="D261" s="64">
        <v>960.1</v>
      </c>
    </row>
    <row r="262" spans="1:4" ht="12.75">
      <c r="A262" s="2">
        <v>4</v>
      </c>
      <c r="B262" s="1" t="s">
        <v>436</v>
      </c>
      <c r="C262" s="2">
        <v>2019</v>
      </c>
      <c r="D262" s="64">
        <v>960.1</v>
      </c>
    </row>
    <row r="263" spans="1:4" ht="12.75">
      <c r="A263" s="2">
        <v>5</v>
      </c>
      <c r="B263" s="1" t="s">
        <v>437</v>
      </c>
      <c r="C263" s="2">
        <v>2019</v>
      </c>
      <c r="D263" s="64">
        <v>859.77</v>
      </c>
    </row>
    <row r="264" spans="1:4" ht="12.75">
      <c r="A264" s="2">
        <v>6</v>
      </c>
      <c r="B264" s="1" t="s">
        <v>436</v>
      </c>
      <c r="C264" s="2">
        <v>2019</v>
      </c>
      <c r="D264" s="64">
        <v>960.13</v>
      </c>
    </row>
    <row r="265" spans="1:4" ht="12.75">
      <c r="A265" s="2">
        <v>7</v>
      </c>
      <c r="B265" s="1" t="s">
        <v>1084</v>
      </c>
      <c r="C265" s="2">
        <v>2019</v>
      </c>
      <c r="D265" s="64">
        <v>1955.7</v>
      </c>
    </row>
    <row r="266" spans="1:4" ht="12.75">
      <c r="A266" s="2">
        <v>8</v>
      </c>
      <c r="B266" s="1" t="s">
        <v>1085</v>
      </c>
      <c r="C266" s="2">
        <v>2019</v>
      </c>
      <c r="D266" s="64">
        <v>5781</v>
      </c>
    </row>
    <row r="267" spans="1:4" ht="12.75">
      <c r="A267" s="2">
        <v>9</v>
      </c>
      <c r="B267" s="1" t="s">
        <v>874</v>
      </c>
      <c r="C267" s="2">
        <v>2019</v>
      </c>
      <c r="D267" s="64">
        <v>2699</v>
      </c>
    </row>
    <row r="268" spans="1:4" ht="12.75">
      <c r="A268" s="2">
        <v>10</v>
      </c>
      <c r="B268" s="1" t="s">
        <v>889</v>
      </c>
      <c r="C268" s="2">
        <v>2020</v>
      </c>
      <c r="D268" s="64">
        <v>614.88</v>
      </c>
    </row>
    <row r="269" spans="1:4" ht="12.75">
      <c r="A269" s="2">
        <v>11</v>
      </c>
      <c r="B269" s="1" t="s">
        <v>1086</v>
      </c>
      <c r="C269" s="2">
        <v>2020</v>
      </c>
      <c r="D269" s="64">
        <v>2899</v>
      </c>
    </row>
    <row r="270" spans="1:4" ht="12.75">
      <c r="A270" s="2">
        <v>12</v>
      </c>
      <c r="B270" s="1" t="s">
        <v>1086</v>
      </c>
      <c r="C270" s="2">
        <v>2020</v>
      </c>
      <c r="D270" s="64">
        <v>2899</v>
      </c>
    </row>
    <row r="271" spans="1:4" ht="12.75">
      <c r="A271" s="2">
        <v>13</v>
      </c>
      <c r="B271" s="1" t="s">
        <v>445</v>
      </c>
      <c r="C271" s="2">
        <v>2021</v>
      </c>
      <c r="D271" s="64">
        <v>4674</v>
      </c>
    </row>
    <row r="272" spans="1:4" ht="12.75">
      <c r="A272" s="2">
        <v>14</v>
      </c>
      <c r="B272" s="1" t="s">
        <v>446</v>
      </c>
      <c r="C272" s="2">
        <v>2021</v>
      </c>
      <c r="D272" s="64">
        <v>575.64</v>
      </c>
    </row>
    <row r="273" spans="1:4" ht="12.75">
      <c r="A273" s="2">
        <v>15</v>
      </c>
      <c r="B273" s="1" t="s">
        <v>1087</v>
      </c>
      <c r="C273" s="2">
        <v>2022</v>
      </c>
      <c r="D273" s="64">
        <v>6760.08</v>
      </c>
    </row>
    <row r="274" spans="1:4" ht="12.75">
      <c r="A274" s="2">
        <v>16</v>
      </c>
      <c r="B274" s="1" t="s">
        <v>1088</v>
      </c>
      <c r="C274" s="2">
        <v>2022</v>
      </c>
      <c r="D274" s="64">
        <v>3554.7</v>
      </c>
    </row>
    <row r="275" spans="1:4" ht="12.75">
      <c r="A275" s="2">
        <v>17</v>
      </c>
      <c r="B275" s="1" t="s">
        <v>1088</v>
      </c>
      <c r="C275" s="2">
        <v>2022</v>
      </c>
      <c r="D275" s="64">
        <v>3554.7</v>
      </c>
    </row>
    <row r="276" spans="1:4" ht="12.75">
      <c r="A276" s="2">
        <v>18</v>
      </c>
      <c r="B276" s="1" t="s">
        <v>1088</v>
      </c>
      <c r="C276" s="2">
        <v>2022</v>
      </c>
      <c r="D276" s="64">
        <v>3523.95</v>
      </c>
    </row>
    <row r="277" spans="1:4" ht="12.75">
      <c r="A277" s="2">
        <v>19</v>
      </c>
      <c r="B277" s="1" t="s">
        <v>1089</v>
      </c>
      <c r="C277" s="2">
        <v>2023</v>
      </c>
      <c r="D277" s="64">
        <v>7499.31</v>
      </c>
    </row>
    <row r="278" spans="1:4" ht="12.75">
      <c r="A278" s="2">
        <v>20</v>
      </c>
      <c r="B278" s="1" t="s">
        <v>1090</v>
      </c>
      <c r="C278" s="2">
        <v>2023</v>
      </c>
      <c r="D278" s="64">
        <v>2569.52</v>
      </c>
    </row>
    <row r="279" spans="1:4" ht="12.75">
      <c r="A279" s="2">
        <v>21</v>
      </c>
      <c r="B279" s="1" t="s">
        <v>1091</v>
      </c>
      <c r="C279" s="2">
        <v>2023</v>
      </c>
      <c r="D279" s="64">
        <v>2940</v>
      </c>
    </row>
    <row r="280" spans="1:4" ht="12.75">
      <c r="A280" s="2">
        <v>22</v>
      </c>
      <c r="B280" s="1" t="s">
        <v>1092</v>
      </c>
      <c r="C280" s="2">
        <v>2023</v>
      </c>
      <c r="D280" s="64">
        <v>898</v>
      </c>
    </row>
    <row r="281" spans="1:4" ht="12.75">
      <c r="A281" s="2">
        <v>23</v>
      </c>
      <c r="B281" s="1" t="s">
        <v>1092</v>
      </c>
      <c r="C281" s="2">
        <v>2023</v>
      </c>
      <c r="D281" s="64">
        <v>898</v>
      </c>
    </row>
    <row r="282" spans="1:4" ht="12.75">
      <c r="A282" s="2">
        <v>24</v>
      </c>
      <c r="B282" s="1" t="s">
        <v>1093</v>
      </c>
      <c r="C282" s="2">
        <v>2023</v>
      </c>
      <c r="D282" s="64">
        <v>4568.02</v>
      </c>
    </row>
    <row r="283" spans="1:4" ht="12.75">
      <c r="A283" s="2">
        <v>25</v>
      </c>
      <c r="B283" s="1" t="s">
        <v>888</v>
      </c>
      <c r="C283" s="2">
        <v>2019</v>
      </c>
      <c r="D283" s="64">
        <v>879</v>
      </c>
    </row>
    <row r="284" spans="1:4" ht="12.75">
      <c r="A284" s="2">
        <v>26</v>
      </c>
      <c r="B284" s="1" t="s">
        <v>888</v>
      </c>
      <c r="C284" s="2">
        <v>2019</v>
      </c>
      <c r="D284" s="64">
        <v>879</v>
      </c>
    </row>
    <row r="285" spans="1:4" ht="12.75">
      <c r="A285" s="2">
        <v>27</v>
      </c>
      <c r="B285" s="1" t="s">
        <v>1094</v>
      </c>
      <c r="C285" s="2">
        <v>2019</v>
      </c>
      <c r="D285" s="64">
        <v>879.45</v>
      </c>
    </row>
    <row r="286" spans="1:4" ht="12.75">
      <c r="A286" s="2">
        <v>28</v>
      </c>
      <c r="B286" s="1" t="s">
        <v>888</v>
      </c>
      <c r="C286" s="2">
        <v>2020</v>
      </c>
      <c r="D286" s="64">
        <v>940</v>
      </c>
    </row>
    <row r="287" spans="1:4" ht="12.75">
      <c r="A287" s="2">
        <v>29</v>
      </c>
      <c r="B287" s="1" t="s">
        <v>888</v>
      </c>
      <c r="C287" s="2">
        <v>2020</v>
      </c>
      <c r="D287" s="64">
        <v>940</v>
      </c>
    </row>
    <row r="288" spans="1:4" ht="12.75">
      <c r="A288" s="2">
        <v>30</v>
      </c>
      <c r="B288" s="1" t="s">
        <v>1095</v>
      </c>
      <c r="C288" s="2">
        <v>2020</v>
      </c>
      <c r="D288" s="64">
        <v>2619.9</v>
      </c>
    </row>
    <row r="289" spans="1:4" ht="12.75">
      <c r="A289" s="2">
        <v>31</v>
      </c>
      <c r="B289" s="1" t="s">
        <v>1096</v>
      </c>
      <c r="C289" s="2">
        <v>2020</v>
      </c>
      <c r="D289" s="64">
        <v>756.45</v>
      </c>
    </row>
    <row r="290" spans="1:4" ht="12.75">
      <c r="A290" s="2">
        <v>32</v>
      </c>
      <c r="B290" s="1" t="s">
        <v>1097</v>
      </c>
      <c r="C290" s="2">
        <v>2020</v>
      </c>
      <c r="D290" s="64">
        <v>1886.65</v>
      </c>
    </row>
    <row r="291" spans="1:4" ht="12.75">
      <c r="A291" s="2">
        <v>33</v>
      </c>
      <c r="B291" s="1" t="s">
        <v>1098</v>
      </c>
      <c r="C291" s="2">
        <v>2020</v>
      </c>
      <c r="D291" s="64">
        <v>782.8</v>
      </c>
    </row>
    <row r="292" spans="1:4" ht="12.75">
      <c r="A292" s="2">
        <v>34</v>
      </c>
      <c r="B292" s="1" t="s">
        <v>1099</v>
      </c>
      <c r="C292" s="2">
        <v>2020</v>
      </c>
      <c r="D292" s="64">
        <v>713.4</v>
      </c>
    </row>
    <row r="293" spans="1:4" ht="12.75">
      <c r="A293" s="2">
        <v>35</v>
      </c>
      <c r="B293" s="1" t="s">
        <v>1099</v>
      </c>
      <c r="C293" s="2">
        <v>2020</v>
      </c>
      <c r="D293" s="64">
        <v>713.4</v>
      </c>
    </row>
    <row r="294" spans="1:4" ht="12.75">
      <c r="A294" s="2">
        <v>36</v>
      </c>
      <c r="B294" s="1" t="s">
        <v>1099</v>
      </c>
      <c r="C294" s="2">
        <v>2020</v>
      </c>
      <c r="D294" s="64">
        <v>713.4</v>
      </c>
    </row>
    <row r="295" spans="1:4" ht="12.75">
      <c r="A295" s="2">
        <v>37</v>
      </c>
      <c r="B295" s="1" t="s">
        <v>438</v>
      </c>
      <c r="C295" s="2">
        <v>2021</v>
      </c>
      <c r="D295" s="64">
        <v>1129</v>
      </c>
    </row>
    <row r="296" spans="1:4" ht="12.75">
      <c r="A296" s="2">
        <v>38</v>
      </c>
      <c r="B296" s="1" t="s">
        <v>438</v>
      </c>
      <c r="C296" s="2">
        <v>2021</v>
      </c>
      <c r="D296" s="64">
        <v>1129</v>
      </c>
    </row>
    <row r="297" spans="1:4" ht="12.75">
      <c r="A297" s="2">
        <v>39</v>
      </c>
      <c r="B297" s="1" t="s">
        <v>438</v>
      </c>
      <c r="C297" s="2">
        <v>2021</v>
      </c>
      <c r="D297" s="64">
        <v>1129</v>
      </c>
    </row>
    <row r="298" spans="1:4" ht="12.75">
      <c r="A298" s="2">
        <v>40</v>
      </c>
      <c r="B298" s="1" t="s">
        <v>439</v>
      </c>
      <c r="C298" s="2">
        <v>2021</v>
      </c>
      <c r="D298" s="64">
        <v>1079</v>
      </c>
    </row>
    <row r="299" spans="1:4" ht="12.75">
      <c r="A299" s="2">
        <v>41</v>
      </c>
      <c r="B299" s="1" t="s">
        <v>440</v>
      </c>
      <c r="C299" s="2">
        <v>2021</v>
      </c>
      <c r="D299" s="64">
        <v>3899</v>
      </c>
    </row>
    <row r="300" spans="1:4" ht="12.75">
      <c r="A300" s="2">
        <v>42</v>
      </c>
      <c r="B300" s="1" t="s">
        <v>441</v>
      </c>
      <c r="C300" s="2">
        <v>2021</v>
      </c>
      <c r="D300" s="64">
        <v>2399</v>
      </c>
    </row>
    <row r="301" spans="1:4" ht="12.75">
      <c r="A301" s="2">
        <v>43</v>
      </c>
      <c r="B301" s="1" t="s">
        <v>441</v>
      </c>
      <c r="C301" s="2">
        <v>2021</v>
      </c>
      <c r="D301" s="64">
        <v>2399</v>
      </c>
    </row>
    <row r="302" spans="1:4" ht="12.75">
      <c r="A302" s="2">
        <v>44</v>
      </c>
      <c r="B302" s="1" t="s">
        <v>441</v>
      </c>
      <c r="C302" s="2">
        <v>2021</v>
      </c>
      <c r="D302" s="64">
        <v>2399</v>
      </c>
    </row>
    <row r="303" spans="1:4" ht="12.75">
      <c r="A303" s="2">
        <v>45</v>
      </c>
      <c r="B303" s="1" t="s">
        <v>441</v>
      </c>
      <c r="C303" s="2">
        <v>2021</v>
      </c>
      <c r="D303" s="64">
        <v>2399</v>
      </c>
    </row>
    <row r="304" spans="1:4" ht="12.75">
      <c r="A304" s="2">
        <v>46</v>
      </c>
      <c r="B304" s="1" t="s">
        <v>443</v>
      </c>
      <c r="C304" s="2">
        <v>2022</v>
      </c>
      <c r="D304" s="64">
        <v>9594</v>
      </c>
    </row>
    <row r="305" spans="1:4" ht="12.75">
      <c r="A305" s="2">
        <v>47</v>
      </c>
      <c r="B305" s="1" t="s">
        <v>444</v>
      </c>
      <c r="C305" s="2">
        <v>2022</v>
      </c>
      <c r="D305" s="64">
        <v>2460</v>
      </c>
    </row>
    <row r="306" spans="1:4" ht="12.75">
      <c r="A306" s="2">
        <v>48</v>
      </c>
      <c r="B306" s="1" t="s">
        <v>500</v>
      </c>
      <c r="C306" s="2">
        <v>2020</v>
      </c>
      <c r="D306" s="64">
        <v>40984.57</v>
      </c>
    </row>
    <row r="307" spans="1:4" ht="12.75">
      <c r="A307" s="2">
        <v>49</v>
      </c>
      <c r="B307" s="1" t="s">
        <v>386</v>
      </c>
      <c r="C307" s="2">
        <v>2020</v>
      </c>
      <c r="D307" s="64">
        <v>69741</v>
      </c>
    </row>
    <row r="308" spans="1:6" s="4" customFormat="1" ht="12.75" customHeight="1">
      <c r="A308" s="257" t="s">
        <v>0</v>
      </c>
      <c r="B308" s="258"/>
      <c r="C308" s="259"/>
      <c r="D308" s="225">
        <f>SUM(D259:D307)</f>
        <v>217518.61999999997</v>
      </c>
      <c r="F308" s="9"/>
    </row>
    <row r="309" spans="1:6" s="4" customFormat="1" ht="12.75">
      <c r="A309" s="254" t="s">
        <v>111</v>
      </c>
      <c r="B309" s="254"/>
      <c r="C309" s="254"/>
      <c r="D309" s="254"/>
      <c r="F309" s="9"/>
    </row>
    <row r="310" spans="1:6" s="4" customFormat="1" ht="12.75">
      <c r="A310" s="2">
        <v>1</v>
      </c>
      <c r="B310" s="34" t="s">
        <v>467</v>
      </c>
      <c r="C310" s="35">
        <v>2020</v>
      </c>
      <c r="D310" s="66">
        <v>69741</v>
      </c>
      <c r="F310" s="9"/>
    </row>
    <row r="311" spans="1:6" s="4" customFormat="1" ht="12.75">
      <c r="A311" s="2">
        <v>2</v>
      </c>
      <c r="B311" s="34" t="s">
        <v>468</v>
      </c>
      <c r="C311" s="35">
        <v>2020</v>
      </c>
      <c r="D311" s="66">
        <v>27846.84</v>
      </c>
      <c r="F311" s="9"/>
    </row>
    <row r="312" spans="1:4" s="4" customFormat="1" ht="12.75">
      <c r="A312" s="2">
        <v>3</v>
      </c>
      <c r="B312" s="1" t="s">
        <v>1100</v>
      </c>
      <c r="C312" s="2">
        <v>2023</v>
      </c>
      <c r="D312" s="64">
        <v>301348.83</v>
      </c>
    </row>
    <row r="313" spans="1:4" s="8" customFormat="1" ht="12.75">
      <c r="A313" s="257" t="s">
        <v>0</v>
      </c>
      <c r="B313" s="258"/>
      <c r="C313" s="259"/>
      <c r="D313" s="221">
        <f>SUM(D310:D312)</f>
        <v>398936.67000000004</v>
      </c>
    </row>
    <row r="314" spans="1:6" s="4" customFormat="1" ht="12.75">
      <c r="A314" s="254" t="s">
        <v>112</v>
      </c>
      <c r="B314" s="254"/>
      <c r="C314" s="254"/>
      <c r="D314" s="254"/>
      <c r="F314" s="9"/>
    </row>
    <row r="315" spans="1:6" s="4" customFormat="1" ht="12.75">
      <c r="A315" s="2">
        <v>1</v>
      </c>
      <c r="B315" s="1" t="s">
        <v>1104</v>
      </c>
      <c r="C315" s="2">
        <v>2020</v>
      </c>
      <c r="D315" s="64">
        <v>16000</v>
      </c>
      <c r="F315" s="9"/>
    </row>
    <row r="316" spans="1:4" s="4" customFormat="1" ht="12.75">
      <c r="A316" s="2">
        <v>2</v>
      </c>
      <c r="B316" s="1" t="s">
        <v>501</v>
      </c>
      <c r="C316" s="2">
        <v>2021</v>
      </c>
      <c r="D316" s="64">
        <v>2999</v>
      </c>
    </row>
    <row r="317" spans="1:4" s="4" customFormat="1" ht="12.75">
      <c r="A317" s="2">
        <v>3</v>
      </c>
      <c r="B317" s="1" t="s">
        <v>498</v>
      </c>
      <c r="C317" s="2">
        <v>2021</v>
      </c>
      <c r="D317" s="64">
        <v>699</v>
      </c>
    </row>
    <row r="318" spans="1:4" s="4" customFormat="1" ht="12.75">
      <c r="A318" s="2">
        <v>4</v>
      </c>
      <c r="B318" s="1" t="s">
        <v>502</v>
      </c>
      <c r="C318" s="2">
        <v>2022</v>
      </c>
      <c r="D318" s="64">
        <v>999</v>
      </c>
    </row>
    <row r="319" spans="1:4" s="4" customFormat="1" ht="12.75">
      <c r="A319" s="2">
        <v>5</v>
      </c>
      <c r="B319" s="1" t="s">
        <v>1105</v>
      </c>
      <c r="C319" s="2">
        <v>2023</v>
      </c>
      <c r="D319" s="64">
        <v>3071</v>
      </c>
    </row>
    <row r="320" spans="1:4" s="4" customFormat="1" ht="12.75">
      <c r="A320" s="2">
        <v>6</v>
      </c>
      <c r="B320" s="1" t="s">
        <v>1106</v>
      </c>
      <c r="C320" s="2">
        <v>2023</v>
      </c>
      <c r="D320" s="64">
        <v>2349</v>
      </c>
    </row>
    <row r="321" spans="1:4" s="8" customFormat="1" ht="12.75">
      <c r="A321" s="257" t="s">
        <v>0</v>
      </c>
      <c r="B321" s="258"/>
      <c r="C321" s="259"/>
      <c r="D321" s="221">
        <f>SUM(D315:D320)</f>
        <v>26117</v>
      </c>
    </row>
    <row r="322" spans="1:4" s="8" customFormat="1" ht="12.75">
      <c r="A322" s="254" t="s">
        <v>125</v>
      </c>
      <c r="B322" s="254"/>
      <c r="C322" s="254"/>
      <c r="D322" s="254"/>
    </row>
    <row r="323" spans="1:4" s="8" customFormat="1" ht="12.75">
      <c r="A323" s="2">
        <v>1</v>
      </c>
      <c r="B323" s="1" t="s">
        <v>1292</v>
      </c>
      <c r="C323" s="2">
        <v>2019</v>
      </c>
      <c r="D323" s="64">
        <v>2908.95</v>
      </c>
    </row>
    <row r="324" spans="1:4" s="8" customFormat="1" ht="12.75">
      <c r="A324" s="2">
        <v>2</v>
      </c>
      <c r="B324" s="1" t="s">
        <v>1292</v>
      </c>
      <c r="C324" s="2">
        <v>2019</v>
      </c>
      <c r="D324" s="64">
        <v>2200</v>
      </c>
    </row>
    <row r="325" spans="1:4" s="8" customFormat="1" ht="12.75">
      <c r="A325" s="2">
        <v>3</v>
      </c>
      <c r="B325" s="1" t="s">
        <v>1292</v>
      </c>
      <c r="C325" s="23">
        <v>2020</v>
      </c>
      <c r="D325" s="65">
        <v>1290</v>
      </c>
    </row>
    <row r="326" spans="1:4" s="8" customFormat="1" ht="12.75">
      <c r="A326" s="2">
        <v>4</v>
      </c>
      <c r="B326" s="1" t="s">
        <v>1292</v>
      </c>
      <c r="C326" s="23">
        <v>2020</v>
      </c>
      <c r="D326" s="65">
        <v>2750</v>
      </c>
    </row>
    <row r="327" spans="1:4" s="8" customFormat="1" ht="12.75">
      <c r="A327" s="2">
        <v>5</v>
      </c>
      <c r="B327" s="1" t="s">
        <v>1293</v>
      </c>
      <c r="C327" s="23">
        <v>2022</v>
      </c>
      <c r="D327" s="65">
        <v>3845</v>
      </c>
    </row>
    <row r="328" spans="1:4" s="8" customFormat="1" ht="12.75">
      <c r="A328" s="2">
        <v>6</v>
      </c>
      <c r="B328" s="1" t="s">
        <v>1294</v>
      </c>
      <c r="C328" s="23">
        <v>2022</v>
      </c>
      <c r="D328" s="65">
        <v>13950</v>
      </c>
    </row>
    <row r="329" spans="1:4" s="8" customFormat="1" ht="12.75">
      <c r="A329" s="2">
        <v>7</v>
      </c>
      <c r="B329" s="1" t="s">
        <v>1295</v>
      </c>
      <c r="C329" s="2">
        <v>2022</v>
      </c>
      <c r="D329" s="64">
        <v>11337</v>
      </c>
    </row>
    <row r="330" spans="1:4" s="8" customFormat="1" ht="12.75">
      <c r="A330" s="2">
        <v>8</v>
      </c>
      <c r="B330" s="1" t="s">
        <v>294</v>
      </c>
      <c r="C330" s="23">
        <v>2020</v>
      </c>
      <c r="D330" s="65">
        <v>69741</v>
      </c>
    </row>
    <row r="331" spans="1:4" s="8" customFormat="1" ht="12.75">
      <c r="A331" s="2">
        <v>9</v>
      </c>
      <c r="B331" s="1" t="s">
        <v>295</v>
      </c>
      <c r="C331" s="23">
        <v>2020</v>
      </c>
      <c r="D331" s="65">
        <v>40984.57</v>
      </c>
    </row>
    <row r="332" spans="1:4" s="8" customFormat="1" ht="12.75">
      <c r="A332" s="2">
        <v>10</v>
      </c>
      <c r="B332" s="1" t="s">
        <v>1296</v>
      </c>
      <c r="C332" s="2">
        <v>2023</v>
      </c>
      <c r="D332" s="65">
        <v>3609</v>
      </c>
    </row>
    <row r="333" spans="1:4" s="8" customFormat="1" ht="13.5" customHeight="1">
      <c r="A333" s="257" t="s">
        <v>0</v>
      </c>
      <c r="B333" s="258"/>
      <c r="C333" s="259"/>
      <c r="D333" s="221">
        <f>SUM(D323:D332)</f>
        <v>152615.52</v>
      </c>
    </row>
    <row r="334" spans="1:4" s="8" customFormat="1" ht="14.25" customHeight="1">
      <c r="A334" s="254" t="s">
        <v>113</v>
      </c>
      <c r="B334" s="254"/>
      <c r="C334" s="254"/>
      <c r="D334" s="254"/>
    </row>
    <row r="335" spans="1:4" s="8" customFormat="1" ht="12.75">
      <c r="A335" s="2">
        <v>1</v>
      </c>
      <c r="B335" s="1" t="s">
        <v>506</v>
      </c>
      <c r="C335" s="2">
        <v>2019</v>
      </c>
      <c r="D335" s="64">
        <v>916.01</v>
      </c>
    </row>
    <row r="336" spans="1:4" s="8" customFormat="1" ht="12.75">
      <c r="A336" s="2">
        <v>2</v>
      </c>
      <c r="B336" s="1" t="s">
        <v>507</v>
      </c>
      <c r="C336" s="2">
        <v>2019</v>
      </c>
      <c r="D336" s="64">
        <v>3957.99</v>
      </c>
    </row>
    <row r="337" spans="1:4" s="8" customFormat="1" ht="12.75">
      <c r="A337" s="2">
        <v>3</v>
      </c>
      <c r="B337" s="34" t="s">
        <v>507</v>
      </c>
      <c r="C337" s="2">
        <v>2019</v>
      </c>
      <c r="D337" s="64">
        <v>5767.01</v>
      </c>
    </row>
    <row r="338" spans="1:4" s="8" customFormat="1" ht="12.75">
      <c r="A338" s="2">
        <v>4</v>
      </c>
      <c r="B338" s="34" t="s">
        <v>508</v>
      </c>
      <c r="C338" s="2">
        <v>2019</v>
      </c>
      <c r="D338" s="64">
        <v>1890.01</v>
      </c>
    </row>
    <row r="339" spans="1:4" s="8" customFormat="1" ht="12.75">
      <c r="A339" s="2">
        <v>5</v>
      </c>
      <c r="B339" s="34" t="s">
        <v>1129</v>
      </c>
      <c r="C339" s="2">
        <v>2019</v>
      </c>
      <c r="D339" s="64">
        <v>1900.01</v>
      </c>
    </row>
    <row r="340" spans="1:4" s="8" customFormat="1" ht="12.75">
      <c r="A340" s="2">
        <v>6</v>
      </c>
      <c r="B340" s="34" t="s">
        <v>509</v>
      </c>
      <c r="C340" s="2">
        <v>2019</v>
      </c>
      <c r="D340" s="64">
        <v>369.99</v>
      </c>
    </row>
    <row r="341" spans="1:4" s="8" customFormat="1" ht="12.75">
      <c r="A341" s="2">
        <v>7</v>
      </c>
      <c r="B341" s="34" t="s">
        <v>1130</v>
      </c>
      <c r="C341" s="2">
        <v>2020</v>
      </c>
      <c r="D341" s="64">
        <v>640</v>
      </c>
    </row>
    <row r="342" spans="1:4" s="8" customFormat="1" ht="12.75">
      <c r="A342" s="2">
        <v>8</v>
      </c>
      <c r="B342" s="34" t="s">
        <v>510</v>
      </c>
      <c r="C342" s="2">
        <v>2020</v>
      </c>
      <c r="D342" s="64">
        <v>75</v>
      </c>
    </row>
    <row r="343" spans="1:4" s="8" customFormat="1" ht="12.75">
      <c r="A343" s="2">
        <v>9</v>
      </c>
      <c r="B343" s="34" t="s">
        <v>510</v>
      </c>
      <c r="C343" s="35">
        <v>2020</v>
      </c>
      <c r="D343" s="66">
        <v>75</v>
      </c>
    </row>
    <row r="344" spans="1:4" s="8" customFormat="1" ht="12.75">
      <c r="A344" s="2">
        <v>10</v>
      </c>
      <c r="B344" s="34" t="s">
        <v>511</v>
      </c>
      <c r="C344" s="35">
        <v>2020</v>
      </c>
      <c r="D344" s="66">
        <v>199</v>
      </c>
    </row>
    <row r="345" spans="1:4" s="8" customFormat="1" ht="12.75">
      <c r="A345" s="2">
        <v>11</v>
      </c>
      <c r="B345" s="1" t="s">
        <v>512</v>
      </c>
      <c r="C345" s="2">
        <v>2020</v>
      </c>
      <c r="D345" s="64">
        <v>429</v>
      </c>
    </row>
    <row r="346" spans="1:4" s="8" customFormat="1" ht="12.75">
      <c r="A346" s="2">
        <v>12</v>
      </c>
      <c r="B346" s="1" t="s">
        <v>1131</v>
      </c>
      <c r="C346" s="2">
        <v>2020</v>
      </c>
      <c r="D346" s="64">
        <v>40984.57</v>
      </c>
    </row>
    <row r="347" spans="1:4" s="8" customFormat="1" ht="12.75">
      <c r="A347" s="2">
        <v>13</v>
      </c>
      <c r="B347" s="1" t="s">
        <v>386</v>
      </c>
      <c r="C347" s="2">
        <v>2020</v>
      </c>
      <c r="D347" s="64">
        <v>92988</v>
      </c>
    </row>
    <row r="348" spans="1:4" s="8" customFormat="1" ht="12.75">
      <c r="A348" s="2">
        <v>14</v>
      </c>
      <c r="B348" s="1" t="s">
        <v>514</v>
      </c>
      <c r="C348" s="2">
        <v>2021</v>
      </c>
      <c r="D348" s="64">
        <v>1318.56</v>
      </c>
    </row>
    <row r="349" spans="1:4" s="8" customFormat="1" ht="12.75">
      <c r="A349" s="2">
        <v>15</v>
      </c>
      <c r="B349" s="1" t="s">
        <v>514</v>
      </c>
      <c r="C349" s="2">
        <v>2021</v>
      </c>
      <c r="D349" s="64">
        <v>1318.56</v>
      </c>
    </row>
    <row r="350" spans="1:4" s="8" customFormat="1" ht="12.75">
      <c r="A350" s="2">
        <v>16</v>
      </c>
      <c r="B350" s="1" t="s">
        <v>1132</v>
      </c>
      <c r="C350" s="2">
        <v>2021</v>
      </c>
      <c r="D350" s="64">
        <v>2699.99</v>
      </c>
    </row>
    <row r="351" spans="1:4" s="8" customFormat="1" ht="12.75">
      <c r="A351" s="2">
        <v>17</v>
      </c>
      <c r="B351" s="1" t="s">
        <v>1133</v>
      </c>
      <c r="C351" s="2">
        <v>2023</v>
      </c>
      <c r="D351" s="64">
        <v>7650</v>
      </c>
    </row>
    <row r="352" spans="1:4" s="8" customFormat="1" ht="25.5">
      <c r="A352" s="2">
        <v>18</v>
      </c>
      <c r="B352" s="1" t="s">
        <v>1134</v>
      </c>
      <c r="C352" s="2">
        <v>2022</v>
      </c>
      <c r="D352" s="64">
        <v>5034.39</v>
      </c>
    </row>
    <row r="353" spans="1:4" s="8" customFormat="1" ht="12.75">
      <c r="A353" s="2">
        <v>19</v>
      </c>
      <c r="B353" s="1" t="s">
        <v>1135</v>
      </c>
      <c r="C353" s="2">
        <v>2023</v>
      </c>
      <c r="D353" s="64">
        <v>439772.4</v>
      </c>
    </row>
    <row r="354" spans="1:4" s="8" customFormat="1" ht="12.75">
      <c r="A354" s="2">
        <v>20</v>
      </c>
      <c r="B354" s="1" t="s">
        <v>1136</v>
      </c>
      <c r="C354" s="2">
        <v>2022</v>
      </c>
      <c r="D354" s="64">
        <v>899.99</v>
      </c>
    </row>
    <row r="355" spans="1:4" s="8" customFormat="1" ht="12.75">
      <c r="A355" s="2">
        <v>21</v>
      </c>
      <c r="B355" s="1" t="s">
        <v>1137</v>
      </c>
      <c r="C355" s="2">
        <v>2023</v>
      </c>
      <c r="D355" s="64">
        <v>2314</v>
      </c>
    </row>
    <row r="356" spans="1:4" s="8" customFormat="1" ht="12.75">
      <c r="A356" s="2">
        <v>22</v>
      </c>
      <c r="B356" s="1" t="s">
        <v>1138</v>
      </c>
      <c r="C356" s="2">
        <v>2023</v>
      </c>
      <c r="D356" s="64">
        <v>6765</v>
      </c>
    </row>
    <row r="357" spans="1:4" s="4" customFormat="1" ht="12.75">
      <c r="A357" s="257" t="s">
        <v>0</v>
      </c>
      <c r="B357" s="258"/>
      <c r="C357" s="259"/>
      <c r="D357" s="221">
        <f>SUM(D335:D356)</f>
        <v>617964.48</v>
      </c>
    </row>
    <row r="358" spans="1:4" s="4" customFormat="1" ht="12.75">
      <c r="A358" s="254" t="s">
        <v>114</v>
      </c>
      <c r="B358" s="254"/>
      <c r="C358" s="254"/>
      <c r="D358" s="254"/>
    </row>
    <row r="359" spans="1:4" s="4" customFormat="1" ht="12.75">
      <c r="A359" s="2">
        <v>1</v>
      </c>
      <c r="B359" s="20" t="s">
        <v>575</v>
      </c>
      <c r="C359" s="2">
        <v>2019</v>
      </c>
      <c r="D359" s="110">
        <v>718.27</v>
      </c>
    </row>
    <row r="360" spans="1:4" s="4" customFormat="1" ht="12.75">
      <c r="A360" s="2">
        <v>2</v>
      </c>
      <c r="B360" s="20" t="s">
        <v>576</v>
      </c>
      <c r="C360" s="2">
        <v>2019</v>
      </c>
      <c r="D360" s="110">
        <v>2189.4</v>
      </c>
    </row>
    <row r="361" spans="1:4" s="4" customFormat="1" ht="12.75">
      <c r="A361" s="2">
        <v>3</v>
      </c>
      <c r="B361" s="20" t="s">
        <v>577</v>
      </c>
      <c r="C361" s="2">
        <v>2019</v>
      </c>
      <c r="D361" s="110">
        <v>3704.76</v>
      </c>
    </row>
    <row r="362" spans="1:4" s="4" customFormat="1" ht="12.75">
      <c r="A362" s="2">
        <v>4</v>
      </c>
      <c r="B362" s="20" t="s">
        <v>578</v>
      </c>
      <c r="C362" s="2">
        <v>2019</v>
      </c>
      <c r="D362" s="110">
        <v>130</v>
      </c>
    </row>
    <row r="363" spans="1:4" s="4" customFormat="1" ht="12.75">
      <c r="A363" s="2">
        <v>5</v>
      </c>
      <c r="B363" s="20" t="s">
        <v>579</v>
      </c>
      <c r="C363" s="2">
        <v>2019</v>
      </c>
      <c r="D363" s="110">
        <v>5800</v>
      </c>
    </row>
    <row r="364" spans="1:4" s="4" customFormat="1" ht="12.75">
      <c r="A364" s="2">
        <v>6</v>
      </c>
      <c r="B364" s="20" t="s">
        <v>580</v>
      </c>
      <c r="C364" s="2">
        <v>2020</v>
      </c>
      <c r="D364" s="110">
        <v>11931</v>
      </c>
    </row>
    <row r="365" spans="1:4" s="4" customFormat="1" ht="12.75">
      <c r="A365" s="2">
        <v>7</v>
      </c>
      <c r="B365" s="20" t="s">
        <v>581</v>
      </c>
      <c r="C365" s="2">
        <v>2020</v>
      </c>
      <c r="D365" s="110">
        <v>9950</v>
      </c>
    </row>
    <row r="366" spans="1:4" s="4" customFormat="1" ht="12.75">
      <c r="A366" s="2">
        <v>8</v>
      </c>
      <c r="B366" s="20" t="s">
        <v>582</v>
      </c>
      <c r="C366" s="2">
        <v>2020</v>
      </c>
      <c r="D366" s="110">
        <v>49077</v>
      </c>
    </row>
    <row r="367" spans="1:6" s="4" customFormat="1" ht="12.75">
      <c r="A367" s="2">
        <v>9</v>
      </c>
      <c r="B367" s="20" t="s">
        <v>582</v>
      </c>
      <c r="C367" s="2">
        <v>2020</v>
      </c>
      <c r="D367" s="110">
        <v>49077</v>
      </c>
      <c r="E367" s="52"/>
      <c r="F367" s="126"/>
    </row>
    <row r="368" spans="1:4" s="4" customFormat="1" ht="12.75">
      <c r="A368" s="2">
        <v>10</v>
      </c>
      <c r="B368" s="20" t="s">
        <v>583</v>
      </c>
      <c r="C368" s="2">
        <v>2020</v>
      </c>
      <c r="D368" s="110">
        <v>467.2</v>
      </c>
    </row>
    <row r="369" spans="1:4" s="4" customFormat="1" ht="12.75">
      <c r="A369" s="2">
        <v>11</v>
      </c>
      <c r="B369" s="20" t="s">
        <v>499</v>
      </c>
      <c r="C369" s="2">
        <v>2020</v>
      </c>
      <c r="D369" s="110">
        <v>92988</v>
      </c>
    </row>
    <row r="370" spans="1:4" s="4" customFormat="1" ht="12.75">
      <c r="A370" s="2">
        <v>12</v>
      </c>
      <c r="B370" s="20" t="s">
        <v>584</v>
      </c>
      <c r="C370" s="2">
        <v>2020</v>
      </c>
      <c r="D370" s="110">
        <v>27846.84</v>
      </c>
    </row>
    <row r="371" spans="1:4" s="4" customFormat="1" ht="12.75">
      <c r="A371" s="2">
        <v>13</v>
      </c>
      <c r="B371" s="20" t="s">
        <v>585</v>
      </c>
      <c r="C371" s="2">
        <v>2021</v>
      </c>
      <c r="D371" s="110">
        <v>1580</v>
      </c>
    </row>
    <row r="372" spans="1:4" s="4" customFormat="1" ht="12.75">
      <c r="A372" s="2">
        <v>14</v>
      </c>
      <c r="B372" s="20" t="s">
        <v>586</v>
      </c>
      <c r="C372" s="2">
        <v>2022</v>
      </c>
      <c r="D372" s="110">
        <v>1649</v>
      </c>
    </row>
    <row r="373" spans="1:4" s="4" customFormat="1" ht="12.75">
      <c r="A373" s="2">
        <v>15</v>
      </c>
      <c r="B373" s="20" t="s">
        <v>587</v>
      </c>
      <c r="C373" s="2">
        <v>2022</v>
      </c>
      <c r="D373" s="110">
        <v>109</v>
      </c>
    </row>
    <row r="374" spans="1:4" s="4" customFormat="1" ht="12.75">
      <c r="A374" s="2">
        <v>16</v>
      </c>
      <c r="B374" s="20" t="s">
        <v>587</v>
      </c>
      <c r="C374" s="2">
        <v>2022</v>
      </c>
      <c r="D374" s="110">
        <v>109</v>
      </c>
    </row>
    <row r="375" spans="1:4" s="4" customFormat="1" ht="12.75">
      <c r="A375" s="2">
        <v>17</v>
      </c>
      <c r="B375" s="20" t="s">
        <v>588</v>
      </c>
      <c r="C375" s="2">
        <v>2022</v>
      </c>
      <c r="D375" s="110">
        <v>1499</v>
      </c>
    </row>
    <row r="376" spans="1:4" s="4" customFormat="1" ht="12.75">
      <c r="A376" s="2">
        <v>18</v>
      </c>
      <c r="B376" s="20" t="s">
        <v>589</v>
      </c>
      <c r="C376" s="2">
        <v>2022</v>
      </c>
      <c r="D376" s="110">
        <v>2349</v>
      </c>
    </row>
    <row r="377" spans="1:4" s="4" customFormat="1" ht="12.75">
      <c r="A377" s="2">
        <v>19</v>
      </c>
      <c r="B377" s="20" t="s">
        <v>814</v>
      </c>
      <c r="C377" s="2">
        <v>2023</v>
      </c>
      <c r="D377" s="110">
        <v>1890</v>
      </c>
    </row>
    <row r="378" spans="1:4" s="4" customFormat="1" ht="12.75">
      <c r="A378" s="2">
        <v>20</v>
      </c>
      <c r="B378" s="20" t="s">
        <v>587</v>
      </c>
      <c r="C378" s="2">
        <v>2023</v>
      </c>
      <c r="D378" s="110">
        <v>119</v>
      </c>
    </row>
    <row r="379" spans="1:4" s="4" customFormat="1" ht="12.75">
      <c r="A379" s="2">
        <v>21</v>
      </c>
      <c r="B379" s="20" t="s">
        <v>587</v>
      </c>
      <c r="C379" s="2">
        <v>2023</v>
      </c>
      <c r="D379" s="110">
        <v>119</v>
      </c>
    </row>
    <row r="380" spans="1:4" s="4" customFormat="1" ht="12.75">
      <c r="A380" s="2">
        <v>22</v>
      </c>
      <c r="B380" s="20" t="s">
        <v>1155</v>
      </c>
      <c r="C380" s="2">
        <v>2023</v>
      </c>
      <c r="D380" s="110">
        <v>3813</v>
      </c>
    </row>
    <row r="381" spans="1:4" s="4" customFormat="1" ht="12.75">
      <c r="A381" s="2">
        <v>23</v>
      </c>
      <c r="B381" s="20" t="s">
        <v>1155</v>
      </c>
      <c r="C381" s="2">
        <v>2023</v>
      </c>
      <c r="D381" s="110">
        <v>3813</v>
      </c>
    </row>
    <row r="382" spans="1:4" s="4" customFormat="1" ht="12.75">
      <c r="A382" s="2">
        <v>24</v>
      </c>
      <c r="B382" s="20" t="s">
        <v>1156</v>
      </c>
      <c r="C382" s="2">
        <v>2023</v>
      </c>
      <c r="D382" s="110">
        <v>870</v>
      </c>
    </row>
    <row r="383" spans="1:4" s="4" customFormat="1" ht="12.75">
      <c r="A383" s="257" t="s">
        <v>0</v>
      </c>
      <c r="B383" s="258"/>
      <c r="C383" s="259"/>
      <c r="D383" s="221">
        <f>SUM(D359:D382)</f>
        <v>271798.47</v>
      </c>
    </row>
    <row r="384" spans="1:4" s="4" customFormat="1" ht="12.75">
      <c r="A384" s="254" t="s">
        <v>115</v>
      </c>
      <c r="B384" s="254"/>
      <c r="C384" s="254"/>
      <c r="D384" s="254"/>
    </row>
    <row r="385" spans="1:4" s="4" customFormat="1" ht="12.75">
      <c r="A385" s="2">
        <v>1</v>
      </c>
      <c r="B385" s="1" t="s">
        <v>604</v>
      </c>
      <c r="C385" s="2">
        <v>2019</v>
      </c>
      <c r="D385" s="64">
        <v>986.87</v>
      </c>
    </row>
    <row r="386" spans="1:4" s="4" customFormat="1" ht="12.75">
      <c r="A386" s="2">
        <v>2</v>
      </c>
      <c r="B386" s="1" t="s">
        <v>604</v>
      </c>
      <c r="C386" s="2">
        <v>2019</v>
      </c>
      <c r="D386" s="64">
        <v>986.87</v>
      </c>
    </row>
    <row r="387" spans="1:4" s="4" customFormat="1" ht="12.75">
      <c r="A387" s="2">
        <v>3</v>
      </c>
      <c r="B387" s="1" t="s">
        <v>605</v>
      </c>
      <c r="C387" s="2">
        <v>2019</v>
      </c>
      <c r="D387" s="64">
        <v>2119.29</v>
      </c>
    </row>
    <row r="388" spans="1:4" s="4" customFormat="1" ht="12.75">
      <c r="A388" s="2">
        <v>4</v>
      </c>
      <c r="B388" s="1" t="s">
        <v>606</v>
      </c>
      <c r="C388" s="2">
        <v>2019</v>
      </c>
      <c r="D388" s="64">
        <v>440</v>
      </c>
    </row>
    <row r="389" spans="1:4" s="4" customFormat="1" ht="12.75">
      <c r="A389" s="2">
        <v>5</v>
      </c>
      <c r="B389" s="1" t="s">
        <v>607</v>
      </c>
      <c r="C389" s="2">
        <v>2019</v>
      </c>
      <c r="D389" s="64">
        <v>2546.1</v>
      </c>
    </row>
    <row r="390" spans="1:4" s="4" customFormat="1" ht="12.75">
      <c r="A390" s="2">
        <v>6</v>
      </c>
      <c r="B390" s="1" t="s">
        <v>608</v>
      </c>
      <c r="C390" s="2">
        <v>2019</v>
      </c>
      <c r="D390" s="64">
        <v>2701.02</v>
      </c>
    </row>
    <row r="391" spans="1:4" s="4" customFormat="1" ht="12.75">
      <c r="A391" s="2">
        <v>7</v>
      </c>
      <c r="B391" s="1" t="s">
        <v>609</v>
      </c>
      <c r="C391" s="2">
        <v>2019</v>
      </c>
      <c r="D391" s="64">
        <v>1202.51</v>
      </c>
    </row>
    <row r="392" spans="1:4" s="4" customFormat="1" ht="12.75">
      <c r="A392" s="2">
        <v>8</v>
      </c>
      <c r="B392" s="1" t="s">
        <v>610</v>
      </c>
      <c r="C392" s="2">
        <v>2019</v>
      </c>
      <c r="D392" s="64">
        <v>1063.7</v>
      </c>
    </row>
    <row r="393" spans="1:4" s="4" customFormat="1" ht="12.75">
      <c r="A393" s="2">
        <v>9</v>
      </c>
      <c r="B393" s="1" t="s">
        <v>611</v>
      </c>
      <c r="C393" s="2">
        <v>2019</v>
      </c>
      <c r="D393" s="64">
        <v>389.99</v>
      </c>
    </row>
    <row r="394" spans="1:4" s="4" customFormat="1" ht="25.5">
      <c r="A394" s="2">
        <v>10</v>
      </c>
      <c r="B394" s="1" t="s">
        <v>612</v>
      </c>
      <c r="C394" s="2">
        <v>2019</v>
      </c>
      <c r="D394" s="64">
        <v>2500.37</v>
      </c>
    </row>
    <row r="395" spans="1:4" s="4" customFormat="1" ht="12.75">
      <c r="A395" s="2">
        <v>11</v>
      </c>
      <c r="B395" s="1" t="s">
        <v>613</v>
      </c>
      <c r="C395" s="2">
        <v>2020</v>
      </c>
      <c r="D395" s="64">
        <v>11052</v>
      </c>
    </row>
    <row r="396" spans="1:4" s="4" customFormat="1" ht="12.75">
      <c r="A396" s="2">
        <v>12</v>
      </c>
      <c r="B396" s="1" t="s">
        <v>614</v>
      </c>
      <c r="C396" s="2">
        <v>2020</v>
      </c>
      <c r="D396" s="64">
        <v>1722</v>
      </c>
    </row>
    <row r="397" spans="1:4" s="4" customFormat="1" ht="12.75">
      <c r="A397" s="2">
        <v>13</v>
      </c>
      <c r="B397" s="1" t="s">
        <v>615</v>
      </c>
      <c r="C397" s="2">
        <v>2020</v>
      </c>
      <c r="D397" s="64">
        <v>1549</v>
      </c>
    </row>
    <row r="398" spans="1:4" s="4" customFormat="1" ht="12.75">
      <c r="A398" s="2">
        <v>14</v>
      </c>
      <c r="B398" s="1" t="s">
        <v>616</v>
      </c>
      <c r="C398" s="2">
        <v>2020</v>
      </c>
      <c r="D398" s="64">
        <v>503</v>
      </c>
    </row>
    <row r="399" spans="1:4" s="4" customFormat="1" ht="12.75">
      <c r="A399" s="2">
        <v>15</v>
      </c>
      <c r="B399" s="1" t="s">
        <v>617</v>
      </c>
      <c r="C399" s="2">
        <v>2020</v>
      </c>
      <c r="D399" s="64">
        <v>1160</v>
      </c>
    </row>
    <row r="400" spans="1:4" s="4" customFormat="1" ht="12.75">
      <c r="A400" s="2">
        <v>16</v>
      </c>
      <c r="B400" s="1" t="s">
        <v>499</v>
      </c>
      <c r="C400" s="2">
        <v>2020</v>
      </c>
      <c r="D400" s="64">
        <v>92988</v>
      </c>
    </row>
    <row r="401" spans="1:4" s="4" customFormat="1" ht="25.5">
      <c r="A401" s="2">
        <v>17</v>
      </c>
      <c r="B401" s="1" t="s">
        <v>618</v>
      </c>
      <c r="C401" s="2">
        <v>2020</v>
      </c>
      <c r="D401" s="64">
        <v>13137.73</v>
      </c>
    </row>
    <row r="402" spans="1:4" s="4" customFormat="1" ht="25.5">
      <c r="A402" s="2">
        <v>18</v>
      </c>
      <c r="B402" s="1" t="s">
        <v>619</v>
      </c>
      <c r="C402" s="2">
        <v>2020</v>
      </c>
      <c r="D402" s="64">
        <v>58783.64</v>
      </c>
    </row>
    <row r="403" spans="1:4" s="4" customFormat="1" ht="12.75">
      <c r="A403" s="2">
        <v>19</v>
      </c>
      <c r="B403" s="1" t="s">
        <v>620</v>
      </c>
      <c r="C403" s="2">
        <v>2021</v>
      </c>
      <c r="D403" s="64">
        <v>50000</v>
      </c>
    </row>
    <row r="404" spans="1:4" s="4" customFormat="1" ht="12.75">
      <c r="A404" s="2">
        <v>20</v>
      </c>
      <c r="B404" s="1" t="s">
        <v>621</v>
      </c>
      <c r="C404" s="2">
        <v>2021</v>
      </c>
      <c r="D404" s="64">
        <v>2399</v>
      </c>
    </row>
    <row r="405" spans="1:4" s="4" customFormat="1" ht="12.75">
      <c r="A405" s="2">
        <v>21</v>
      </c>
      <c r="B405" s="1" t="s">
        <v>1165</v>
      </c>
      <c r="C405" s="2">
        <v>2021</v>
      </c>
      <c r="D405" s="64">
        <v>664.2</v>
      </c>
    </row>
    <row r="406" spans="1:4" s="4" customFormat="1" ht="12.75">
      <c r="A406" s="2">
        <v>22</v>
      </c>
      <c r="B406" s="1" t="s">
        <v>1165</v>
      </c>
      <c r="C406" s="2">
        <v>2021</v>
      </c>
      <c r="D406" s="64">
        <v>664.2</v>
      </c>
    </row>
    <row r="407" spans="1:4" s="4" customFormat="1" ht="12.75">
      <c r="A407" s="2">
        <v>23</v>
      </c>
      <c r="B407" s="1" t="s">
        <v>1166</v>
      </c>
      <c r="C407" s="2">
        <v>2021</v>
      </c>
      <c r="D407" s="64">
        <v>7500</v>
      </c>
    </row>
    <row r="408" spans="1:4" s="4" customFormat="1" ht="12.75">
      <c r="A408" s="2">
        <v>24</v>
      </c>
      <c r="B408" s="1" t="s">
        <v>622</v>
      </c>
      <c r="C408" s="2">
        <v>2021</v>
      </c>
      <c r="D408" s="64">
        <v>1318</v>
      </c>
    </row>
    <row r="409" spans="1:4" s="4" customFormat="1" ht="12.75">
      <c r="A409" s="2">
        <v>25</v>
      </c>
      <c r="B409" s="1" t="s">
        <v>622</v>
      </c>
      <c r="C409" s="2">
        <v>2021</v>
      </c>
      <c r="D409" s="64">
        <v>1318</v>
      </c>
    </row>
    <row r="410" spans="1:4" s="4" customFormat="1" ht="12.75">
      <c r="A410" s="2">
        <v>26</v>
      </c>
      <c r="B410" s="1" t="s">
        <v>1167</v>
      </c>
      <c r="C410" s="2">
        <v>2021</v>
      </c>
      <c r="D410" s="64">
        <v>350</v>
      </c>
    </row>
    <row r="411" spans="1:4" s="4" customFormat="1" ht="12.75">
      <c r="A411" s="2">
        <v>27</v>
      </c>
      <c r="B411" s="1" t="s">
        <v>623</v>
      </c>
      <c r="C411" s="2">
        <v>2021</v>
      </c>
      <c r="D411" s="64">
        <v>2412</v>
      </c>
    </row>
    <row r="412" spans="1:4" s="4" customFormat="1" ht="12.75">
      <c r="A412" s="2">
        <v>28</v>
      </c>
      <c r="B412" s="1" t="s">
        <v>1168</v>
      </c>
      <c r="C412" s="2">
        <v>2021</v>
      </c>
      <c r="D412" s="64">
        <v>650</v>
      </c>
    </row>
    <row r="413" spans="1:4" s="4" customFormat="1" ht="12.75">
      <c r="A413" s="2">
        <v>29</v>
      </c>
      <c r="B413" s="37" t="s">
        <v>1168</v>
      </c>
      <c r="C413" s="2">
        <v>2021</v>
      </c>
      <c r="D413" s="110">
        <v>650.01</v>
      </c>
    </row>
    <row r="414" spans="1:4" s="4" customFormat="1" ht="12.75">
      <c r="A414" s="2">
        <v>30</v>
      </c>
      <c r="B414" s="1" t="s">
        <v>507</v>
      </c>
      <c r="C414" s="2">
        <v>2022</v>
      </c>
      <c r="D414" s="110">
        <v>2526.84</v>
      </c>
    </row>
    <row r="415" spans="1:4" s="4" customFormat="1" ht="12.75">
      <c r="A415" s="2">
        <v>31</v>
      </c>
      <c r="B415" s="1" t="s">
        <v>1169</v>
      </c>
      <c r="C415" s="2">
        <v>2022</v>
      </c>
      <c r="D415" s="110">
        <v>1800</v>
      </c>
    </row>
    <row r="416" spans="1:4" s="4" customFormat="1" ht="12.75">
      <c r="A416" s="2">
        <v>32</v>
      </c>
      <c r="B416" s="1" t="s">
        <v>1170</v>
      </c>
      <c r="C416" s="2">
        <v>2022</v>
      </c>
      <c r="D416" s="110">
        <v>3613</v>
      </c>
    </row>
    <row r="417" spans="1:4" s="4" customFormat="1" ht="12.75">
      <c r="A417" s="2">
        <v>33</v>
      </c>
      <c r="B417" s="1" t="s">
        <v>1171</v>
      </c>
      <c r="C417" s="2">
        <v>2022</v>
      </c>
      <c r="D417" s="110">
        <v>8020</v>
      </c>
    </row>
    <row r="418" spans="1:4" s="4" customFormat="1" ht="12.75">
      <c r="A418" s="2">
        <v>34</v>
      </c>
      <c r="B418" s="1" t="s">
        <v>624</v>
      </c>
      <c r="C418" s="2">
        <v>2022</v>
      </c>
      <c r="D418" s="110">
        <v>4244.31</v>
      </c>
    </row>
    <row r="419" spans="1:4" s="4" customFormat="1" ht="12.75">
      <c r="A419" s="2">
        <v>35</v>
      </c>
      <c r="B419" s="1" t="s">
        <v>624</v>
      </c>
      <c r="C419" s="2">
        <v>2022</v>
      </c>
      <c r="D419" s="110">
        <v>4244.31</v>
      </c>
    </row>
    <row r="420" spans="1:4" s="4" customFormat="1" ht="12.75">
      <c r="A420" s="2">
        <v>36</v>
      </c>
      <c r="B420" s="1" t="s">
        <v>624</v>
      </c>
      <c r="C420" s="2">
        <v>2022</v>
      </c>
      <c r="D420" s="110">
        <v>4244.31</v>
      </c>
    </row>
    <row r="421" spans="1:4" s="4" customFormat="1" ht="12.75">
      <c r="A421" s="2">
        <v>37</v>
      </c>
      <c r="B421" s="1" t="s">
        <v>1172</v>
      </c>
      <c r="C421" s="2">
        <v>2022</v>
      </c>
      <c r="D421" s="110">
        <v>3300</v>
      </c>
    </row>
    <row r="422" spans="1:4" s="4" customFormat="1" ht="12.75">
      <c r="A422" s="2">
        <v>38</v>
      </c>
      <c r="B422" s="1" t="s">
        <v>1173</v>
      </c>
      <c r="C422" s="2">
        <v>2022</v>
      </c>
      <c r="D422" s="110">
        <v>8000</v>
      </c>
    </row>
    <row r="423" spans="1:4" s="4" customFormat="1" ht="12.75">
      <c r="A423" s="2">
        <v>39</v>
      </c>
      <c r="B423" s="1" t="s">
        <v>1174</v>
      </c>
      <c r="C423" s="2">
        <v>2022</v>
      </c>
      <c r="D423" s="110">
        <v>1550</v>
      </c>
    </row>
    <row r="424" spans="1:4" s="4" customFormat="1" ht="12.75">
      <c r="A424" s="2">
        <v>40</v>
      </c>
      <c r="B424" s="1" t="s">
        <v>1174</v>
      </c>
      <c r="C424" s="2">
        <v>2022</v>
      </c>
      <c r="D424" s="110">
        <v>1550</v>
      </c>
    </row>
    <row r="425" spans="1:4" s="4" customFormat="1" ht="12.75">
      <c r="A425" s="2">
        <v>41</v>
      </c>
      <c r="B425" s="1" t="s">
        <v>624</v>
      </c>
      <c r="C425" s="2">
        <v>2022</v>
      </c>
      <c r="D425" s="110">
        <v>3150.02</v>
      </c>
    </row>
    <row r="426" spans="1:4" s="4" customFormat="1" ht="12.75">
      <c r="A426" s="2">
        <v>42</v>
      </c>
      <c r="B426" s="1" t="s">
        <v>1175</v>
      </c>
      <c r="C426" s="2">
        <v>2023</v>
      </c>
      <c r="D426" s="110">
        <v>7498.31</v>
      </c>
    </row>
    <row r="427" spans="1:4" s="4" customFormat="1" ht="12.75">
      <c r="A427" s="2">
        <v>43</v>
      </c>
      <c r="B427" s="1" t="s">
        <v>1176</v>
      </c>
      <c r="C427" s="2">
        <v>2023</v>
      </c>
      <c r="D427" s="110">
        <v>2569.52</v>
      </c>
    </row>
    <row r="428" spans="1:4" s="4" customFormat="1" ht="12.75">
      <c r="A428" s="2">
        <v>44</v>
      </c>
      <c r="B428" s="1" t="s">
        <v>1177</v>
      </c>
      <c r="C428" s="2">
        <v>2023</v>
      </c>
      <c r="D428" s="110">
        <v>1717.8</v>
      </c>
    </row>
    <row r="429" spans="1:4" s="4" customFormat="1" ht="12.75">
      <c r="A429" s="257" t="s">
        <v>0</v>
      </c>
      <c r="B429" s="258"/>
      <c r="C429" s="259"/>
      <c r="D429" s="221">
        <f>SUM(D385:D428)</f>
        <v>321785.9200000001</v>
      </c>
    </row>
    <row r="430" spans="1:4" s="4" customFormat="1" ht="12.75">
      <c r="A430" s="254" t="s">
        <v>117</v>
      </c>
      <c r="B430" s="254"/>
      <c r="C430" s="254"/>
      <c r="D430" s="254"/>
    </row>
    <row r="431" spans="1:4" s="4" customFormat="1" ht="12.75">
      <c r="A431" s="2">
        <v>1</v>
      </c>
      <c r="B431" s="51" t="s">
        <v>654</v>
      </c>
      <c r="C431" s="24">
        <v>2019</v>
      </c>
      <c r="D431" s="49">
        <v>6213</v>
      </c>
    </row>
    <row r="432" spans="1:4" s="4" customFormat="1" ht="12.75">
      <c r="A432" s="2">
        <v>2</v>
      </c>
      <c r="B432" s="51" t="s">
        <v>654</v>
      </c>
      <c r="C432" s="24">
        <v>2019</v>
      </c>
      <c r="D432" s="49">
        <v>6418</v>
      </c>
    </row>
    <row r="433" spans="1:4" s="4" customFormat="1" ht="12.75">
      <c r="A433" s="2">
        <v>3</v>
      </c>
      <c r="B433" s="51" t="s">
        <v>655</v>
      </c>
      <c r="C433" s="24">
        <v>2019</v>
      </c>
      <c r="D433" s="49">
        <v>800</v>
      </c>
    </row>
    <row r="434" spans="1:4" s="4" customFormat="1" ht="12.75">
      <c r="A434" s="2">
        <v>4</v>
      </c>
      <c r="B434" s="51" t="s">
        <v>655</v>
      </c>
      <c r="C434" s="24">
        <v>2019</v>
      </c>
      <c r="D434" s="49">
        <v>800</v>
      </c>
    </row>
    <row r="435" spans="1:4" s="4" customFormat="1" ht="12.75">
      <c r="A435" s="2">
        <v>5</v>
      </c>
      <c r="B435" s="51" t="s">
        <v>656</v>
      </c>
      <c r="C435" s="24">
        <v>2020</v>
      </c>
      <c r="D435" s="49">
        <v>1107</v>
      </c>
    </row>
    <row r="436" spans="1:4" s="4" customFormat="1" ht="12.75">
      <c r="A436" s="2">
        <v>6</v>
      </c>
      <c r="B436" s="51" t="s">
        <v>657</v>
      </c>
      <c r="C436" s="24">
        <v>2020</v>
      </c>
      <c r="D436" s="49">
        <v>3900</v>
      </c>
    </row>
    <row r="437" spans="1:4" s="4" customFormat="1" ht="12.75">
      <c r="A437" s="2">
        <v>7</v>
      </c>
      <c r="B437" s="51" t="s">
        <v>653</v>
      </c>
      <c r="C437" s="24">
        <v>2020</v>
      </c>
      <c r="D437" s="49">
        <v>3079.99</v>
      </c>
    </row>
    <row r="438" spans="1:4" s="4" customFormat="1" ht="12.75">
      <c r="A438" s="2">
        <v>8</v>
      </c>
      <c r="B438" s="51" t="s">
        <v>658</v>
      </c>
      <c r="C438" s="24">
        <v>2020</v>
      </c>
      <c r="D438" s="49">
        <v>930</v>
      </c>
    </row>
    <row r="439" spans="1:4" s="4" customFormat="1" ht="12.75">
      <c r="A439" s="2">
        <v>9</v>
      </c>
      <c r="B439" s="51" t="s">
        <v>659</v>
      </c>
      <c r="C439" s="24">
        <v>2020</v>
      </c>
      <c r="D439" s="49">
        <v>435</v>
      </c>
    </row>
    <row r="440" spans="1:4" s="4" customFormat="1" ht="12.75">
      <c r="A440" s="2">
        <v>10</v>
      </c>
      <c r="B440" s="51" t="s">
        <v>499</v>
      </c>
      <c r="C440" s="24">
        <v>2020</v>
      </c>
      <c r="D440" s="49">
        <v>69741</v>
      </c>
    </row>
    <row r="441" spans="1:4" s="4" customFormat="1" ht="12.75">
      <c r="A441" s="2">
        <v>11</v>
      </c>
      <c r="B441" s="51" t="s">
        <v>513</v>
      </c>
      <c r="C441" s="24">
        <v>2020</v>
      </c>
      <c r="D441" s="49">
        <v>40984.57</v>
      </c>
    </row>
    <row r="442" spans="1:4" s="4" customFormat="1" ht="12.75">
      <c r="A442" s="2">
        <v>12</v>
      </c>
      <c r="B442" s="51" t="s">
        <v>660</v>
      </c>
      <c r="C442" s="24">
        <v>2020</v>
      </c>
      <c r="D442" s="49">
        <v>52000</v>
      </c>
    </row>
    <row r="443" spans="1:4" s="4" customFormat="1" ht="12.75">
      <c r="A443" s="2">
        <v>13</v>
      </c>
      <c r="B443" s="51" t="s">
        <v>661</v>
      </c>
      <c r="C443" s="24">
        <v>2022</v>
      </c>
      <c r="D443" s="49">
        <v>4892</v>
      </c>
    </row>
    <row r="444" spans="1:4" s="4" customFormat="1" ht="12.75">
      <c r="A444" s="2">
        <v>14</v>
      </c>
      <c r="B444" s="51" t="s">
        <v>661</v>
      </c>
      <c r="C444" s="24">
        <v>2022</v>
      </c>
      <c r="D444" s="49">
        <v>8192</v>
      </c>
    </row>
    <row r="445" spans="1:4" s="4" customFormat="1" ht="12.75">
      <c r="A445" s="2">
        <v>15</v>
      </c>
      <c r="B445" s="51" t="s">
        <v>1189</v>
      </c>
      <c r="C445" s="24">
        <v>2023</v>
      </c>
      <c r="D445" s="49">
        <v>2281</v>
      </c>
    </row>
    <row r="446" spans="1:4" s="4" customFormat="1" ht="12.75">
      <c r="A446" s="2">
        <v>16</v>
      </c>
      <c r="B446" s="51" t="s">
        <v>1190</v>
      </c>
      <c r="C446" s="24">
        <v>2023</v>
      </c>
      <c r="D446" s="49">
        <v>335</v>
      </c>
    </row>
    <row r="447" spans="1:4" s="4" customFormat="1" ht="12.75">
      <c r="A447" s="2">
        <v>17</v>
      </c>
      <c r="B447" s="51" t="s">
        <v>1191</v>
      </c>
      <c r="C447" s="24">
        <v>2023</v>
      </c>
      <c r="D447" s="49">
        <v>899.9</v>
      </c>
    </row>
    <row r="448" spans="1:4" s="4" customFormat="1" ht="12.75">
      <c r="A448" s="2">
        <v>18</v>
      </c>
      <c r="B448" s="51" t="s">
        <v>659</v>
      </c>
      <c r="C448" s="24">
        <v>2023</v>
      </c>
      <c r="D448" s="49">
        <v>679.9</v>
      </c>
    </row>
    <row r="449" spans="1:4" s="4" customFormat="1" ht="12.75">
      <c r="A449" s="257" t="s">
        <v>0</v>
      </c>
      <c r="B449" s="258"/>
      <c r="C449" s="259"/>
      <c r="D449" s="221">
        <f>SUM(D431:D448)</f>
        <v>203688.36</v>
      </c>
    </row>
    <row r="450" spans="1:4" s="4" customFormat="1" ht="12.75">
      <c r="A450" s="254" t="s">
        <v>118</v>
      </c>
      <c r="B450" s="254"/>
      <c r="C450" s="254"/>
      <c r="D450" s="254"/>
    </row>
    <row r="451" spans="1:4" s="4" customFormat="1" ht="12.75">
      <c r="A451" s="2">
        <v>1</v>
      </c>
      <c r="B451" s="20" t="s">
        <v>675</v>
      </c>
      <c r="C451" s="23">
        <v>2019</v>
      </c>
      <c r="D451" s="65">
        <v>339.9</v>
      </c>
    </row>
    <row r="452" spans="1:4" s="4" customFormat="1" ht="12.75">
      <c r="A452" s="2">
        <v>2</v>
      </c>
      <c r="B452" s="20" t="s">
        <v>676</v>
      </c>
      <c r="C452" s="2">
        <v>2019</v>
      </c>
      <c r="D452" s="64">
        <v>67.65</v>
      </c>
    </row>
    <row r="453" spans="1:4" s="4" customFormat="1" ht="12.75">
      <c r="A453" s="2">
        <v>3</v>
      </c>
      <c r="B453" s="106" t="s">
        <v>677</v>
      </c>
      <c r="C453" s="40">
        <v>2019</v>
      </c>
      <c r="D453" s="64">
        <v>307.49</v>
      </c>
    </row>
    <row r="454" spans="1:4" s="4" customFormat="1" ht="12.75">
      <c r="A454" s="2">
        <v>4</v>
      </c>
      <c r="B454" s="106" t="s">
        <v>678</v>
      </c>
      <c r="C454" s="40">
        <v>2020</v>
      </c>
      <c r="D454" s="64">
        <v>499</v>
      </c>
    </row>
    <row r="455" spans="1:4" s="4" customFormat="1" ht="12.75">
      <c r="A455" s="2">
        <v>5</v>
      </c>
      <c r="B455" s="106" t="s">
        <v>679</v>
      </c>
      <c r="C455" s="40">
        <v>2020</v>
      </c>
      <c r="D455" s="64">
        <v>33496.6</v>
      </c>
    </row>
    <row r="456" spans="1:4" s="4" customFormat="1" ht="12.75">
      <c r="A456" s="2">
        <v>6</v>
      </c>
      <c r="B456" s="106" t="s">
        <v>680</v>
      </c>
      <c r="C456" s="40">
        <v>2020</v>
      </c>
      <c r="D456" s="64">
        <v>3690</v>
      </c>
    </row>
    <row r="457" spans="1:4" s="4" customFormat="1" ht="12.75">
      <c r="A457" s="2">
        <v>7</v>
      </c>
      <c r="B457" s="106" t="s">
        <v>693</v>
      </c>
      <c r="C457" s="40">
        <v>2020</v>
      </c>
      <c r="D457" s="64">
        <f>3*1099</f>
        <v>3297</v>
      </c>
    </row>
    <row r="458" spans="1:4" s="4" customFormat="1" ht="12.75">
      <c r="A458" s="2">
        <v>8</v>
      </c>
      <c r="B458" s="106" t="s">
        <v>681</v>
      </c>
      <c r="C458" s="40">
        <v>2020</v>
      </c>
      <c r="D458" s="64">
        <v>2557.17</v>
      </c>
    </row>
    <row r="459" spans="1:4" s="4" customFormat="1" ht="12.75">
      <c r="A459" s="2">
        <v>9</v>
      </c>
      <c r="B459" s="106" t="s">
        <v>694</v>
      </c>
      <c r="C459" s="40">
        <v>2020</v>
      </c>
      <c r="D459" s="64">
        <f>3*518.97</f>
        <v>1556.91</v>
      </c>
    </row>
    <row r="460" spans="1:4" s="4" customFormat="1" ht="12.75">
      <c r="A460" s="2">
        <v>10</v>
      </c>
      <c r="B460" s="106" t="s">
        <v>683</v>
      </c>
      <c r="C460" s="40">
        <v>2020</v>
      </c>
      <c r="D460" s="64">
        <v>146.37</v>
      </c>
    </row>
    <row r="461" spans="1:4" s="4" customFormat="1" ht="12.75">
      <c r="A461" s="2">
        <v>11</v>
      </c>
      <c r="B461" s="127" t="s">
        <v>684</v>
      </c>
      <c r="C461" s="40">
        <v>2020</v>
      </c>
      <c r="D461" s="226">
        <v>2459</v>
      </c>
    </row>
    <row r="462" spans="1:4" s="4" customFormat="1" ht="12.75">
      <c r="A462" s="2">
        <v>12</v>
      </c>
      <c r="B462" s="127" t="s">
        <v>695</v>
      </c>
      <c r="C462" s="40">
        <v>2020</v>
      </c>
      <c r="D462" s="226">
        <f>3*379</f>
        <v>1137</v>
      </c>
    </row>
    <row r="463" spans="1:4" s="4" customFormat="1" ht="14.25" customHeight="1">
      <c r="A463" s="2">
        <v>13</v>
      </c>
      <c r="B463" s="127" t="s">
        <v>294</v>
      </c>
      <c r="C463" s="40">
        <v>2020</v>
      </c>
      <c r="D463" s="226">
        <v>40984.57</v>
      </c>
    </row>
    <row r="464" spans="1:4" s="4" customFormat="1" ht="12.75">
      <c r="A464" s="2">
        <v>14</v>
      </c>
      <c r="B464" s="128" t="s">
        <v>241</v>
      </c>
      <c r="C464" s="40">
        <v>2020</v>
      </c>
      <c r="D464" s="226">
        <v>116235</v>
      </c>
    </row>
    <row r="465" spans="1:4" s="4" customFormat="1" ht="14.25" customHeight="1">
      <c r="A465" s="2">
        <v>15</v>
      </c>
      <c r="B465" s="20" t="s">
        <v>696</v>
      </c>
      <c r="C465" s="40">
        <v>2021</v>
      </c>
      <c r="D465" s="64">
        <f>23012.27</f>
        <v>23012.27</v>
      </c>
    </row>
    <row r="466" spans="1:4" s="4" customFormat="1" ht="14.25" customHeight="1">
      <c r="A466" s="2">
        <v>16</v>
      </c>
      <c r="B466" s="20" t="s">
        <v>686</v>
      </c>
      <c r="C466" s="40">
        <v>2021</v>
      </c>
      <c r="D466" s="64">
        <v>6999.93</v>
      </c>
    </row>
    <row r="467" spans="1:4" s="4" customFormat="1" ht="14.25" customHeight="1">
      <c r="A467" s="2">
        <v>17</v>
      </c>
      <c r="B467" s="20" t="s">
        <v>697</v>
      </c>
      <c r="C467" s="40">
        <v>2021</v>
      </c>
      <c r="D467" s="64">
        <f>2*1767.5</f>
        <v>3535</v>
      </c>
    </row>
    <row r="468" spans="1:4" s="4" customFormat="1" ht="12.75">
      <c r="A468" s="2">
        <v>18</v>
      </c>
      <c r="B468" s="20" t="s">
        <v>674</v>
      </c>
      <c r="C468" s="40">
        <v>2021</v>
      </c>
      <c r="D468" s="64">
        <v>3690</v>
      </c>
    </row>
    <row r="469" spans="1:4" s="4" customFormat="1" ht="14.25" customHeight="1">
      <c r="A469" s="2">
        <v>19</v>
      </c>
      <c r="B469" s="20" t="s">
        <v>687</v>
      </c>
      <c r="C469" s="40">
        <v>2021</v>
      </c>
      <c r="D469" s="64">
        <v>7380</v>
      </c>
    </row>
    <row r="470" spans="1:4" s="4" customFormat="1" ht="14.25" customHeight="1">
      <c r="A470" s="2">
        <v>20</v>
      </c>
      <c r="B470" s="20" t="s">
        <v>688</v>
      </c>
      <c r="C470" s="40">
        <v>2021</v>
      </c>
      <c r="D470" s="173">
        <v>448</v>
      </c>
    </row>
    <row r="471" spans="1:4" s="4" customFormat="1" ht="14.25" customHeight="1">
      <c r="A471" s="2">
        <v>21</v>
      </c>
      <c r="B471" s="20" t="s">
        <v>698</v>
      </c>
      <c r="C471" s="40">
        <v>2021</v>
      </c>
      <c r="D471" s="173">
        <f>2*724.47</f>
        <v>1448.94</v>
      </c>
    </row>
    <row r="472" spans="1:4" s="4" customFormat="1" ht="25.5">
      <c r="A472" s="2">
        <v>22</v>
      </c>
      <c r="B472" s="20" t="s">
        <v>699</v>
      </c>
      <c r="C472" s="40">
        <v>2021</v>
      </c>
      <c r="D472" s="173">
        <f>2*1318.56</f>
        <v>2637.12</v>
      </c>
    </row>
    <row r="473" spans="1:4" s="4" customFormat="1" ht="12.75">
      <c r="A473" s="2">
        <v>23</v>
      </c>
      <c r="B473" s="20" t="s">
        <v>689</v>
      </c>
      <c r="C473" s="40">
        <v>2021</v>
      </c>
      <c r="D473" s="64">
        <v>762.6</v>
      </c>
    </row>
    <row r="474" spans="1:4" s="4" customFormat="1" ht="14.25" customHeight="1">
      <c r="A474" s="2">
        <v>24</v>
      </c>
      <c r="B474" s="20" t="s">
        <v>690</v>
      </c>
      <c r="C474" s="40">
        <v>2021</v>
      </c>
      <c r="D474" s="64">
        <v>672.81</v>
      </c>
    </row>
    <row r="475" spans="1:4" s="4" customFormat="1" ht="12.75">
      <c r="A475" s="2">
        <v>25</v>
      </c>
      <c r="B475" s="20" t="s">
        <v>682</v>
      </c>
      <c r="C475" s="40">
        <v>2022</v>
      </c>
      <c r="D475" s="64">
        <v>769</v>
      </c>
    </row>
    <row r="476" spans="1:4" s="4" customFormat="1" ht="12.75">
      <c r="A476" s="2">
        <v>26</v>
      </c>
      <c r="B476" s="20" t="s">
        <v>685</v>
      </c>
      <c r="C476" s="40">
        <v>2022</v>
      </c>
      <c r="D476" s="173">
        <v>2799</v>
      </c>
    </row>
    <row r="477" spans="1:4" s="4" customFormat="1" ht="12.75">
      <c r="A477" s="2">
        <v>27</v>
      </c>
      <c r="B477" s="127" t="s">
        <v>691</v>
      </c>
      <c r="C477" s="40">
        <v>2022</v>
      </c>
      <c r="D477" s="173">
        <v>699</v>
      </c>
    </row>
    <row r="478" spans="1:4" s="4" customFormat="1" ht="12.75">
      <c r="A478" s="2">
        <v>28</v>
      </c>
      <c r="B478" s="20" t="s">
        <v>692</v>
      </c>
      <c r="C478" s="40">
        <v>2022</v>
      </c>
      <c r="D478" s="173">
        <v>4489.5</v>
      </c>
    </row>
    <row r="479" spans="1:4" s="4" customFormat="1" ht="12.75">
      <c r="A479" s="2">
        <v>29</v>
      </c>
      <c r="B479" s="20" t="s">
        <v>1196</v>
      </c>
      <c r="C479" s="40">
        <v>2022</v>
      </c>
      <c r="D479" s="64">
        <v>380</v>
      </c>
    </row>
    <row r="480" spans="1:4" s="4" customFormat="1" ht="12.75">
      <c r="A480" s="2">
        <v>30</v>
      </c>
      <c r="B480" s="20" t="s">
        <v>1197</v>
      </c>
      <c r="C480" s="40">
        <v>2022</v>
      </c>
      <c r="D480" s="64">
        <v>8854.77</v>
      </c>
    </row>
    <row r="481" spans="1:4" s="4" customFormat="1" ht="12.75">
      <c r="A481" s="2">
        <v>31</v>
      </c>
      <c r="B481" s="20" t="s">
        <v>1203</v>
      </c>
      <c r="C481" s="40">
        <v>2022</v>
      </c>
      <c r="D481" s="64">
        <f>3*984</f>
        <v>2952</v>
      </c>
    </row>
    <row r="482" spans="1:4" s="4" customFormat="1" ht="12.75">
      <c r="A482" s="2">
        <v>32</v>
      </c>
      <c r="B482" s="20" t="s">
        <v>1198</v>
      </c>
      <c r="C482" s="40">
        <v>2023</v>
      </c>
      <c r="D482" s="64">
        <v>21648</v>
      </c>
    </row>
    <row r="483" spans="1:4" s="4" customFormat="1" ht="12.75">
      <c r="A483" s="2">
        <v>33</v>
      </c>
      <c r="B483" s="20" t="s">
        <v>1199</v>
      </c>
      <c r="C483" s="40">
        <v>2023</v>
      </c>
      <c r="D483" s="64">
        <v>7499.31</v>
      </c>
    </row>
    <row r="484" spans="1:4" s="4" customFormat="1" ht="12.75">
      <c r="A484" s="2">
        <v>34</v>
      </c>
      <c r="B484" s="20" t="s">
        <v>1195</v>
      </c>
      <c r="C484" s="40">
        <v>2023</v>
      </c>
      <c r="D484" s="64">
        <v>1982.76</v>
      </c>
    </row>
    <row r="485" spans="1:4" s="4" customFormat="1" ht="12.75">
      <c r="A485" s="2">
        <v>35</v>
      </c>
      <c r="B485" s="20" t="s">
        <v>1200</v>
      </c>
      <c r="C485" s="40">
        <v>2023</v>
      </c>
      <c r="D485" s="64">
        <v>2298.75</v>
      </c>
    </row>
    <row r="486" spans="1:4" s="4" customFormat="1" ht="12.75">
      <c r="A486" s="2">
        <v>36</v>
      </c>
      <c r="B486" s="20" t="s">
        <v>1201</v>
      </c>
      <c r="C486" s="40">
        <v>2023</v>
      </c>
      <c r="D486" s="64">
        <v>5904</v>
      </c>
    </row>
    <row r="487" spans="1:4" s="4" customFormat="1" ht="12.75">
      <c r="A487" s="2">
        <v>37</v>
      </c>
      <c r="B487" s="20" t="s">
        <v>1202</v>
      </c>
      <c r="C487" s="40">
        <v>2023</v>
      </c>
      <c r="D487" s="64">
        <v>50</v>
      </c>
    </row>
    <row r="488" spans="1:4" s="4" customFormat="1" ht="12.75">
      <c r="A488" s="257" t="s">
        <v>0</v>
      </c>
      <c r="B488" s="258"/>
      <c r="C488" s="259"/>
      <c r="D488" s="221">
        <f>SUM(D451:D487)</f>
        <v>317686.42</v>
      </c>
    </row>
    <row r="489" spans="1:4" s="4" customFormat="1" ht="12.75">
      <c r="A489" s="254" t="s">
        <v>119</v>
      </c>
      <c r="B489" s="254"/>
      <c r="C489" s="254"/>
      <c r="D489" s="254"/>
    </row>
    <row r="490" spans="1:4" s="4" customFormat="1" ht="12.75">
      <c r="A490" s="25">
        <v>1</v>
      </c>
      <c r="B490" s="207" t="s">
        <v>755</v>
      </c>
      <c r="C490" s="2">
        <v>2019</v>
      </c>
      <c r="D490" s="64">
        <v>2201.7</v>
      </c>
    </row>
    <row r="491" spans="1:4" s="4" customFormat="1" ht="12.75">
      <c r="A491" s="25">
        <v>2</v>
      </c>
      <c r="B491" s="207" t="s">
        <v>756</v>
      </c>
      <c r="C491" s="2">
        <v>2019</v>
      </c>
      <c r="D491" s="64">
        <v>549.99</v>
      </c>
    </row>
    <row r="492" spans="1:4" s="4" customFormat="1" ht="12.75">
      <c r="A492" s="25">
        <v>3</v>
      </c>
      <c r="B492" s="207" t="s">
        <v>757</v>
      </c>
      <c r="C492" s="2">
        <v>2019</v>
      </c>
      <c r="D492" s="64">
        <v>2749.99</v>
      </c>
    </row>
    <row r="493" spans="1:4" s="4" customFormat="1" ht="25.5">
      <c r="A493" s="25">
        <v>4</v>
      </c>
      <c r="B493" s="207" t="s">
        <v>758</v>
      </c>
      <c r="C493" s="2">
        <v>2020</v>
      </c>
      <c r="D493" s="64">
        <v>27846.84</v>
      </c>
    </row>
    <row r="494" spans="1:4" s="4" customFormat="1" ht="12.75">
      <c r="A494" s="25">
        <v>5</v>
      </c>
      <c r="B494" s="207" t="s">
        <v>759</v>
      </c>
      <c r="C494" s="2">
        <v>2020</v>
      </c>
      <c r="D494" s="64">
        <v>13137.73</v>
      </c>
    </row>
    <row r="495" spans="1:4" s="4" customFormat="1" ht="12.75">
      <c r="A495" s="25">
        <v>6</v>
      </c>
      <c r="B495" s="207" t="s">
        <v>760</v>
      </c>
      <c r="C495" s="2">
        <v>2020</v>
      </c>
      <c r="D495" s="64">
        <v>69741</v>
      </c>
    </row>
    <row r="496" spans="1:4" s="4" customFormat="1" ht="12.75">
      <c r="A496" s="25">
        <v>7</v>
      </c>
      <c r="B496" s="207" t="s">
        <v>761</v>
      </c>
      <c r="C496" s="2">
        <v>2020</v>
      </c>
      <c r="D496" s="64">
        <v>2708.99</v>
      </c>
    </row>
    <row r="497" spans="1:4" s="4" customFormat="1" ht="12.75">
      <c r="A497" s="25">
        <v>8</v>
      </c>
      <c r="B497" s="207" t="s">
        <v>762</v>
      </c>
      <c r="C497" s="2">
        <v>2020</v>
      </c>
      <c r="D497" s="64">
        <v>239.99</v>
      </c>
    </row>
    <row r="498" spans="1:4" s="4" customFormat="1" ht="12.75">
      <c r="A498" s="25">
        <v>9</v>
      </c>
      <c r="B498" s="207" t="s">
        <v>763</v>
      </c>
      <c r="C498" s="2">
        <v>2020</v>
      </c>
      <c r="D498" s="64">
        <v>829</v>
      </c>
    </row>
    <row r="499" spans="1:4" s="4" customFormat="1" ht="12.75">
      <c r="A499" s="25">
        <v>10</v>
      </c>
      <c r="B499" s="207" t="s">
        <v>764</v>
      </c>
      <c r="C499" s="2">
        <v>2020</v>
      </c>
      <c r="D499" s="64">
        <v>2250</v>
      </c>
    </row>
    <row r="500" spans="1:4" s="4" customFormat="1" ht="12.75">
      <c r="A500" s="25">
        <v>11</v>
      </c>
      <c r="B500" s="207" t="s">
        <v>765</v>
      </c>
      <c r="C500" s="2">
        <v>2021</v>
      </c>
      <c r="D500" s="64">
        <v>236.68</v>
      </c>
    </row>
    <row r="501" spans="1:4" s="4" customFormat="1" ht="12.75">
      <c r="A501" s="25">
        <v>12</v>
      </c>
      <c r="B501" s="207" t="s">
        <v>1223</v>
      </c>
      <c r="C501" s="2">
        <v>2023</v>
      </c>
      <c r="D501" s="64">
        <v>3079</v>
      </c>
    </row>
    <row r="502" spans="1:4" s="4" customFormat="1" ht="12.75">
      <c r="A502" s="25">
        <v>13</v>
      </c>
      <c r="B502" s="207" t="s">
        <v>1224</v>
      </c>
      <c r="C502" s="2">
        <v>2021</v>
      </c>
      <c r="D502" s="64">
        <v>1298</v>
      </c>
    </row>
    <row r="503" spans="1:4" s="4" customFormat="1" ht="12.75">
      <c r="A503" s="25">
        <v>14</v>
      </c>
      <c r="B503" s="207" t="s">
        <v>767</v>
      </c>
      <c r="C503" s="2">
        <v>2021</v>
      </c>
      <c r="D503" s="64">
        <v>649</v>
      </c>
    </row>
    <row r="504" spans="1:4" s="4" customFormat="1" ht="12.75">
      <c r="A504" s="25">
        <v>15</v>
      </c>
      <c r="B504" s="207" t="s">
        <v>767</v>
      </c>
      <c r="C504" s="2">
        <v>2021</v>
      </c>
      <c r="D504" s="64">
        <v>639</v>
      </c>
    </row>
    <row r="505" spans="1:4" s="4" customFormat="1" ht="12.75">
      <c r="A505" s="25">
        <v>16</v>
      </c>
      <c r="B505" s="207" t="s">
        <v>1225</v>
      </c>
      <c r="C505" s="2">
        <v>2021</v>
      </c>
      <c r="D505" s="64">
        <v>2637.12</v>
      </c>
    </row>
    <row r="506" spans="1:4" s="4" customFormat="1" ht="12.75">
      <c r="A506" s="25">
        <v>17</v>
      </c>
      <c r="B506" s="207" t="s">
        <v>766</v>
      </c>
      <c r="C506" s="2">
        <v>2021</v>
      </c>
      <c r="D506" s="64">
        <v>1638</v>
      </c>
    </row>
    <row r="507" spans="1:4" s="4" customFormat="1" ht="12.75">
      <c r="A507" s="25">
        <v>18</v>
      </c>
      <c r="B507" s="207" t="s">
        <v>1226</v>
      </c>
      <c r="C507" s="2">
        <v>2022</v>
      </c>
      <c r="D507" s="64">
        <v>4800</v>
      </c>
    </row>
    <row r="508" spans="1:4" s="4" customFormat="1" ht="12.75">
      <c r="A508" s="257" t="s">
        <v>0</v>
      </c>
      <c r="B508" s="258"/>
      <c r="C508" s="259"/>
      <c r="D508" s="221">
        <f>SUM(D490:D507)</f>
        <v>137232.03</v>
      </c>
    </row>
    <row r="509" spans="1:4" s="4" customFormat="1" ht="12.75">
      <c r="A509" s="254" t="s">
        <v>120</v>
      </c>
      <c r="B509" s="254"/>
      <c r="C509" s="254"/>
      <c r="D509" s="254"/>
    </row>
    <row r="510" spans="1:4" s="4" customFormat="1" ht="12.75">
      <c r="A510" s="2">
        <v>1</v>
      </c>
      <c r="B510" s="1" t="s">
        <v>795</v>
      </c>
      <c r="C510" s="2">
        <v>2019</v>
      </c>
      <c r="D510" s="64">
        <v>5090</v>
      </c>
    </row>
    <row r="511" spans="1:4" s="4" customFormat="1" ht="12.75">
      <c r="A511" s="2">
        <v>2</v>
      </c>
      <c r="B511" s="1" t="s">
        <v>796</v>
      </c>
      <c r="C511" s="2">
        <v>2019</v>
      </c>
      <c r="D511" s="64">
        <v>990</v>
      </c>
    </row>
    <row r="512" spans="1:4" s="4" customFormat="1" ht="12.75">
      <c r="A512" s="2">
        <v>3</v>
      </c>
      <c r="B512" s="1" t="s">
        <v>797</v>
      </c>
      <c r="C512" s="2">
        <v>2019</v>
      </c>
      <c r="D512" s="64">
        <v>980</v>
      </c>
    </row>
    <row r="513" spans="1:4" s="4" customFormat="1" ht="12.75">
      <c r="A513" s="2">
        <v>4</v>
      </c>
      <c r="B513" s="1" t="s">
        <v>798</v>
      </c>
      <c r="C513" s="2">
        <v>2019</v>
      </c>
      <c r="D513" s="64">
        <v>6199.79</v>
      </c>
    </row>
    <row r="514" spans="1:4" s="4" customFormat="1" ht="12.75">
      <c r="A514" s="2">
        <v>5</v>
      </c>
      <c r="B514" s="1" t="s">
        <v>799</v>
      </c>
      <c r="C514" s="2">
        <v>2019</v>
      </c>
      <c r="D514" s="64">
        <v>3650</v>
      </c>
    </row>
    <row r="515" spans="1:4" s="4" customFormat="1" ht="12.75">
      <c r="A515" s="2">
        <v>6</v>
      </c>
      <c r="B515" s="1" t="s">
        <v>800</v>
      </c>
      <c r="C515" s="2">
        <v>2019</v>
      </c>
      <c r="D515" s="64">
        <v>2300</v>
      </c>
    </row>
    <row r="516" spans="1:4" s="4" customFormat="1" ht="12.75">
      <c r="A516" s="2">
        <v>7</v>
      </c>
      <c r="B516" s="1" t="s">
        <v>801</v>
      </c>
      <c r="C516" s="2">
        <v>2020</v>
      </c>
      <c r="D516" s="64">
        <v>69741</v>
      </c>
    </row>
    <row r="517" spans="1:4" s="4" customFormat="1" ht="25.5">
      <c r="A517" s="2">
        <v>8</v>
      </c>
      <c r="B517" s="34" t="s">
        <v>802</v>
      </c>
      <c r="C517" s="35">
        <v>2020</v>
      </c>
      <c r="D517" s="66">
        <v>27846.84</v>
      </c>
    </row>
    <row r="518" spans="1:4" s="4" customFormat="1" ht="25.5">
      <c r="A518" s="2">
        <v>9</v>
      </c>
      <c r="B518" s="34" t="s">
        <v>803</v>
      </c>
      <c r="C518" s="35">
        <v>2020</v>
      </c>
      <c r="D518" s="66">
        <v>13137.73</v>
      </c>
    </row>
    <row r="519" spans="1:4" s="4" customFormat="1" ht="25.5">
      <c r="A519" s="2">
        <v>10</v>
      </c>
      <c r="B519" s="34" t="s">
        <v>804</v>
      </c>
      <c r="C519" s="35">
        <v>2021</v>
      </c>
      <c r="D519" s="66">
        <v>42607.94</v>
      </c>
    </row>
    <row r="520" spans="1:4" s="4" customFormat="1" ht="12.75">
      <c r="A520" s="2">
        <v>11</v>
      </c>
      <c r="B520" s="34" t="s">
        <v>805</v>
      </c>
      <c r="C520" s="35">
        <v>2021</v>
      </c>
      <c r="D520" s="66">
        <v>10000</v>
      </c>
    </row>
    <row r="521" spans="1:4" s="4" customFormat="1" ht="12.75">
      <c r="A521" s="2">
        <v>12</v>
      </c>
      <c r="B521" s="34" t="s">
        <v>1227</v>
      </c>
      <c r="C521" s="35">
        <v>2022</v>
      </c>
      <c r="D521" s="66">
        <v>5999.99</v>
      </c>
    </row>
    <row r="522" spans="1:4" s="4" customFormat="1" ht="12.75">
      <c r="A522" s="2">
        <v>13</v>
      </c>
      <c r="B522" s="34" t="s">
        <v>1228</v>
      </c>
      <c r="C522" s="35">
        <v>2022</v>
      </c>
      <c r="D522" s="66">
        <v>1521.5</v>
      </c>
    </row>
    <row r="523" spans="1:4" s="4" customFormat="1" ht="12.75">
      <c r="A523" s="2">
        <v>14</v>
      </c>
      <c r="B523" s="34" t="s">
        <v>1229</v>
      </c>
      <c r="C523" s="35">
        <v>2023</v>
      </c>
      <c r="D523" s="66">
        <v>21648</v>
      </c>
    </row>
    <row r="524" spans="1:4" s="4" customFormat="1" ht="12.75">
      <c r="A524" s="2">
        <v>15</v>
      </c>
      <c r="B524" s="34" t="s">
        <v>1230</v>
      </c>
      <c r="C524" s="35">
        <v>2023</v>
      </c>
      <c r="D524" s="66">
        <v>6782.62</v>
      </c>
    </row>
    <row r="525" spans="1:4" s="4" customFormat="1" ht="12.75">
      <c r="A525" s="2">
        <v>16</v>
      </c>
      <c r="B525" s="34" t="s">
        <v>1231</v>
      </c>
      <c r="C525" s="35">
        <v>2023</v>
      </c>
      <c r="D525" s="66">
        <v>1198</v>
      </c>
    </row>
    <row r="526" spans="1:4" s="4" customFormat="1" ht="12.75">
      <c r="A526" s="2">
        <v>17</v>
      </c>
      <c r="B526" s="34" t="s">
        <v>1232</v>
      </c>
      <c r="C526" s="35">
        <v>2023</v>
      </c>
      <c r="D526" s="66">
        <v>1799</v>
      </c>
    </row>
    <row r="527" spans="1:4" s="4" customFormat="1" ht="12.75">
      <c r="A527" s="2">
        <v>18</v>
      </c>
      <c r="B527" s="34" t="s">
        <v>1233</v>
      </c>
      <c r="C527" s="35">
        <v>2023</v>
      </c>
      <c r="D527" s="66">
        <v>2498</v>
      </c>
    </row>
    <row r="528" spans="1:4" s="4" customFormat="1" ht="12.75">
      <c r="A528" s="2">
        <v>19</v>
      </c>
      <c r="B528" s="34" t="s">
        <v>1234</v>
      </c>
      <c r="C528" s="35">
        <v>2023</v>
      </c>
      <c r="D528" s="66">
        <v>8999</v>
      </c>
    </row>
    <row r="529" spans="1:4" s="4" customFormat="1" ht="12.75">
      <c r="A529" s="2">
        <v>20</v>
      </c>
      <c r="B529" s="34" t="s">
        <v>1235</v>
      </c>
      <c r="C529" s="35">
        <v>2023</v>
      </c>
      <c r="D529" s="66">
        <v>3567</v>
      </c>
    </row>
    <row r="530" spans="1:4" s="4" customFormat="1" ht="12.75">
      <c r="A530" s="2">
        <v>21</v>
      </c>
      <c r="B530" s="34" t="s">
        <v>1236</v>
      </c>
      <c r="C530" s="35">
        <v>2023</v>
      </c>
      <c r="D530" s="66">
        <v>15067.5</v>
      </c>
    </row>
    <row r="531" spans="1:4" s="4" customFormat="1" ht="12.75">
      <c r="A531" s="2">
        <v>22</v>
      </c>
      <c r="B531" s="34" t="s">
        <v>1237</v>
      </c>
      <c r="C531" s="35">
        <v>2023</v>
      </c>
      <c r="D531" s="66">
        <v>5904</v>
      </c>
    </row>
    <row r="532" spans="1:4" s="4" customFormat="1" ht="12.75">
      <c r="A532" s="2">
        <v>23</v>
      </c>
      <c r="B532" s="34" t="s">
        <v>1238</v>
      </c>
      <c r="C532" s="35">
        <v>2023</v>
      </c>
      <c r="D532" s="66">
        <v>15990</v>
      </c>
    </row>
    <row r="533" spans="1:4" s="4" customFormat="1" ht="12.75">
      <c r="A533" s="2">
        <v>24</v>
      </c>
      <c r="B533" s="34" t="s">
        <v>1513</v>
      </c>
      <c r="C533" s="35">
        <v>2023</v>
      </c>
      <c r="D533" s="66">
        <v>103810.41</v>
      </c>
    </row>
    <row r="534" spans="1:4" s="4" customFormat="1" ht="12.75">
      <c r="A534" s="2">
        <v>25</v>
      </c>
      <c r="B534" s="34" t="s">
        <v>1239</v>
      </c>
      <c r="C534" s="35">
        <v>2023</v>
      </c>
      <c r="D534" s="66">
        <v>1734.3</v>
      </c>
    </row>
    <row r="535" spans="1:4" s="4" customFormat="1" ht="12.75">
      <c r="A535" s="257" t="s">
        <v>0</v>
      </c>
      <c r="B535" s="258"/>
      <c r="C535" s="259"/>
      <c r="D535" s="221">
        <f>SUM(D510:D534)</f>
        <v>379062.61999999994</v>
      </c>
    </row>
    <row r="536" spans="1:4" s="4" customFormat="1" ht="12.75">
      <c r="A536" s="254" t="s">
        <v>121</v>
      </c>
      <c r="B536" s="254"/>
      <c r="C536" s="254"/>
      <c r="D536" s="254"/>
    </row>
    <row r="537" spans="1:4" s="4" customFormat="1" ht="12.75">
      <c r="A537" s="2">
        <v>1</v>
      </c>
      <c r="B537" s="51" t="s">
        <v>1311</v>
      </c>
      <c r="C537" s="24">
        <v>2019</v>
      </c>
      <c r="D537" s="49">
        <v>879</v>
      </c>
    </row>
    <row r="538" spans="1:4" s="4" customFormat="1" ht="12.75">
      <c r="A538" s="2">
        <v>2</v>
      </c>
      <c r="B538" s="51" t="s">
        <v>1312</v>
      </c>
      <c r="C538" s="24">
        <v>2019</v>
      </c>
      <c r="D538" s="49">
        <v>1479.61</v>
      </c>
    </row>
    <row r="539" spans="1:4" s="4" customFormat="1" ht="12.75">
      <c r="A539" s="2">
        <v>3</v>
      </c>
      <c r="B539" s="51" t="s">
        <v>1313</v>
      </c>
      <c r="C539" s="24">
        <v>2019</v>
      </c>
      <c r="D539" s="49">
        <v>1936</v>
      </c>
    </row>
    <row r="540" spans="1:4" s="4" customFormat="1" ht="12.75">
      <c r="A540" s="2">
        <v>4</v>
      </c>
      <c r="B540" s="51" t="s">
        <v>353</v>
      </c>
      <c r="C540" s="24">
        <v>2019</v>
      </c>
      <c r="D540" s="49">
        <v>1930</v>
      </c>
    </row>
    <row r="541" spans="1:4" s="4" customFormat="1" ht="12.75">
      <c r="A541" s="2">
        <v>5</v>
      </c>
      <c r="B541" s="51" t="s">
        <v>1314</v>
      </c>
      <c r="C541" s="24">
        <v>2019</v>
      </c>
      <c r="D541" s="49">
        <v>3340</v>
      </c>
    </row>
    <row r="542" spans="1:4" s="4" customFormat="1" ht="12.75">
      <c r="A542" s="2">
        <v>6</v>
      </c>
      <c r="B542" s="51" t="s">
        <v>1315</v>
      </c>
      <c r="C542" s="24">
        <v>2019</v>
      </c>
      <c r="D542" s="49">
        <v>465.71</v>
      </c>
    </row>
    <row r="543" spans="1:4" s="4" customFormat="1" ht="12.75">
      <c r="A543" s="2">
        <v>7</v>
      </c>
      <c r="B543" s="51" t="s">
        <v>1316</v>
      </c>
      <c r="C543" s="24">
        <v>2019</v>
      </c>
      <c r="D543" s="49">
        <v>465.71</v>
      </c>
    </row>
    <row r="544" spans="1:4" s="4" customFormat="1" ht="12.75">
      <c r="A544" s="2">
        <v>8</v>
      </c>
      <c r="B544" s="51" t="s">
        <v>1317</v>
      </c>
      <c r="C544" s="24">
        <v>2019</v>
      </c>
      <c r="D544" s="49">
        <v>2647.18</v>
      </c>
    </row>
    <row r="545" spans="1:4" s="4" customFormat="1" ht="12.75">
      <c r="A545" s="2">
        <v>9</v>
      </c>
      <c r="B545" s="51" t="s">
        <v>1318</v>
      </c>
      <c r="C545" s="24">
        <v>2019</v>
      </c>
      <c r="D545" s="49">
        <v>599.99</v>
      </c>
    </row>
    <row r="546" spans="1:4" s="4" customFormat="1" ht="12.75">
      <c r="A546" s="2">
        <v>10</v>
      </c>
      <c r="B546" s="51" t="s">
        <v>1319</v>
      </c>
      <c r="C546" s="24">
        <v>2020</v>
      </c>
      <c r="D546" s="49">
        <v>399.99</v>
      </c>
    </row>
    <row r="547" spans="1:4" s="4" customFormat="1" ht="12.75">
      <c r="A547" s="2">
        <v>11</v>
      </c>
      <c r="B547" s="51" t="s">
        <v>1363</v>
      </c>
      <c r="C547" s="24">
        <v>2020</v>
      </c>
      <c r="D547" s="49">
        <v>29240</v>
      </c>
    </row>
    <row r="548" spans="1:4" s="4" customFormat="1" ht="12.75">
      <c r="A548" s="2">
        <v>12</v>
      </c>
      <c r="B548" s="51" t="s">
        <v>1364</v>
      </c>
      <c r="C548" s="24">
        <v>2020</v>
      </c>
      <c r="D548" s="49">
        <v>6888</v>
      </c>
    </row>
    <row r="549" spans="1:4" s="4" customFormat="1" ht="12.75">
      <c r="A549" s="2">
        <v>13</v>
      </c>
      <c r="B549" s="51" t="s">
        <v>1365</v>
      </c>
      <c r="C549" s="24">
        <v>2020</v>
      </c>
      <c r="D549" s="49">
        <v>879</v>
      </c>
    </row>
    <row r="550" spans="1:4" s="4" customFormat="1" ht="12.75">
      <c r="A550" s="2">
        <v>14</v>
      </c>
      <c r="B550" s="51" t="s">
        <v>1365</v>
      </c>
      <c r="C550" s="24">
        <v>2020</v>
      </c>
      <c r="D550" s="49">
        <v>879</v>
      </c>
    </row>
    <row r="551" spans="1:4" s="4" customFormat="1" ht="12.75">
      <c r="A551" s="2">
        <v>15</v>
      </c>
      <c r="B551" s="51" t="s">
        <v>1366</v>
      </c>
      <c r="C551" s="24">
        <v>2021</v>
      </c>
      <c r="D551" s="49">
        <v>1889.99</v>
      </c>
    </row>
    <row r="552" spans="1:4" s="4" customFormat="1" ht="12.75">
      <c r="A552" s="2">
        <v>16</v>
      </c>
      <c r="B552" s="51" t="s">
        <v>1367</v>
      </c>
      <c r="C552" s="24">
        <v>2021</v>
      </c>
      <c r="D552" s="49">
        <v>2499.99</v>
      </c>
    </row>
    <row r="553" spans="1:4" s="4" customFormat="1" ht="12.75">
      <c r="A553" s="2">
        <v>17</v>
      </c>
      <c r="B553" s="51" t="s">
        <v>386</v>
      </c>
      <c r="C553" s="24">
        <v>2020</v>
      </c>
      <c r="D553" s="49">
        <v>116235</v>
      </c>
    </row>
    <row r="554" spans="1:4" s="4" customFormat="1" ht="12.75">
      <c r="A554" s="2">
        <v>18</v>
      </c>
      <c r="B554" s="51" t="s">
        <v>1368</v>
      </c>
      <c r="C554" s="24">
        <v>2020</v>
      </c>
      <c r="D554" s="49">
        <v>40984.57</v>
      </c>
    </row>
    <row r="555" spans="1:4" s="4" customFormat="1" ht="12.75">
      <c r="A555" s="2">
        <v>19</v>
      </c>
      <c r="B555" s="51" t="s">
        <v>1369</v>
      </c>
      <c r="C555" s="24">
        <v>2022</v>
      </c>
      <c r="D555" s="49">
        <v>1318.56</v>
      </c>
    </row>
    <row r="556" spans="1:4" s="4" customFormat="1" ht="12.75">
      <c r="A556" s="2">
        <v>20</v>
      </c>
      <c r="B556" s="51" t="s">
        <v>1369</v>
      </c>
      <c r="C556" s="24">
        <v>2022</v>
      </c>
      <c r="D556" s="49">
        <v>1318.56</v>
      </c>
    </row>
    <row r="557" spans="1:4" s="4" customFormat="1" ht="25.5">
      <c r="A557" s="2">
        <v>21</v>
      </c>
      <c r="B557" s="51" t="s">
        <v>1370</v>
      </c>
      <c r="C557" s="24">
        <v>2022</v>
      </c>
      <c r="D557" s="49">
        <v>5000</v>
      </c>
    </row>
    <row r="558" spans="1:4" s="4" customFormat="1" ht="12.75">
      <c r="A558" s="2">
        <v>22</v>
      </c>
      <c r="B558" s="51" t="s">
        <v>1320</v>
      </c>
      <c r="C558" s="24">
        <v>2022</v>
      </c>
      <c r="D558" s="49">
        <v>4130</v>
      </c>
    </row>
    <row r="559" spans="1:4" s="4" customFormat="1" ht="12.75">
      <c r="A559" s="2">
        <v>23</v>
      </c>
      <c r="B559" s="51" t="s">
        <v>1321</v>
      </c>
      <c r="C559" s="24">
        <v>2022</v>
      </c>
      <c r="D559" s="49">
        <v>835</v>
      </c>
    </row>
    <row r="560" spans="1:4" s="4" customFormat="1" ht="12.75">
      <c r="A560" s="2">
        <v>24</v>
      </c>
      <c r="B560" s="51" t="s">
        <v>1321</v>
      </c>
      <c r="C560" s="24">
        <v>2022</v>
      </c>
      <c r="D560" s="49">
        <v>835</v>
      </c>
    </row>
    <row r="561" spans="1:4" s="4" customFormat="1" ht="12.75">
      <c r="A561" s="2">
        <v>25</v>
      </c>
      <c r="B561" s="51" t="s">
        <v>1322</v>
      </c>
      <c r="C561" s="24">
        <v>2023</v>
      </c>
      <c r="D561" s="49">
        <v>1790</v>
      </c>
    </row>
    <row r="562" spans="1:4" s="4" customFormat="1" ht="12.75">
      <c r="A562" s="2">
        <v>26</v>
      </c>
      <c r="B562" s="51" t="s">
        <v>1322</v>
      </c>
      <c r="C562" s="24">
        <v>2023</v>
      </c>
      <c r="D562" s="49">
        <v>1790</v>
      </c>
    </row>
    <row r="563" spans="1:4" s="4" customFormat="1" ht="12.75">
      <c r="A563" s="2">
        <v>27</v>
      </c>
      <c r="B563" s="51" t="s">
        <v>1323</v>
      </c>
      <c r="C563" s="24">
        <v>2023</v>
      </c>
      <c r="D563" s="49">
        <v>2583</v>
      </c>
    </row>
    <row r="564" spans="1:4" s="4" customFormat="1" ht="12.75">
      <c r="A564" s="257" t="s">
        <v>0</v>
      </c>
      <c r="B564" s="258"/>
      <c r="C564" s="259"/>
      <c r="D564" s="221">
        <f>SUM(D537:D563)</f>
        <v>233238.86</v>
      </c>
    </row>
    <row r="565" spans="1:4" s="4" customFormat="1" ht="12.75">
      <c r="A565" s="254" t="s">
        <v>122</v>
      </c>
      <c r="B565" s="254"/>
      <c r="C565" s="254"/>
      <c r="D565" s="254"/>
    </row>
    <row r="566" spans="1:4" s="4" customFormat="1" ht="12.75">
      <c r="A566" s="2">
        <v>1</v>
      </c>
      <c r="B566" s="1" t="s">
        <v>374</v>
      </c>
      <c r="C566" s="2">
        <v>2019</v>
      </c>
      <c r="D566" s="64">
        <v>1879</v>
      </c>
    </row>
    <row r="567" spans="1:4" s="4" customFormat="1" ht="12.75">
      <c r="A567" s="2">
        <v>2</v>
      </c>
      <c r="B567" s="1" t="s">
        <v>507</v>
      </c>
      <c r="C567" s="2">
        <v>2019</v>
      </c>
      <c r="D567" s="64">
        <v>2025</v>
      </c>
    </row>
    <row r="568" spans="1:4" s="4" customFormat="1" ht="12.75">
      <c r="A568" s="2">
        <v>3</v>
      </c>
      <c r="B568" s="1" t="s">
        <v>810</v>
      </c>
      <c r="C568" s="2">
        <v>2019</v>
      </c>
      <c r="D568" s="64">
        <v>1895</v>
      </c>
    </row>
    <row r="569" spans="1:4" s="4" customFormat="1" ht="12.75">
      <c r="A569" s="2">
        <v>4</v>
      </c>
      <c r="B569" s="1" t="s">
        <v>507</v>
      </c>
      <c r="C569" s="2">
        <v>2019</v>
      </c>
      <c r="D569" s="64">
        <v>3318</v>
      </c>
    </row>
    <row r="570" spans="1:4" s="4" customFormat="1" ht="12.75">
      <c r="A570" s="2">
        <v>5</v>
      </c>
      <c r="B570" s="1" t="s">
        <v>811</v>
      </c>
      <c r="C570" s="2">
        <v>2019</v>
      </c>
      <c r="D570" s="64">
        <v>3075</v>
      </c>
    </row>
    <row r="571" spans="1:4" s="4" customFormat="1" ht="12.75">
      <c r="A571" s="2">
        <v>6</v>
      </c>
      <c r="B571" s="1" t="s">
        <v>507</v>
      </c>
      <c r="C571" s="2">
        <v>2019</v>
      </c>
      <c r="D571" s="64">
        <v>3318</v>
      </c>
    </row>
    <row r="572" spans="1:4" s="4" customFormat="1" ht="12.75">
      <c r="A572" s="2">
        <v>7</v>
      </c>
      <c r="B572" s="1" t="s">
        <v>812</v>
      </c>
      <c r="C572" s="2">
        <v>2019</v>
      </c>
      <c r="D572" s="64">
        <v>6053</v>
      </c>
    </row>
    <row r="573" spans="1:4" s="4" customFormat="1" ht="12.75">
      <c r="A573" s="2">
        <v>8</v>
      </c>
      <c r="B573" s="1" t="s">
        <v>813</v>
      </c>
      <c r="C573" s="2">
        <v>2019</v>
      </c>
      <c r="D573" s="64">
        <v>2091</v>
      </c>
    </row>
    <row r="574" spans="1:4" s="4" customFormat="1" ht="12.75">
      <c r="A574" s="2">
        <v>9</v>
      </c>
      <c r="B574" s="1" t="s">
        <v>814</v>
      </c>
      <c r="C574" s="2">
        <v>2019</v>
      </c>
      <c r="D574" s="64">
        <v>651.9</v>
      </c>
    </row>
    <row r="575" spans="1:4" s="4" customFormat="1" ht="12.75">
      <c r="A575" s="2">
        <v>10</v>
      </c>
      <c r="B575" s="1" t="s">
        <v>814</v>
      </c>
      <c r="C575" s="2">
        <v>2019</v>
      </c>
      <c r="D575" s="64">
        <v>651.9</v>
      </c>
    </row>
    <row r="576" spans="1:4" s="4" customFormat="1" ht="12.75">
      <c r="A576" s="2">
        <v>11</v>
      </c>
      <c r="B576" s="1" t="s">
        <v>814</v>
      </c>
      <c r="C576" s="2">
        <v>2019</v>
      </c>
      <c r="D576" s="64">
        <v>1230</v>
      </c>
    </row>
    <row r="577" spans="1:4" s="4" customFormat="1" ht="12.75">
      <c r="A577" s="2">
        <v>12</v>
      </c>
      <c r="B577" s="1" t="s">
        <v>815</v>
      </c>
      <c r="C577" s="2">
        <v>2019</v>
      </c>
      <c r="D577" s="64">
        <v>2706</v>
      </c>
    </row>
    <row r="578" spans="1:4" s="4" customFormat="1" ht="12.75">
      <c r="A578" s="2">
        <v>13</v>
      </c>
      <c r="B578" s="208" t="s">
        <v>816</v>
      </c>
      <c r="C578" s="2">
        <v>2019</v>
      </c>
      <c r="D578" s="64">
        <v>8400</v>
      </c>
    </row>
    <row r="579" spans="1:4" s="4" customFormat="1" ht="12.75">
      <c r="A579" s="2">
        <v>14</v>
      </c>
      <c r="B579" s="1" t="s">
        <v>814</v>
      </c>
      <c r="C579" s="2">
        <v>2019</v>
      </c>
      <c r="D579" s="64">
        <v>651.9</v>
      </c>
    </row>
    <row r="580" spans="1:4" s="4" customFormat="1" ht="12.75">
      <c r="A580" s="2">
        <v>15</v>
      </c>
      <c r="B580" s="1" t="s">
        <v>374</v>
      </c>
      <c r="C580" s="2">
        <v>2019</v>
      </c>
      <c r="D580" s="64">
        <v>1885</v>
      </c>
    </row>
    <row r="581" spans="1:4" s="4" customFormat="1" ht="12.75">
      <c r="A581" s="2">
        <v>16</v>
      </c>
      <c r="B581" s="124" t="s">
        <v>499</v>
      </c>
      <c r="C581" s="2">
        <v>2020</v>
      </c>
      <c r="D581" s="64">
        <v>92988</v>
      </c>
    </row>
    <row r="582" spans="1:4" s="4" customFormat="1" ht="12.75">
      <c r="A582" s="2">
        <v>17</v>
      </c>
      <c r="B582" s="1" t="s">
        <v>817</v>
      </c>
      <c r="C582" s="2">
        <v>2020</v>
      </c>
      <c r="D582" s="64">
        <v>27846.84</v>
      </c>
    </row>
    <row r="583" spans="1:4" s="4" customFormat="1" ht="12.75">
      <c r="A583" s="2">
        <v>18</v>
      </c>
      <c r="B583" s="124" t="s">
        <v>817</v>
      </c>
      <c r="C583" s="2">
        <v>2020</v>
      </c>
      <c r="D583" s="64">
        <v>13137.73</v>
      </c>
    </row>
    <row r="584" spans="1:4" s="4" customFormat="1" ht="12.75">
      <c r="A584" s="2">
        <v>19</v>
      </c>
      <c r="B584" s="1" t="s">
        <v>818</v>
      </c>
      <c r="C584" s="2">
        <v>2021</v>
      </c>
      <c r="D584" s="64">
        <v>720</v>
      </c>
    </row>
    <row r="585" spans="1:4" s="4" customFormat="1" ht="12.75">
      <c r="A585" s="2">
        <v>20</v>
      </c>
      <c r="B585" s="34" t="s">
        <v>819</v>
      </c>
      <c r="C585" s="2">
        <v>2021</v>
      </c>
      <c r="D585" s="64">
        <v>2009</v>
      </c>
    </row>
    <row r="586" spans="1:4" s="4" customFormat="1" ht="12.75">
      <c r="A586" s="2">
        <v>21</v>
      </c>
      <c r="B586" s="1" t="s">
        <v>819</v>
      </c>
      <c r="C586" s="2">
        <v>2021</v>
      </c>
      <c r="D586" s="64">
        <v>2009</v>
      </c>
    </row>
    <row r="587" spans="1:4" s="4" customFormat="1" ht="12.75">
      <c r="A587" s="2">
        <v>22</v>
      </c>
      <c r="B587" s="1" t="s">
        <v>819</v>
      </c>
      <c r="C587" s="35">
        <v>2021</v>
      </c>
      <c r="D587" s="66">
        <v>2009</v>
      </c>
    </row>
    <row r="588" spans="1:4" s="4" customFormat="1" ht="12.75">
      <c r="A588" s="2">
        <v>23</v>
      </c>
      <c r="B588" s="1" t="s">
        <v>819</v>
      </c>
      <c r="C588" s="2">
        <v>2021</v>
      </c>
      <c r="D588" s="64">
        <v>2513</v>
      </c>
    </row>
    <row r="589" spans="1:4" s="4" customFormat="1" ht="12.75">
      <c r="A589" s="2">
        <v>24</v>
      </c>
      <c r="B589" s="34" t="s">
        <v>819</v>
      </c>
      <c r="C589" s="2">
        <v>2021</v>
      </c>
      <c r="D589" s="66">
        <v>2513</v>
      </c>
    </row>
    <row r="590" spans="1:4" s="4" customFormat="1" ht="12.75">
      <c r="A590" s="2">
        <v>25</v>
      </c>
      <c r="B590" s="34" t="s">
        <v>819</v>
      </c>
      <c r="C590" s="2">
        <v>2021</v>
      </c>
      <c r="D590" s="66">
        <v>2513</v>
      </c>
    </row>
    <row r="591" spans="1:4" s="4" customFormat="1" ht="12.75">
      <c r="A591" s="2">
        <v>26</v>
      </c>
      <c r="B591" s="34" t="s">
        <v>819</v>
      </c>
      <c r="C591" s="2">
        <v>2021</v>
      </c>
      <c r="D591" s="66">
        <v>2513</v>
      </c>
    </row>
    <row r="592" spans="1:4" s="4" customFormat="1" ht="12.75">
      <c r="A592" s="2">
        <v>27</v>
      </c>
      <c r="B592" s="34" t="s">
        <v>819</v>
      </c>
      <c r="C592" s="2">
        <v>2021</v>
      </c>
      <c r="D592" s="66">
        <v>2513</v>
      </c>
    </row>
    <row r="593" spans="1:4" s="4" customFormat="1" ht="12.75">
      <c r="A593" s="2">
        <v>28</v>
      </c>
      <c r="B593" s="34" t="s">
        <v>819</v>
      </c>
      <c r="C593" s="2">
        <v>2021</v>
      </c>
      <c r="D593" s="66">
        <v>2513</v>
      </c>
    </row>
    <row r="594" spans="1:4" s="4" customFormat="1" ht="12.75">
      <c r="A594" s="2">
        <v>29</v>
      </c>
      <c r="B594" s="34" t="s">
        <v>819</v>
      </c>
      <c r="C594" s="2">
        <v>2021</v>
      </c>
      <c r="D594" s="66">
        <v>2513</v>
      </c>
    </row>
    <row r="595" spans="1:4" s="4" customFormat="1" ht="12.75">
      <c r="A595" s="2">
        <v>30</v>
      </c>
      <c r="B595" s="34" t="s">
        <v>820</v>
      </c>
      <c r="C595" s="2">
        <v>2021</v>
      </c>
      <c r="D595" s="66">
        <v>1318.56</v>
      </c>
    </row>
    <row r="596" spans="1:4" s="4" customFormat="1" ht="12.75">
      <c r="A596" s="2">
        <v>31</v>
      </c>
      <c r="B596" s="34" t="s">
        <v>820</v>
      </c>
      <c r="C596" s="2">
        <v>2021</v>
      </c>
      <c r="D596" s="66">
        <v>1318.56</v>
      </c>
    </row>
    <row r="597" spans="1:4" s="4" customFormat="1" ht="12.75">
      <c r="A597" s="2">
        <v>32</v>
      </c>
      <c r="B597" s="34" t="s">
        <v>1256</v>
      </c>
      <c r="C597" s="2">
        <v>2023</v>
      </c>
      <c r="D597" s="66">
        <v>2569.52</v>
      </c>
    </row>
    <row r="598" spans="1:4" s="4" customFormat="1" ht="12.75">
      <c r="A598" s="2">
        <v>33</v>
      </c>
      <c r="B598" s="1" t="s">
        <v>1257</v>
      </c>
      <c r="C598" s="2">
        <v>2023</v>
      </c>
      <c r="D598" s="66">
        <v>500864.79</v>
      </c>
    </row>
    <row r="599" spans="1:4" s="4" customFormat="1" ht="12.75">
      <c r="A599" s="257" t="s">
        <v>0</v>
      </c>
      <c r="B599" s="258"/>
      <c r="C599" s="259"/>
      <c r="D599" s="221">
        <f>SUM(D566:D598)</f>
        <v>704212.7</v>
      </c>
    </row>
    <row r="600" spans="1:4" s="4" customFormat="1" ht="12.75">
      <c r="A600" s="254" t="s">
        <v>130</v>
      </c>
      <c r="B600" s="254"/>
      <c r="C600" s="254"/>
      <c r="D600" s="254"/>
    </row>
    <row r="601" spans="1:4" s="4" customFormat="1" ht="12.75">
      <c r="A601" s="40">
        <v>1</v>
      </c>
      <c r="B601" s="51" t="s">
        <v>1342</v>
      </c>
      <c r="C601" s="24">
        <v>2019</v>
      </c>
      <c r="D601" s="64">
        <v>1244</v>
      </c>
    </row>
    <row r="602" spans="1:4" s="4" customFormat="1" ht="25.5">
      <c r="A602" s="40">
        <v>2</v>
      </c>
      <c r="B602" s="51" t="s">
        <v>1343</v>
      </c>
      <c r="C602" s="24">
        <v>2019</v>
      </c>
      <c r="D602" s="64">
        <v>1569.48</v>
      </c>
    </row>
    <row r="603" spans="1:4" s="4" customFormat="1" ht="12.75">
      <c r="A603" s="40">
        <v>3</v>
      </c>
      <c r="B603" s="51" t="s">
        <v>1344</v>
      </c>
      <c r="C603" s="24">
        <v>2019</v>
      </c>
      <c r="D603" s="64">
        <v>3700</v>
      </c>
    </row>
    <row r="604" spans="1:4" s="4" customFormat="1" ht="12.75">
      <c r="A604" s="40">
        <v>4</v>
      </c>
      <c r="B604" s="51" t="s">
        <v>1345</v>
      </c>
      <c r="C604" s="24">
        <v>2019</v>
      </c>
      <c r="D604" s="64">
        <v>1900</v>
      </c>
    </row>
    <row r="605" spans="1:4" s="4" customFormat="1" ht="12.75">
      <c r="A605" s="40">
        <v>5</v>
      </c>
      <c r="B605" s="51" t="s">
        <v>1229</v>
      </c>
      <c r="C605" s="24">
        <v>2019</v>
      </c>
      <c r="D605" s="64">
        <v>21648</v>
      </c>
    </row>
    <row r="606" spans="1:4" s="4" customFormat="1" ht="12.75">
      <c r="A606" s="40">
        <v>6</v>
      </c>
      <c r="B606" s="51" t="s">
        <v>1346</v>
      </c>
      <c r="C606" s="24">
        <v>2021</v>
      </c>
      <c r="D606" s="64">
        <v>860</v>
      </c>
    </row>
    <row r="607" spans="1:4" s="4" customFormat="1" ht="12.75">
      <c r="A607" s="40">
        <v>7</v>
      </c>
      <c r="B607" s="51" t="s">
        <v>1347</v>
      </c>
      <c r="C607" s="24">
        <v>2021</v>
      </c>
      <c r="D607" s="64">
        <v>899</v>
      </c>
    </row>
    <row r="608" spans="1:4" s="4" customFormat="1" ht="12.75">
      <c r="A608" s="40">
        <v>8</v>
      </c>
      <c r="B608" s="51" t="s">
        <v>1348</v>
      </c>
      <c r="C608" s="24">
        <v>2021</v>
      </c>
      <c r="D608" s="64">
        <v>1449</v>
      </c>
    </row>
    <row r="609" spans="1:4" s="4" customFormat="1" ht="12.75">
      <c r="A609" s="40">
        <v>9</v>
      </c>
      <c r="B609" s="51" t="s">
        <v>1349</v>
      </c>
      <c r="C609" s="24">
        <v>2021</v>
      </c>
      <c r="D609" s="64">
        <v>1199.98</v>
      </c>
    </row>
    <row r="610" spans="1:4" s="4" customFormat="1" ht="12.75">
      <c r="A610" s="40">
        <v>10</v>
      </c>
      <c r="B610" s="51" t="s">
        <v>499</v>
      </c>
      <c r="C610" s="24">
        <v>2020</v>
      </c>
      <c r="D610" s="64">
        <v>69741</v>
      </c>
    </row>
    <row r="611" spans="1:4" s="4" customFormat="1" ht="12.75">
      <c r="A611" s="40">
        <v>11</v>
      </c>
      <c r="B611" s="51" t="s">
        <v>513</v>
      </c>
      <c r="C611" s="24">
        <v>2020</v>
      </c>
      <c r="D611" s="64">
        <v>40984.57</v>
      </c>
    </row>
    <row r="612" spans="1:4" s="4" customFormat="1" ht="12.75">
      <c r="A612" s="40">
        <v>12</v>
      </c>
      <c r="B612" s="51" t="s">
        <v>1350</v>
      </c>
      <c r="C612" s="24">
        <v>2023</v>
      </c>
      <c r="D612" s="64">
        <v>679</v>
      </c>
    </row>
    <row r="613" spans="1:4" s="4" customFormat="1" ht="12.75">
      <c r="A613" s="40">
        <v>13</v>
      </c>
      <c r="B613" s="51" t="s">
        <v>1351</v>
      </c>
      <c r="C613" s="24">
        <v>2023</v>
      </c>
      <c r="D613" s="64">
        <v>899</v>
      </c>
    </row>
    <row r="614" spans="1:4" s="4" customFormat="1" ht="12.75">
      <c r="A614" s="257" t="s">
        <v>0</v>
      </c>
      <c r="B614" s="258"/>
      <c r="C614" s="259"/>
      <c r="D614" s="221">
        <f>SUM(D601:D613)</f>
        <v>146773.03</v>
      </c>
    </row>
    <row r="615" spans="1:4" s="4" customFormat="1" ht="12.75">
      <c r="A615" s="254" t="s">
        <v>470</v>
      </c>
      <c r="B615" s="254"/>
      <c r="C615" s="254"/>
      <c r="D615" s="254"/>
    </row>
    <row r="616" spans="1:4" s="4" customFormat="1" ht="25.5">
      <c r="A616" s="2">
        <v>1</v>
      </c>
      <c r="B616" s="1" t="s">
        <v>850</v>
      </c>
      <c r="C616" s="40">
        <v>2019</v>
      </c>
      <c r="D616" s="173">
        <v>799</v>
      </c>
    </row>
    <row r="617" spans="1:4" s="4" customFormat="1" ht="25.5">
      <c r="A617" s="2">
        <v>2</v>
      </c>
      <c r="B617" s="1" t="s">
        <v>851</v>
      </c>
      <c r="C617" s="40">
        <v>2019</v>
      </c>
      <c r="D617" s="173">
        <v>3352.75</v>
      </c>
    </row>
    <row r="618" spans="1:4" s="4" customFormat="1" ht="12.75">
      <c r="A618" s="2">
        <v>3</v>
      </c>
      <c r="B618" s="1" t="s">
        <v>852</v>
      </c>
      <c r="C618" s="40">
        <v>2019</v>
      </c>
      <c r="D618" s="173">
        <v>569</v>
      </c>
    </row>
    <row r="619" spans="1:4" s="4" customFormat="1" ht="12.75">
      <c r="A619" s="2">
        <v>4</v>
      </c>
      <c r="B619" s="1" t="s">
        <v>853</v>
      </c>
      <c r="C619" s="40">
        <v>2019</v>
      </c>
      <c r="D619" s="173">
        <v>35999</v>
      </c>
    </row>
    <row r="620" spans="1:4" s="4" customFormat="1" ht="12.75">
      <c r="A620" s="2">
        <v>5</v>
      </c>
      <c r="B620" s="1" t="s">
        <v>854</v>
      </c>
      <c r="C620" s="40">
        <v>2019</v>
      </c>
      <c r="D620" s="173">
        <v>750</v>
      </c>
    </row>
    <row r="621" spans="1:4" s="4" customFormat="1" ht="12.75">
      <c r="A621" s="2">
        <v>6</v>
      </c>
      <c r="B621" s="1" t="s">
        <v>854</v>
      </c>
      <c r="C621" s="40">
        <v>2019</v>
      </c>
      <c r="D621" s="173">
        <v>750</v>
      </c>
    </row>
    <row r="622" spans="1:4" s="4" customFormat="1" ht="12.75">
      <c r="A622" s="2">
        <v>7</v>
      </c>
      <c r="B622" s="1" t="s">
        <v>855</v>
      </c>
      <c r="C622" s="40">
        <v>2020</v>
      </c>
      <c r="D622" s="173">
        <v>659</v>
      </c>
    </row>
    <row r="623" spans="1:4" s="4" customFormat="1" ht="12.75">
      <c r="A623" s="2">
        <v>8</v>
      </c>
      <c r="B623" s="1" t="s">
        <v>855</v>
      </c>
      <c r="C623" s="40">
        <v>2020</v>
      </c>
      <c r="D623" s="173">
        <v>659</v>
      </c>
    </row>
    <row r="624" spans="1:4" s="4" customFormat="1" ht="12.75">
      <c r="A624" s="2">
        <v>9</v>
      </c>
      <c r="B624" s="1" t="s">
        <v>855</v>
      </c>
      <c r="C624" s="40">
        <v>2020</v>
      </c>
      <c r="D624" s="173">
        <v>659</v>
      </c>
    </row>
    <row r="625" spans="1:4" s="4" customFormat="1" ht="25.5">
      <c r="A625" s="2">
        <v>10</v>
      </c>
      <c r="B625" s="1" t="s">
        <v>856</v>
      </c>
      <c r="C625" s="40">
        <v>2020</v>
      </c>
      <c r="D625" s="173">
        <v>9906.84</v>
      </c>
    </row>
    <row r="626" spans="1:4" s="4" customFormat="1" ht="12.75">
      <c r="A626" s="2">
        <v>11</v>
      </c>
      <c r="B626" s="1" t="s">
        <v>857</v>
      </c>
      <c r="C626" s="40">
        <v>2021</v>
      </c>
      <c r="D626" s="173">
        <v>1944.97</v>
      </c>
    </row>
    <row r="627" spans="1:4" s="4" customFormat="1" ht="12.75">
      <c r="A627" s="2">
        <v>12</v>
      </c>
      <c r="B627" s="1" t="s">
        <v>858</v>
      </c>
      <c r="C627" s="40">
        <v>2021</v>
      </c>
      <c r="D627" s="173">
        <v>5289</v>
      </c>
    </row>
    <row r="628" spans="1:4" s="4" customFormat="1" ht="12.75">
      <c r="A628" s="2">
        <v>13</v>
      </c>
      <c r="B628" s="1" t="s">
        <v>859</v>
      </c>
      <c r="C628" s="40">
        <v>2021</v>
      </c>
      <c r="D628" s="173">
        <v>21520</v>
      </c>
    </row>
    <row r="629" spans="1:4" s="4" customFormat="1" ht="12.75">
      <c r="A629" s="2">
        <v>14</v>
      </c>
      <c r="B629" s="1" t="s">
        <v>860</v>
      </c>
      <c r="C629" s="40">
        <v>2021</v>
      </c>
      <c r="D629" s="173">
        <v>1318.56</v>
      </c>
    </row>
    <row r="630" spans="1:4" s="4" customFormat="1" ht="12.75">
      <c r="A630" s="2">
        <v>15</v>
      </c>
      <c r="B630" s="1" t="s">
        <v>860</v>
      </c>
      <c r="C630" s="40">
        <v>2021</v>
      </c>
      <c r="D630" s="173">
        <v>1318.56</v>
      </c>
    </row>
    <row r="631" spans="1:4" s="4" customFormat="1" ht="12.75">
      <c r="A631" s="2">
        <v>16</v>
      </c>
      <c r="B631" s="1" t="s">
        <v>861</v>
      </c>
      <c r="C631" s="40">
        <v>2022</v>
      </c>
      <c r="D631" s="173">
        <v>3299</v>
      </c>
    </row>
    <row r="632" spans="1:4" s="4" customFormat="1" ht="12.75">
      <c r="A632" s="2">
        <v>17</v>
      </c>
      <c r="B632" s="1" t="s">
        <v>507</v>
      </c>
      <c r="C632" s="40">
        <v>2022</v>
      </c>
      <c r="D632" s="173">
        <v>3467</v>
      </c>
    </row>
    <row r="633" spans="1:4" s="4" customFormat="1" ht="12.75">
      <c r="A633" s="2">
        <v>18</v>
      </c>
      <c r="B633" s="1" t="s">
        <v>862</v>
      </c>
      <c r="C633" s="40">
        <v>2022</v>
      </c>
      <c r="D633" s="173">
        <v>499</v>
      </c>
    </row>
    <row r="634" spans="1:4" s="4" customFormat="1" ht="12.75">
      <c r="A634" s="2">
        <v>19</v>
      </c>
      <c r="B634" s="1" t="s">
        <v>862</v>
      </c>
      <c r="C634" s="40">
        <v>2022</v>
      </c>
      <c r="D634" s="173">
        <v>499</v>
      </c>
    </row>
    <row r="635" spans="1:4" s="4" customFormat="1" ht="12.75">
      <c r="A635" s="2">
        <v>20</v>
      </c>
      <c r="B635" s="1" t="s">
        <v>863</v>
      </c>
      <c r="C635" s="40">
        <v>2022</v>
      </c>
      <c r="D635" s="173">
        <v>899.99</v>
      </c>
    </row>
    <row r="636" spans="1:4" s="4" customFormat="1" ht="12.75">
      <c r="A636" s="2">
        <v>21</v>
      </c>
      <c r="B636" s="1" t="s">
        <v>864</v>
      </c>
      <c r="C636" s="40">
        <v>2022</v>
      </c>
      <c r="D636" s="173">
        <v>899.99</v>
      </c>
    </row>
    <row r="637" spans="1:4" s="4" customFormat="1" ht="12.75">
      <c r="A637" s="2">
        <v>22</v>
      </c>
      <c r="B637" s="1" t="s">
        <v>865</v>
      </c>
      <c r="C637" s="40">
        <v>2022</v>
      </c>
      <c r="D637" s="173">
        <v>1029</v>
      </c>
    </row>
    <row r="638" spans="1:4" s="4" customFormat="1" ht="12.75">
      <c r="A638" s="2">
        <v>23</v>
      </c>
      <c r="B638" s="1" t="s">
        <v>866</v>
      </c>
      <c r="C638" s="40">
        <v>2022</v>
      </c>
      <c r="D638" s="173">
        <v>1200</v>
      </c>
    </row>
    <row r="639" spans="1:4" s="4" customFormat="1" ht="12.75">
      <c r="A639" s="257" t="s">
        <v>0</v>
      </c>
      <c r="B639" s="258"/>
      <c r="C639" s="259"/>
      <c r="D639" s="221">
        <f>SUM(D616:D638)</f>
        <v>97287.66</v>
      </c>
    </row>
    <row r="640" spans="1:4" s="8" customFormat="1" ht="16.5" customHeight="1">
      <c r="A640" s="55"/>
      <c r="B640" s="56"/>
      <c r="C640" s="27"/>
      <c r="D640" s="227"/>
    </row>
    <row r="641" spans="1:4" s="8" customFormat="1" ht="16.5" customHeight="1">
      <c r="A641" s="17"/>
      <c r="B641" s="16"/>
      <c r="C641" s="18"/>
      <c r="D641" s="228"/>
    </row>
    <row r="642" spans="1:4" s="8" customFormat="1" ht="22.5" customHeight="1">
      <c r="A642" s="260" t="s">
        <v>43</v>
      </c>
      <c r="B642" s="260"/>
      <c r="C642" s="260"/>
      <c r="D642" s="260"/>
    </row>
    <row r="643" spans="1:4" s="8" customFormat="1" ht="25.5">
      <c r="A643" s="31" t="s">
        <v>8</v>
      </c>
      <c r="B643" s="201" t="s">
        <v>9</v>
      </c>
      <c r="C643" s="195" t="s">
        <v>10</v>
      </c>
      <c r="D643" s="235" t="s">
        <v>11</v>
      </c>
    </row>
    <row r="644" spans="1:4" ht="12.75">
      <c r="A644" s="254" t="s">
        <v>116</v>
      </c>
      <c r="B644" s="254"/>
      <c r="C644" s="254"/>
      <c r="D644" s="254"/>
    </row>
    <row r="645" spans="1:4" s="8" customFormat="1" ht="25.5">
      <c r="A645" s="2">
        <v>1</v>
      </c>
      <c r="B645" s="39" t="s">
        <v>904</v>
      </c>
      <c r="C645" s="40">
        <v>2019</v>
      </c>
      <c r="D645" s="65">
        <v>7066</v>
      </c>
    </row>
    <row r="646" spans="1:4" s="8" customFormat="1" ht="25.5">
      <c r="A646" s="2">
        <v>2</v>
      </c>
      <c r="B646" s="39" t="s">
        <v>905</v>
      </c>
      <c r="C646" s="40">
        <v>2020</v>
      </c>
      <c r="D646" s="65">
        <v>15536</v>
      </c>
    </row>
    <row r="647" spans="1:4" s="8" customFormat="1" ht="25.5">
      <c r="A647" s="2">
        <v>3</v>
      </c>
      <c r="B647" s="51" t="s">
        <v>254</v>
      </c>
      <c r="C647" s="24">
        <v>2020</v>
      </c>
      <c r="D647" s="65">
        <v>89765</v>
      </c>
    </row>
    <row r="648" spans="1:4" s="8" customFormat="1" ht="25.5">
      <c r="A648" s="2">
        <v>4</v>
      </c>
      <c r="B648" s="39" t="s">
        <v>906</v>
      </c>
      <c r="C648" s="40">
        <v>2021</v>
      </c>
      <c r="D648" s="65">
        <v>9987.6</v>
      </c>
    </row>
    <row r="649" spans="1:4" s="8" customFormat="1" ht="12.75">
      <c r="A649" s="2">
        <v>5</v>
      </c>
      <c r="B649" s="39" t="s">
        <v>907</v>
      </c>
      <c r="C649" s="40">
        <v>2022</v>
      </c>
      <c r="D649" s="65">
        <v>8268.42</v>
      </c>
    </row>
    <row r="650" spans="1:4" s="8" customFormat="1" ht="12.75">
      <c r="A650" s="2">
        <v>6</v>
      </c>
      <c r="B650" s="39" t="s">
        <v>908</v>
      </c>
      <c r="C650" s="40">
        <v>2019</v>
      </c>
      <c r="D650" s="65">
        <v>284</v>
      </c>
    </row>
    <row r="651" spans="1:4" s="8" customFormat="1" ht="12.75">
      <c r="A651" s="2">
        <v>7</v>
      </c>
      <c r="B651" s="39" t="s">
        <v>909</v>
      </c>
      <c r="C651" s="40">
        <v>2019</v>
      </c>
      <c r="D651" s="65">
        <v>670</v>
      </c>
    </row>
    <row r="652" spans="1:4" s="8" customFormat="1" ht="25.5">
      <c r="A652" s="2">
        <v>8</v>
      </c>
      <c r="B652" s="39" t="s">
        <v>910</v>
      </c>
      <c r="C652" s="40">
        <v>2019</v>
      </c>
      <c r="D652" s="65">
        <v>384</v>
      </c>
    </row>
    <row r="653" spans="1:4" s="8" customFormat="1" ht="12.75">
      <c r="A653" s="2">
        <v>9</v>
      </c>
      <c r="B653" s="39" t="s">
        <v>911</v>
      </c>
      <c r="C653" s="40">
        <v>2019</v>
      </c>
      <c r="D653" s="65">
        <v>600</v>
      </c>
    </row>
    <row r="654" spans="1:4" s="8" customFormat="1" ht="12.75">
      <c r="A654" s="2">
        <v>10</v>
      </c>
      <c r="B654" s="39" t="s">
        <v>911</v>
      </c>
      <c r="C654" s="40">
        <v>2019</v>
      </c>
      <c r="D654" s="65">
        <v>600</v>
      </c>
    </row>
    <row r="655" spans="1:4" s="8" customFormat="1" ht="12.75">
      <c r="A655" s="2">
        <v>11</v>
      </c>
      <c r="B655" s="39" t="s">
        <v>912</v>
      </c>
      <c r="C655" s="40">
        <v>2019</v>
      </c>
      <c r="D655" s="65">
        <v>319</v>
      </c>
    </row>
    <row r="656" spans="1:4" s="8" customFormat="1" ht="25.5">
      <c r="A656" s="2">
        <v>12</v>
      </c>
      <c r="B656" s="39" t="s">
        <v>913</v>
      </c>
      <c r="C656" s="40">
        <v>2019</v>
      </c>
      <c r="D656" s="65">
        <v>1099.95</v>
      </c>
    </row>
    <row r="657" spans="1:4" s="8" customFormat="1" ht="12.75">
      <c r="A657" s="2">
        <v>13</v>
      </c>
      <c r="B657" s="51" t="s">
        <v>914</v>
      </c>
      <c r="C657" s="24">
        <v>2019</v>
      </c>
      <c r="D657" s="64">
        <v>169</v>
      </c>
    </row>
    <row r="658" spans="1:4" s="8" customFormat="1" ht="12.75">
      <c r="A658" s="2">
        <v>14</v>
      </c>
      <c r="B658" s="51" t="s">
        <v>915</v>
      </c>
      <c r="C658" s="24">
        <v>2020</v>
      </c>
      <c r="D658" s="64">
        <v>1800</v>
      </c>
    </row>
    <row r="659" spans="1:4" s="8" customFormat="1" ht="12.75">
      <c r="A659" s="2">
        <v>15</v>
      </c>
      <c r="B659" s="39" t="s">
        <v>234</v>
      </c>
      <c r="C659" s="40">
        <v>2020</v>
      </c>
      <c r="D659" s="65">
        <v>167</v>
      </c>
    </row>
    <row r="660" spans="1:4" s="8" customFormat="1" ht="25.5">
      <c r="A660" s="2">
        <v>16</v>
      </c>
      <c r="B660" s="39" t="s">
        <v>916</v>
      </c>
      <c r="C660" s="40">
        <v>2020</v>
      </c>
      <c r="D660" s="65">
        <v>374</v>
      </c>
    </row>
    <row r="661" spans="1:4" s="8" customFormat="1" ht="25.5">
      <c r="A661" s="2">
        <v>17</v>
      </c>
      <c r="B661" s="39" t="s">
        <v>916</v>
      </c>
      <c r="C661" s="40">
        <v>2020</v>
      </c>
      <c r="D661" s="65">
        <v>374</v>
      </c>
    </row>
    <row r="662" spans="1:4" s="8" customFormat="1" ht="25.5">
      <c r="A662" s="2">
        <v>18</v>
      </c>
      <c r="B662" s="39" t="s">
        <v>253</v>
      </c>
      <c r="C662" s="40">
        <v>2020</v>
      </c>
      <c r="D662" s="65">
        <v>34800</v>
      </c>
    </row>
    <row r="663" spans="1:4" s="8" customFormat="1" ht="25.5">
      <c r="A663" s="2">
        <v>19</v>
      </c>
      <c r="B663" s="39" t="s">
        <v>917</v>
      </c>
      <c r="C663" s="40">
        <v>2020</v>
      </c>
      <c r="D663" s="65">
        <v>221.4</v>
      </c>
    </row>
    <row r="664" spans="1:4" s="8" customFormat="1" ht="25.5">
      <c r="A664" s="2">
        <v>20</v>
      </c>
      <c r="B664" s="39" t="s">
        <v>918</v>
      </c>
      <c r="C664" s="40">
        <v>2020</v>
      </c>
      <c r="D664" s="65">
        <v>1476</v>
      </c>
    </row>
    <row r="665" spans="1:4" s="8" customFormat="1" ht="25.5">
      <c r="A665" s="2">
        <v>21</v>
      </c>
      <c r="B665" s="39" t="s">
        <v>919</v>
      </c>
      <c r="C665" s="40">
        <v>2021</v>
      </c>
      <c r="D665" s="65">
        <v>360</v>
      </c>
    </row>
    <row r="666" spans="1:4" s="8" customFormat="1" ht="25.5">
      <c r="A666" s="2">
        <v>22</v>
      </c>
      <c r="B666" s="39" t="s">
        <v>920</v>
      </c>
      <c r="C666" s="40">
        <v>2021</v>
      </c>
      <c r="D666" s="65">
        <v>2700</v>
      </c>
    </row>
    <row r="667" spans="1:4" s="8" customFormat="1" ht="12.75">
      <c r="A667" s="2">
        <v>23</v>
      </c>
      <c r="B667" s="39" t="s">
        <v>921</v>
      </c>
      <c r="C667" s="40">
        <v>2021</v>
      </c>
      <c r="D667" s="65">
        <v>3200</v>
      </c>
    </row>
    <row r="668" spans="1:4" s="8" customFormat="1" ht="12.75">
      <c r="A668" s="2">
        <v>24</v>
      </c>
      <c r="B668" s="39" t="s">
        <v>922</v>
      </c>
      <c r="C668" s="40">
        <v>2021</v>
      </c>
      <c r="D668" s="65">
        <v>1816</v>
      </c>
    </row>
    <row r="669" spans="1:4" s="8" customFormat="1" ht="12.75">
      <c r="A669" s="2">
        <v>25</v>
      </c>
      <c r="B669" s="39" t="s">
        <v>923</v>
      </c>
      <c r="C669" s="40">
        <v>2021</v>
      </c>
      <c r="D669" s="65">
        <v>128</v>
      </c>
    </row>
    <row r="670" spans="1:4" s="8" customFormat="1" ht="25.5">
      <c r="A670" s="2">
        <v>26</v>
      </c>
      <c r="B670" s="39" t="s">
        <v>924</v>
      </c>
      <c r="C670" s="40">
        <v>2021</v>
      </c>
      <c r="D670" s="65">
        <v>640</v>
      </c>
    </row>
    <row r="671" spans="1:4" s="8" customFormat="1" ht="12.75">
      <c r="A671" s="2">
        <v>27</v>
      </c>
      <c r="B671" s="39" t="s">
        <v>925</v>
      </c>
      <c r="C671" s="40">
        <v>2022</v>
      </c>
      <c r="D671" s="65">
        <v>2400</v>
      </c>
    </row>
    <row r="672" spans="1:4" s="8" customFormat="1" ht="12.75">
      <c r="A672" s="2">
        <v>28</v>
      </c>
      <c r="B672" s="1" t="s">
        <v>926</v>
      </c>
      <c r="C672" s="40">
        <v>2022</v>
      </c>
      <c r="D672" s="65">
        <v>100</v>
      </c>
    </row>
    <row r="673" spans="1:4" s="8" customFormat="1" ht="25.5">
      <c r="A673" s="2">
        <v>29</v>
      </c>
      <c r="B673" s="39" t="s">
        <v>927</v>
      </c>
      <c r="C673" s="40">
        <v>2022</v>
      </c>
      <c r="D673" s="65">
        <v>1600</v>
      </c>
    </row>
    <row r="674" spans="1:4" s="8" customFormat="1" ht="25.5">
      <c r="A674" s="2">
        <v>30</v>
      </c>
      <c r="B674" s="39" t="s">
        <v>928</v>
      </c>
      <c r="C674" s="40">
        <v>2023</v>
      </c>
      <c r="D674" s="65">
        <v>3600</v>
      </c>
    </row>
    <row r="675" spans="1:4" s="8" customFormat="1" ht="25.5">
      <c r="A675" s="2">
        <v>31</v>
      </c>
      <c r="B675" s="39" t="s">
        <v>929</v>
      </c>
      <c r="C675" s="40">
        <v>2023</v>
      </c>
      <c r="D675" s="65">
        <v>8400</v>
      </c>
    </row>
    <row r="676" spans="1:4" s="8" customFormat="1" ht="25.5">
      <c r="A676" s="2">
        <v>32</v>
      </c>
      <c r="B676" s="51" t="s">
        <v>930</v>
      </c>
      <c r="C676" s="24">
        <v>2023</v>
      </c>
      <c r="D676" s="65">
        <v>1700</v>
      </c>
    </row>
    <row r="677" spans="1:4" s="8" customFormat="1" ht="25.5">
      <c r="A677" s="2">
        <v>33</v>
      </c>
      <c r="B677" s="51" t="s">
        <v>930</v>
      </c>
      <c r="C677" s="24">
        <v>2023</v>
      </c>
      <c r="D677" s="65">
        <v>1700</v>
      </c>
    </row>
    <row r="678" spans="1:4" s="8" customFormat="1" ht="25.5">
      <c r="A678" s="2">
        <v>34</v>
      </c>
      <c r="B678" s="51" t="s">
        <v>931</v>
      </c>
      <c r="C678" s="24">
        <v>2020</v>
      </c>
      <c r="D678" s="65">
        <v>400</v>
      </c>
    </row>
    <row r="679" spans="1:4" s="8" customFormat="1" ht="25.5">
      <c r="A679" s="2">
        <v>35</v>
      </c>
      <c r="B679" s="51" t="s">
        <v>931</v>
      </c>
      <c r="C679" s="24">
        <v>2020</v>
      </c>
      <c r="D679" s="65">
        <v>400</v>
      </c>
    </row>
    <row r="680" spans="1:4" s="8" customFormat="1" ht="25.5">
      <c r="A680" s="2">
        <v>36</v>
      </c>
      <c r="B680" s="1" t="s">
        <v>932</v>
      </c>
      <c r="C680" s="24">
        <v>2021</v>
      </c>
      <c r="D680" s="65">
        <v>18350</v>
      </c>
    </row>
    <row r="681" spans="1:4" s="8" customFormat="1" ht="25.5">
      <c r="A681" s="2">
        <v>37</v>
      </c>
      <c r="B681" s="1" t="s">
        <v>933</v>
      </c>
      <c r="C681" s="24">
        <v>2022</v>
      </c>
      <c r="D681" s="65">
        <v>14919.9</v>
      </c>
    </row>
    <row r="682" spans="1:4" s="8" customFormat="1" ht="12.75">
      <c r="A682" s="2">
        <v>38</v>
      </c>
      <c r="B682" s="1" t="s">
        <v>934</v>
      </c>
      <c r="C682" s="24">
        <v>2020</v>
      </c>
      <c r="D682" s="65">
        <v>31980</v>
      </c>
    </row>
    <row r="683" spans="1:4" s="8" customFormat="1" ht="25.5">
      <c r="A683" s="2">
        <v>39</v>
      </c>
      <c r="B683" s="1" t="s">
        <v>935</v>
      </c>
      <c r="C683" s="24">
        <v>2019</v>
      </c>
      <c r="D683" s="65">
        <v>25000</v>
      </c>
    </row>
    <row r="684" spans="1:4" s="8" customFormat="1" ht="12.75">
      <c r="A684" s="2">
        <v>40</v>
      </c>
      <c r="B684" s="1" t="s">
        <v>936</v>
      </c>
      <c r="C684" s="40">
        <v>2019</v>
      </c>
      <c r="D684" s="65">
        <v>4391.1</v>
      </c>
    </row>
    <row r="685" spans="1:4" s="8" customFormat="1" ht="12.75">
      <c r="A685" s="2">
        <v>41</v>
      </c>
      <c r="B685" s="1" t="s">
        <v>251</v>
      </c>
      <c r="C685" s="40">
        <v>2020</v>
      </c>
      <c r="D685" s="65">
        <v>1228.77</v>
      </c>
    </row>
    <row r="686" spans="1:4" s="8" customFormat="1" ht="12.75">
      <c r="A686" s="2">
        <v>42</v>
      </c>
      <c r="B686" s="39" t="s">
        <v>246</v>
      </c>
      <c r="C686" s="40">
        <v>2020</v>
      </c>
      <c r="D686" s="65">
        <v>1488.4</v>
      </c>
    </row>
    <row r="687" spans="1:4" s="8" customFormat="1" ht="25.5">
      <c r="A687" s="2">
        <v>43</v>
      </c>
      <c r="B687" s="39" t="s">
        <v>252</v>
      </c>
      <c r="C687" s="40">
        <v>2020</v>
      </c>
      <c r="D687" s="65">
        <v>2843.76</v>
      </c>
    </row>
    <row r="688" spans="1:4" s="8" customFormat="1" ht="12.75">
      <c r="A688" s="2">
        <v>44</v>
      </c>
      <c r="B688" s="39" t="s">
        <v>937</v>
      </c>
      <c r="C688" s="40">
        <v>2020</v>
      </c>
      <c r="D688" s="65">
        <v>3322.68</v>
      </c>
    </row>
    <row r="689" spans="1:4" s="8" customFormat="1" ht="12.75">
      <c r="A689" s="2">
        <v>45</v>
      </c>
      <c r="B689" s="39" t="s">
        <v>255</v>
      </c>
      <c r="C689" s="40">
        <v>2020</v>
      </c>
      <c r="D689" s="65">
        <v>2161.11</v>
      </c>
    </row>
    <row r="690" spans="1:4" s="8" customFormat="1" ht="25.5">
      <c r="A690" s="2">
        <v>46</v>
      </c>
      <c r="B690" s="51" t="s">
        <v>938</v>
      </c>
      <c r="C690" s="24">
        <v>2022</v>
      </c>
      <c r="D690" s="64">
        <v>1499.37</v>
      </c>
    </row>
    <row r="691" spans="1:4" s="8" customFormat="1" ht="25.5">
      <c r="A691" s="2">
        <v>47</v>
      </c>
      <c r="B691" s="51" t="s">
        <v>939</v>
      </c>
      <c r="C691" s="24">
        <v>2022</v>
      </c>
      <c r="D691" s="64">
        <v>1820.4</v>
      </c>
    </row>
    <row r="692" spans="1:4" s="8" customFormat="1" ht="25.5">
      <c r="A692" s="2">
        <v>48</v>
      </c>
      <c r="B692" s="51" t="s">
        <v>940</v>
      </c>
      <c r="C692" s="24">
        <v>2022</v>
      </c>
      <c r="D692" s="64">
        <v>3500</v>
      </c>
    </row>
    <row r="693" spans="1:4" s="8" customFormat="1" ht="25.5">
      <c r="A693" s="2">
        <v>49</v>
      </c>
      <c r="B693" s="51" t="s">
        <v>941</v>
      </c>
      <c r="C693" s="24">
        <v>2022</v>
      </c>
      <c r="D693" s="64">
        <v>4900</v>
      </c>
    </row>
    <row r="694" spans="1:4" s="8" customFormat="1" ht="25.5">
      <c r="A694" s="2">
        <v>50</v>
      </c>
      <c r="B694" s="51" t="s">
        <v>942</v>
      </c>
      <c r="C694" s="24">
        <v>2022</v>
      </c>
      <c r="D694" s="64">
        <v>56100</v>
      </c>
    </row>
    <row r="695" spans="1:4" s="8" customFormat="1" ht="25.5">
      <c r="A695" s="2">
        <v>51</v>
      </c>
      <c r="B695" s="51" t="s">
        <v>943</v>
      </c>
      <c r="C695" s="24">
        <v>2023</v>
      </c>
      <c r="D695" s="64">
        <v>2237.37</v>
      </c>
    </row>
    <row r="696" spans="1:4" s="8" customFormat="1" ht="25.5">
      <c r="A696" s="2">
        <v>52</v>
      </c>
      <c r="B696" s="39" t="s">
        <v>250</v>
      </c>
      <c r="C696" s="24">
        <v>2019</v>
      </c>
      <c r="D696" s="65">
        <v>1700</v>
      </c>
    </row>
    <row r="697" spans="1:4" s="8" customFormat="1" ht="12.75">
      <c r="A697" s="2">
        <v>53</v>
      </c>
      <c r="B697" s="51" t="s">
        <v>249</v>
      </c>
      <c r="C697" s="24">
        <v>2019</v>
      </c>
      <c r="D697" s="65">
        <v>2792.72</v>
      </c>
    </row>
    <row r="698" spans="1:4" s="8" customFormat="1" ht="25.5">
      <c r="A698" s="2">
        <v>54</v>
      </c>
      <c r="B698" s="51" t="s">
        <v>944</v>
      </c>
      <c r="C698" s="24">
        <v>2023</v>
      </c>
      <c r="D698" s="65">
        <v>9299.99</v>
      </c>
    </row>
    <row r="699" spans="1:4" s="8" customFormat="1" ht="25.5">
      <c r="A699" s="2">
        <v>55</v>
      </c>
      <c r="B699" s="51" t="s">
        <v>945</v>
      </c>
      <c r="C699" s="24">
        <v>2022</v>
      </c>
      <c r="D699" s="65">
        <v>3665.4</v>
      </c>
    </row>
    <row r="700" spans="1:4" s="8" customFormat="1" ht="25.5">
      <c r="A700" s="2">
        <v>56</v>
      </c>
      <c r="B700" s="51" t="s">
        <v>945</v>
      </c>
      <c r="C700" s="24">
        <v>2022</v>
      </c>
      <c r="D700" s="65">
        <v>3665.4</v>
      </c>
    </row>
    <row r="701" spans="1:4" s="8" customFormat="1" ht="25.5">
      <c r="A701" s="2">
        <v>57</v>
      </c>
      <c r="B701" s="51" t="s">
        <v>945</v>
      </c>
      <c r="C701" s="24">
        <v>2022</v>
      </c>
      <c r="D701" s="65">
        <v>3665.4</v>
      </c>
    </row>
    <row r="702" spans="1:4" s="8" customFormat="1" ht="25.5">
      <c r="A702" s="2">
        <v>58</v>
      </c>
      <c r="B702" s="51" t="s">
        <v>945</v>
      </c>
      <c r="C702" s="24">
        <v>2022</v>
      </c>
      <c r="D702" s="65">
        <v>3665.4</v>
      </c>
    </row>
    <row r="703" spans="1:4" s="8" customFormat="1" ht="25.5">
      <c r="A703" s="2">
        <v>59</v>
      </c>
      <c r="B703" s="51" t="s">
        <v>945</v>
      </c>
      <c r="C703" s="24">
        <v>2022</v>
      </c>
      <c r="D703" s="65">
        <v>3665.4</v>
      </c>
    </row>
    <row r="704" spans="1:4" s="8" customFormat="1" ht="25.5">
      <c r="A704" s="2">
        <v>60</v>
      </c>
      <c r="B704" s="51" t="s">
        <v>945</v>
      </c>
      <c r="C704" s="24">
        <v>2022</v>
      </c>
      <c r="D704" s="65">
        <v>3665.4</v>
      </c>
    </row>
    <row r="705" spans="1:4" s="8" customFormat="1" ht="25.5">
      <c r="A705" s="2">
        <v>61</v>
      </c>
      <c r="B705" s="51" t="s">
        <v>945</v>
      </c>
      <c r="C705" s="24">
        <v>2022</v>
      </c>
      <c r="D705" s="65">
        <v>3665.4</v>
      </c>
    </row>
    <row r="706" spans="1:4" s="8" customFormat="1" ht="25.5">
      <c r="A706" s="2">
        <v>62</v>
      </c>
      <c r="B706" s="51" t="s">
        <v>945</v>
      </c>
      <c r="C706" s="24">
        <v>2022</v>
      </c>
      <c r="D706" s="65">
        <v>3665.4</v>
      </c>
    </row>
    <row r="707" spans="1:4" s="8" customFormat="1" ht="25.5">
      <c r="A707" s="2">
        <v>63</v>
      </c>
      <c r="B707" s="51" t="s">
        <v>945</v>
      </c>
      <c r="C707" s="24">
        <v>2022</v>
      </c>
      <c r="D707" s="64">
        <v>3665.4</v>
      </c>
    </row>
    <row r="708" spans="1:4" s="8" customFormat="1" ht="25.5">
      <c r="A708" s="2">
        <v>64</v>
      </c>
      <c r="B708" s="51" t="s">
        <v>945</v>
      </c>
      <c r="C708" s="24">
        <v>2022</v>
      </c>
      <c r="D708" s="64">
        <v>3665.4</v>
      </c>
    </row>
    <row r="709" spans="1:4" s="8" customFormat="1" ht="25.5">
      <c r="A709" s="2">
        <v>65</v>
      </c>
      <c r="B709" s="51" t="s">
        <v>946</v>
      </c>
      <c r="C709" s="24">
        <v>2023</v>
      </c>
      <c r="D709" s="64">
        <v>2000</v>
      </c>
    </row>
    <row r="710" spans="1:4" s="8" customFormat="1" ht="25.5">
      <c r="A710" s="2">
        <v>66</v>
      </c>
      <c r="B710" s="51" t="s">
        <v>947</v>
      </c>
      <c r="C710" s="24">
        <v>2022</v>
      </c>
      <c r="D710" s="64">
        <v>6642</v>
      </c>
    </row>
    <row r="711" spans="1:4" s="8" customFormat="1" ht="12.75">
      <c r="A711" s="257" t="s">
        <v>0</v>
      </c>
      <c r="B711" s="258"/>
      <c r="C711" s="259"/>
      <c r="D711" s="221">
        <f>SUM(D645:D710)</f>
        <v>437936.94000000024</v>
      </c>
    </row>
    <row r="712" spans="1:4" ht="13.5" customHeight="1">
      <c r="A712" s="254" t="s">
        <v>106</v>
      </c>
      <c r="B712" s="254"/>
      <c r="C712" s="254"/>
      <c r="D712" s="254"/>
    </row>
    <row r="713" spans="1:4" s="11" customFormat="1" ht="12.75">
      <c r="A713" s="2">
        <v>1</v>
      </c>
      <c r="B713" s="1" t="s">
        <v>289</v>
      </c>
      <c r="C713" s="2">
        <v>2019</v>
      </c>
      <c r="D713" s="64">
        <v>3699</v>
      </c>
    </row>
    <row r="714" spans="1:4" s="11" customFormat="1" ht="12.75">
      <c r="A714" s="2">
        <v>2</v>
      </c>
      <c r="B714" s="1" t="s">
        <v>290</v>
      </c>
      <c r="C714" s="2">
        <v>2021</v>
      </c>
      <c r="D714" s="64">
        <v>2599</v>
      </c>
    </row>
    <row r="715" spans="1:4" s="11" customFormat="1" ht="12.75">
      <c r="A715" s="2">
        <v>3</v>
      </c>
      <c r="B715" s="1" t="s">
        <v>291</v>
      </c>
      <c r="C715" s="2">
        <v>2022</v>
      </c>
      <c r="D715" s="64">
        <v>6900</v>
      </c>
    </row>
    <row r="716" spans="1:4" s="11" customFormat="1" ht="12.75">
      <c r="A716" s="2">
        <v>4</v>
      </c>
      <c r="B716" s="1" t="s">
        <v>291</v>
      </c>
      <c r="C716" s="2">
        <v>2022</v>
      </c>
      <c r="D716" s="64">
        <v>6900</v>
      </c>
    </row>
    <row r="717" spans="1:4" s="11" customFormat="1" ht="12.75">
      <c r="A717" s="2">
        <v>5</v>
      </c>
      <c r="B717" s="1" t="s">
        <v>291</v>
      </c>
      <c r="C717" s="2">
        <v>2022</v>
      </c>
      <c r="D717" s="64">
        <v>6900</v>
      </c>
    </row>
    <row r="718" spans="1:4" s="11" customFormat="1" ht="12.75">
      <c r="A718" s="2">
        <v>6</v>
      </c>
      <c r="B718" s="1" t="s">
        <v>291</v>
      </c>
      <c r="C718" s="2">
        <v>2023</v>
      </c>
      <c r="D718" s="64">
        <v>4279.99</v>
      </c>
    </row>
    <row r="719" spans="1:4" s="11" customFormat="1" ht="13.5" customHeight="1">
      <c r="A719" s="257" t="s">
        <v>0</v>
      </c>
      <c r="B719" s="258"/>
      <c r="C719" s="259"/>
      <c r="D719" s="221">
        <f>SUM(D713:D718)</f>
        <v>31277.989999999998</v>
      </c>
    </row>
    <row r="720" spans="1:4" s="11" customFormat="1" ht="13.5" customHeight="1">
      <c r="A720" s="254" t="s">
        <v>126</v>
      </c>
      <c r="B720" s="254"/>
      <c r="C720" s="254"/>
      <c r="D720" s="254"/>
    </row>
    <row r="721" spans="1:4" s="11" customFormat="1" ht="14.25" customHeight="1">
      <c r="A721" s="24">
        <v>1</v>
      </c>
      <c r="B721" s="51" t="s">
        <v>1467</v>
      </c>
      <c r="C721" s="24">
        <v>2019</v>
      </c>
      <c r="D721" s="222">
        <v>1100</v>
      </c>
    </row>
    <row r="722" spans="1:4" s="11" customFormat="1" ht="14.25" customHeight="1">
      <c r="A722" s="24">
        <v>2</v>
      </c>
      <c r="B722" s="51" t="s">
        <v>1468</v>
      </c>
      <c r="C722" s="24">
        <v>2019</v>
      </c>
      <c r="D722" s="222">
        <v>3845</v>
      </c>
    </row>
    <row r="723" spans="1:4" s="11" customFormat="1" ht="14.25" customHeight="1">
      <c r="A723" s="24">
        <v>3</v>
      </c>
      <c r="B723" s="51" t="s">
        <v>1469</v>
      </c>
      <c r="C723" s="24">
        <v>2019</v>
      </c>
      <c r="D723" s="222">
        <v>2110.68</v>
      </c>
    </row>
    <row r="724" spans="1:4" s="11" customFormat="1" ht="14.25" customHeight="1">
      <c r="A724" s="24">
        <v>4</v>
      </c>
      <c r="B724" s="51" t="s">
        <v>1469</v>
      </c>
      <c r="C724" s="24">
        <v>2019</v>
      </c>
      <c r="D724" s="49">
        <v>2110.68</v>
      </c>
    </row>
    <row r="725" spans="1:4" s="11" customFormat="1" ht="14.25" customHeight="1">
      <c r="A725" s="24">
        <v>5</v>
      </c>
      <c r="B725" s="51" t="s">
        <v>1469</v>
      </c>
      <c r="C725" s="24">
        <v>2019</v>
      </c>
      <c r="D725" s="49">
        <v>2110.68</v>
      </c>
    </row>
    <row r="726" spans="1:4" s="11" customFormat="1" ht="14.25" customHeight="1">
      <c r="A726" s="24">
        <v>6</v>
      </c>
      <c r="B726" s="51" t="s">
        <v>1470</v>
      </c>
      <c r="C726" s="24">
        <v>2019</v>
      </c>
      <c r="D726" s="49">
        <v>759.99</v>
      </c>
    </row>
    <row r="727" spans="1:4" s="11" customFormat="1" ht="14.25" customHeight="1">
      <c r="A727" s="24">
        <v>7</v>
      </c>
      <c r="B727" s="51" t="s">
        <v>1470</v>
      </c>
      <c r="C727" s="24">
        <v>2019</v>
      </c>
      <c r="D727" s="49">
        <v>759.99</v>
      </c>
    </row>
    <row r="728" spans="1:4" s="11" customFormat="1" ht="14.25" customHeight="1">
      <c r="A728" s="24">
        <v>8</v>
      </c>
      <c r="B728" s="51" t="s">
        <v>1470</v>
      </c>
      <c r="C728" s="24">
        <v>2019</v>
      </c>
      <c r="D728" s="49">
        <v>759.99</v>
      </c>
    </row>
    <row r="729" spans="1:4" s="11" customFormat="1" ht="14.25" customHeight="1">
      <c r="A729" s="24">
        <v>9</v>
      </c>
      <c r="B729" s="51" t="s">
        <v>1470</v>
      </c>
      <c r="C729" s="24">
        <v>2019</v>
      </c>
      <c r="D729" s="49">
        <v>759.99</v>
      </c>
    </row>
    <row r="730" spans="1:4" s="11" customFormat="1" ht="14.25" customHeight="1">
      <c r="A730" s="24">
        <v>10</v>
      </c>
      <c r="B730" s="51" t="s">
        <v>1470</v>
      </c>
      <c r="C730" s="24">
        <v>2019</v>
      </c>
      <c r="D730" s="49">
        <v>759.99</v>
      </c>
    </row>
    <row r="731" spans="1:4" s="11" customFormat="1" ht="14.25" customHeight="1">
      <c r="A731" s="24">
        <v>11</v>
      </c>
      <c r="B731" s="51" t="s">
        <v>1470</v>
      </c>
      <c r="C731" s="24">
        <v>2019</v>
      </c>
      <c r="D731" s="49">
        <v>759.99</v>
      </c>
    </row>
    <row r="732" spans="1:4" s="11" customFormat="1" ht="14.25" customHeight="1">
      <c r="A732" s="24">
        <v>12</v>
      </c>
      <c r="B732" s="51" t="s">
        <v>1470</v>
      </c>
      <c r="C732" s="24">
        <v>2019</v>
      </c>
      <c r="D732" s="49">
        <v>759.99</v>
      </c>
    </row>
    <row r="733" spans="1:4" s="11" customFormat="1" ht="14.25" customHeight="1">
      <c r="A733" s="24">
        <v>13</v>
      </c>
      <c r="B733" s="51" t="s">
        <v>1470</v>
      </c>
      <c r="C733" s="24">
        <v>2019</v>
      </c>
      <c r="D733" s="49">
        <v>760</v>
      </c>
    </row>
    <row r="734" spans="1:4" s="11" customFormat="1" ht="14.25" customHeight="1">
      <c r="A734" s="24">
        <v>14</v>
      </c>
      <c r="B734" s="51" t="s">
        <v>1470</v>
      </c>
      <c r="C734" s="24">
        <v>2019</v>
      </c>
      <c r="D734" s="49">
        <v>760</v>
      </c>
    </row>
    <row r="735" spans="1:4" s="11" customFormat="1" ht="14.25" customHeight="1">
      <c r="A735" s="24">
        <v>15</v>
      </c>
      <c r="B735" s="51" t="s">
        <v>1471</v>
      </c>
      <c r="C735" s="24">
        <v>2019</v>
      </c>
      <c r="D735" s="49">
        <v>9741.6</v>
      </c>
    </row>
    <row r="736" spans="1:4" s="11" customFormat="1" ht="14.25" customHeight="1">
      <c r="A736" s="24">
        <v>16</v>
      </c>
      <c r="B736" s="51" t="s">
        <v>1472</v>
      </c>
      <c r="C736" s="24">
        <v>2020</v>
      </c>
      <c r="D736" s="49">
        <v>774.9</v>
      </c>
    </row>
    <row r="737" spans="1:4" s="11" customFormat="1" ht="14.25" customHeight="1">
      <c r="A737" s="24">
        <v>17</v>
      </c>
      <c r="B737" s="51" t="s">
        <v>1473</v>
      </c>
      <c r="C737" s="24">
        <v>2020</v>
      </c>
      <c r="D737" s="49">
        <v>4330.01</v>
      </c>
    </row>
    <row r="738" spans="1:4" s="11" customFormat="1" ht="14.25" customHeight="1">
      <c r="A738" s="24">
        <v>18</v>
      </c>
      <c r="B738" s="51" t="s">
        <v>1473</v>
      </c>
      <c r="C738" s="24">
        <v>2020</v>
      </c>
      <c r="D738" s="49">
        <v>4330.01</v>
      </c>
    </row>
    <row r="739" spans="1:4" s="11" customFormat="1" ht="14.25" customHeight="1">
      <c r="A739" s="24">
        <v>19</v>
      </c>
      <c r="B739" s="51" t="s">
        <v>1474</v>
      </c>
      <c r="C739" s="24">
        <v>2020</v>
      </c>
      <c r="D739" s="49">
        <v>900</v>
      </c>
    </row>
    <row r="740" spans="1:4" s="11" customFormat="1" ht="14.25" customHeight="1">
      <c r="A740" s="24">
        <v>20</v>
      </c>
      <c r="B740" s="51" t="s">
        <v>1475</v>
      </c>
      <c r="C740" s="24">
        <v>2020</v>
      </c>
      <c r="D740" s="49">
        <v>1580</v>
      </c>
    </row>
    <row r="741" spans="1:4" s="11" customFormat="1" ht="14.25" customHeight="1">
      <c r="A741" s="24">
        <v>21</v>
      </c>
      <c r="B741" s="51" t="s">
        <v>1476</v>
      </c>
      <c r="C741" s="24">
        <v>2020</v>
      </c>
      <c r="D741" s="49">
        <v>358</v>
      </c>
    </row>
    <row r="742" spans="1:4" s="11" customFormat="1" ht="14.25" customHeight="1">
      <c r="A742" s="24">
        <v>22</v>
      </c>
      <c r="B742" s="51" t="s">
        <v>1477</v>
      </c>
      <c r="C742" s="24">
        <v>2020</v>
      </c>
      <c r="D742" s="49">
        <v>3170</v>
      </c>
    </row>
    <row r="743" spans="1:4" s="11" customFormat="1" ht="14.25" customHeight="1">
      <c r="A743" s="24">
        <v>23</v>
      </c>
      <c r="B743" s="51" t="s">
        <v>1478</v>
      </c>
      <c r="C743" s="24">
        <v>2020</v>
      </c>
      <c r="D743" s="49">
        <v>1850</v>
      </c>
    </row>
    <row r="744" spans="1:4" s="11" customFormat="1" ht="14.25" customHeight="1">
      <c r="A744" s="24">
        <v>24</v>
      </c>
      <c r="B744" s="51" t="s">
        <v>1479</v>
      </c>
      <c r="C744" s="24">
        <v>2020</v>
      </c>
      <c r="D744" s="49">
        <v>2872</v>
      </c>
    </row>
    <row r="745" spans="1:4" s="11" customFormat="1" ht="14.25" customHeight="1">
      <c r="A745" s="24">
        <v>25</v>
      </c>
      <c r="B745" s="51" t="s">
        <v>1480</v>
      </c>
      <c r="C745" s="24">
        <v>2020</v>
      </c>
      <c r="D745" s="49">
        <v>632</v>
      </c>
    </row>
    <row r="746" spans="1:4" s="11" customFormat="1" ht="14.25" customHeight="1">
      <c r="A746" s="24">
        <v>26</v>
      </c>
      <c r="B746" s="51" t="s">
        <v>1481</v>
      </c>
      <c r="C746" s="24">
        <v>2021</v>
      </c>
      <c r="D746" s="49">
        <v>4600</v>
      </c>
    </row>
    <row r="747" spans="1:4" s="11" customFormat="1" ht="14.25" customHeight="1">
      <c r="A747" s="24">
        <v>27</v>
      </c>
      <c r="B747" s="51" t="s">
        <v>1482</v>
      </c>
      <c r="C747" s="24">
        <v>2021</v>
      </c>
      <c r="D747" s="49">
        <v>800</v>
      </c>
    </row>
    <row r="748" spans="1:4" s="11" customFormat="1" ht="14.25" customHeight="1">
      <c r="A748" s="24">
        <v>28</v>
      </c>
      <c r="B748" s="51" t="s">
        <v>1483</v>
      </c>
      <c r="C748" s="24">
        <v>2021</v>
      </c>
      <c r="D748" s="49">
        <v>659</v>
      </c>
    </row>
    <row r="749" spans="1:4" s="11" customFormat="1" ht="14.25" customHeight="1">
      <c r="A749" s="24">
        <v>29</v>
      </c>
      <c r="B749" s="51" t="s">
        <v>1483</v>
      </c>
      <c r="C749" s="24">
        <v>2021</v>
      </c>
      <c r="D749" s="49">
        <v>659</v>
      </c>
    </row>
    <row r="750" spans="1:4" s="11" customFormat="1" ht="14.25" customHeight="1">
      <c r="A750" s="24">
        <v>30</v>
      </c>
      <c r="B750" s="51" t="s">
        <v>1484</v>
      </c>
      <c r="C750" s="24">
        <v>2021</v>
      </c>
      <c r="D750" s="49">
        <v>1318.56</v>
      </c>
    </row>
    <row r="751" spans="1:4" s="11" customFormat="1" ht="14.25" customHeight="1">
      <c r="A751" s="24">
        <v>31</v>
      </c>
      <c r="B751" s="51" t="s">
        <v>1484</v>
      </c>
      <c r="C751" s="24">
        <v>2021</v>
      </c>
      <c r="D751" s="49">
        <v>1318.56</v>
      </c>
    </row>
    <row r="752" spans="1:4" s="11" customFormat="1" ht="14.25" customHeight="1">
      <c r="A752" s="24">
        <v>32</v>
      </c>
      <c r="B752" s="51" t="s">
        <v>1485</v>
      </c>
      <c r="C752" s="24">
        <v>2022</v>
      </c>
      <c r="D752" s="49">
        <v>3209</v>
      </c>
    </row>
    <row r="753" spans="1:4" s="11" customFormat="1" ht="14.25" customHeight="1">
      <c r="A753" s="24">
        <v>33</v>
      </c>
      <c r="B753" s="51" t="s">
        <v>1485</v>
      </c>
      <c r="C753" s="24">
        <v>2022</v>
      </c>
      <c r="D753" s="49">
        <v>3209</v>
      </c>
    </row>
    <row r="754" spans="1:4" s="11" customFormat="1" ht="14.25" customHeight="1">
      <c r="A754" s="24">
        <v>34</v>
      </c>
      <c r="B754" s="51" t="s">
        <v>1486</v>
      </c>
      <c r="C754" s="24">
        <v>2022</v>
      </c>
      <c r="D754" s="49">
        <v>1250</v>
      </c>
    </row>
    <row r="755" spans="1:4" s="11" customFormat="1" ht="14.25" customHeight="1">
      <c r="A755" s="24">
        <v>35</v>
      </c>
      <c r="B755" s="51" t="s">
        <v>1487</v>
      </c>
      <c r="C755" s="24">
        <v>2022</v>
      </c>
      <c r="D755" s="49">
        <v>2500</v>
      </c>
    </row>
    <row r="756" spans="1:4" s="11" customFormat="1" ht="14.25" customHeight="1">
      <c r="A756" s="24">
        <v>36</v>
      </c>
      <c r="B756" s="51" t="s">
        <v>1488</v>
      </c>
      <c r="C756" s="24">
        <v>2022</v>
      </c>
      <c r="D756" s="49">
        <v>899</v>
      </c>
    </row>
    <row r="757" spans="1:4" s="11" customFormat="1" ht="14.25" customHeight="1">
      <c r="A757" s="24">
        <v>37</v>
      </c>
      <c r="B757" s="51" t="s">
        <v>1489</v>
      </c>
      <c r="C757" s="24">
        <v>2022</v>
      </c>
      <c r="D757" s="49">
        <v>3073.77</v>
      </c>
    </row>
    <row r="758" spans="1:4" s="11" customFormat="1" ht="14.25" customHeight="1">
      <c r="A758" s="24">
        <v>38</v>
      </c>
      <c r="B758" s="51" t="s">
        <v>1489</v>
      </c>
      <c r="C758" s="24">
        <v>2022</v>
      </c>
      <c r="D758" s="49">
        <v>3073.77</v>
      </c>
    </row>
    <row r="759" spans="1:4" s="11" customFormat="1" ht="14.25" customHeight="1">
      <c r="A759" s="24">
        <v>39</v>
      </c>
      <c r="B759" s="51" t="s">
        <v>1490</v>
      </c>
      <c r="C759" s="24">
        <v>2022</v>
      </c>
      <c r="D759" s="49">
        <v>4448</v>
      </c>
    </row>
    <row r="760" spans="1:4" s="11" customFormat="1" ht="14.25" customHeight="1">
      <c r="A760" s="24">
        <v>40</v>
      </c>
      <c r="B760" s="51" t="s">
        <v>1491</v>
      </c>
      <c r="C760" s="24">
        <v>2022</v>
      </c>
      <c r="D760" s="49">
        <v>2546.1</v>
      </c>
    </row>
    <row r="761" spans="1:4" s="11" customFormat="1" ht="14.25" customHeight="1">
      <c r="A761" s="24">
        <v>41</v>
      </c>
      <c r="B761" s="51" t="s">
        <v>1492</v>
      </c>
      <c r="C761" s="24">
        <v>2022</v>
      </c>
      <c r="D761" s="49">
        <v>3695</v>
      </c>
    </row>
    <row r="762" spans="1:4" s="11" customFormat="1" ht="14.25" customHeight="1">
      <c r="A762" s="24">
        <v>42</v>
      </c>
      <c r="B762" s="51" t="s">
        <v>1493</v>
      </c>
      <c r="C762" s="24">
        <v>2022</v>
      </c>
      <c r="D762" s="49">
        <v>1140</v>
      </c>
    </row>
    <row r="763" spans="1:4" s="11" customFormat="1" ht="14.25" customHeight="1">
      <c r="A763" s="24">
        <v>43</v>
      </c>
      <c r="B763" s="51" t="s">
        <v>1494</v>
      </c>
      <c r="C763" s="24">
        <v>2023</v>
      </c>
      <c r="D763" s="49">
        <v>4503.57</v>
      </c>
    </row>
    <row r="764" spans="1:4" s="11" customFormat="1" ht="14.25" customHeight="1">
      <c r="A764" s="24">
        <v>44</v>
      </c>
      <c r="B764" s="51" t="s">
        <v>1495</v>
      </c>
      <c r="C764" s="24">
        <v>2023</v>
      </c>
      <c r="D764" s="49">
        <v>1550</v>
      </c>
    </row>
    <row r="765" spans="1:4" s="11" customFormat="1" ht="14.25" customHeight="1">
      <c r="A765" s="24">
        <v>45</v>
      </c>
      <c r="B765" s="51" t="s">
        <v>1496</v>
      </c>
      <c r="C765" s="24">
        <v>2023</v>
      </c>
      <c r="D765" s="49">
        <v>6023.31</v>
      </c>
    </row>
    <row r="766" spans="1:4" s="11" customFormat="1" ht="14.25" customHeight="1">
      <c r="A766" s="24">
        <v>46</v>
      </c>
      <c r="B766" s="51" t="s">
        <v>1497</v>
      </c>
      <c r="C766" s="24">
        <v>2023</v>
      </c>
      <c r="D766" s="49">
        <v>630</v>
      </c>
    </row>
    <row r="767" spans="1:4" s="11" customFormat="1" ht="14.25" customHeight="1">
      <c r="A767" s="24">
        <v>47</v>
      </c>
      <c r="B767" s="51" t="s">
        <v>1498</v>
      </c>
      <c r="C767" s="24">
        <v>2023</v>
      </c>
      <c r="D767" s="49">
        <v>3250</v>
      </c>
    </row>
    <row r="768" spans="1:4" s="11" customFormat="1" ht="14.25" customHeight="1">
      <c r="A768" s="24">
        <v>48</v>
      </c>
      <c r="B768" s="51" t="s">
        <v>1498</v>
      </c>
      <c r="C768" s="24">
        <v>2023</v>
      </c>
      <c r="D768" s="49">
        <v>3250</v>
      </c>
    </row>
    <row r="769" spans="1:4" s="11" customFormat="1" ht="13.5" customHeight="1">
      <c r="A769" s="257" t="s">
        <v>0</v>
      </c>
      <c r="B769" s="258"/>
      <c r="C769" s="259"/>
      <c r="D769" s="221">
        <f>SUM(D721:D768)</f>
        <v>106261.13</v>
      </c>
    </row>
    <row r="770" spans="1:4" s="11" customFormat="1" ht="13.5" customHeight="1">
      <c r="A770" s="254" t="s">
        <v>107</v>
      </c>
      <c r="B770" s="254"/>
      <c r="C770" s="254"/>
      <c r="D770" s="254"/>
    </row>
    <row r="771" spans="1:4" s="11" customFormat="1" ht="13.5" customHeight="1">
      <c r="A771" s="2">
        <v>1</v>
      </c>
      <c r="B771" s="205" t="s">
        <v>320</v>
      </c>
      <c r="C771" s="114">
        <v>2019</v>
      </c>
      <c r="D771" s="224">
        <v>3357.9</v>
      </c>
    </row>
    <row r="772" spans="1:4" s="11" customFormat="1" ht="13.5" customHeight="1">
      <c r="A772" s="2">
        <v>2</v>
      </c>
      <c r="B772" s="205" t="s">
        <v>321</v>
      </c>
      <c r="C772" s="114">
        <v>2020</v>
      </c>
      <c r="D772" s="224">
        <v>9287.5</v>
      </c>
    </row>
    <row r="773" spans="1:4" s="11" customFormat="1" ht="13.5" customHeight="1">
      <c r="A773" s="2">
        <v>3</v>
      </c>
      <c r="B773" s="205" t="s">
        <v>1042</v>
      </c>
      <c r="C773" s="114">
        <v>2020</v>
      </c>
      <c r="D773" s="224">
        <v>4735.5</v>
      </c>
    </row>
    <row r="774" spans="1:4" s="11" customFormat="1" ht="13.5" customHeight="1">
      <c r="A774" s="2">
        <v>4</v>
      </c>
      <c r="B774" s="205" t="s">
        <v>322</v>
      </c>
      <c r="C774" s="114">
        <v>2021</v>
      </c>
      <c r="D774" s="224">
        <v>1318.56</v>
      </c>
    </row>
    <row r="775" spans="1:4" s="11" customFormat="1" ht="13.5" customHeight="1">
      <c r="A775" s="2">
        <v>5</v>
      </c>
      <c r="B775" s="205" t="s">
        <v>322</v>
      </c>
      <c r="C775" s="114">
        <v>2021</v>
      </c>
      <c r="D775" s="224">
        <v>1318.56</v>
      </c>
    </row>
    <row r="776" spans="1:4" s="11" customFormat="1" ht="13.5" customHeight="1">
      <c r="A776" s="2">
        <v>6</v>
      </c>
      <c r="B776" s="205" t="s">
        <v>323</v>
      </c>
      <c r="C776" s="114">
        <v>2021</v>
      </c>
      <c r="D776" s="224">
        <v>1533.81</v>
      </c>
    </row>
    <row r="777" spans="1:4" s="11" customFormat="1" ht="13.5" customHeight="1">
      <c r="A777" s="2">
        <v>7</v>
      </c>
      <c r="B777" s="205" t="s">
        <v>323</v>
      </c>
      <c r="C777" s="114">
        <v>2021</v>
      </c>
      <c r="D777" s="224">
        <v>1533.81</v>
      </c>
    </row>
    <row r="778" spans="1:4" s="11" customFormat="1" ht="13.5" customHeight="1">
      <c r="A778" s="2">
        <v>8</v>
      </c>
      <c r="B778" s="205" t="s">
        <v>323</v>
      </c>
      <c r="C778" s="114">
        <v>2021</v>
      </c>
      <c r="D778" s="224">
        <v>1533.81</v>
      </c>
    </row>
    <row r="779" spans="1:4" s="11" customFormat="1" ht="12.75">
      <c r="A779" s="2">
        <v>9</v>
      </c>
      <c r="B779" s="169" t="s">
        <v>324</v>
      </c>
      <c r="C779" s="114">
        <v>2021</v>
      </c>
      <c r="D779" s="224">
        <v>3653.1</v>
      </c>
    </row>
    <row r="780" spans="1:4" s="11" customFormat="1" ht="13.5" customHeight="1">
      <c r="A780" s="2">
        <v>10</v>
      </c>
      <c r="B780" s="205" t="s">
        <v>326</v>
      </c>
      <c r="C780" s="114">
        <v>2022</v>
      </c>
      <c r="D780" s="229">
        <v>2214</v>
      </c>
    </row>
    <row r="781" spans="1:4" s="11" customFormat="1" ht="13.5" customHeight="1">
      <c r="A781" s="2">
        <v>11</v>
      </c>
      <c r="B781" s="205" t="s">
        <v>325</v>
      </c>
      <c r="C781" s="114">
        <v>2022</v>
      </c>
      <c r="D781" s="229">
        <v>1476</v>
      </c>
    </row>
    <row r="782" spans="1:4" s="11" customFormat="1" ht="13.5" customHeight="1">
      <c r="A782" s="2">
        <v>12</v>
      </c>
      <c r="B782" s="205" t="s">
        <v>325</v>
      </c>
      <c r="C782" s="114">
        <v>2022</v>
      </c>
      <c r="D782" s="229">
        <v>1476</v>
      </c>
    </row>
    <row r="783" spans="1:4" s="11" customFormat="1" ht="13.5" customHeight="1">
      <c r="A783" s="2">
        <v>13</v>
      </c>
      <c r="B783" s="205" t="s">
        <v>325</v>
      </c>
      <c r="C783" s="114">
        <v>2022</v>
      </c>
      <c r="D783" s="229">
        <v>1476</v>
      </c>
    </row>
    <row r="784" spans="1:4" s="8" customFormat="1" ht="12.75" customHeight="1">
      <c r="A784" s="257" t="s">
        <v>0</v>
      </c>
      <c r="B784" s="258"/>
      <c r="C784" s="259"/>
      <c r="D784" s="221">
        <f>SUM(D771:D783)</f>
        <v>34914.55</v>
      </c>
    </row>
    <row r="785" spans="1:4" s="8" customFormat="1" ht="12.75" customHeight="1">
      <c r="A785" s="254" t="s">
        <v>108</v>
      </c>
      <c r="B785" s="254"/>
      <c r="C785" s="254"/>
      <c r="D785" s="254"/>
    </row>
    <row r="786" spans="1:4" s="8" customFormat="1" ht="12.75">
      <c r="A786" s="2">
        <v>1</v>
      </c>
      <c r="B786" s="209" t="s">
        <v>348</v>
      </c>
      <c r="C786" s="120">
        <v>2019</v>
      </c>
      <c r="D786" s="172">
        <v>553.5</v>
      </c>
    </row>
    <row r="787" spans="1:4" s="8" customFormat="1" ht="12.75">
      <c r="A787" s="2">
        <v>2</v>
      </c>
      <c r="B787" s="209" t="s">
        <v>349</v>
      </c>
      <c r="C787" s="120">
        <v>2019</v>
      </c>
      <c r="D787" s="172">
        <v>763</v>
      </c>
    </row>
    <row r="788" spans="1:4" s="8" customFormat="1" ht="12.75">
      <c r="A788" s="2">
        <v>3</v>
      </c>
      <c r="B788" s="209" t="s">
        <v>349</v>
      </c>
      <c r="C788" s="120">
        <v>2019</v>
      </c>
      <c r="D788" s="172">
        <v>763</v>
      </c>
    </row>
    <row r="789" spans="1:4" s="8" customFormat="1" ht="12.75">
      <c r="A789" s="2">
        <v>4</v>
      </c>
      <c r="B789" s="209" t="s">
        <v>350</v>
      </c>
      <c r="C789" s="120">
        <v>2019</v>
      </c>
      <c r="D789" s="172">
        <v>726.01</v>
      </c>
    </row>
    <row r="790" spans="1:4" s="8" customFormat="1" ht="12.75">
      <c r="A790" s="2">
        <v>5</v>
      </c>
      <c r="B790" s="209" t="s">
        <v>351</v>
      </c>
      <c r="C790" s="120">
        <v>2019</v>
      </c>
      <c r="D790" s="172">
        <v>695.06</v>
      </c>
    </row>
    <row r="791" spans="1:4" s="8" customFormat="1" ht="12.75">
      <c r="A791" s="2">
        <v>6</v>
      </c>
      <c r="B791" s="209" t="s">
        <v>352</v>
      </c>
      <c r="C791" s="120">
        <v>2019</v>
      </c>
      <c r="D791" s="172">
        <v>1303.8</v>
      </c>
    </row>
    <row r="792" spans="1:4" s="8" customFormat="1" ht="12.75">
      <c r="A792" s="2">
        <v>7</v>
      </c>
      <c r="B792" s="209" t="s">
        <v>353</v>
      </c>
      <c r="C792" s="120">
        <v>2019</v>
      </c>
      <c r="D792" s="172">
        <v>2030</v>
      </c>
    </row>
    <row r="793" spans="1:4" s="8" customFormat="1" ht="12.75">
      <c r="A793" s="2">
        <v>8</v>
      </c>
      <c r="B793" s="210" t="s">
        <v>353</v>
      </c>
      <c r="C793" s="121">
        <v>2019</v>
      </c>
      <c r="D793" s="172">
        <v>2030</v>
      </c>
    </row>
    <row r="794" spans="1:4" s="8" customFormat="1" ht="12.75">
      <c r="A794" s="2">
        <v>9</v>
      </c>
      <c r="B794" s="210" t="s">
        <v>353</v>
      </c>
      <c r="C794" s="120">
        <v>2019</v>
      </c>
      <c r="D794" s="172">
        <v>2030</v>
      </c>
    </row>
    <row r="795" spans="1:4" s="8" customFormat="1" ht="12.75">
      <c r="A795" s="2">
        <v>10</v>
      </c>
      <c r="B795" s="206" t="s">
        <v>354</v>
      </c>
      <c r="C795" s="120">
        <v>2019</v>
      </c>
      <c r="D795" s="172">
        <v>1414.5</v>
      </c>
    </row>
    <row r="796" spans="1:4" s="8" customFormat="1" ht="12.75">
      <c r="A796" s="2">
        <v>11</v>
      </c>
      <c r="B796" s="206" t="s">
        <v>355</v>
      </c>
      <c r="C796" s="120">
        <v>2019</v>
      </c>
      <c r="D796" s="172">
        <v>209.03</v>
      </c>
    </row>
    <row r="797" spans="1:4" s="8" customFormat="1" ht="12.75">
      <c r="A797" s="2">
        <v>12</v>
      </c>
      <c r="B797" s="206" t="s">
        <v>356</v>
      </c>
      <c r="C797" s="120">
        <v>2019</v>
      </c>
      <c r="D797" s="172">
        <v>879</v>
      </c>
    </row>
    <row r="798" spans="1:4" s="8" customFormat="1" ht="12.75">
      <c r="A798" s="2">
        <v>13</v>
      </c>
      <c r="B798" s="206" t="s">
        <v>357</v>
      </c>
      <c r="C798" s="120">
        <v>2019</v>
      </c>
      <c r="D798" s="172">
        <v>2583</v>
      </c>
    </row>
    <row r="799" spans="1:4" s="8" customFormat="1" ht="12.75">
      <c r="A799" s="2">
        <v>14</v>
      </c>
      <c r="B799" s="206" t="s">
        <v>358</v>
      </c>
      <c r="C799" s="120">
        <v>2020</v>
      </c>
      <c r="D799" s="172">
        <v>2017.2</v>
      </c>
    </row>
    <row r="800" spans="1:4" s="8" customFormat="1" ht="12.75">
      <c r="A800" s="2">
        <v>15</v>
      </c>
      <c r="B800" s="206" t="s">
        <v>359</v>
      </c>
      <c r="C800" s="120">
        <v>2020</v>
      </c>
      <c r="D800" s="172">
        <v>594</v>
      </c>
    </row>
    <row r="801" spans="1:4" s="8" customFormat="1" ht="12.75">
      <c r="A801" s="2">
        <v>16</v>
      </c>
      <c r="B801" s="206" t="s">
        <v>357</v>
      </c>
      <c r="C801" s="120">
        <v>2020</v>
      </c>
      <c r="D801" s="172">
        <v>2583</v>
      </c>
    </row>
    <row r="802" spans="1:4" s="8" customFormat="1" ht="12.75">
      <c r="A802" s="2">
        <v>17</v>
      </c>
      <c r="B802" s="206" t="s">
        <v>360</v>
      </c>
      <c r="C802" s="120">
        <v>2020</v>
      </c>
      <c r="D802" s="172">
        <v>1968</v>
      </c>
    </row>
    <row r="803" spans="1:4" s="8" customFormat="1" ht="12.75">
      <c r="A803" s="2">
        <v>18</v>
      </c>
      <c r="B803" s="206" t="s">
        <v>354</v>
      </c>
      <c r="C803" s="120">
        <v>2020</v>
      </c>
      <c r="D803" s="172">
        <v>1660.5</v>
      </c>
    </row>
    <row r="804" spans="1:4" s="8" customFormat="1" ht="12.75">
      <c r="A804" s="2">
        <v>19</v>
      </c>
      <c r="B804" s="47" t="s">
        <v>361</v>
      </c>
      <c r="C804" s="45">
        <v>2020</v>
      </c>
      <c r="D804" s="64">
        <v>900</v>
      </c>
    </row>
    <row r="805" spans="1:4" s="8" customFormat="1" ht="12.75">
      <c r="A805" s="2">
        <v>20</v>
      </c>
      <c r="B805" s="47" t="s">
        <v>361</v>
      </c>
      <c r="C805" s="45">
        <v>2020</v>
      </c>
      <c r="D805" s="64">
        <v>900</v>
      </c>
    </row>
    <row r="806" spans="1:4" s="8" customFormat="1" ht="12.75">
      <c r="A806" s="2">
        <v>21</v>
      </c>
      <c r="B806" s="47" t="s">
        <v>362</v>
      </c>
      <c r="C806" s="45">
        <v>2020</v>
      </c>
      <c r="D806" s="64">
        <v>4330.01</v>
      </c>
    </row>
    <row r="807" spans="1:4" s="8" customFormat="1" ht="12.75">
      <c r="A807" s="2">
        <v>22</v>
      </c>
      <c r="B807" s="47" t="s">
        <v>362</v>
      </c>
      <c r="C807" s="45">
        <v>2020</v>
      </c>
      <c r="D807" s="64">
        <v>4330.01</v>
      </c>
    </row>
    <row r="808" spans="1:4" s="8" customFormat="1" ht="12.75">
      <c r="A808" s="2">
        <v>23</v>
      </c>
      <c r="B808" s="47" t="s">
        <v>363</v>
      </c>
      <c r="C808" s="45">
        <v>2020</v>
      </c>
      <c r="D808" s="64">
        <v>1899.99</v>
      </c>
    </row>
    <row r="809" spans="1:4" s="8" customFormat="1" ht="12.75">
      <c r="A809" s="2">
        <v>24</v>
      </c>
      <c r="B809" s="47" t="s">
        <v>357</v>
      </c>
      <c r="C809" s="45">
        <v>2021</v>
      </c>
      <c r="D809" s="64">
        <v>2583</v>
      </c>
    </row>
    <row r="810" spans="1:4" s="8" customFormat="1" ht="12.75">
      <c r="A810" s="2">
        <v>25</v>
      </c>
      <c r="B810" s="47" t="s">
        <v>1111</v>
      </c>
      <c r="C810" s="45">
        <v>2022</v>
      </c>
      <c r="D810" s="64">
        <v>1300</v>
      </c>
    </row>
    <row r="811" spans="1:4" s="8" customFormat="1" ht="12.75">
      <c r="A811" s="2">
        <v>26</v>
      </c>
      <c r="B811" s="47" t="s">
        <v>1111</v>
      </c>
      <c r="C811" s="45">
        <v>2022</v>
      </c>
      <c r="D811" s="64">
        <v>1300</v>
      </c>
    </row>
    <row r="812" spans="1:4" s="8" customFormat="1" ht="12.75">
      <c r="A812" s="2">
        <v>27</v>
      </c>
      <c r="B812" s="47" t="s">
        <v>1111</v>
      </c>
      <c r="C812" s="45">
        <v>2022</v>
      </c>
      <c r="D812" s="64">
        <v>1300</v>
      </c>
    </row>
    <row r="813" spans="1:4" s="8" customFormat="1" ht="12.75">
      <c r="A813" s="2">
        <v>28</v>
      </c>
      <c r="B813" s="47" t="s">
        <v>1112</v>
      </c>
      <c r="C813" s="45">
        <v>2022</v>
      </c>
      <c r="D813" s="64">
        <v>3600</v>
      </c>
    </row>
    <row r="814" spans="1:4" s="8" customFormat="1" ht="12.75">
      <c r="A814" s="2">
        <v>29</v>
      </c>
      <c r="B814" s="47" t="s">
        <v>1113</v>
      </c>
      <c r="C814" s="45">
        <v>2022</v>
      </c>
      <c r="D814" s="64">
        <v>3600</v>
      </c>
    </row>
    <row r="815" spans="1:4" s="8" customFormat="1" ht="12.75">
      <c r="A815" s="2">
        <v>30</v>
      </c>
      <c r="B815" s="47" t="s">
        <v>1113</v>
      </c>
      <c r="C815" s="45">
        <v>2022</v>
      </c>
      <c r="D815" s="64">
        <v>3600</v>
      </c>
    </row>
    <row r="816" spans="1:4" s="8" customFormat="1" ht="12.75">
      <c r="A816" s="2">
        <v>31</v>
      </c>
      <c r="B816" s="47" t="s">
        <v>1114</v>
      </c>
      <c r="C816" s="45">
        <v>2022</v>
      </c>
      <c r="D816" s="64">
        <v>4399</v>
      </c>
    </row>
    <row r="817" spans="1:4" s="8" customFormat="1" ht="12.75">
      <c r="A817" s="2">
        <v>32</v>
      </c>
      <c r="B817" s="47" t="s">
        <v>1115</v>
      </c>
      <c r="C817" s="45">
        <v>2023</v>
      </c>
      <c r="D817" s="64">
        <v>7799.99</v>
      </c>
    </row>
    <row r="818" spans="1:4" s="8" customFormat="1" ht="12.75">
      <c r="A818" s="2">
        <v>33</v>
      </c>
      <c r="B818" s="47" t="s">
        <v>1116</v>
      </c>
      <c r="C818" s="46">
        <v>2023</v>
      </c>
      <c r="D818" s="65">
        <v>4900</v>
      </c>
    </row>
    <row r="819" spans="1:4" s="8" customFormat="1" ht="12.75">
      <c r="A819" s="2">
        <v>34</v>
      </c>
      <c r="B819" s="47" t="s">
        <v>1117</v>
      </c>
      <c r="C819" s="46">
        <v>2023</v>
      </c>
      <c r="D819" s="65">
        <v>4341.9</v>
      </c>
    </row>
    <row r="820" spans="1:4" s="8" customFormat="1" ht="12.75">
      <c r="A820" s="2">
        <v>35</v>
      </c>
      <c r="B820" s="47" t="s">
        <v>1117</v>
      </c>
      <c r="C820" s="46">
        <v>2023</v>
      </c>
      <c r="D820" s="65">
        <v>4341.9</v>
      </c>
    </row>
    <row r="821" spans="1:4" s="8" customFormat="1" ht="12.75">
      <c r="A821" s="2">
        <v>36</v>
      </c>
      <c r="B821" s="47" t="s">
        <v>1117</v>
      </c>
      <c r="C821" s="46">
        <v>2023</v>
      </c>
      <c r="D821" s="65">
        <v>4341.9</v>
      </c>
    </row>
    <row r="822" spans="1:4" s="8" customFormat="1" ht="12.75">
      <c r="A822" s="2">
        <v>37</v>
      </c>
      <c r="B822" s="47" t="s">
        <v>1117</v>
      </c>
      <c r="C822" s="46">
        <v>2023</v>
      </c>
      <c r="D822" s="65">
        <v>4341.9</v>
      </c>
    </row>
    <row r="823" spans="1:4" s="8" customFormat="1" ht="12.75">
      <c r="A823" s="2">
        <v>38</v>
      </c>
      <c r="B823" s="47" t="s">
        <v>1118</v>
      </c>
      <c r="C823" s="46">
        <v>2023</v>
      </c>
      <c r="D823" s="65">
        <v>3464.91</v>
      </c>
    </row>
    <row r="824" spans="1:4" s="8" customFormat="1" ht="12.75">
      <c r="A824" s="2">
        <v>39</v>
      </c>
      <c r="B824" s="47" t="s">
        <v>1119</v>
      </c>
      <c r="C824" s="46">
        <v>2023</v>
      </c>
      <c r="D824" s="65">
        <v>3464.91</v>
      </c>
    </row>
    <row r="825" spans="1:4" ht="12.75">
      <c r="A825" s="273" t="s">
        <v>0</v>
      </c>
      <c r="B825" s="273"/>
      <c r="C825" s="273"/>
      <c r="D825" s="221">
        <f>SUM(D786:D824)</f>
        <v>95842.01999999999</v>
      </c>
    </row>
    <row r="826" spans="1:4" s="8" customFormat="1" ht="12.75" customHeight="1">
      <c r="A826" s="254" t="s">
        <v>109</v>
      </c>
      <c r="B826" s="254"/>
      <c r="C826" s="254"/>
      <c r="D826" s="254"/>
    </row>
    <row r="827" spans="1:4" s="8" customFormat="1" ht="12.75">
      <c r="A827" s="2">
        <v>1</v>
      </c>
      <c r="B827" s="1" t="s">
        <v>1062</v>
      </c>
      <c r="C827" s="2">
        <v>2020</v>
      </c>
      <c r="D827" s="64">
        <v>1650</v>
      </c>
    </row>
    <row r="828" spans="1:4" s="8" customFormat="1" ht="12.75">
      <c r="A828" s="2">
        <v>2</v>
      </c>
      <c r="B828" s="1" t="s">
        <v>1063</v>
      </c>
      <c r="C828" s="2">
        <v>2020</v>
      </c>
      <c r="D828" s="64">
        <v>2300</v>
      </c>
    </row>
    <row r="829" spans="1:4" s="8" customFormat="1" ht="12.75">
      <c r="A829" s="2">
        <v>3</v>
      </c>
      <c r="B829" s="1" t="s">
        <v>1064</v>
      </c>
      <c r="C829" s="2">
        <v>2021</v>
      </c>
      <c r="D829" s="64">
        <v>2750</v>
      </c>
    </row>
    <row r="830" spans="1:4" s="8" customFormat="1" ht="12.75">
      <c r="A830" s="2">
        <v>4</v>
      </c>
      <c r="B830" s="1" t="s">
        <v>1065</v>
      </c>
      <c r="C830" s="2">
        <v>2023</v>
      </c>
      <c r="D830" s="64">
        <v>25768</v>
      </c>
    </row>
    <row r="831" spans="1:4" ht="12.75">
      <c r="A831" s="257" t="s">
        <v>0</v>
      </c>
      <c r="B831" s="258"/>
      <c r="C831" s="259"/>
      <c r="D831" s="221">
        <f>SUM(D827:D830)</f>
        <v>32468</v>
      </c>
    </row>
    <row r="832" spans="1:4" s="4" customFormat="1" ht="12.75">
      <c r="A832" s="254" t="s">
        <v>110</v>
      </c>
      <c r="B832" s="254"/>
      <c r="C832" s="254"/>
      <c r="D832" s="254"/>
    </row>
    <row r="833" spans="1:4" ht="12.75">
      <c r="A833" s="2">
        <v>1</v>
      </c>
      <c r="B833" s="47" t="s">
        <v>442</v>
      </c>
      <c r="C833" s="45">
        <v>2022</v>
      </c>
      <c r="D833" s="64">
        <v>1921.26</v>
      </c>
    </row>
    <row r="834" spans="1:4" s="8" customFormat="1" ht="12.75">
      <c r="A834" s="2">
        <v>2</v>
      </c>
      <c r="B834" s="1" t="s">
        <v>442</v>
      </c>
      <c r="C834" s="2">
        <v>2022</v>
      </c>
      <c r="D834" s="64">
        <v>1921.26</v>
      </c>
    </row>
    <row r="835" spans="1:6" s="4" customFormat="1" ht="12.75" customHeight="1">
      <c r="A835" s="257" t="s">
        <v>0</v>
      </c>
      <c r="B835" s="258"/>
      <c r="C835" s="259"/>
      <c r="D835" s="225">
        <f>SUM(D833:D834)</f>
        <v>3842.52</v>
      </c>
      <c r="F835" s="9"/>
    </row>
    <row r="836" spans="1:4" s="4" customFormat="1" ht="12.75">
      <c r="A836" s="254" t="s">
        <v>111</v>
      </c>
      <c r="B836" s="254"/>
      <c r="C836" s="254"/>
      <c r="D836" s="254"/>
    </row>
    <row r="837" spans="1:4" ht="12.75">
      <c r="A837" s="2">
        <v>1</v>
      </c>
      <c r="B837" s="47" t="s">
        <v>469</v>
      </c>
      <c r="C837" s="45">
        <v>2020</v>
      </c>
      <c r="D837" s="64">
        <v>13137.73</v>
      </c>
    </row>
    <row r="838" spans="1:6" s="4" customFormat="1" ht="12.75" customHeight="1">
      <c r="A838" s="257" t="s">
        <v>0</v>
      </c>
      <c r="B838" s="258"/>
      <c r="C838" s="259"/>
      <c r="D838" s="225">
        <f>SUM(D837:D837)</f>
        <v>13137.73</v>
      </c>
      <c r="F838" s="9"/>
    </row>
    <row r="839" spans="1:4" s="8" customFormat="1" ht="12.75">
      <c r="A839" s="254" t="s">
        <v>112</v>
      </c>
      <c r="B839" s="254"/>
      <c r="C839" s="254"/>
      <c r="D839" s="254"/>
    </row>
    <row r="840" spans="1:4" s="8" customFormat="1" ht="12.75">
      <c r="A840" s="2">
        <v>1</v>
      </c>
      <c r="B840" s="1" t="s">
        <v>497</v>
      </c>
      <c r="C840" s="2">
        <v>2019</v>
      </c>
      <c r="D840" s="64">
        <v>889</v>
      </c>
    </row>
    <row r="841" spans="1:4" s="8" customFormat="1" ht="12.75">
      <c r="A841" s="2">
        <v>2</v>
      </c>
      <c r="B841" s="1" t="s">
        <v>1362</v>
      </c>
      <c r="C841" s="2">
        <v>2022</v>
      </c>
      <c r="D841" s="64">
        <v>3942.15</v>
      </c>
    </row>
    <row r="842" spans="1:4" s="8" customFormat="1" ht="12.75">
      <c r="A842" s="2">
        <v>3</v>
      </c>
      <c r="B842" s="1" t="s">
        <v>1362</v>
      </c>
      <c r="C842" s="2">
        <v>2022</v>
      </c>
      <c r="D842" s="64">
        <v>3942.15</v>
      </c>
    </row>
    <row r="843" spans="1:4" s="8" customFormat="1" ht="12.75">
      <c r="A843" s="2">
        <v>4</v>
      </c>
      <c r="B843" s="1" t="s">
        <v>1107</v>
      </c>
      <c r="C843" s="2">
        <v>2023</v>
      </c>
      <c r="D843" s="64">
        <v>3549</v>
      </c>
    </row>
    <row r="844" spans="1:4" s="8" customFormat="1" ht="12.75">
      <c r="A844" s="2">
        <v>5</v>
      </c>
      <c r="B844" s="1" t="s">
        <v>1107</v>
      </c>
      <c r="C844" s="2">
        <v>2023</v>
      </c>
      <c r="D844" s="64">
        <v>4539</v>
      </c>
    </row>
    <row r="845" spans="1:4" s="8" customFormat="1" ht="12.75">
      <c r="A845" s="2">
        <v>6</v>
      </c>
      <c r="B845" s="1" t="s">
        <v>1108</v>
      </c>
      <c r="C845" s="2">
        <v>2023</v>
      </c>
      <c r="D845" s="64">
        <v>5450</v>
      </c>
    </row>
    <row r="846" spans="1:4" s="8" customFormat="1" ht="12.75">
      <c r="A846" s="2">
        <v>7</v>
      </c>
      <c r="B846" s="1" t="s">
        <v>1109</v>
      </c>
      <c r="C846" s="2">
        <v>2023</v>
      </c>
      <c r="D846" s="64">
        <v>4699</v>
      </c>
    </row>
    <row r="847" spans="1:4" s="8" customFormat="1" ht="12.75">
      <c r="A847" s="2">
        <v>8</v>
      </c>
      <c r="B847" s="1" t="s">
        <v>1110</v>
      </c>
      <c r="C847" s="2">
        <v>2023</v>
      </c>
      <c r="D847" s="64">
        <v>1700</v>
      </c>
    </row>
    <row r="848" spans="1:4" s="8" customFormat="1" ht="12.75" customHeight="1">
      <c r="A848" s="257" t="s">
        <v>0</v>
      </c>
      <c r="B848" s="258"/>
      <c r="C848" s="259"/>
      <c r="D848" s="221">
        <f>SUM(D840:D847)</f>
        <v>28710.3</v>
      </c>
    </row>
    <row r="849" spans="1:4" s="8" customFormat="1" ht="12.75">
      <c r="A849" s="254" t="s">
        <v>125</v>
      </c>
      <c r="B849" s="254"/>
      <c r="C849" s="254"/>
      <c r="D849" s="254"/>
    </row>
    <row r="850" spans="1:4" s="8" customFormat="1" ht="12.75">
      <c r="A850" s="2">
        <v>1</v>
      </c>
      <c r="B850" s="1" t="s">
        <v>873</v>
      </c>
      <c r="C850" s="2">
        <v>2019</v>
      </c>
      <c r="D850" s="64">
        <v>3075</v>
      </c>
    </row>
    <row r="851" spans="1:4" s="8" customFormat="1" ht="12.75">
      <c r="A851" s="2">
        <v>2</v>
      </c>
      <c r="B851" s="1" t="s">
        <v>1289</v>
      </c>
      <c r="C851" s="2">
        <v>2020</v>
      </c>
      <c r="D851" s="64">
        <v>550</v>
      </c>
    </row>
    <row r="852" spans="1:4" s="8" customFormat="1" ht="12.75">
      <c r="A852" s="2">
        <v>3</v>
      </c>
      <c r="B852" s="1" t="s">
        <v>1290</v>
      </c>
      <c r="C852" s="2">
        <v>2021</v>
      </c>
      <c r="D852" s="64">
        <v>2898.13</v>
      </c>
    </row>
    <row r="853" spans="1:4" s="8" customFormat="1" ht="12.75">
      <c r="A853" s="2">
        <v>4</v>
      </c>
      <c r="B853" s="1" t="s">
        <v>1290</v>
      </c>
      <c r="C853" s="2">
        <v>2022</v>
      </c>
      <c r="D853" s="64">
        <v>3490</v>
      </c>
    </row>
    <row r="854" spans="1:4" s="8" customFormat="1" ht="12.75">
      <c r="A854" s="2">
        <v>5</v>
      </c>
      <c r="B854" s="1" t="s">
        <v>1291</v>
      </c>
      <c r="C854" s="2">
        <v>2022</v>
      </c>
      <c r="D854" s="64">
        <v>3800</v>
      </c>
    </row>
    <row r="855" spans="1:4" s="8" customFormat="1" ht="12.75" customHeight="1">
      <c r="A855" s="257" t="s">
        <v>0</v>
      </c>
      <c r="B855" s="258"/>
      <c r="C855" s="259"/>
      <c r="D855" s="221">
        <f>SUM(D850:D854)</f>
        <v>13813.130000000001</v>
      </c>
    </row>
    <row r="856" spans="1:4" s="8" customFormat="1" ht="12.75">
      <c r="A856" s="254" t="s">
        <v>113</v>
      </c>
      <c r="B856" s="254"/>
      <c r="C856" s="254"/>
      <c r="D856" s="254"/>
    </row>
    <row r="857" spans="1:4" s="8" customFormat="1" ht="12.75">
      <c r="A857" s="2">
        <v>1</v>
      </c>
      <c r="B857" s="1" t="s">
        <v>1139</v>
      </c>
      <c r="C857" s="2">
        <v>2019</v>
      </c>
      <c r="D857" s="64">
        <v>1880.67</v>
      </c>
    </row>
    <row r="858" spans="1:4" s="8" customFormat="1" ht="12.75">
      <c r="A858" s="2">
        <v>2</v>
      </c>
      <c r="B858" s="1" t="s">
        <v>515</v>
      </c>
      <c r="C858" s="2">
        <v>2019</v>
      </c>
      <c r="D858" s="64">
        <v>207.87</v>
      </c>
    </row>
    <row r="859" spans="1:4" s="8" customFormat="1" ht="12.75">
      <c r="A859" s="2">
        <v>3</v>
      </c>
      <c r="B859" s="1" t="s">
        <v>1140</v>
      </c>
      <c r="C859" s="2">
        <v>2019</v>
      </c>
      <c r="D859" s="64">
        <v>146.37</v>
      </c>
    </row>
    <row r="860" spans="1:4" s="8" customFormat="1" ht="12.75">
      <c r="A860" s="2">
        <v>4</v>
      </c>
      <c r="B860" s="34" t="s">
        <v>1141</v>
      </c>
      <c r="C860" s="35">
        <v>2019</v>
      </c>
      <c r="D860" s="66">
        <v>2497</v>
      </c>
    </row>
    <row r="861" spans="1:4" s="8" customFormat="1" ht="12.75">
      <c r="A861" s="2">
        <v>5</v>
      </c>
      <c r="B861" s="1" t="s">
        <v>1142</v>
      </c>
      <c r="C861" s="2">
        <v>2020</v>
      </c>
      <c r="D861" s="64">
        <v>1498</v>
      </c>
    </row>
    <row r="862" spans="1:4" s="8" customFormat="1" ht="12.75">
      <c r="A862" s="2">
        <v>6</v>
      </c>
      <c r="B862" s="1" t="s">
        <v>516</v>
      </c>
      <c r="C862" s="2">
        <v>2021</v>
      </c>
      <c r="D862" s="64">
        <v>799.99</v>
      </c>
    </row>
    <row r="863" spans="1:4" s="8" customFormat="1" ht="12.75">
      <c r="A863" s="2">
        <v>7</v>
      </c>
      <c r="B863" s="1" t="s">
        <v>517</v>
      </c>
      <c r="C863" s="2">
        <v>2021</v>
      </c>
      <c r="D863" s="64">
        <v>1629</v>
      </c>
    </row>
    <row r="864" spans="1:4" s="8" customFormat="1" ht="12.75">
      <c r="A864" s="2">
        <v>8</v>
      </c>
      <c r="B864" s="1" t="s">
        <v>1143</v>
      </c>
      <c r="C864" s="2">
        <v>2021</v>
      </c>
      <c r="D864" s="64">
        <v>8600</v>
      </c>
    </row>
    <row r="865" spans="1:4" s="8" customFormat="1" ht="12.75">
      <c r="A865" s="2">
        <v>9</v>
      </c>
      <c r="B865" s="1" t="s">
        <v>1144</v>
      </c>
      <c r="C865" s="2">
        <v>2021</v>
      </c>
      <c r="D865" s="64">
        <v>9920</v>
      </c>
    </row>
    <row r="866" spans="1:4" s="8" customFormat="1" ht="12.75">
      <c r="A866" s="2">
        <v>10</v>
      </c>
      <c r="B866" s="1" t="s">
        <v>518</v>
      </c>
      <c r="C866" s="2">
        <v>2022</v>
      </c>
      <c r="D866" s="64">
        <v>799.99</v>
      </c>
    </row>
    <row r="867" spans="1:4" s="8" customFormat="1" ht="12.75">
      <c r="A867" s="2">
        <v>11</v>
      </c>
      <c r="B867" s="1" t="s">
        <v>518</v>
      </c>
      <c r="C867" s="2">
        <v>2022</v>
      </c>
      <c r="D867" s="64">
        <v>799.99</v>
      </c>
    </row>
    <row r="868" spans="1:4" s="8" customFormat="1" ht="12.75">
      <c r="A868" s="2">
        <v>12</v>
      </c>
      <c r="B868" s="1" t="s">
        <v>518</v>
      </c>
      <c r="C868" s="2">
        <v>2022</v>
      </c>
      <c r="D868" s="64">
        <v>799.99</v>
      </c>
    </row>
    <row r="869" spans="1:4" s="8" customFormat="1" ht="12.75">
      <c r="A869" s="2">
        <v>13</v>
      </c>
      <c r="B869" s="1" t="s">
        <v>1145</v>
      </c>
      <c r="C869" s="2">
        <v>2023</v>
      </c>
      <c r="D869" s="64">
        <v>1216.47</v>
      </c>
    </row>
    <row r="870" spans="1:4" s="8" customFormat="1" ht="12.75">
      <c r="A870" s="2">
        <v>14</v>
      </c>
      <c r="B870" s="1" t="s">
        <v>1146</v>
      </c>
      <c r="C870" s="2">
        <v>2023</v>
      </c>
      <c r="D870" s="64">
        <v>1999</v>
      </c>
    </row>
    <row r="871" spans="1:4" s="8" customFormat="1" ht="12.75">
      <c r="A871" s="2">
        <v>15</v>
      </c>
      <c r="B871" s="1" t="s">
        <v>1147</v>
      </c>
      <c r="C871" s="2">
        <v>2023</v>
      </c>
      <c r="D871" s="64">
        <v>893.92</v>
      </c>
    </row>
    <row r="872" spans="1:4" s="4" customFormat="1" ht="12.75">
      <c r="A872" s="257" t="s">
        <v>0</v>
      </c>
      <c r="B872" s="258"/>
      <c r="C872" s="259"/>
      <c r="D872" s="221">
        <f>SUM(D857:D871)</f>
        <v>33688.26000000001</v>
      </c>
    </row>
    <row r="873" spans="1:4" s="4" customFormat="1" ht="12.75">
      <c r="A873" s="254" t="s">
        <v>114</v>
      </c>
      <c r="B873" s="254"/>
      <c r="C873" s="254"/>
      <c r="D873" s="254"/>
    </row>
    <row r="874" spans="1:4" s="4" customFormat="1" ht="12.75">
      <c r="A874" s="2">
        <v>1</v>
      </c>
      <c r="B874" s="20" t="s">
        <v>569</v>
      </c>
      <c r="C874" s="2">
        <v>2019</v>
      </c>
      <c r="D874" s="110">
        <v>7100</v>
      </c>
    </row>
    <row r="875" spans="1:4" s="4" customFormat="1" ht="12.75">
      <c r="A875" s="2">
        <v>2</v>
      </c>
      <c r="B875" s="20" t="s">
        <v>568</v>
      </c>
      <c r="C875" s="2">
        <v>2019</v>
      </c>
      <c r="D875" s="110">
        <v>3785</v>
      </c>
    </row>
    <row r="876" spans="1:4" s="4" customFormat="1" ht="12.75">
      <c r="A876" s="2">
        <v>3</v>
      </c>
      <c r="B876" s="20" t="s">
        <v>570</v>
      </c>
      <c r="C876" s="2">
        <v>2020</v>
      </c>
      <c r="D876" s="110">
        <v>4195</v>
      </c>
    </row>
    <row r="877" spans="1:4" s="4" customFormat="1" ht="12.75">
      <c r="A877" s="2">
        <v>4</v>
      </c>
      <c r="B877" s="1" t="s">
        <v>571</v>
      </c>
      <c r="C877" s="2">
        <v>2020</v>
      </c>
      <c r="D877" s="110">
        <v>13137.73</v>
      </c>
    </row>
    <row r="878" spans="1:4" s="4" customFormat="1" ht="12.75">
      <c r="A878" s="2">
        <v>5</v>
      </c>
      <c r="B878" s="1" t="s">
        <v>572</v>
      </c>
      <c r="C878" s="2">
        <v>2021</v>
      </c>
      <c r="D878" s="64">
        <v>12000</v>
      </c>
    </row>
    <row r="879" spans="1:4" s="4" customFormat="1" ht="12.75">
      <c r="A879" s="2">
        <v>6</v>
      </c>
      <c r="B879" s="1" t="s">
        <v>573</v>
      </c>
      <c r="C879" s="2">
        <v>2021</v>
      </c>
      <c r="D879" s="64">
        <v>14569.35</v>
      </c>
    </row>
    <row r="880" spans="1:4" s="4" customFormat="1" ht="12.75">
      <c r="A880" s="2">
        <v>7</v>
      </c>
      <c r="B880" s="20" t="s">
        <v>573</v>
      </c>
      <c r="C880" s="2">
        <v>2021</v>
      </c>
      <c r="D880" s="110">
        <v>14569.35</v>
      </c>
    </row>
    <row r="881" spans="1:4" s="4" customFormat="1" ht="12.75">
      <c r="A881" s="2">
        <v>8</v>
      </c>
      <c r="B881" s="20" t="s">
        <v>574</v>
      </c>
      <c r="C881" s="2">
        <v>2021</v>
      </c>
      <c r="D881" s="110">
        <v>7626</v>
      </c>
    </row>
    <row r="882" spans="1:4" s="4" customFormat="1" ht="12.75">
      <c r="A882" s="2">
        <v>9</v>
      </c>
      <c r="B882" s="20" t="s">
        <v>574</v>
      </c>
      <c r="C882" s="2">
        <v>2021</v>
      </c>
      <c r="D882" s="110">
        <v>7626</v>
      </c>
    </row>
    <row r="883" spans="1:4" s="4" customFormat="1" ht="25.5">
      <c r="A883" s="2">
        <v>10</v>
      </c>
      <c r="B883" s="20" t="s">
        <v>1152</v>
      </c>
      <c r="C883" s="2">
        <v>2023</v>
      </c>
      <c r="D883" s="110">
        <v>420000</v>
      </c>
    </row>
    <row r="884" spans="1:4" s="4" customFormat="1" ht="25.5">
      <c r="A884" s="2">
        <v>11</v>
      </c>
      <c r="B884" s="20" t="s">
        <v>1153</v>
      </c>
      <c r="C884" s="2">
        <v>2023</v>
      </c>
      <c r="D884" s="110">
        <v>391434.12</v>
      </c>
    </row>
    <row r="885" spans="1:4" s="4" customFormat="1" ht="25.5">
      <c r="A885" s="2">
        <v>12</v>
      </c>
      <c r="B885" s="20" t="s">
        <v>1154</v>
      </c>
      <c r="C885" s="2">
        <v>2023</v>
      </c>
      <c r="D885" s="110">
        <v>97170</v>
      </c>
    </row>
    <row r="886" spans="1:4" s="4" customFormat="1" ht="12.75">
      <c r="A886" s="257" t="s">
        <v>0</v>
      </c>
      <c r="B886" s="258"/>
      <c r="C886" s="259"/>
      <c r="D886" s="221">
        <f>SUM(D874:D885)</f>
        <v>993212.55</v>
      </c>
    </row>
    <row r="887" spans="1:4" s="4" customFormat="1" ht="12.75">
      <c r="A887" s="254" t="s">
        <v>115</v>
      </c>
      <c r="B887" s="254"/>
      <c r="C887" s="254"/>
      <c r="D887" s="254"/>
    </row>
    <row r="888" spans="1:4" s="4" customFormat="1" ht="12.75">
      <c r="A888" s="2">
        <v>1</v>
      </c>
      <c r="B888" s="1" t="s">
        <v>625</v>
      </c>
      <c r="C888" s="2">
        <v>2019</v>
      </c>
      <c r="D888" s="64">
        <v>2886.81</v>
      </c>
    </row>
    <row r="889" spans="1:4" s="4" customFormat="1" ht="12.75">
      <c r="A889" s="2">
        <v>2</v>
      </c>
      <c r="B889" s="1" t="s">
        <v>626</v>
      </c>
      <c r="C889" s="2">
        <v>2021</v>
      </c>
      <c r="D889" s="64">
        <v>4949</v>
      </c>
    </row>
    <row r="890" spans="1:4" s="4" customFormat="1" ht="12.75">
      <c r="A890" s="2">
        <v>3</v>
      </c>
      <c r="B890" s="1" t="s">
        <v>627</v>
      </c>
      <c r="C890" s="2">
        <v>2021</v>
      </c>
      <c r="D890" s="64">
        <v>3699</v>
      </c>
    </row>
    <row r="891" spans="1:4" s="4" customFormat="1" ht="12.75">
      <c r="A891" s="2">
        <v>4</v>
      </c>
      <c r="B891" s="1" t="s">
        <v>1178</v>
      </c>
      <c r="C891" s="2">
        <v>2022</v>
      </c>
      <c r="D891" s="64">
        <v>500</v>
      </c>
    </row>
    <row r="892" spans="1:4" s="4" customFormat="1" ht="12.75">
      <c r="A892" s="2">
        <v>5</v>
      </c>
      <c r="B892" s="1" t="s">
        <v>1178</v>
      </c>
      <c r="C892" s="2">
        <v>2022</v>
      </c>
      <c r="D892" s="64">
        <v>500</v>
      </c>
    </row>
    <row r="893" spans="1:4" s="4" customFormat="1" ht="12.75">
      <c r="A893" s="2">
        <v>6</v>
      </c>
      <c r="B893" s="1" t="s">
        <v>1178</v>
      </c>
      <c r="C893" s="2">
        <v>2022</v>
      </c>
      <c r="D893" s="64">
        <v>500</v>
      </c>
    </row>
    <row r="894" spans="1:4" s="4" customFormat="1" ht="12.75">
      <c r="A894" s="2">
        <v>7</v>
      </c>
      <c r="B894" s="1" t="s">
        <v>1178</v>
      </c>
      <c r="C894" s="2">
        <v>2022</v>
      </c>
      <c r="D894" s="64">
        <v>500</v>
      </c>
    </row>
    <row r="895" spans="1:4" s="4" customFormat="1" ht="12.75">
      <c r="A895" s="2">
        <v>8</v>
      </c>
      <c r="B895" s="1" t="s">
        <v>1178</v>
      </c>
      <c r="C895" s="2">
        <v>2022</v>
      </c>
      <c r="D895" s="64">
        <v>500</v>
      </c>
    </row>
    <row r="896" spans="1:4" s="4" customFormat="1" ht="12.75">
      <c r="A896" s="2">
        <v>9</v>
      </c>
      <c r="B896" s="1" t="s">
        <v>1178</v>
      </c>
      <c r="C896" s="2">
        <v>2022</v>
      </c>
      <c r="D896" s="64">
        <v>500</v>
      </c>
    </row>
    <row r="897" spans="1:4" s="4" customFormat="1" ht="12.75">
      <c r="A897" s="2">
        <v>10</v>
      </c>
      <c r="B897" s="1" t="s">
        <v>1179</v>
      </c>
      <c r="C897" s="2">
        <v>2022</v>
      </c>
      <c r="D897" s="64">
        <v>700</v>
      </c>
    </row>
    <row r="898" spans="1:4" s="4" customFormat="1" ht="12.75">
      <c r="A898" s="2">
        <v>11</v>
      </c>
      <c r="B898" s="1" t="s">
        <v>1180</v>
      </c>
      <c r="C898" s="2">
        <v>2022</v>
      </c>
      <c r="D898" s="64">
        <v>309</v>
      </c>
    </row>
    <row r="899" spans="1:4" s="4" customFormat="1" ht="12.75">
      <c r="A899" s="2">
        <v>12</v>
      </c>
      <c r="B899" s="1" t="s">
        <v>1181</v>
      </c>
      <c r="C899" s="2">
        <v>2022</v>
      </c>
      <c r="D899" s="64">
        <v>1250</v>
      </c>
    </row>
    <row r="900" spans="1:4" s="4" customFormat="1" ht="12.75">
      <c r="A900" s="2">
        <v>13</v>
      </c>
      <c r="B900" s="1" t="s">
        <v>628</v>
      </c>
      <c r="C900" s="2">
        <v>2022</v>
      </c>
      <c r="D900" s="64">
        <v>3567</v>
      </c>
    </row>
    <row r="901" spans="1:4" s="4" customFormat="1" ht="12.75">
      <c r="A901" s="2">
        <v>14</v>
      </c>
      <c r="B901" s="1" t="s">
        <v>628</v>
      </c>
      <c r="C901" s="2">
        <v>2022</v>
      </c>
      <c r="D901" s="64">
        <v>3726.03</v>
      </c>
    </row>
    <row r="902" spans="1:4" s="4" customFormat="1" ht="12.75">
      <c r="A902" s="2">
        <v>15</v>
      </c>
      <c r="B902" s="1" t="s">
        <v>1182</v>
      </c>
      <c r="C902" s="2">
        <v>2022</v>
      </c>
      <c r="D902" s="64">
        <v>3938.77</v>
      </c>
    </row>
    <row r="903" spans="1:4" s="4" customFormat="1" ht="12.75">
      <c r="A903" s="2">
        <v>16</v>
      </c>
      <c r="B903" s="1" t="s">
        <v>1183</v>
      </c>
      <c r="C903" s="2">
        <v>2023</v>
      </c>
      <c r="D903" s="64">
        <v>9600</v>
      </c>
    </row>
    <row r="904" spans="1:4" s="4" customFormat="1" ht="12.75">
      <c r="A904" s="2">
        <v>17</v>
      </c>
      <c r="B904" s="51" t="s">
        <v>1184</v>
      </c>
      <c r="C904" s="24">
        <v>2023</v>
      </c>
      <c r="D904" s="64">
        <v>586.1</v>
      </c>
    </row>
    <row r="905" spans="1:4" s="4" customFormat="1" ht="12.75">
      <c r="A905" s="257" t="s">
        <v>0</v>
      </c>
      <c r="B905" s="258"/>
      <c r="C905" s="259"/>
      <c r="D905" s="221">
        <f>SUM(D888:D904)</f>
        <v>38211.71</v>
      </c>
    </row>
    <row r="906" spans="1:4" s="4" customFormat="1" ht="12.75">
      <c r="A906" s="254" t="s">
        <v>117</v>
      </c>
      <c r="B906" s="254"/>
      <c r="C906" s="254"/>
      <c r="D906" s="254"/>
    </row>
    <row r="907" spans="1:4" s="4" customFormat="1" ht="12.75">
      <c r="A907" s="2">
        <v>1</v>
      </c>
      <c r="B907" s="51" t="s">
        <v>645</v>
      </c>
      <c r="C907" s="24">
        <v>2019</v>
      </c>
      <c r="D907" s="49">
        <v>3500</v>
      </c>
    </row>
    <row r="908" spans="1:4" s="4" customFormat="1" ht="12.75">
      <c r="A908" s="2">
        <v>2</v>
      </c>
      <c r="B908" s="51" t="s">
        <v>646</v>
      </c>
      <c r="C908" s="24">
        <v>2019</v>
      </c>
      <c r="D908" s="49">
        <v>400</v>
      </c>
    </row>
    <row r="909" spans="1:4" s="4" customFormat="1" ht="12.75">
      <c r="A909" s="2">
        <v>3</v>
      </c>
      <c r="B909" s="51" t="s">
        <v>647</v>
      </c>
      <c r="C909" s="24">
        <v>2019</v>
      </c>
      <c r="D909" s="49">
        <v>400</v>
      </c>
    </row>
    <row r="910" spans="1:4" s="4" customFormat="1" ht="12.75">
      <c r="A910" s="2">
        <v>4</v>
      </c>
      <c r="B910" s="51" t="s">
        <v>648</v>
      </c>
      <c r="C910" s="24">
        <v>2020</v>
      </c>
      <c r="D910" s="49">
        <v>952.04</v>
      </c>
    </row>
    <row r="911" spans="1:4" s="4" customFormat="1" ht="12.75">
      <c r="A911" s="2">
        <v>5</v>
      </c>
      <c r="B911" s="1" t="s">
        <v>649</v>
      </c>
      <c r="C911" s="2">
        <v>2020</v>
      </c>
      <c r="D911" s="64">
        <v>3349</v>
      </c>
    </row>
    <row r="912" spans="1:4" s="4" customFormat="1" ht="12.75">
      <c r="A912" s="2">
        <v>6</v>
      </c>
      <c r="B912" s="1" t="s">
        <v>650</v>
      </c>
      <c r="C912" s="2">
        <v>2020</v>
      </c>
      <c r="D912" s="64">
        <v>6500</v>
      </c>
    </row>
    <row r="913" spans="1:4" s="4" customFormat="1" ht="12.75">
      <c r="A913" s="2">
        <v>7</v>
      </c>
      <c r="B913" s="1" t="s">
        <v>651</v>
      </c>
      <c r="C913" s="2">
        <v>2020</v>
      </c>
      <c r="D913" s="64">
        <v>4109.9</v>
      </c>
    </row>
    <row r="914" spans="1:4" s="4" customFormat="1" ht="12.75">
      <c r="A914" s="2">
        <v>8</v>
      </c>
      <c r="B914" s="1" t="s">
        <v>651</v>
      </c>
      <c r="C914" s="2">
        <v>2020</v>
      </c>
      <c r="D914" s="64">
        <v>4109.9</v>
      </c>
    </row>
    <row r="915" spans="1:4" s="4" customFormat="1" ht="12.75">
      <c r="A915" s="2">
        <v>9</v>
      </c>
      <c r="B915" s="1" t="s">
        <v>652</v>
      </c>
      <c r="C915" s="2">
        <v>2020</v>
      </c>
      <c r="D915" s="64">
        <v>3486.6</v>
      </c>
    </row>
    <row r="916" spans="1:4" s="4" customFormat="1" ht="12.75">
      <c r="A916" s="2">
        <v>10</v>
      </c>
      <c r="B916" s="1" t="s">
        <v>651</v>
      </c>
      <c r="C916" s="2">
        <v>2022</v>
      </c>
      <c r="D916" s="64">
        <v>5119.9</v>
      </c>
    </row>
    <row r="917" spans="1:4" s="4" customFormat="1" ht="12.75">
      <c r="A917" s="2">
        <v>11</v>
      </c>
      <c r="B917" s="1" t="s">
        <v>1186</v>
      </c>
      <c r="C917" s="2">
        <v>2022</v>
      </c>
      <c r="D917" s="64">
        <v>1489.9</v>
      </c>
    </row>
    <row r="918" spans="1:4" s="4" customFormat="1" ht="12.75">
      <c r="A918" s="2">
        <v>12</v>
      </c>
      <c r="B918" s="1" t="s">
        <v>1187</v>
      </c>
      <c r="C918" s="2">
        <v>2023</v>
      </c>
      <c r="D918" s="64">
        <v>5997</v>
      </c>
    </row>
    <row r="919" spans="1:4" s="4" customFormat="1" ht="12.75">
      <c r="A919" s="2">
        <v>13</v>
      </c>
      <c r="B919" s="1" t="s">
        <v>1188</v>
      </c>
      <c r="C919" s="2">
        <v>2023</v>
      </c>
      <c r="D919" s="64">
        <v>6100</v>
      </c>
    </row>
    <row r="920" spans="1:4" s="4" customFormat="1" ht="12.75">
      <c r="A920" s="2">
        <v>14</v>
      </c>
      <c r="B920" s="1" t="s">
        <v>1188</v>
      </c>
      <c r="C920" s="2">
        <v>2023</v>
      </c>
      <c r="D920" s="64">
        <v>6100</v>
      </c>
    </row>
    <row r="921" spans="1:4" s="4" customFormat="1" ht="12.75">
      <c r="A921" s="257" t="s">
        <v>0</v>
      </c>
      <c r="B921" s="258"/>
      <c r="C921" s="259"/>
      <c r="D921" s="221">
        <f>SUM(D907:D920)</f>
        <v>51614.240000000005</v>
      </c>
    </row>
    <row r="922" spans="1:4" s="4" customFormat="1" ht="12.75">
      <c r="A922" s="254" t="s">
        <v>118</v>
      </c>
      <c r="B922" s="254"/>
      <c r="C922" s="254"/>
      <c r="D922" s="254"/>
    </row>
    <row r="923" spans="1:4" s="4" customFormat="1" ht="12.75">
      <c r="A923" s="2">
        <v>1</v>
      </c>
      <c r="B923" s="20" t="s">
        <v>700</v>
      </c>
      <c r="C923" s="2">
        <v>2019</v>
      </c>
      <c r="D923" s="64">
        <v>31</v>
      </c>
    </row>
    <row r="924" spans="1:4" s="4" customFormat="1" ht="25.5">
      <c r="A924" s="2">
        <v>2</v>
      </c>
      <c r="B924" s="20" t="s">
        <v>707</v>
      </c>
      <c r="C924" s="2">
        <v>2020</v>
      </c>
      <c r="D924" s="64">
        <f>4*527.67</f>
        <v>2110.68</v>
      </c>
    </row>
    <row r="925" spans="1:4" s="4" customFormat="1" ht="25.5">
      <c r="A925" s="2">
        <v>3</v>
      </c>
      <c r="B925" s="20" t="s">
        <v>708</v>
      </c>
      <c r="C925" s="2">
        <v>2020</v>
      </c>
      <c r="D925" s="64">
        <f>2*527.67</f>
        <v>1055.34</v>
      </c>
    </row>
    <row r="926" spans="1:4" s="4" customFormat="1" ht="25.5">
      <c r="A926" s="2">
        <v>4</v>
      </c>
      <c r="B926" s="20" t="s">
        <v>709</v>
      </c>
      <c r="C926" s="2">
        <v>2020</v>
      </c>
      <c r="D926" s="64">
        <f>2*199.99</f>
        <v>399.98</v>
      </c>
    </row>
    <row r="927" spans="1:4" s="4" customFormat="1" ht="25.5">
      <c r="A927" s="2">
        <v>5</v>
      </c>
      <c r="B927" s="20" t="s">
        <v>710</v>
      </c>
      <c r="C927" s="2">
        <v>2020</v>
      </c>
      <c r="D927" s="64">
        <f>2*441.57</f>
        <v>883.14</v>
      </c>
    </row>
    <row r="928" spans="1:4" s="4" customFormat="1" ht="12.75">
      <c r="A928" s="2">
        <v>6</v>
      </c>
      <c r="B928" s="20" t="s">
        <v>711</v>
      </c>
      <c r="C928" s="2">
        <v>2020</v>
      </c>
      <c r="D928" s="64">
        <f>2*3321</f>
        <v>6642</v>
      </c>
    </row>
    <row r="929" spans="1:4" s="4" customFormat="1" ht="12.75">
      <c r="A929" s="2">
        <v>7</v>
      </c>
      <c r="B929" s="20" t="s">
        <v>701</v>
      </c>
      <c r="C929" s="2">
        <v>2020</v>
      </c>
      <c r="D929" s="64">
        <v>4863.15</v>
      </c>
    </row>
    <row r="930" spans="1:4" s="4" customFormat="1" ht="25.5">
      <c r="A930" s="2">
        <v>8</v>
      </c>
      <c r="B930" s="106" t="s">
        <v>702</v>
      </c>
      <c r="C930" s="2">
        <v>2021</v>
      </c>
      <c r="D930" s="64">
        <v>650.67</v>
      </c>
    </row>
    <row r="931" spans="1:4" s="4" customFormat="1" ht="12.75">
      <c r="A931" s="2">
        <v>9</v>
      </c>
      <c r="B931" s="106" t="s">
        <v>703</v>
      </c>
      <c r="C931" s="2">
        <v>2021</v>
      </c>
      <c r="D931" s="64">
        <v>128.07</v>
      </c>
    </row>
    <row r="932" spans="1:4" s="4" customFormat="1" ht="12.75">
      <c r="A932" s="2">
        <v>10</v>
      </c>
      <c r="B932" s="106" t="s">
        <v>704</v>
      </c>
      <c r="C932" s="2">
        <v>2021</v>
      </c>
      <c r="D932" s="64">
        <v>3503.04</v>
      </c>
    </row>
    <row r="933" spans="1:4" s="4" customFormat="1" ht="12.75">
      <c r="A933" s="2">
        <v>11</v>
      </c>
      <c r="B933" s="106" t="s">
        <v>705</v>
      </c>
      <c r="C933" s="2">
        <v>2022</v>
      </c>
      <c r="D933" s="64">
        <v>1290.27</v>
      </c>
    </row>
    <row r="934" spans="1:4" s="4" customFormat="1" ht="12.75">
      <c r="A934" s="2">
        <v>12</v>
      </c>
      <c r="B934" s="106" t="s">
        <v>706</v>
      </c>
      <c r="C934" s="2">
        <v>2022</v>
      </c>
      <c r="D934" s="64">
        <v>736.77</v>
      </c>
    </row>
    <row r="935" spans="1:4" s="4" customFormat="1" ht="12.75">
      <c r="A935" s="2">
        <v>13</v>
      </c>
      <c r="B935" s="106" t="s">
        <v>1208</v>
      </c>
      <c r="C935" s="2">
        <v>2022</v>
      </c>
      <c r="D935" s="64">
        <f>2*3525.18</f>
        <v>7050.36</v>
      </c>
    </row>
    <row r="936" spans="1:4" s="4" customFormat="1" ht="12.75">
      <c r="A936" s="2">
        <v>14</v>
      </c>
      <c r="B936" s="106" t="s">
        <v>1204</v>
      </c>
      <c r="C936" s="2">
        <v>2022</v>
      </c>
      <c r="D936" s="64">
        <v>4918.77</v>
      </c>
    </row>
    <row r="937" spans="1:4" s="4" customFormat="1" ht="12.75">
      <c r="A937" s="2">
        <v>15</v>
      </c>
      <c r="B937" s="106" t="s">
        <v>1205</v>
      </c>
      <c r="C937" s="2">
        <v>2023</v>
      </c>
      <c r="D937" s="64">
        <v>15000</v>
      </c>
    </row>
    <row r="938" spans="1:4" s="4" customFormat="1" ht="12.75">
      <c r="A938" s="2">
        <v>16</v>
      </c>
      <c r="B938" s="106" t="s">
        <v>1206</v>
      </c>
      <c r="C938" s="2">
        <v>2023</v>
      </c>
      <c r="D938" s="64">
        <v>3097.02</v>
      </c>
    </row>
    <row r="939" spans="1:4" s="4" customFormat="1" ht="12.75">
      <c r="A939" s="2">
        <v>17</v>
      </c>
      <c r="B939" s="106" t="s">
        <v>1209</v>
      </c>
      <c r="C939" s="2">
        <v>2023</v>
      </c>
      <c r="D939" s="64">
        <f>3*4623.57</f>
        <v>13870.71</v>
      </c>
    </row>
    <row r="940" spans="1:4" s="4" customFormat="1" ht="12.75">
      <c r="A940" s="2">
        <v>18</v>
      </c>
      <c r="B940" s="106" t="s">
        <v>1210</v>
      </c>
      <c r="C940" s="2">
        <v>2023</v>
      </c>
      <c r="D940" s="64">
        <f>2*3419.4</f>
        <v>6838.8</v>
      </c>
    </row>
    <row r="941" spans="1:4" s="4" customFormat="1" ht="25.5">
      <c r="A941" s="2">
        <v>19</v>
      </c>
      <c r="B941" s="106" t="s">
        <v>1207</v>
      </c>
      <c r="C941" s="2">
        <v>2023</v>
      </c>
      <c r="D941" s="64">
        <v>2175.87</v>
      </c>
    </row>
    <row r="942" spans="1:4" s="4" customFormat="1" ht="12.75">
      <c r="A942" s="257" t="s">
        <v>0</v>
      </c>
      <c r="B942" s="258"/>
      <c r="C942" s="259"/>
      <c r="D942" s="221">
        <f>SUM(D923:D941)</f>
        <v>75245.64</v>
      </c>
    </row>
    <row r="943" spans="1:4" s="4" customFormat="1" ht="12.75">
      <c r="A943" s="254" t="s">
        <v>119</v>
      </c>
      <c r="B943" s="254"/>
      <c r="C943" s="254"/>
      <c r="D943" s="254"/>
    </row>
    <row r="944" spans="1:4" s="4" customFormat="1" ht="12.75">
      <c r="A944" s="2">
        <v>1</v>
      </c>
      <c r="B944" s="207" t="s">
        <v>768</v>
      </c>
      <c r="C944" s="2">
        <v>2019</v>
      </c>
      <c r="D944" s="64">
        <v>390</v>
      </c>
    </row>
    <row r="945" spans="1:4" s="4" customFormat="1" ht="12.75">
      <c r="A945" s="2">
        <v>2</v>
      </c>
      <c r="B945" s="207" t="s">
        <v>769</v>
      </c>
      <c r="C945" s="2">
        <v>2019</v>
      </c>
      <c r="D945" s="64">
        <v>1900</v>
      </c>
    </row>
    <row r="946" spans="1:4" s="4" customFormat="1" ht="12.75">
      <c r="A946" s="2">
        <v>3</v>
      </c>
      <c r="B946" s="207" t="s">
        <v>770</v>
      </c>
      <c r="C946" s="2">
        <v>2019</v>
      </c>
      <c r="D946" s="64">
        <v>2700</v>
      </c>
    </row>
    <row r="947" spans="1:4" s="4" customFormat="1" ht="12.75">
      <c r="A947" s="2">
        <v>4</v>
      </c>
      <c r="B947" s="207" t="s">
        <v>771</v>
      </c>
      <c r="C947" s="2">
        <v>2019</v>
      </c>
      <c r="D947" s="64">
        <v>5600</v>
      </c>
    </row>
    <row r="948" spans="1:4" s="4" customFormat="1" ht="12.75">
      <c r="A948" s="2">
        <v>5</v>
      </c>
      <c r="B948" s="207" t="s">
        <v>772</v>
      </c>
      <c r="C948" s="2">
        <v>2019</v>
      </c>
      <c r="D948" s="64">
        <v>4400</v>
      </c>
    </row>
    <row r="949" spans="1:4" s="4" customFormat="1" ht="12.75">
      <c r="A949" s="2">
        <v>6</v>
      </c>
      <c r="B949" s="207" t="s">
        <v>773</v>
      </c>
      <c r="C949" s="2">
        <v>2019</v>
      </c>
      <c r="D949" s="64">
        <v>1206.44</v>
      </c>
    </row>
    <row r="950" spans="1:4" s="4" customFormat="1" ht="12.75">
      <c r="A950" s="2">
        <v>7</v>
      </c>
      <c r="B950" s="207" t="s">
        <v>774</v>
      </c>
      <c r="C950" s="2">
        <v>2020</v>
      </c>
      <c r="D950" s="64">
        <v>269.98</v>
      </c>
    </row>
    <row r="951" spans="1:4" s="4" customFormat="1" ht="12.75">
      <c r="A951" s="2">
        <v>8</v>
      </c>
      <c r="B951" s="207" t="s">
        <v>775</v>
      </c>
      <c r="C951" s="2">
        <v>2020</v>
      </c>
      <c r="D951" s="64">
        <v>2687</v>
      </c>
    </row>
    <row r="952" spans="1:4" s="4" customFormat="1" ht="12.75">
      <c r="A952" s="2">
        <v>9</v>
      </c>
      <c r="B952" s="207" t="s">
        <v>873</v>
      </c>
      <c r="C952" s="2">
        <v>2023</v>
      </c>
      <c r="D952" s="64">
        <v>2450</v>
      </c>
    </row>
    <row r="953" spans="1:4" s="4" customFormat="1" ht="12.75">
      <c r="A953" s="2">
        <v>10</v>
      </c>
      <c r="B953" s="207" t="s">
        <v>776</v>
      </c>
      <c r="C953" s="2">
        <v>2021</v>
      </c>
      <c r="D953" s="64">
        <v>3149</v>
      </c>
    </row>
    <row r="954" spans="1:4" s="4" customFormat="1" ht="12.75">
      <c r="A954" s="2">
        <v>11</v>
      </c>
      <c r="B954" s="207" t="s">
        <v>1221</v>
      </c>
      <c r="C954" s="2">
        <v>2022</v>
      </c>
      <c r="D954" s="64">
        <v>10500</v>
      </c>
    </row>
    <row r="955" spans="1:4" s="4" customFormat="1" ht="12.75">
      <c r="A955" s="2">
        <v>12</v>
      </c>
      <c r="B955" s="207" t="s">
        <v>1222</v>
      </c>
      <c r="C955" s="2">
        <v>2022</v>
      </c>
      <c r="D955" s="64">
        <v>2800</v>
      </c>
    </row>
    <row r="956" spans="1:4" s="4" customFormat="1" ht="12.75">
      <c r="A956" s="257" t="s">
        <v>0</v>
      </c>
      <c r="B956" s="258"/>
      <c r="C956" s="259"/>
      <c r="D956" s="221">
        <f>SUM(D944:D955)</f>
        <v>38052.42</v>
      </c>
    </row>
    <row r="957" spans="1:4" s="4" customFormat="1" ht="12.75">
      <c r="A957" s="254" t="s">
        <v>120</v>
      </c>
      <c r="B957" s="254"/>
      <c r="C957" s="254"/>
      <c r="D957" s="254"/>
    </row>
    <row r="958" spans="1:4" s="4" customFormat="1" ht="12.75">
      <c r="A958" s="2">
        <v>1</v>
      </c>
      <c r="B958" s="1" t="s">
        <v>794</v>
      </c>
      <c r="C958" s="2">
        <v>2019</v>
      </c>
      <c r="D958" s="64">
        <v>3500</v>
      </c>
    </row>
    <row r="959" spans="1:4" s="4" customFormat="1" ht="12.75">
      <c r="A959" s="2">
        <v>2</v>
      </c>
      <c r="B959" s="1" t="s">
        <v>1240</v>
      </c>
      <c r="C959" s="2">
        <v>2020</v>
      </c>
      <c r="D959" s="64">
        <v>2649</v>
      </c>
    </row>
    <row r="960" spans="1:4" s="4" customFormat="1" ht="12.75">
      <c r="A960" s="2">
        <v>3</v>
      </c>
      <c r="B960" s="1" t="s">
        <v>1241</v>
      </c>
      <c r="C960" s="2">
        <v>2022</v>
      </c>
      <c r="D960" s="64">
        <v>800</v>
      </c>
    </row>
    <row r="961" spans="1:4" s="4" customFormat="1" ht="12.75">
      <c r="A961" s="2">
        <v>4</v>
      </c>
      <c r="B961" s="1" t="s">
        <v>1242</v>
      </c>
      <c r="C961" s="2">
        <v>2022</v>
      </c>
      <c r="D961" s="64">
        <v>806.7</v>
      </c>
    </row>
    <row r="962" spans="1:4" s="4" customFormat="1" ht="12.75">
      <c r="A962" s="2">
        <v>5</v>
      </c>
      <c r="B962" s="1" t="s">
        <v>1243</v>
      </c>
      <c r="C962" s="2">
        <v>2023</v>
      </c>
      <c r="D962" s="64">
        <v>3799</v>
      </c>
    </row>
    <row r="963" spans="1:4" s="4" customFormat="1" ht="12.75">
      <c r="A963" s="2">
        <v>6</v>
      </c>
      <c r="B963" s="1" t="s">
        <v>1244</v>
      </c>
      <c r="C963" s="2">
        <v>2023</v>
      </c>
      <c r="D963" s="64">
        <v>1069</v>
      </c>
    </row>
    <row r="964" spans="1:4" s="4" customFormat="1" ht="12.75">
      <c r="A964" s="2">
        <v>7</v>
      </c>
      <c r="B964" s="1" t="s">
        <v>1245</v>
      </c>
      <c r="C964" s="2">
        <v>2023</v>
      </c>
      <c r="D964" s="64">
        <v>2598</v>
      </c>
    </row>
    <row r="965" spans="1:4" s="4" customFormat="1" ht="12.75">
      <c r="A965" s="2">
        <v>8</v>
      </c>
      <c r="B965" s="1" t="s">
        <v>1246</v>
      </c>
      <c r="C965" s="2">
        <v>2023</v>
      </c>
      <c r="D965" s="64">
        <v>5990</v>
      </c>
    </row>
    <row r="966" spans="1:4" s="4" customFormat="1" ht="12.75">
      <c r="A966" s="2">
        <v>9</v>
      </c>
      <c r="B966" s="1" t="s">
        <v>1247</v>
      </c>
      <c r="C966" s="2">
        <v>2023</v>
      </c>
      <c r="D966" s="64">
        <v>2217.99</v>
      </c>
    </row>
    <row r="967" spans="1:4" s="4" customFormat="1" ht="12.75">
      <c r="A967" s="2">
        <v>10</v>
      </c>
      <c r="B967" s="1" t="s">
        <v>1248</v>
      </c>
      <c r="C967" s="2">
        <v>2023</v>
      </c>
      <c r="D967" s="64">
        <v>7000</v>
      </c>
    </row>
    <row r="968" spans="1:4" s="4" customFormat="1" ht="12.75">
      <c r="A968" s="2">
        <v>11</v>
      </c>
      <c r="B968" s="1" t="s">
        <v>1249</v>
      </c>
      <c r="C968" s="2">
        <v>2023</v>
      </c>
      <c r="D968" s="64">
        <v>3860</v>
      </c>
    </row>
    <row r="969" spans="1:4" s="4" customFormat="1" ht="12.75">
      <c r="A969" s="2">
        <v>12</v>
      </c>
      <c r="B969" s="1" t="s">
        <v>1250</v>
      </c>
      <c r="C969" s="2">
        <v>2023</v>
      </c>
      <c r="D969" s="64">
        <v>3600</v>
      </c>
    </row>
    <row r="970" spans="1:4" s="4" customFormat="1" ht="12.75">
      <c r="A970" s="2">
        <v>13</v>
      </c>
      <c r="B970" s="1" t="s">
        <v>1250</v>
      </c>
      <c r="C970" s="2">
        <v>2023</v>
      </c>
      <c r="D970" s="64">
        <v>5280</v>
      </c>
    </row>
    <row r="971" spans="1:4" s="4" customFormat="1" ht="12.75">
      <c r="A971" s="2">
        <v>14</v>
      </c>
      <c r="B971" s="1" t="s">
        <v>1251</v>
      </c>
      <c r="C971" s="2">
        <v>2023</v>
      </c>
      <c r="D971" s="64">
        <v>710</v>
      </c>
    </row>
    <row r="972" spans="1:4" s="4" customFormat="1" ht="12.75">
      <c r="A972" s="2">
        <v>15</v>
      </c>
      <c r="B972" s="1" t="s">
        <v>1252</v>
      </c>
      <c r="C972" s="2">
        <v>2023</v>
      </c>
      <c r="D972" s="64">
        <v>1599</v>
      </c>
    </row>
    <row r="973" spans="1:4" s="4" customFormat="1" ht="12.75">
      <c r="A973" s="2">
        <v>16</v>
      </c>
      <c r="B973" s="1" t="s">
        <v>1253</v>
      </c>
      <c r="C973" s="2">
        <v>2023</v>
      </c>
      <c r="D973" s="64">
        <v>9290</v>
      </c>
    </row>
    <row r="974" spans="1:4" s="4" customFormat="1" ht="12.75">
      <c r="A974" s="257" t="s">
        <v>0</v>
      </c>
      <c r="B974" s="258"/>
      <c r="C974" s="259"/>
      <c r="D974" s="221">
        <f>SUM(D958:D973)</f>
        <v>54768.69</v>
      </c>
    </row>
    <row r="975" spans="1:4" s="4" customFormat="1" ht="12.75" customHeight="1">
      <c r="A975" s="254" t="s">
        <v>121</v>
      </c>
      <c r="B975" s="254"/>
      <c r="C975" s="254"/>
      <c r="D975" s="254"/>
    </row>
    <row r="976" spans="1:4" s="4" customFormat="1" ht="12.75" customHeight="1">
      <c r="A976" s="2">
        <v>1</v>
      </c>
      <c r="B976" s="51" t="s">
        <v>1324</v>
      </c>
      <c r="C976" s="24">
        <v>2020</v>
      </c>
      <c r="D976" s="49">
        <v>4821.4</v>
      </c>
    </row>
    <row r="977" spans="1:4" s="4" customFormat="1" ht="12.75" customHeight="1">
      <c r="A977" s="2">
        <v>2</v>
      </c>
      <c r="B977" s="51" t="s">
        <v>1324</v>
      </c>
      <c r="C977" s="24">
        <v>2020</v>
      </c>
      <c r="D977" s="49">
        <v>4821.4</v>
      </c>
    </row>
    <row r="978" spans="1:4" s="4" customFormat="1" ht="12.75" customHeight="1">
      <c r="A978" s="2">
        <v>3</v>
      </c>
      <c r="B978" s="51" t="s">
        <v>1325</v>
      </c>
      <c r="C978" s="24">
        <v>2023</v>
      </c>
      <c r="D978" s="49">
        <v>1900</v>
      </c>
    </row>
    <row r="979" spans="1:4" s="4" customFormat="1" ht="12.75" customHeight="1">
      <c r="A979" s="2">
        <v>4</v>
      </c>
      <c r="B979" s="51" t="s">
        <v>1326</v>
      </c>
      <c r="C979" s="24">
        <v>2023</v>
      </c>
      <c r="D979" s="49">
        <v>1700</v>
      </c>
    </row>
    <row r="980" spans="1:4" s="4" customFormat="1" ht="12.75" customHeight="1">
      <c r="A980" s="2">
        <v>5</v>
      </c>
      <c r="B980" s="51" t="s">
        <v>1327</v>
      </c>
      <c r="C980" s="24">
        <v>2023</v>
      </c>
      <c r="D980" s="49">
        <v>1800</v>
      </c>
    </row>
    <row r="981" spans="1:4" s="4" customFormat="1" ht="12.75" customHeight="1">
      <c r="A981" s="2">
        <v>6</v>
      </c>
      <c r="B981" s="51" t="s">
        <v>1327</v>
      </c>
      <c r="C981" s="24">
        <v>2023</v>
      </c>
      <c r="D981" s="49">
        <v>1800</v>
      </c>
    </row>
    <row r="982" spans="1:4" s="4" customFormat="1" ht="12.75" customHeight="1">
      <c r="A982" s="2">
        <v>7</v>
      </c>
      <c r="B982" s="51" t="s">
        <v>1327</v>
      </c>
      <c r="C982" s="24">
        <v>2023</v>
      </c>
      <c r="D982" s="64">
        <v>1800</v>
      </c>
    </row>
    <row r="983" spans="1:4" s="4" customFormat="1" ht="12.75" customHeight="1">
      <c r="A983" s="257" t="s">
        <v>0</v>
      </c>
      <c r="B983" s="258"/>
      <c r="C983" s="259"/>
      <c r="D983" s="221">
        <f>SUM(D976:D982)</f>
        <v>18642.8</v>
      </c>
    </row>
    <row r="984" spans="1:4" s="4" customFormat="1" ht="12.75">
      <c r="A984" s="254" t="s">
        <v>122</v>
      </c>
      <c r="B984" s="254"/>
      <c r="C984" s="254"/>
      <c r="D984" s="254"/>
    </row>
    <row r="985" spans="1:4" s="4" customFormat="1" ht="12.75">
      <c r="A985" s="2">
        <v>1</v>
      </c>
      <c r="B985" s="1" t="s">
        <v>821</v>
      </c>
      <c r="C985" s="2">
        <v>2019</v>
      </c>
      <c r="D985" s="64">
        <v>467.4</v>
      </c>
    </row>
    <row r="986" spans="1:4" s="4" customFormat="1" ht="12.75">
      <c r="A986" s="2">
        <v>2</v>
      </c>
      <c r="B986" s="1" t="s">
        <v>822</v>
      </c>
      <c r="C986" s="2">
        <v>2020</v>
      </c>
      <c r="D986" s="64">
        <v>899</v>
      </c>
    </row>
    <row r="987" spans="1:4" s="4" customFormat="1" ht="12.75">
      <c r="A987" s="2">
        <v>3</v>
      </c>
      <c r="B987" s="1" t="s">
        <v>822</v>
      </c>
      <c r="C987" s="2">
        <v>2020</v>
      </c>
      <c r="D987" s="64">
        <v>899</v>
      </c>
    </row>
    <row r="988" spans="1:4" s="4" customFormat="1" ht="12.75">
      <c r="A988" s="2">
        <v>4</v>
      </c>
      <c r="B988" s="1" t="s">
        <v>823</v>
      </c>
      <c r="C988" s="2">
        <v>2020</v>
      </c>
      <c r="D988" s="64">
        <v>1101.96</v>
      </c>
    </row>
    <row r="989" spans="1:4" s="4" customFormat="1" ht="12.75">
      <c r="A989" s="2">
        <v>5</v>
      </c>
      <c r="B989" s="1" t="s">
        <v>824</v>
      </c>
      <c r="C989" s="2">
        <v>2020</v>
      </c>
      <c r="D989" s="64">
        <v>2520</v>
      </c>
    </row>
    <row r="990" spans="1:4" s="4" customFormat="1" ht="12.75">
      <c r="A990" s="2">
        <v>6</v>
      </c>
      <c r="B990" s="1" t="s">
        <v>1254</v>
      </c>
      <c r="C990" s="2">
        <v>2022</v>
      </c>
      <c r="D990" s="64">
        <v>2830</v>
      </c>
    </row>
    <row r="991" spans="1:4" s="4" customFormat="1" ht="12.75">
      <c r="A991" s="2">
        <v>7</v>
      </c>
      <c r="B991" s="1" t="s">
        <v>1255</v>
      </c>
      <c r="C991" s="2">
        <v>2023</v>
      </c>
      <c r="D991" s="64">
        <v>2766.27</v>
      </c>
    </row>
    <row r="992" spans="1:4" s="4" customFormat="1" ht="12.75">
      <c r="A992" s="257" t="s">
        <v>0</v>
      </c>
      <c r="B992" s="258"/>
      <c r="C992" s="259"/>
      <c r="D992" s="221">
        <f>SUM(D985:D991)</f>
        <v>11483.630000000001</v>
      </c>
    </row>
    <row r="993" spans="1:4" s="4" customFormat="1" ht="12.75">
      <c r="A993" s="254" t="s">
        <v>130</v>
      </c>
      <c r="B993" s="254"/>
      <c r="C993" s="254"/>
      <c r="D993" s="254"/>
    </row>
    <row r="994" spans="1:4" s="4" customFormat="1" ht="12.75">
      <c r="A994" s="40">
        <v>1</v>
      </c>
      <c r="B994" s="132" t="s">
        <v>1383</v>
      </c>
      <c r="C994" s="24">
        <v>2021</v>
      </c>
      <c r="D994" s="49">
        <v>4330.01</v>
      </c>
    </row>
    <row r="995" spans="1:4" s="4" customFormat="1" ht="12.75">
      <c r="A995" s="40">
        <v>2</v>
      </c>
      <c r="B995" s="132" t="s">
        <v>1384</v>
      </c>
      <c r="C995" s="24">
        <v>2021</v>
      </c>
      <c r="D995" s="49">
        <v>1099</v>
      </c>
    </row>
    <row r="996" spans="1:4" s="4" customFormat="1" ht="12.75">
      <c r="A996" s="2">
        <v>3</v>
      </c>
      <c r="B996" s="132" t="s">
        <v>1385</v>
      </c>
      <c r="C996" s="24">
        <v>2021</v>
      </c>
      <c r="D996" s="49">
        <v>839</v>
      </c>
    </row>
    <row r="997" spans="1:4" s="4" customFormat="1" ht="12.75">
      <c r="A997" s="40">
        <v>4</v>
      </c>
      <c r="B997" s="132" t="s">
        <v>1386</v>
      </c>
      <c r="C997" s="24">
        <v>2021</v>
      </c>
      <c r="D997" s="49">
        <v>157</v>
      </c>
    </row>
    <row r="998" spans="1:4" s="4" customFormat="1" ht="12.75">
      <c r="A998" s="2">
        <v>5</v>
      </c>
      <c r="B998" s="132" t="s">
        <v>1383</v>
      </c>
      <c r="C998" s="24">
        <v>2021</v>
      </c>
      <c r="D998" s="49">
        <v>4330.01</v>
      </c>
    </row>
    <row r="999" spans="1:4" s="4" customFormat="1" ht="12.75">
      <c r="A999" s="40">
        <v>6</v>
      </c>
      <c r="B999" s="132" t="s">
        <v>1387</v>
      </c>
      <c r="C999" s="24">
        <v>2022</v>
      </c>
      <c r="D999" s="49">
        <v>4500</v>
      </c>
    </row>
    <row r="1000" spans="1:4" s="4" customFormat="1" ht="12.75">
      <c r="A1000" s="2">
        <v>7</v>
      </c>
      <c r="B1000" s="132" t="s">
        <v>1388</v>
      </c>
      <c r="C1000" s="24">
        <v>2023</v>
      </c>
      <c r="D1000" s="49">
        <v>1099</v>
      </c>
    </row>
    <row r="1001" spans="1:4" s="4" customFormat="1" ht="12.75">
      <c r="A1001" s="40">
        <v>8</v>
      </c>
      <c r="B1001" s="132" t="s">
        <v>1389</v>
      </c>
      <c r="C1001" s="24">
        <v>2023</v>
      </c>
      <c r="D1001" s="49">
        <v>1199</v>
      </c>
    </row>
    <row r="1002" spans="1:4" s="4" customFormat="1" ht="12.75">
      <c r="A1002" s="2">
        <v>9</v>
      </c>
      <c r="B1002" s="132" t="s">
        <v>1390</v>
      </c>
      <c r="C1002" s="24">
        <v>2023</v>
      </c>
      <c r="D1002" s="49">
        <v>4400</v>
      </c>
    </row>
    <row r="1003" spans="1:4" s="4" customFormat="1" ht="12.75">
      <c r="A1003" s="40">
        <v>10</v>
      </c>
      <c r="B1003" s="132" t="s">
        <v>1391</v>
      </c>
      <c r="C1003" s="24">
        <v>2023</v>
      </c>
      <c r="D1003" s="49">
        <v>1328.11</v>
      </c>
    </row>
    <row r="1004" spans="1:4" s="4" customFormat="1" ht="12.75">
      <c r="A1004" s="2">
        <v>11</v>
      </c>
      <c r="B1004" s="132" t="s">
        <v>1392</v>
      </c>
      <c r="C1004" s="24">
        <v>2023</v>
      </c>
      <c r="D1004" s="49">
        <v>1149</v>
      </c>
    </row>
    <row r="1005" spans="1:4" s="4" customFormat="1" ht="12.75">
      <c r="A1005" s="257" t="s">
        <v>0</v>
      </c>
      <c r="B1005" s="258"/>
      <c r="C1005" s="259"/>
      <c r="D1005" s="221">
        <f>SUM(D994:D1004)</f>
        <v>24430.13</v>
      </c>
    </row>
    <row r="1006" spans="1:4" s="4" customFormat="1" ht="12.75">
      <c r="A1006" s="254" t="s">
        <v>470</v>
      </c>
      <c r="B1006" s="254"/>
      <c r="C1006" s="254"/>
      <c r="D1006" s="254"/>
    </row>
    <row r="1007" spans="1:4" s="4" customFormat="1" ht="12.75">
      <c r="A1007" s="2">
        <v>1</v>
      </c>
      <c r="B1007" s="39" t="s">
        <v>867</v>
      </c>
      <c r="C1007" s="40">
        <v>2019</v>
      </c>
      <c r="D1007" s="64">
        <v>355.47</v>
      </c>
    </row>
    <row r="1008" spans="1:4" s="4" customFormat="1" ht="12.75">
      <c r="A1008" s="2">
        <v>2</v>
      </c>
      <c r="B1008" s="39" t="s">
        <v>868</v>
      </c>
      <c r="C1008" s="40">
        <v>2019</v>
      </c>
      <c r="D1008" s="64">
        <v>2324.7</v>
      </c>
    </row>
    <row r="1009" spans="1:4" s="4" customFormat="1" ht="12.75">
      <c r="A1009" s="2">
        <v>3</v>
      </c>
      <c r="B1009" s="39" t="s">
        <v>868</v>
      </c>
      <c r="C1009" s="40">
        <v>2019</v>
      </c>
      <c r="D1009" s="64">
        <v>2324.7</v>
      </c>
    </row>
    <row r="1010" spans="1:4" s="4" customFormat="1" ht="12.75">
      <c r="A1010" s="2">
        <v>4</v>
      </c>
      <c r="B1010" s="39" t="s">
        <v>869</v>
      </c>
      <c r="C1010" s="40">
        <v>2020</v>
      </c>
      <c r="D1010" s="64">
        <v>2339.98</v>
      </c>
    </row>
    <row r="1011" spans="1:4" s="4" customFormat="1" ht="12.75">
      <c r="A1011" s="2">
        <v>5</v>
      </c>
      <c r="B1011" s="39" t="s">
        <v>870</v>
      </c>
      <c r="C1011" s="40">
        <v>2020</v>
      </c>
      <c r="D1011" s="64">
        <v>590</v>
      </c>
    </row>
    <row r="1012" spans="1:4" s="4" customFormat="1" ht="12.75">
      <c r="A1012" s="2">
        <v>6</v>
      </c>
      <c r="B1012" s="1" t="s">
        <v>871</v>
      </c>
      <c r="C1012" s="40">
        <v>2022</v>
      </c>
      <c r="D1012" s="64">
        <v>3134</v>
      </c>
    </row>
    <row r="1013" spans="1:4" s="4" customFormat="1" ht="25.5">
      <c r="A1013" s="2">
        <v>7</v>
      </c>
      <c r="B1013" s="1" t="s">
        <v>872</v>
      </c>
      <c r="C1013" s="2">
        <v>2022</v>
      </c>
      <c r="D1013" s="173">
        <v>4599</v>
      </c>
    </row>
    <row r="1014" spans="1:4" s="8" customFormat="1" ht="14.25" customHeight="1">
      <c r="A1014" s="273" t="s">
        <v>0</v>
      </c>
      <c r="B1014" s="273"/>
      <c r="C1014" s="273"/>
      <c r="D1014" s="221">
        <f>SUM(D1007:D1013)</f>
        <v>15667.85</v>
      </c>
    </row>
    <row r="1015" spans="1:4" s="8" customFormat="1" ht="14.25" customHeight="1">
      <c r="A1015" s="27"/>
      <c r="B1015" s="27"/>
      <c r="C1015" s="27"/>
      <c r="D1015" s="230"/>
    </row>
    <row r="1016" spans="1:4" s="8" customFormat="1" ht="14.25" customHeight="1">
      <c r="A1016" s="27"/>
      <c r="B1016" s="27"/>
      <c r="C1016" s="27"/>
      <c r="D1016" s="230"/>
    </row>
    <row r="1017" spans="1:4" s="8" customFormat="1" ht="24.75" customHeight="1">
      <c r="A1017" s="260" t="s">
        <v>18</v>
      </c>
      <c r="B1017" s="260"/>
      <c r="C1017" s="260"/>
      <c r="D1017" s="260"/>
    </row>
    <row r="1018" spans="1:4" s="8" customFormat="1" ht="25.5">
      <c r="A1018" s="31" t="s">
        <v>8</v>
      </c>
      <c r="B1018" s="201" t="s">
        <v>9</v>
      </c>
      <c r="C1018" s="195" t="s">
        <v>10</v>
      </c>
      <c r="D1018" s="235" t="s">
        <v>11</v>
      </c>
    </row>
    <row r="1019" spans="1:4" s="8" customFormat="1" ht="12.75" customHeight="1">
      <c r="A1019" s="254" t="s">
        <v>881</v>
      </c>
      <c r="B1019" s="254"/>
      <c r="C1019" s="254"/>
      <c r="D1019" s="254"/>
    </row>
    <row r="1020" spans="1:4" s="8" customFormat="1" ht="12.75">
      <c r="A1020" s="2">
        <v>1</v>
      </c>
      <c r="B1020" s="209" t="s">
        <v>1359</v>
      </c>
      <c r="C1020" s="120">
        <v>2019</v>
      </c>
      <c r="D1020" s="172">
        <v>2544.26</v>
      </c>
    </row>
    <row r="1021" spans="1:4" s="8" customFormat="1" ht="12.75">
      <c r="A1021" s="2">
        <v>2</v>
      </c>
      <c r="B1021" s="209" t="s">
        <v>1359</v>
      </c>
      <c r="C1021" s="120">
        <v>2019</v>
      </c>
      <c r="D1021" s="172">
        <v>2544.26</v>
      </c>
    </row>
    <row r="1022" spans="1:4" s="8" customFormat="1" ht="12.75">
      <c r="A1022" s="2">
        <v>3</v>
      </c>
      <c r="B1022" s="209" t="s">
        <v>1359</v>
      </c>
      <c r="C1022" s="120">
        <v>2019</v>
      </c>
      <c r="D1022" s="172">
        <v>2544.26</v>
      </c>
    </row>
    <row r="1023" spans="1:4" s="8" customFormat="1" ht="12.75">
      <c r="A1023" s="2">
        <v>4</v>
      </c>
      <c r="B1023" s="209" t="s">
        <v>1359</v>
      </c>
      <c r="C1023" s="120">
        <v>2019</v>
      </c>
      <c r="D1023" s="172">
        <v>2544.26</v>
      </c>
    </row>
    <row r="1024" spans="1:4" s="8" customFormat="1" ht="25.5">
      <c r="A1024" s="2">
        <v>5</v>
      </c>
      <c r="B1024" s="209" t="s">
        <v>1360</v>
      </c>
      <c r="C1024" s="120">
        <v>2019</v>
      </c>
      <c r="D1024" s="172">
        <v>5271.78</v>
      </c>
    </row>
    <row r="1025" spans="1:4" s="8" customFormat="1" ht="12.75">
      <c r="A1025" s="2">
        <v>6</v>
      </c>
      <c r="B1025" s="209" t="s">
        <v>1361</v>
      </c>
      <c r="C1025" s="120">
        <v>2020</v>
      </c>
      <c r="D1025" s="172">
        <v>1449.9</v>
      </c>
    </row>
    <row r="1026" spans="1:4" s="8" customFormat="1" ht="12.75">
      <c r="A1026" s="2">
        <v>7</v>
      </c>
      <c r="B1026" s="209" t="s">
        <v>1361</v>
      </c>
      <c r="C1026" s="120">
        <v>2020</v>
      </c>
      <c r="D1026" s="172">
        <v>1449.9</v>
      </c>
    </row>
    <row r="1027" spans="1:4" s="8" customFormat="1" ht="12.75">
      <c r="A1027" s="2">
        <v>8</v>
      </c>
      <c r="B1027" s="209" t="s">
        <v>1361</v>
      </c>
      <c r="C1027" s="120">
        <v>2020</v>
      </c>
      <c r="D1027" s="172">
        <v>1449.9</v>
      </c>
    </row>
    <row r="1028" spans="1:4" s="8" customFormat="1" ht="12.75">
      <c r="A1028" s="2">
        <v>9</v>
      </c>
      <c r="B1028" s="209" t="s">
        <v>1361</v>
      </c>
      <c r="C1028" s="120">
        <v>2020</v>
      </c>
      <c r="D1028" s="172">
        <v>1185.3</v>
      </c>
    </row>
    <row r="1029" spans="1:4" ht="12.75">
      <c r="A1029" s="273" t="s">
        <v>0</v>
      </c>
      <c r="B1029" s="273"/>
      <c r="C1029" s="273"/>
      <c r="D1029" s="221">
        <f>SUM(D1020:D1028)</f>
        <v>20983.820000000003</v>
      </c>
    </row>
    <row r="1030" spans="1:4" s="11" customFormat="1" ht="13.5" customHeight="1">
      <c r="A1030" s="254" t="s">
        <v>1352</v>
      </c>
      <c r="B1030" s="254"/>
      <c r="C1030" s="254"/>
      <c r="D1030" s="254"/>
    </row>
    <row r="1031" spans="1:4" s="11" customFormat="1" ht="13.5" customHeight="1">
      <c r="A1031" s="2">
        <v>1</v>
      </c>
      <c r="B1031" s="1" t="s">
        <v>1288</v>
      </c>
      <c r="C1031" s="2">
        <v>2022</v>
      </c>
      <c r="D1031" s="64">
        <v>9831</v>
      </c>
    </row>
    <row r="1032" spans="1:4" s="8" customFormat="1" ht="12.75" customHeight="1">
      <c r="A1032" s="257" t="s">
        <v>0</v>
      </c>
      <c r="B1032" s="258"/>
      <c r="C1032" s="259"/>
      <c r="D1032" s="221">
        <f>SUM(D1031:D1031)</f>
        <v>9831</v>
      </c>
    </row>
    <row r="1033" spans="1:4" ht="12.75">
      <c r="A1033" s="254" t="s">
        <v>1353</v>
      </c>
      <c r="B1033" s="254"/>
      <c r="C1033" s="254"/>
      <c r="D1033" s="254"/>
    </row>
    <row r="1034" spans="1:4" ht="12.75">
      <c r="A1034" s="2">
        <v>1</v>
      </c>
      <c r="B1034" s="1" t="s">
        <v>519</v>
      </c>
      <c r="C1034" s="2">
        <v>2019</v>
      </c>
      <c r="D1034" s="64">
        <v>5118.8</v>
      </c>
    </row>
    <row r="1035" spans="1:4" s="12" customFormat="1" ht="12.75">
      <c r="A1035" s="257" t="s">
        <v>0</v>
      </c>
      <c r="B1035" s="258"/>
      <c r="C1035" s="259"/>
      <c r="D1035" s="221">
        <f>SUM(D1034:D1034)</f>
        <v>5118.8</v>
      </c>
    </row>
    <row r="1036" spans="1:4" s="11" customFormat="1" ht="13.5" customHeight="1">
      <c r="A1036" s="254" t="s">
        <v>1354</v>
      </c>
      <c r="B1036" s="254"/>
      <c r="C1036" s="254"/>
      <c r="D1036" s="254"/>
    </row>
    <row r="1037" spans="1:4" s="11" customFormat="1" ht="13.5" customHeight="1">
      <c r="A1037" s="24">
        <v>1</v>
      </c>
      <c r="B1037" s="47" t="s">
        <v>567</v>
      </c>
      <c r="C1037" s="45">
        <v>2021</v>
      </c>
      <c r="D1037" s="64">
        <v>47600</v>
      </c>
    </row>
    <row r="1038" spans="1:4" s="11" customFormat="1" ht="13.5" customHeight="1">
      <c r="A1038" s="257" t="s">
        <v>0</v>
      </c>
      <c r="B1038" s="258"/>
      <c r="C1038" s="259"/>
      <c r="D1038" s="221">
        <f>SUM(D1037:D1037)</f>
        <v>47600</v>
      </c>
    </row>
    <row r="1039" spans="1:6" s="4" customFormat="1" ht="12.75">
      <c r="A1039" s="254" t="s">
        <v>1355</v>
      </c>
      <c r="B1039" s="254"/>
      <c r="C1039" s="254"/>
      <c r="D1039" s="254"/>
      <c r="F1039" s="9"/>
    </row>
    <row r="1040" spans="1:6" s="4" customFormat="1" ht="12.75">
      <c r="A1040" s="2">
        <v>1</v>
      </c>
      <c r="B1040" s="51" t="s">
        <v>644</v>
      </c>
      <c r="C1040" s="24">
        <v>2020</v>
      </c>
      <c r="D1040" s="49">
        <v>2195</v>
      </c>
      <c r="F1040" s="9"/>
    </row>
    <row r="1041" spans="1:6" s="4" customFormat="1" ht="12.75">
      <c r="A1041" s="2">
        <v>2</v>
      </c>
      <c r="B1041" s="51" t="s">
        <v>1185</v>
      </c>
      <c r="C1041" s="24">
        <v>2022</v>
      </c>
      <c r="D1041" s="49">
        <v>4020</v>
      </c>
      <c r="F1041" s="9"/>
    </row>
    <row r="1042" spans="1:4" s="8" customFormat="1" ht="12.75">
      <c r="A1042" s="257" t="s">
        <v>0</v>
      </c>
      <c r="B1042" s="258"/>
      <c r="C1042" s="259"/>
      <c r="D1042" s="221">
        <f>SUM(D1040:D1041)</f>
        <v>6215</v>
      </c>
    </row>
    <row r="1043" spans="1:4" s="8" customFormat="1" ht="12.75">
      <c r="A1043" s="14"/>
      <c r="B1043" s="208"/>
      <c r="C1043" s="196"/>
      <c r="D1043" s="182"/>
    </row>
    <row r="1044" spans="1:4" s="8" customFormat="1" ht="12.75">
      <c r="A1044" s="14"/>
      <c r="B1044" s="208"/>
      <c r="C1044" s="196"/>
      <c r="D1044" s="182"/>
    </row>
    <row r="1045" spans="1:4" s="8" customFormat="1" ht="12.75">
      <c r="A1045" s="14"/>
      <c r="B1045" s="274" t="s">
        <v>12</v>
      </c>
      <c r="C1045" s="274"/>
      <c r="D1045" s="235">
        <f>D119+D128+D154+D184+D242+D257+D308+D321+D333+D357+D383+D429+D449+D488+D508+D535+D564+D599+D614+D639+D313</f>
        <v>10701803.599999992</v>
      </c>
    </row>
    <row r="1046" spans="1:4" s="8" customFormat="1" ht="12.75">
      <c r="A1046" s="14"/>
      <c r="B1046" s="274" t="s">
        <v>13</v>
      </c>
      <c r="C1046" s="274"/>
      <c r="D1046" s="235">
        <f>D1014+D1005+D992+D983+D974+D956+D942+D921+D905+D886+D872+D855+D835+D825+D784+D769+D719+D711+D848+D831+D838</f>
        <v>2153222.23</v>
      </c>
    </row>
    <row r="1047" spans="1:4" s="8" customFormat="1" ht="12.75">
      <c r="A1047" s="14"/>
      <c r="B1047" s="274" t="s">
        <v>14</v>
      </c>
      <c r="C1047" s="274"/>
      <c r="D1047" s="235">
        <f>SUM(D1035,D1042,,D1029,D1038,D1032)</f>
        <v>89748.62</v>
      </c>
    </row>
    <row r="1048" spans="1:4" s="8" customFormat="1" ht="12.75">
      <c r="A1048" s="14"/>
      <c r="B1048" s="208"/>
      <c r="C1048" s="196"/>
      <c r="D1048" s="182"/>
    </row>
    <row r="1049" spans="1:4" s="8" customFormat="1" ht="12.75">
      <c r="A1049" s="14"/>
      <c r="B1049" s="208"/>
      <c r="C1049" s="196"/>
      <c r="D1049" s="182"/>
    </row>
    <row r="1050" spans="1:4" s="8" customFormat="1" ht="12.75">
      <c r="A1050" s="14"/>
      <c r="B1050" s="208"/>
      <c r="C1050" s="196"/>
      <c r="D1050" s="182"/>
    </row>
    <row r="1051" spans="1:4" s="8" customFormat="1" ht="12.75">
      <c r="A1051" s="14"/>
      <c r="B1051" s="208"/>
      <c r="C1051" s="196"/>
      <c r="D1051" s="182"/>
    </row>
    <row r="1052" spans="1:4" s="8" customFormat="1" ht="12.75">
      <c r="A1052" s="14"/>
      <c r="B1052" s="208"/>
      <c r="C1052" s="196"/>
      <c r="D1052" s="182"/>
    </row>
    <row r="1053" spans="1:4" s="8" customFormat="1" ht="12.75">
      <c r="A1053" s="14"/>
      <c r="B1053" s="208"/>
      <c r="C1053" s="196"/>
      <c r="D1053" s="182"/>
    </row>
    <row r="1054" spans="1:4" s="8" customFormat="1" ht="12.75">
      <c r="A1054" s="14"/>
      <c r="B1054" s="208"/>
      <c r="C1054" s="196"/>
      <c r="D1054" s="182"/>
    </row>
    <row r="1055" spans="1:4" s="8" customFormat="1" ht="12.75">
      <c r="A1055" s="14"/>
      <c r="B1055" s="208"/>
      <c r="C1055" s="196"/>
      <c r="D1055" s="182"/>
    </row>
    <row r="1056" spans="1:4" s="8" customFormat="1" ht="12.75">
      <c r="A1056" s="14"/>
      <c r="B1056" s="208"/>
      <c r="C1056" s="196"/>
      <c r="D1056" s="182"/>
    </row>
    <row r="1057" spans="1:4" s="8" customFormat="1" ht="12.75">
      <c r="A1057" s="14"/>
      <c r="B1057" s="208"/>
      <c r="C1057" s="196"/>
      <c r="D1057" s="182"/>
    </row>
    <row r="1058" spans="1:4" s="8" customFormat="1" ht="12.75">
      <c r="A1058" s="14"/>
      <c r="B1058" s="208"/>
      <c r="C1058" s="196"/>
      <c r="D1058" s="182"/>
    </row>
    <row r="1059" spans="1:4" s="8" customFormat="1" ht="12.75">
      <c r="A1059" s="14"/>
      <c r="B1059" s="208"/>
      <c r="C1059" s="196"/>
      <c r="D1059" s="182"/>
    </row>
    <row r="1060" spans="1:4" s="8" customFormat="1" ht="12.75">
      <c r="A1060" s="14"/>
      <c r="B1060" s="208"/>
      <c r="C1060" s="196"/>
      <c r="D1060" s="182"/>
    </row>
    <row r="1061" spans="1:4" s="8" customFormat="1" ht="14.25" customHeight="1">
      <c r="A1061" s="14"/>
      <c r="B1061" s="208"/>
      <c r="C1061" s="196"/>
      <c r="D1061" s="182"/>
    </row>
    <row r="1062" spans="1:4" ht="12.75">
      <c r="A1062" s="14"/>
      <c r="C1062" s="196"/>
      <c r="D1062" s="182"/>
    </row>
    <row r="1063" spans="1:4" s="11" customFormat="1" ht="12.75">
      <c r="A1063" s="14"/>
      <c r="B1063" s="208"/>
      <c r="C1063" s="196"/>
      <c r="D1063" s="182"/>
    </row>
    <row r="1064" spans="1:4" s="11" customFormat="1" ht="12.75">
      <c r="A1064" s="14"/>
      <c r="B1064" s="208"/>
      <c r="C1064" s="196"/>
      <c r="D1064" s="182"/>
    </row>
    <row r="1065" spans="1:4" s="11" customFormat="1" ht="18" customHeight="1">
      <c r="A1065" s="14"/>
      <c r="B1065" s="208"/>
      <c r="C1065" s="196"/>
      <c r="D1065" s="182"/>
    </row>
    <row r="1066" spans="1:4" ht="12.75">
      <c r="A1066" s="14"/>
      <c r="C1066" s="196"/>
      <c r="D1066" s="182"/>
    </row>
    <row r="1067" spans="1:4" s="4" customFormat="1" ht="12.75">
      <c r="A1067" s="14"/>
      <c r="B1067" s="208"/>
      <c r="C1067" s="196"/>
      <c r="D1067" s="182"/>
    </row>
    <row r="1068" spans="1:4" s="4" customFormat="1" ht="12.75">
      <c r="A1068" s="14"/>
      <c r="B1068" s="208"/>
      <c r="C1068" s="196"/>
      <c r="D1068" s="182"/>
    </row>
    <row r="1069" spans="1:4" ht="12.75">
      <c r="A1069" s="14"/>
      <c r="C1069" s="196"/>
      <c r="D1069" s="182"/>
    </row>
    <row r="1070" spans="1:4" s="8" customFormat="1" ht="12.75">
      <c r="A1070" s="14"/>
      <c r="B1070" s="208"/>
      <c r="C1070" s="196"/>
      <c r="D1070" s="182"/>
    </row>
    <row r="1071" spans="1:4" s="8" customFormat="1" ht="12.75">
      <c r="A1071" s="14"/>
      <c r="B1071" s="208"/>
      <c r="C1071" s="196"/>
      <c r="D1071" s="182"/>
    </row>
    <row r="1072" spans="1:4" s="8" customFormat="1" ht="12.75">
      <c r="A1072" s="14"/>
      <c r="B1072" s="208"/>
      <c r="C1072" s="196"/>
      <c r="D1072" s="182"/>
    </row>
    <row r="1073" spans="1:4" s="8" customFormat="1" ht="12.75">
      <c r="A1073" s="14"/>
      <c r="B1073" s="208"/>
      <c r="C1073" s="196"/>
      <c r="D1073" s="182"/>
    </row>
    <row r="1074" spans="1:4" s="8" customFormat="1" ht="12.75">
      <c r="A1074" s="14"/>
      <c r="B1074" s="208"/>
      <c r="C1074" s="196"/>
      <c r="D1074" s="182"/>
    </row>
    <row r="1075" spans="1:4" s="8" customFormat="1" ht="12.75">
      <c r="A1075" s="14"/>
      <c r="B1075" s="208"/>
      <c r="C1075" s="196"/>
      <c r="D1075" s="182"/>
    </row>
    <row r="1076" spans="1:4" s="8" customFormat="1" ht="12.75">
      <c r="A1076" s="14"/>
      <c r="B1076" s="208"/>
      <c r="C1076" s="196"/>
      <c r="D1076" s="182"/>
    </row>
    <row r="1077" spans="1:4" s="8" customFormat="1" ht="12.75">
      <c r="A1077" s="14"/>
      <c r="B1077" s="208"/>
      <c r="C1077" s="196"/>
      <c r="D1077" s="182"/>
    </row>
    <row r="1078" spans="1:4" s="8" customFormat="1" ht="12.75">
      <c r="A1078" s="14"/>
      <c r="B1078" s="208"/>
      <c r="C1078" s="196"/>
      <c r="D1078" s="182"/>
    </row>
    <row r="1079" spans="1:4" s="8" customFormat="1" ht="12.75">
      <c r="A1079" s="14"/>
      <c r="B1079" s="208"/>
      <c r="C1079" s="196"/>
      <c r="D1079" s="182"/>
    </row>
    <row r="1080" spans="1:4" s="4" customFormat="1" ht="12.75">
      <c r="A1080" s="14"/>
      <c r="B1080" s="208"/>
      <c r="C1080" s="196"/>
      <c r="D1080" s="182"/>
    </row>
    <row r="1081" spans="1:4" ht="12.75">
      <c r="A1081" s="14"/>
      <c r="C1081" s="196"/>
      <c r="D1081" s="182"/>
    </row>
    <row r="1082" spans="1:4" ht="12.75">
      <c r="A1082" s="14"/>
      <c r="C1082" s="196"/>
      <c r="D1082" s="182"/>
    </row>
    <row r="1083" spans="1:4" ht="12.75">
      <c r="A1083" s="14"/>
      <c r="C1083" s="196"/>
      <c r="D1083" s="182"/>
    </row>
    <row r="1084" spans="1:4" ht="12.75">
      <c r="A1084" s="14"/>
      <c r="C1084" s="196"/>
      <c r="D1084" s="182"/>
    </row>
    <row r="1085" spans="1:4" ht="12.75">
      <c r="A1085" s="14"/>
      <c r="C1085" s="196"/>
      <c r="D1085" s="182"/>
    </row>
    <row r="1086" spans="1:4" ht="12.75">
      <c r="A1086" s="14"/>
      <c r="C1086" s="196"/>
      <c r="D1086" s="182"/>
    </row>
    <row r="1087" spans="1:4" ht="12.75">
      <c r="A1087" s="14"/>
      <c r="C1087" s="196"/>
      <c r="D1087" s="182"/>
    </row>
    <row r="1088" spans="1:4" ht="12.75">
      <c r="A1088" s="14"/>
      <c r="C1088" s="196"/>
      <c r="D1088" s="182"/>
    </row>
    <row r="1089" spans="1:4" ht="12.75">
      <c r="A1089" s="14"/>
      <c r="C1089" s="196"/>
      <c r="D1089" s="182"/>
    </row>
    <row r="1090" spans="1:4" ht="12.75">
      <c r="A1090" s="14"/>
      <c r="C1090" s="196"/>
      <c r="D1090" s="182"/>
    </row>
    <row r="1091" spans="1:4" ht="12.75">
      <c r="A1091" s="14"/>
      <c r="C1091" s="196"/>
      <c r="D1091" s="182"/>
    </row>
    <row r="1092" spans="1:4" ht="12.75">
      <c r="A1092" s="14"/>
      <c r="C1092" s="196"/>
      <c r="D1092" s="182"/>
    </row>
    <row r="1093" spans="1:4" ht="14.25" customHeight="1">
      <c r="A1093" s="14"/>
      <c r="C1093" s="196"/>
      <c r="D1093" s="182"/>
    </row>
    <row r="1094" spans="1:4" ht="12.75">
      <c r="A1094" s="14"/>
      <c r="C1094" s="196"/>
      <c r="D1094" s="182"/>
    </row>
    <row r="1095" spans="1:4" ht="12.75">
      <c r="A1095" s="14"/>
      <c r="C1095" s="196"/>
      <c r="D1095" s="182"/>
    </row>
    <row r="1096" spans="1:4" ht="14.25" customHeight="1">
      <c r="A1096" s="14"/>
      <c r="C1096" s="196"/>
      <c r="D1096" s="182"/>
    </row>
    <row r="1097" spans="1:4" ht="12.75">
      <c r="A1097" s="14"/>
      <c r="C1097" s="196"/>
      <c r="D1097" s="182"/>
    </row>
    <row r="1098" spans="1:4" s="4" customFormat="1" ht="12.75">
      <c r="A1098" s="14"/>
      <c r="B1098" s="208"/>
      <c r="C1098" s="196"/>
      <c r="D1098" s="182"/>
    </row>
    <row r="1099" spans="1:4" s="4" customFormat="1" ht="12.75">
      <c r="A1099" s="14"/>
      <c r="B1099" s="208"/>
      <c r="C1099" s="196"/>
      <c r="D1099" s="182"/>
    </row>
    <row r="1100" spans="1:4" s="4" customFormat="1" ht="12.75">
      <c r="A1100" s="14"/>
      <c r="B1100" s="208"/>
      <c r="C1100" s="196"/>
      <c r="D1100" s="182"/>
    </row>
    <row r="1101" spans="1:4" s="4" customFormat="1" ht="12.75">
      <c r="A1101" s="14"/>
      <c r="B1101" s="208"/>
      <c r="C1101" s="196"/>
      <c r="D1101" s="182"/>
    </row>
    <row r="1102" spans="1:4" s="4" customFormat="1" ht="12.75">
      <c r="A1102" s="14"/>
      <c r="B1102" s="208"/>
      <c r="C1102" s="196"/>
      <c r="D1102" s="182"/>
    </row>
    <row r="1103" spans="1:4" s="4" customFormat="1" ht="12.75">
      <c r="A1103" s="14"/>
      <c r="B1103" s="208"/>
      <c r="C1103" s="196"/>
      <c r="D1103" s="182"/>
    </row>
    <row r="1104" spans="1:4" s="4" customFormat="1" ht="12.75">
      <c r="A1104" s="14"/>
      <c r="B1104" s="208"/>
      <c r="C1104" s="196"/>
      <c r="D1104" s="182"/>
    </row>
    <row r="1105" spans="1:4" ht="12.75" customHeight="1">
      <c r="A1105" s="14"/>
      <c r="C1105" s="196"/>
      <c r="D1105" s="182"/>
    </row>
    <row r="1106" spans="1:4" s="8" customFormat="1" ht="12.75">
      <c r="A1106" s="14"/>
      <c r="B1106" s="208"/>
      <c r="C1106" s="196"/>
      <c r="D1106" s="182"/>
    </row>
    <row r="1107" spans="1:4" s="8" customFormat="1" ht="12.75">
      <c r="A1107" s="14"/>
      <c r="B1107" s="208"/>
      <c r="C1107" s="196"/>
      <c r="D1107" s="182"/>
    </row>
    <row r="1108" spans="1:4" s="8" customFormat="1" ht="12.75">
      <c r="A1108" s="14"/>
      <c r="B1108" s="208"/>
      <c r="C1108" s="196"/>
      <c r="D1108" s="182"/>
    </row>
    <row r="1109" spans="1:4" s="8" customFormat="1" ht="12.75">
      <c r="A1109" s="14"/>
      <c r="B1109" s="208"/>
      <c r="C1109" s="196"/>
      <c r="D1109" s="182"/>
    </row>
    <row r="1110" spans="1:4" s="8" customFormat="1" ht="12.75">
      <c r="A1110" s="14"/>
      <c r="B1110" s="208"/>
      <c r="C1110" s="196"/>
      <c r="D1110" s="182"/>
    </row>
    <row r="1111" spans="1:4" s="8" customFormat="1" ht="12.75">
      <c r="A1111" s="14"/>
      <c r="B1111" s="208"/>
      <c r="C1111" s="196"/>
      <c r="D1111" s="182"/>
    </row>
    <row r="1112" spans="1:4" s="8" customFormat="1" ht="12.75">
      <c r="A1112" s="14"/>
      <c r="B1112" s="208"/>
      <c r="C1112" s="196"/>
      <c r="D1112" s="182"/>
    </row>
    <row r="1113" spans="1:4" s="8" customFormat="1" ht="18" customHeight="1">
      <c r="A1113" s="14"/>
      <c r="B1113" s="208"/>
      <c r="C1113" s="196"/>
      <c r="D1113" s="182"/>
    </row>
    <row r="1114" spans="1:4" ht="12.75">
      <c r="A1114" s="14"/>
      <c r="C1114" s="196"/>
      <c r="D1114" s="182"/>
    </row>
    <row r="1115" spans="1:4" s="4" customFormat="1" ht="12.75">
      <c r="A1115" s="14"/>
      <c r="B1115" s="208"/>
      <c r="C1115" s="196"/>
      <c r="D1115" s="182"/>
    </row>
    <row r="1116" spans="1:4" s="4" customFormat="1" ht="12.75">
      <c r="A1116" s="14"/>
      <c r="B1116" s="208"/>
      <c r="C1116" s="196"/>
      <c r="D1116" s="182"/>
    </row>
    <row r="1117" spans="1:4" s="4" customFormat="1" ht="12.75">
      <c r="A1117" s="14"/>
      <c r="B1117" s="208"/>
      <c r="C1117" s="196"/>
      <c r="D1117" s="182"/>
    </row>
    <row r="1118" spans="1:4" ht="12.75" customHeight="1">
      <c r="A1118" s="14"/>
      <c r="C1118" s="196"/>
      <c r="D1118" s="182"/>
    </row>
    <row r="1119" spans="1:4" s="4" customFormat="1" ht="12.75">
      <c r="A1119" s="14"/>
      <c r="B1119" s="208"/>
      <c r="C1119" s="196"/>
      <c r="D1119" s="182"/>
    </row>
    <row r="1120" spans="1:4" s="4" customFormat="1" ht="12.75">
      <c r="A1120" s="14"/>
      <c r="B1120" s="208"/>
      <c r="C1120" s="196"/>
      <c r="D1120" s="182"/>
    </row>
    <row r="1121" spans="1:4" s="4" customFormat="1" ht="12.75">
      <c r="A1121" s="14"/>
      <c r="B1121" s="208"/>
      <c r="C1121" s="196"/>
      <c r="D1121" s="182"/>
    </row>
    <row r="1122" spans="1:4" s="4" customFormat="1" ht="12.75">
      <c r="A1122" s="14"/>
      <c r="B1122" s="208"/>
      <c r="C1122" s="196"/>
      <c r="D1122" s="182"/>
    </row>
    <row r="1123" spans="1:4" s="4" customFormat="1" ht="12.75">
      <c r="A1123" s="14"/>
      <c r="B1123" s="208"/>
      <c r="C1123" s="196"/>
      <c r="D1123" s="182"/>
    </row>
    <row r="1124" spans="1:4" s="4" customFormat="1" ht="12.75">
      <c r="A1124" s="14"/>
      <c r="B1124" s="208"/>
      <c r="C1124" s="196"/>
      <c r="D1124" s="182"/>
    </row>
    <row r="1125" spans="1:4" ht="12.75">
      <c r="A1125" s="14"/>
      <c r="C1125" s="196"/>
      <c r="D1125" s="182"/>
    </row>
    <row r="1126" spans="1:4" ht="12.75">
      <c r="A1126" s="14"/>
      <c r="C1126" s="196"/>
      <c r="D1126" s="182"/>
    </row>
    <row r="1127" spans="1:4" ht="12.75">
      <c r="A1127" s="14"/>
      <c r="C1127" s="196"/>
      <c r="D1127" s="182"/>
    </row>
    <row r="1128" spans="1:4" ht="14.25" customHeight="1">
      <c r="A1128" s="14"/>
      <c r="C1128" s="196"/>
      <c r="D1128" s="182"/>
    </row>
    <row r="1129" spans="1:4" ht="12.75">
      <c r="A1129" s="14"/>
      <c r="C1129" s="196"/>
      <c r="D1129" s="182"/>
    </row>
    <row r="1130" spans="1:4" ht="12.75">
      <c r="A1130" s="14"/>
      <c r="C1130" s="196"/>
      <c r="D1130" s="182"/>
    </row>
    <row r="1131" spans="1:4" ht="12.75">
      <c r="A1131" s="14"/>
      <c r="C1131" s="196"/>
      <c r="D1131" s="182"/>
    </row>
    <row r="1132" spans="1:4" ht="12.75">
      <c r="A1132" s="14"/>
      <c r="C1132" s="196"/>
      <c r="D1132" s="182"/>
    </row>
    <row r="1133" spans="1:4" ht="12.75">
      <c r="A1133" s="14"/>
      <c r="C1133" s="196"/>
      <c r="D1133" s="182"/>
    </row>
    <row r="1134" spans="1:4" ht="12.75">
      <c r="A1134" s="14"/>
      <c r="C1134" s="196"/>
      <c r="D1134" s="182"/>
    </row>
    <row r="1135" spans="1:4" ht="12.75">
      <c r="A1135" s="14"/>
      <c r="C1135" s="196"/>
      <c r="D1135" s="182"/>
    </row>
    <row r="1136" spans="1:4" ht="12.75">
      <c r="A1136" s="14"/>
      <c r="C1136" s="196"/>
      <c r="D1136" s="182"/>
    </row>
    <row r="1137" spans="1:4" ht="12.75">
      <c r="A1137" s="14"/>
      <c r="C1137" s="196"/>
      <c r="D1137" s="182"/>
    </row>
    <row r="1138" spans="1:4" ht="12.75">
      <c r="A1138" s="14"/>
      <c r="C1138" s="196"/>
      <c r="D1138" s="182"/>
    </row>
    <row r="1139" spans="1:4" ht="12.75">
      <c r="A1139" s="14"/>
      <c r="C1139" s="196"/>
      <c r="D1139" s="182"/>
    </row>
    <row r="1140" spans="1:4" ht="12.75">
      <c r="A1140" s="14"/>
      <c r="C1140" s="196"/>
      <c r="D1140" s="182"/>
    </row>
    <row r="1141" spans="1:4" ht="12.75">
      <c r="A1141" s="14"/>
      <c r="C1141" s="196"/>
      <c r="D1141" s="182"/>
    </row>
    <row r="1142" spans="1:4" ht="12.75">
      <c r="A1142" s="14"/>
      <c r="C1142" s="196"/>
      <c r="D1142" s="182"/>
    </row>
    <row r="1143" spans="1:4" ht="12.75">
      <c r="A1143" s="14"/>
      <c r="C1143" s="196"/>
      <c r="D1143" s="182"/>
    </row>
    <row r="1144" spans="1:4" ht="12.75">
      <c r="A1144" s="14"/>
      <c r="C1144" s="196"/>
      <c r="D1144" s="182"/>
    </row>
    <row r="1145" spans="1:4" ht="12.75">
      <c r="A1145" s="14"/>
      <c r="C1145" s="196"/>
      <c r="D1145" s="182"/>
    </row>
    <row r="1146" spans="1:4" ht="12.75">
      <c r="A1146" s="14"/>
      <c r="C1146" s="196"/>
      <c r="D1146" s="182"/>
    </row>
    <row r="1147" spans="1:4" ht="12.75">
      <c r="A1147" s="14"/>
      <c r="C1147" s="196"/>
      <c r="D1147" s="182"/>
    </row>
    <row r="1148" spans="1:4" ht="12.75">
      <c r="A1148" s="14"/>
      <c r="C1148" s="196"/>
      <c r="D1148" s="182"/>
    </row>
    <row r="1149" spans="1:4" ht="12.75">
      <c r="A1149" s="14"/>
      <c r="C1149" s="196"/>
      <c r="D1149" s="182"/>
    </row>
    <row r="1150" spans="1:4" ht="12.75">
      <c r="A1150" s="14"/>
      <c r="C1150" s="196"/>
      <c r="D1150" s="182"/>
    </row>
    <row r="1151" spans="1:4" ht="12.75">
      <c r="A1151" s="14"/>
      <c r="C1151" s="196"/>
      <c r="D1151" s="182"/>
    </row>
    <row r="1152" spans="1:4" ht="12.75">
      <c r="A1152" s="14"/>
      <c r="C1152" s="196"/>
      <c r="D1152" s="182"/>
    </row>
    <row r="1153" spans="1:4" ht="12.75">
      <c r="A1153" s="14"/>
      <c r="C1153" s="196"/>
      <c r="D1153" s="182"/>
    </row>
    <row r="1154" spans="1:4" ht="12.75">
      <c r="A1154" s="14"/>
      <c r="C1154" s="196"/>
      <c r="D1154" s="182"/>
    </row>
    <row r="1155" spans="1:4" ht="12.75">
      <c r="A1155" s="14"/>
      <c r="C1155" s="196"/>
      <c r="D1155" s="182"/>
    </row>
    <row r="1156" spans="1:4" ht="12.75">
      <c r="A1156" s="14"/>
      <c r="C1156" s="196"/>
      <c r="D1156" s="182"/>
    </row>
    <row r="1157" spans="1:4" ht="12.75">
      <c r="A1157" s="14"/>
      <c r="C1157" s="196"/>
      <c r="D1157" s="182"/>
    </row>
    <row r="1158" spans="1:4" ht="12.75">
      <c r="A1158" s="14"/>
      <c r="C1158" s="196"/>
      <c r="D1158" s="182"/>
    </row>
    <row r="1159" spans="1:4" ht="12.75">
      <c r="A1159" s="14"/>
      <c r="C1159" s="196"/>
      <c r="D1159" s="182"/>
    </row>
    <row r="1160" spans="1:4" ht="12.75">
      <c r="A1160" s="14"/>
      <c r="C1160" s="196"/>
      <c r="D1160" s="182"/>
    </row>
    <row r="1161" spans="1:4" s="8" customFormat="1" ht="12.75">
      <c r="A1161" s="14"/>
      <c r="B1161" s="208"/>
      <c r="C1161" s="196"/>
      <c r="D1161" s="182"/>
    </row>
    <row r="1162" spans="1:4" s="8" customFormat="1" ht="12.75">
      <c r="A1162" s="14"/>
      <c r="B1162" s="208"/>
      <c r="C1162" s="196"/>
      <c r="D1162" s="182"/>
    </row>
    <row r="1163" spans="1:4" s="8" customFormat="1" ht="12.75">
      <c r="A1163" s="14"/>
      <c r="B1163" s="208"/>
      <c r="C1163" s="196"/>
      <c r="D1163" s="182"/>
    </row>
    <row r="1164" spans="1:4" s="8" customFormat="1" ht="12.75">
      <c r="A1164" s="14"/>
      <c r="B1164" s="208"/>
      <c r="C1164" s="196"/>
      <c r="D1164" s="182"/>
    </row>
    <row r="1165" spans="1:4" s="8" customFormat="1" ht="12.75">
      <c r="A1165" s="14"/>
      <c r="B1165" s="208"/>
      <c r="C1165" s="196"/>
      <c r="D1165" s="182"/>
    </row>
    <row r="1166" spans="1:4" s="8" customFormat="1" ht="12.75">
      <c r="A1166" s="14"/>
      <c r="B1166" s="208"/>
      <c r="C1166" s="196"/>
      <c r="D1166" s="182"/>
    </row>
    <row r="1167" spans="1:4" s="8" customFormat="1" ht="12.75">
      <c r="A1167" s="14"/>
      <c r="B1167" s="208"/>
      <c r="C1167" s="196"/>
      <c r="D1167" s="182"/>
    </row>
    <row r="1168" spans="1:4" s="8" customFormat="1" ht="12.75">
      <c r="A1168" s="14"/>
      <c r="B1168" s="208"/>
      <c r="C1168" s="196"/>
      <c r="D1168" s="182"/>
    </row>
    <row r="1169" spans="1:4" s="8" customFormat="1" ht="12.75">
      <c r="A1169" s="14"/>
      <c r="B1169" s="208"/>
      <c r="C1169" s="196"/>
      <c r="D1169" s="182"/>
    </row>
    <row r="1170" spans="1:4" s="8" customFormat="1" ht="12.75">
      <c r="A1170" s="14"/>
      <c r="B1170" s="208"/>
      <c r="C1170" s="196"/>
      <c r="D1170" s="182"/>
    </row>
    <row r="1171" spans="1:4" s="8" customFormat="1" ht="12.75">
      <c r="A1171" s="14"/>
      <c r="B1171" s="208"/>
      <c r="C1171" s="196"/>
      <c r="D1171" s="182"/>
    </row>
    <row r="1172" spans="1:4" s="8" customFormat="1" ht="12.75">
      <c r="A1172" s="14"/>
      <c r="B1172" s="208"/>
      <c r="C1172" s="196"/>
      <c r="D1172" s="182"/>
    </row>
    <row r="1173" spans="1:4" s="8" customFormat="1" ht="12.75">
      <c r="A1173" s="14"/>
      <c r="B1173" s="208"/>
      <c r="C1173" s="196"/>
      <c r="D1173" s="182"/>
    </row>
    <row r="1174" spans="1:4" s="8" customFormat="1" ht="12.75">
      <c r="A1174" s="14"/>
      <c r="B1174" s="208"/>
      <c r="C1174" s="196"/>
      <c r="D1174" s="182"/>
    </row>
    <row r="1175" spans="1:4" s="8" customFormat="1" ht="12.75">
      <c r="A1175" s="14"/>
      <c r="B1175" s="208"/>
      <c r="C1175" s="196"/>
      <c r="D1175" s="182"/>
    </row>
    <row r="1176" spans="1:4" s="8" customFormat="1" ht="12.75">
      <c r="A1176" s="14"/>
      <c r="B1176" s="208"/>
      <c r="C1176" s="196"/>
      <c r="D1176" s="182"/>
    </row>
    <row r="1177" spans="1:4" s="8" customFormat="1" ht="12.75">
      <c r="A1177" s="14"/>
      <c r="B1177" s="208"/>
      <c r="C1177" s="196"/>
      <c r="D1177" s="182"/>
    </row>
    <row r="1178" spans="1:4" s="8" customFormat="1" ht="12.75">
      <c r="A1178" s="14"/>
      <c r="B1178" s="208"/>
      <c r="C1178" s="196"/>
      <c r="D1178" s="182"/>
    </row>
    <row r="1179" spans="1:4" s="8" customFormat="1" ht="12.75">
      <c r="A1179" s="14"/>
      <c r="B1179" s="208"/>
      <c r="C1179" s="196"/>
      <c r="D1179" s="182"/>
    </row>
    <row r="1180" spans="1:4" s="8" customFormat="1" ht="12.75">
      <c r="A1180" s="14"/>
      <c r="B1180" s="208"/>
      <c r="C1180" s="196"/>
      <c r="D1180" s="182"/>
    </row>
    <row r="1181" spans="1:4" s="8" customFormat="1" ht="12.75">
      <c r="A1181" s="14"/>
      <c r="B1181" s="208"/>
      <c r="C1181" s="196"/>
      <c r="D1181" s="182"/>
    </row>
    <row r="1182" spans="1:4" s="8" customFormat="1" ht="12.75">
      <c r="A1182" s="14"/>
      <c r="B1182" s="208"/>
      <c r="C1182" s="196"/>
      <c r="D1182" s="182"/>
    </row>
    <row r="1183" spans="1:4" s="8" customFormat="1" ht="12.75">
      <c r="A1183" s="14"/>
      <c r="B1183" s="208"/>
      <c r="C1183" s="196"/>
      <c r="D1183" s="182"/>
    </row>
    <row r="1184" spans="1:4" s="8" customFormat="1" ht="12.75">
      <c r="A1184" s="14"/>
      <c r="B1184" s="208"/>
      <c r="C1184" s="196"/>
      <c r="D1184" s="182"/>
    </row>
    <row r="1185" spans="1:4" s="8" customFormat="1" ht="12.75">
      <c r="A1185" s="14"/>
      <c r="B1185" s="208"/>
      <c r="C1185" s="196"/>
      <c r="D1185" s="182"/>
    </row>
    <row r="1186" spans="1:4" s="8" customFormat="1" ht="12.75">
      <c r="A1186" s="14"/>
      <c r="B1186" s="208"/>
      <c r="C1186" s="196"/>
      <c r="D1186" s="182"/>
    </row>
    <row r="1187" spans="1:4" s="8" customFormat="1" ht="12.75">
      <c r="A1187" s="14"/>
      <c r="B1187" s="208"/>
      <c r="C1187" s="196"/>
      <c r="D1187" s="182"/>
    </row>
    <row r="1188" spans="1:4" s="8" customFormat="1" ht="12.75">
      <c r="A1188" s="14"/>
      <c r="B1188" s="208"/>
      <c r="C1188" s="196"/>
      <c r="D1188" s="182"/>
    </row>
    <row r="1189" spans="1:4" s="8" customFormat="1" ht="18" customHeight="1">
      <c r="A1189" s="14"/>
      <c r="B1189" s="208"/>
      <c r="C1189" s="196"/>
      <c r="D1189" s="182"/>
    </row>
    <row r="1190" spans="1:4" ht="12.75">
      <c r="A1190" s="14"/>
      <c r="C1190" s="196"/>
      <c r="D1190" s="182"/>
    </row>
    <row r="1191" spans="1:4" s="8" customFormat="1" ht="12.75">
      <c r="A1191" s="14"/>
      <c r="B1191" s="208"/>
      <c r="C1191" s="196"/>
      <c r="D1191" s="182"/>
    </row>
    <row r="1192" spans="1:4" s="8" customFormat="1" ht="12.75">
      <c r="A1192" s="14"/>
      <c r="B1192" s="208"/>
      <c r="C1192" s="196"/>
      <c r="D1192" s="182"/>
    </row>
    <row r="1193" spans="1:4" s="8" customFormat="1" ht="12.75">
      <c r="A1193" s="14"/>
      <c r="B1193" s="208"/>
      <c r="C1193" s="196"/>
      <c r="D1193" s="182"/>
    </row>
    <row r="1194" spans="1:4" s="8" customFormat="1" ht="18" customHeight="1">
      <c r="A1194" s="14"/>
      <c r="B1194" s="208"/>
      <c r="C1194" s="196"/>
      <c r="D1194" s="182"/>
    </row>
    <row r="1195" spans="1:4" ht="12.75">
      <c r="A1195" s="14"/>
      <c r="C1195" s="196"/>
      <c r="D1195" s="182"/>
    </row>
    <row r="1196" spans="1:4" ht="14.25" customHeight="1">
      <c r="A1196" s="14"/>
      <c r="C1196" s="196"/>
      <c r="D1196" s="182"/>
    </row>
    <row r="1197" spans="1:4" ht="14.25" customHeight="1">
      <c r="A1197" s="14"/>
      <c r="C1197" s="196"/>
      <c r="D1197" s="182"/>
    </row>
    <row r="1198" spans="1:4" ht="14.25" customHeight="1">
      <c r="A1198" s="14"/>
      <c r="C1198" s="196"/>
      <c r="D1198" s="182"/>
    </row>
    <row r="1199" spans="1:4" ht="12.75">
      <c r="A1199" s="14"/>
      <c r="C1199" s="196"/>
      <c r="D1199" s="182"/>
    </row>
    <row r="1200" spans="1:4" ht="14.25" customHeight="1">
      <c r="A1200" s="14"/>
      <c r="C1200" s="196"/>
      <c r="D1200" s="182"/>
    </row>
    <row r="1201" spans="1:4" ht="12.75">
      <c r="A1201" s="14"/>
      <c r="C1201" s="196"/>
      <c r="D1201" s="182"/>
    </row>
    <row r="1202" spans="1:4" ht="14.25" customHeight="1">
      <c r="A1202" s="14"/>
      <c r="C1202" s="196"/>
      <c r="D1202" s="182"/>
    </row>
    <row r="1203" spans="1:4" ht="12.75">
      <c r="A1203" s="14"/>
      <c r="C1203" s="196"/>
      <c r="D1203" s="182"/>
    </row>
    <row r="1204" spans="1:4" s="8" customFormat="1" ht="30" customHeight="1">
      <c r="A1204" s="14"/>
      <c r="B1204" s="208"/>
      <c r="C1204" s="196"/>
      <c r="D1204" s="182"/>
    </row>
    <row r="1205" spans="1:4" s="8" customFormat="1" ht="12.75">
      <c r="A1205" s="14"/>
      <c r="B1205" s="208"/>
      <c r="C1205" s="196"/>
      <c r="D1205" s="182"/>
    </row>
    <row r="1206" spans="1:4" s="8" customFormat="1" ht="12.75">
      <c r="A1206" s="14"/>
      <c r="B1206" s="208"/>
      <c r="C1206" s="196"/>
      <c r="D1206" s="182"/>
    </row>
    <row r="1207" spans="1:4" s="8" customFormat="1" ht="12.75">
      <c r="A1207" s="14"/>
      <c r="B1207" s="208"/>
      <c r="C1207" s="196"/>
      <c r="D1207" s="182"/>
    </row>
    <row r="1208" spans="1:4" s="8" customFormat="1" ht="12.75">
      <c r="A1208" s="14"/>
      <c r="B1208" s="208"/>
      <c r="C1208" s="196"/>
      <c r="D1208" s="182"/>
    </row>
    <row r="1209" spans="1:4" s="8" customFormat="1" ht="12.75">
      <c r="A1209" s="14"/>
      <c r="B1209" s="208"/>
      <c r="C1209" s="196"/>
      <c r="D1209" s="182"/>
    </row>
    <row r="1210" spans="1:4" s="8" customFormat="1" ht="12.75">
      <c r="A1210" s="14"/>
      <c r="B1210" s="208"/>
      <c r="C1210" s="196"/>
      <c r="D1210" s="182"/>
    </row>
    <row r="1211" spans="1:4" s="8" customFormat="1" ht="12.75">
      <c r="A1211" s="14"/>
      <c r="B1211" s="208"/>
      <c r="C1211" s="196"/>
      <c r="D1211" s="182"/>
    </row>
    <row r="1212" spans="1:4" s="8" customFormat="1" ht="12.75">
      <c r="A1212" s="14"/>
      <c r="B1212" s="208"/>
      <c r="C1212" s="196"/>
      <c r="D1212" s="182"/>
    </row>
    <row r="1213" spans="1:4" s="8" customFormat="1" ht="12.75">
      <c r="A1213" s="14"/>
      <c r="B1213" s="208"/>
      <c r="C1213" s="196"/>
      <c r="D1213" s="182"/>
    </row>
    <row r="1214" spans="1:4" s="8" customFormat="1" ht="12.75">
      <c r="A1214" s="14"/>
      <c r="B1214" s="208"/>
      <c r="C1214" s="196"/>
      <c r="D1214" s="182"/>
    </row>
    <row r="1215" spans="1:4" s="8" customFormat="1" ht="12.75">
      <c r="A1215" s="14"/>
      <c r="B1215" s="208"/>
      <c r="C1215" s="196"/>
      <c r="D1215" s="182"/>
    </row>
    <row r="1216" spans="1:4" s="8" customFormat="1" ht="12.75">
      <c r="A1216" s="14"/>
      <c r="B1216" s="208"/>
      <c r="C1216" s="196"/>
      <c r="D1216" s="182"/>
    </row>
    <row r="1217" spans="1:4" s="8" customFormat="1" ht="12.75">
      <c r="A1217" s="14"/>
      <c r="B1217" s="208"/>
      <c r="C1217" s="196"/>
      <c r="D1217" s="182"/>
    </row>
    <row r="1218" spans="1:4" s="8" customFormat="1" ht="12.75">
      <c r="A1218" s="14"/>
      <c r="B1218" s="208"/>
      <c r="C1218" s="196"/>
      <c r="D1218" s="182"/>
    </row>
    <row r="1219" spans="1:4" ht="12.75">
      <c r="A1219" s="14"/>
      <c r="C1219" s="196"/>
      <c r="D1219" s="182"/>
    </row>
    <row r="1220" spans="1:4" ht="12.75">
      <c r="A1220" s="14"/>
      <c r="C1220" s="196"/>
      <c r="D1220" s="182"/>
    </row>
    <row r="1221" spans="1:4" ht="18" customHeight="1">
      <c r="A1221" s="14"/>
      <c r="C1221" s="196"/>
      <c r="D1221" s="182"/>
    </row>
    <row r="1222" spans="1:4" ht="20.25" customHeight="1">
      <c r="A1222" s="14"/>
      <c r="C1222" s="196"/>
      <c r="D1222" s="182"/>
    </row>
    <row r="1223" spans="1:4" ht="12.75">
      <c r="A1223" s="14"/>
      <c r="C1223" s="196"/>
      <c r="D1223" s="182"/>
    </row>
    <row r="1224" spans="1:4" ht="12.75">
      <c r="A1224" s="14"/>
      <c r="C1224" s="196"/>
      <c r="D1224" s="182"/>
    </row>
    <row r="1225" spans="1:4" ht="12.75">
      <c r="A1225" s="14"/>
      <c r="C1225" s="196"/>
      <c r="D1225" s="182"/>
    </row>
    <row r="1226" spans="1:4" ht="12.75">
      <c r="A1226" s="14"/>
      <c r="C1226" s="196"/>
      <c r="D1226" s="182"/>
    </row>
    <row r="1227" spans="1:4" ht="12.75">
      <c r="A1227" s="14"/>
      <c r="C1227" s="196"/>
      <c r="D1227" s="182"/>
    </row>
    <row r="1228" spans="1:4" ht="12.75">
      <c r="A1228" s="14"/>
      <c r="C1228" s="196"/>
      <c r="D1228" s="182"/>
    </row>
    <row r="1229" spans="1:4" ht="12.75">
      <c r="A1229" s="14"/>
      <c r="C1229" s="196"/>
      <c r="D1229" s="182"/>
    </row>
    <row r="1230" spans="1:4" ht="12.75">
      <c r="A1230" s="14"/>
      <c r="C1230" s="196"/>
      <c r="D1230" s="182"/>
    </row>
    <row r="1231" spans="1:4" ht="12.75">
      <c r="A1231" s="14"/>
      <c r="C1231" s="196"/>
      <c r="D1231" s="182"/>
    </row>
    <row r="1232" spans="1:4" ht="12.75">
      <c r="A1232" s="14"/>
      <c r="C1232" s="196"/>
      <c r="D1232" s="182"/>
    </row>
    <row r="1233" spans="1:4" ht="12.75">
      <c r="A1233" s="14"/>
      <c r="C1233" s="196"/>
      <c r="D1233" s="182"/>
    </row>
    <row r="1234" spans="1:4" ht="12.75">
      <c r="A1234" s="14"/>
      <c r="C1234" s="196"/>
      <c r="D1234" s="182"/>
    </row>
    <row r="1235" spans="1:4" ht="12.75">
      <c r="A1235" s="14"/>
      <c r="C1235" s="196"/>
      <c r="D1235" s="182"/>
    </row>
    <row r="1236" spans="1:4" ht="12.75">
      <c r="A1236" s="14"/>
      <c r="C1236" s="196"/>
      <c r="D1236" s="182"/>
    </row>
    <row r="1237" spans="1:4" ht="12.75">
      <c r="A1237" s="14"/>
      <c r="C1237" s="196"/>
      <c r="D1237" s="182"/>
    </row>
    <row r="1238" spans="1:4" ht="12.75">
      <c r="A1238" s="14"/>
      <c r="C1238" s="196"/>
      <c r="D1238" s="182"/>
    </row>
    <row r="1239" spans="1:4" ht="12.75">
      <c r="A1239" s="14"/>
      <c r="C1239" s="196"/>
      <c r="D1239" s="182"/>
    </row>
    <row r="1240" spans="1:4" ht="12.75">
      <c r="A1240" s="14"/>
      <c r="C1240" s="196"/>
      <c r="D1240" s="182"/>
    </row>
    <row r="1241" spans="1:4" ht="12.75">
      <c r="A1241" s="14"/>
      <c r="C1241" s="196"/>
      <c r="D1241" s="182"/>
    </row>
    <row r="1242" spans="1:4" ht="12.75">
      <c r="A1242" s="14"/>
      <c r="C1242" s="196"/>
      <c r="D1242" s="182"/>
    </row>
    <row r="1243" spans="1:4" ht="12.75">
      <c r="A1243" s="14"/>
      <c r="C1243" s="196"/>
      <c r="D1243" s="182"/>
    </row>
    <row r="1244" spans="1:4" ht="12.75">
      <c r="A1244" s="14"/>
      <c r="C1244" s="196"/>
      <c r="D1244" s="182"/>
    </row>
    <row r="1245" spans="1:4" ht="12.75">
      <c r="A1245" s="14"/>
      <c r="C1245" s="196"/>
      <c r="D1245" s="182"/>
    </row>
    <row r="1246" spans="1:4" ht="12.75">
      <c r="A1246" s="14"/>
      <c r="C1246" s="196"/>
      <c r="D1246" s="182"/>
    </row>
    <row r="1247" spans="1:4" ht="12.75">
      <c r="A1247" s="14"/>
      <c r="C1247" s="196"/>
      <c r="D1247" s="182"/>
    </row>
    <row r="1248" spans="1:4" ht="12.75">
      <c r="A1248" s="14"/>
      <c r="C1248" s="196"/>
      <c r="D1248" s="182"/>
    </row>
    <row r="1249" spans="1:4" ht="12.75">
      <c r="A1249" s="14"/>
      <c r="C1249" s="196"/>
      <c r="D1249" s="182"/>
    </row>
    <row r="1250" spans="1:4" ht="12.75">
      <c r="A1250" s="14"/>
      <c r="C1250" s="196"/>
      <c r="D1250" s="182"/>
    </row>
    <row r="1251" spans="1:4" ht="12.75">
      <c r="A1251" s="14"/>
      <c r="C1251" s="196"/>
      <c r="D1251" s="182"/>
    </row>
    <row r="1252" spans="1:4" ht="12.75">
      <c r="A1252" s="14"/>
      <c r="C1252" s="196"/>
      <c r="D1252" s="182"/>
    </row>
    <row r="1253" spans="1:4" ht="12.75">
      <c r="A1253" s="14"/>
      <c r="C1253" s="196"/>
      <c r="D1253" s="182"/>
    </row>
    <row r="1254" spans="1:4" ht="12.75">
      <c r="A1254" s="14"/>
      <c r="C1254" s="196"/>
      <c r="D1254" s="182"/>
    </row>
    <row r="1255" spans="1:4" ht="12.75">
      <c r="A1255" s="14"/>
      <c r="C1255" s="196"/>
      <c r="D1255" s="182"/>
    </row>
    <row r="1256" spans="1:4" ht="12.75">
      <c r="A1256" s="14"/>
      <c r="C1256" s="196"/>
      <c r="D1256" s="182"/>
    </row>
    <row r="1257" spans="1:4" ht="12.75">
      <c r="A1257" s="14"/>
      <c r="C1257" s="196"/>
      <c r="D1257" s="182"/>
    </row>
    <row r="1258" spans="1:4" ht="12.75">
      <c r="A1258" s="14"/>
      <c r="C1258" s="196"/>
      <c r="D1258" s="182"/>
    </row>
    <row r="1259" spans="1:4" ht="12.75">
      <c r="A1259" s="14"/>
      <c r="C1259" s="196"/>
      <c r="D1259" s="182"/>
    </row>
    <row r="1260" spans="1:4" ht="12.75">
      <c r="A1260" s="14"/>
      <c r="C1260" s="196"/>
      <c r="D1260" s="182"/>
    </row>
    <row r="1261" spans="1:4" ht="12.75">
      <c r="A1261" s="14"/>
      <c r="C1261" s="196"/>
      <c r="D1261" s="182"/>
    </row>
    <row r="1262" spans="1:4" ht="12.75">
      <c r="A1262" s="14"/>
      <c r="C1262" s="196"/>
      <c r="D1262" s="182"/>
    </row>
    <row r="1263" spans="1:4" ht="12.75">
      <c r="A1263" s="14"/>
      <c r="C1263" s="196"/>
      <c r="D1263" s="182"/>
    </row>
    <row r="1264" spans="1:4" ht="12.75">
      <c r="A1264" s="14"/>
      <c r="C1264" s="196"/>
      <c r="D1264" s="182"/>
    </row>
    <row r="1265" spans="1:4" ht="12.75">
      <c r="A1265" s="14"/>
      <c r="C1265" s="196"/>
      <c r="D1265" s="182"/>
    </row>
    <row r="1266" spans="1:4" ht="12.75">
      <c r="A1266" s="14"/>
      <c r="C1266" s="196"/>
      <c r="D1266" s="182"/>
    </row>
    <row r="1267" spans="1:4" ht="12.75">
      <c r="A1267" s="14"/>
      <c r="C1267" s="196"/>
      <c r="D1267" s="182"/>
    </row>
    <row r="1268" spans="1:4" ht="12.75">
      <c r="A1268" s="14"/>
      <c r="C1268" s="196"/>
      <c r="D1268" s="182"/>
    </row>
    <row r="1269" spans="1:4" ht="12.75">
      <c r="A1269" s="14"/>
      <c r="C1269" s="196"/>
      <c r="D1269" s="182"/>
    </row>
    <row r="1270" spans="1:4" ht="12.75">
      <c r="A1270" s="14"/>
      <c r="C1270" s="196"/>
      <c r="D1270" s="182"/>
    </row>
    <row r="1271" spans="1:4" ht="12.75">
      <c r="A1271" s="14"/>
      <c r="C1271" s="196"/>
      <c r="D1271" s="182"/>
    </row>
    <row r="1272" spans="1:4" ht="12.75">
      <c r="A1272" s="14"/>
      <c r="C1272" s="196"/>
      <c r="D1272" s="182"/>
    </row>
    <row r="1273" spans="1:4" ht="12.75">
      <c r="A1273" s="14"/>
      <c r="C1273" s="196"/>
      <c r="D1273" s="182"/>
    </row>
    <row r="1274" spans="1:4" ht="12.75">
      <c r="A1274" s="14"/>
      <c r="C1274" s="196"/>
      <c r="D1274" s="182"/>
    </row>
    <row r="1275" spans="1:4" ht="12.75">
      <c r="A1275" s="14"/>
      <c r="C1275" s="196"/>
      <c r="D1275" s="182"/>
    </row>
    <row r="1276" spans="1:4" ht="12.75">
      <c r="A1276" s="14"/>
      <c r="C1276" s="196"/>
      <c r="D1276" s="182"/>
    </row>
    <row r="1277" spans="1:4" ht="12.75">
      <c r="A1277" s="14"/>
      <c r="C1277" s="196"/>
      <c r="D1277" s="182"/>
    </row>
    <row r="1278" spans="1:4" ht="12.75">
      <c r="A1278" s="14"/>
      <c r="C1278" s="196"/>
      <c r="D1278" s="182"/>
    </row>
    <row r="1279" spans="1:4" ht="12.75">
      <c r="A1279" s="14"/>
      <c r="C1279" s="196"/>
      <c r="D1279" s="182"/>
    </row>
    <row r="1280" spans="1:4" ht="12.75">
      <c r="A1280" s="14"/>
      <c r="C1280" s="196"/>
      <c r="D1280" s="182"/>
    </row>
    <row r="1281" spans="1:4" ht="12.75">
      <c r="A1281" s="14"/>
      <c r="C1281" s="196"/>
      <c r="D1281" s="182"/>
    </row>
    <row r="1282" spans="1:4" ht="12.75">
      <c r="A1282" s="14"/>
      <c r="C1282" s="196"/>
      <c r="D1282" s="182"/>
    </row>
    <row r="1283" spans="1:4" ht="12.75">
      <c r="A1283" s="14"/>
      <c r="C1283" s="196"/>
      <c r="D1283" s="182"/>
    </row>
    <row r="1284" spans="1:4" ht="12.75">
      <c r="A1284" s="14"/>
      <c r="C1284" s="196"/>
      <c r="D1284" s="182"/>
    </row>
    <row r="1285" spans="1:4" ht="12.75">
      <c r="A1285" s="14"/>
      <c r="C1285" s="196"/>
      <c r="D1285" s="182"/>
    </row>
    <row r="1286" spans="1:4" ht="12.75">
      <c r="A1286" s="14"/>
      <c r="C1286" s="196"/>
      <c r="D1286" s="182"/>
    </row>
    <row r="1287" spans="1:4" ht="12.75">
      <c r="A1287" s="14"/>
      <c r="C1287" s="196"/>
      <c r="D1287" s="182"/>
    </row>
    <row r="1288" spans="1:4" ht="12.75">
      <c r="A1288" s="14"/>
      <c r="C1288" s="196"/>
      <c r="D1288" s="182"/>
    </row>
    <row r="1289" spans="1:4" ht="12.75">
      <c r="A1289" s="14"/>
      <c r="C1289" s="196"/>
      <c r="D1289" s="182"/>
    </row>
    <row r="1290" spans="1:4" ht="12.75">
      <c r="A1290" s="14"/>
      <c r="C1290" s="196"/>
      <c r="D1290" s="182"/>
    </row>
    <row r="1291" spans="1:4" ht="12.75">
      <c r="A1291" s="14"/>
      <c r="C1291" s="196"/>
      <c r="D1291" s="182"/>
    </row>
    <row r="1292" spans="1:4" ht="12.75">
      <c r="A1292" s="14"/>
      <c r="C1292" s="196"/>
      <c r="D1292" s="182"/>
    </row>
    <row r="1293" spans="1:4" ht="12.75">
      <c r="A1293" s="14"/>
      <c r="C1293" s="196"/>
      <c r="D1293" s="182"/>
    </row>
    <row r="1294" spans="1:4" ht="12.75">
      <c r="A1294" s="14"/>
      <c r="C1294" s="196"/>
      <c r="D1294" s="182"/>
    </row>
    <row r="1295" spans="1:4" ht="12.75">
      <c r="A1295" s="14"/>
      <c r="C1295" s="196"/>
      <c r="D1295" s="182"/>
    </row>
    <row r="1296" spans="1:4" ht="12.75">
      <c r="A1296" s="14"/>
      <c r="C1296" s="196"/>
      <c r="D1296" s="182"/>
    </row>
    <row r="1297" spans="1:4" ht="12.75">
      <c r="A1297" s="14"/>
      <c r="C1297" s="196"/>
      <c r="D1297" s="182"/>
    </row>
    <row r="1298" spans="1:4" ht="12.75">
      <c r="A1298" s="14"/>
      <c r="C1298" s="196"/>
      <c r="D1298" s="182"/>
    </row>
    <row r="1299" spans="1:4" ht="12.75">
      <c r="A1299" s="14"/>
      <c r="C1299" s="196"/>
      <c r="D1299" s="182"/>
    </row>
    <row r="1300" spans="1:4" ht="12.75">
      <c r="A1300" s="14"/>
      <c r="C1300" s="196"/>
      <c r="D1300" s="182"/>
    </row>
    <row r="1301" spans="1:4" ht="12.75">
      <c r="A1301" s="14"/>
      <c r="C1301" s="196"/>
      <c r="D1301" s="182"/>
    </row>
    <row r="1302" spans="1:4" ht="12.75">
      <c r="A1302" s="14"/>
      <c r="C1302" s="196"/>
      <c r="D1302" s="182"/>
    </row>
    <row r="1303" spans="1:4" ht="12.75">
      <c r="A1303" s="14"/>
      <c r="C1303" s="196"/>
      <c r="D1303" s="182"/>
    </row>
    <row r="1304" spans="1:4" ht="12.75">
      <c r="A1304" s="14"/>
      <c r="C1304" s="196"/>
      <c r="D1304" s="182"/>
    </row>
    <row r="1305" spans="1:4" ht="12.75">
      <c r="A1305" s="14"/>
      <c r="C1305" s="196"/>
      <c r="D1305" s="182"/>
    </row>
    <row r="1306" spans="1:4" ht="12.75">
      <c r="A1306" s="14"/>
      <c r="C1306" s="196"/>
      <c r="D1306" s="182"/>
    </row>
    <row r="1307" spans="1:4" ht="12.75">
      <c r="A1307" s="14"/>
      <c r="C1307" s="196"/>
      <c r="D1307" s="182"/>
    </row>
    <row r="1308" spans="1:4" ht="12.75">
      <c r="A1308" s="14"/>
      <c r="C1308" s="196"/>
      <c r="D1308" s="182"/>
    </row>
    <row r="1309" spans="1:4" ht="12.75">
      <c r="A1309" s="14"/>
      <c r="C1309" s="196"/>
      <c r="D1309" s="182"/>
    </row>
    <row r="1310" spans="1:4" ht="12.75">
      <c r="A1310" s="14"/>
      <c r="C1310" s="196"/>
      <c r="D1310" s="182"/>
    </row>
    <row r="1311" spans="1:4" ht="12.75">
      <c r="A1311" s="14"/>
      <c r="C1311" s="196"/>
      <c r="D1311" s="182"/>
    </row>
    <row r="1312" spans="1:4" ht="12.75">
      <c r="A1312" s="14"/>
      <c r="C1312" s="196"/>
      <c r="D1312" s="182"/>
    </row>
    <row r="1313" spans="1:4" ht="12.75">
      <c r="A1313" s="14"/>
      <c r="C1313" s="196"/>
      <c r="D1313" s="182"/>
    </row>
    <row r="1314" spans="1:4" ht="12.75">
      <c r="A1314" s="14"/>
      <c r="C1314" s="196"/>
      <c r="D1314" s="182"/>
    </row>
    <row r="1315" spans="1:4" ht="12.75">
      <c r="A1315" s="14"/>
      <c r="C1315" s="196"/>
      <c r="D1315" s="182"/>
    </row>
    <row r="1316" spans="1:4" ht="12.75">
      <c r="A1316" s="14"/>
      <c r="C1316" s="196"/>
      <c r="D1316" s="182"/>
    </row>
    <row r="1317" spans="1:4" ht="12.75">
      <c r="A1317" s="14"/>
      <c r="C1317" s="196"/>
      <c r="D1317" s="182"/>
    </row>
    <row r="1318" spans="1:4" ht="12.75">
      <c r="A1318" s="14"/>
      <c r="C1318" s="196"/>
      <c r="D1318" s="182"/>
    </row>
    <row r="1319" spans="1:4" ht="12.75">
      <c r="A1319" s="14"/>
      <c r="C1319" s="196"/>
      <c r="D1319" s="182"/>
    </row>
    <row r="1320" spans="1:4" ht="12.75">
      <c r="A1320" s="14"/>
      <c r="C1320" s="196"/>
      <c r="D1320" s="182"/>
    </row>
    <row r="1321" spans="1:4" ht="12.75">
      <c r="A1321" s="14"/>
      <c r="C1321" s="196"/>
      <c r="D1321" s="182"/>
    </row>
    <row r="1322" spans="1:4" ht="12.75">
      <c r="A1322" s="14"/>
      <c r="C1322" s="196"/>
      <c r="D1322" s="182"/>
    </row>
    <row r="1323" spans="1:4" ht="12.75">
      <c r="A1323" s="14"/>
      <c r="C1323" s="196"/>
      <c r="D1323" s="182"/>
    </row>
    <row r="1324" spans="1:4" ht="12.75">
      <c r="A1324" s="14"/>
      <c r="C1324" s="196"/>
      <c r="D1324" s="182"/>
    </row>
    <row r="1325" spans="1:4" ht="12.75">
      <c r="A1325" s="14"/>
      <c r="C1325" s="196"/>
      <c r="D1325" s="182"/>
    </row>
    <row r="1326" spans="1:4" ht="12.75">
      <c r="A1326" s="14"/>
      <c r="C1326" s="196"/>
      <c r="D1326" s="182"/>
    </row>
    <row r="1327" spans="1:4" ht="12.75">
      <c r="A1327" s="14"/>
      <c r="C1327" s="196"/>
      <c r="D1327" s="182"/>
    </row>
    <row r="1328" spans="1:4" ht="12.75">
      <c r="A1328" s="14"/>
      <c r="C1328" s="196"/>
      <c r="D1328" s="182"/>
    </row>
    <row r="1329" spans="1:4" ht="12.75">
      <c r="A1329" s="14"/>
      <c r="C1329" s="196"/>
      <c r="D1329" s="182"/>
    </row>
    <row r="1330" spans="1:4" ht="12.75">
      <c r="A1330" s="14"/>
      <c r="C1330" s="196"/>
      <c r="D1330" s="182"/>
    </row>
    <row r="1331" spans="1:4" ht="12.75">
      <c r="A1331" s="14"/>
      <c r="C1331" s="196"/>
      <c r="D1331" s="182"/>
    </row>
    <row r="1332" spans="1:4" ht="12.75">
      <c r="A1332" s="14"/>
      <c r="C1332" s="196"/>
      <c r="D1332" s="182"/>
    </row>
    <row r="1333" spans="1:4" ht="12.75">
      <c r="A1333" s="14"/>
      <c r="C1333" s="196"/>
      <c r="D1333" s="182"/>
    </row>
    <row r="1334" spans="1:4" ht="12.75">
      <c r="A1334" s="14"/>
      <c r="C1334" s="196"/>
      <c r="D1334" s="182"/>
    </row>
    <row r="1335" spans="1:4" ht="12.75">
      <c r="A1335" s="14"/>
      <c r="C1335" s="196"/>
      <c r="D1335" s="182"/>
    </row>
    <row r="1336" spans="1:4" ht="12.75">
      <c r="A1336" s="14"/>
      <c r="C1336" s="196"/>
      <c r="D1336" s="182"/>
    </row>
    <row r="1337" spans="1:4" ht="12.75">
      <c r="A1337" s="14"/>
      <c r="C1337" s="196"/>
      <c r="D1337" s="182"/>
    </row>
    <row r="1338" spans="1:4" ht="12.75">
      <c r="A1338" s="14"/>
      <c r="C1338" s="196"/>
      <c r="D1338" s="182"/>
    </row>
    <row r="1339" spans="1:4" ht="12.75">
      <c r="A1339" s="14"/>
      <c r="C1339" s="196"/>
      <c r="D1339" s="182"/>
    </row>
    <row r="1340" spans="1:4" ht="12.75">
      <c r="A1340" s="14"/>
      <c r="C1340" s="196"/>
      <c r="D1340" s="182"/>
    </row>
    <row r="1341" spans="1:4" ht="12.75">
      <c r="A1341" s="14"/>
      <c r="C1341" s="196"/>
      <c r="D1341" s="182"/>
    </row>
    <row r="1342" spans="1:4" ht="12.75">
      <c r="A1342" s="14"/>
      <c r="C1342" s="196"/>
      <c r="D1342" s="182"/>
    </row>
    <row r="1343" spans="1:4" ht="12.75">
      <c r="A1343" s="14"/>
      <c r="C1343" s="196"/>
      <c r="D1343" s="182"/>
    </row>
    <row r="1344" spans="1:4" ht="12.75">
      <c r="A1344" s="14"/>
      <c r="C1344" s="196"/>
      <c r="D1344" s="182"/>
    </row>
    <row r="1345" spans="1:4" ht="12.75">
      <c r="A1345" s="14"/>
      <c r="C1345" s="196"/>
      <c r="D1345" s="182"/>
    </row>
    <row r="1346" spans="1:4" ht="12.75">
      <c r="A1346" s="14"/>
      <c r="C1346" s="196"/>
      <c r="D1346" s="182"/>
    </row>
    <row r="1347" spans="1:4" ht="12.75">
      <c r="A1347" s="14"/>
      <c r="C1347" s="196"/>
      <c r="D1347" s="182"/>
    </row>
    <row r="1348" spans="1:4" ht="12.75">
      <c r="A1348" s="14"/>
      <c r="C1348" s="196"/>
      <c r="D1348" s="182"/>
    </row>
    <row r="1349" spans="1:4" ht="12.75">
      <c r="A1349" s="14"/>
      <c r="C1349" s="196"/>
      <c r="D1349" s="182"/>
    </row>
    <row r="1350" spans="1:4" ht="12.75">
      <c r="A1350" s="14"/>
      <c r="C1350" s="196"/>
      <c r="D1350" s="182"/>
    </row>
    <row r="1351" spans="1:4" ht="12.75">
      <c r="A1351" s="14"/>
      <c r="C1351" s="196"/>
      <c r="D1351" s="182"/>
    </row>
    <row r="1352" spans="1:4" ht="12.75">
      <c r="A1352" s="14"/>
      <c r="C1352" s="196"/>
      <c r="D1352" s="182"/>
    </row>
    <row r="1353" spans="1:4" ht="12.75">
      <c r="A1353" s="14"/>
      <c r="C1353" s="196"/>
      <c r="D1353" s="182"/>
    </row>
    <row r="1354" spans="1:4" ht="12.75">
      <c r="A1354" s="14"/>
      <c r="C1354" s="196"/>
      <c r="D1354" s="182"/>
    </row>
    <row r="1355" spans="1:4" ht="12.75">
      <c r="A1355" s="14"/>
      <c r="C1355" s="196"/>
      <c r="D1355" s="182"/>
    </row>
    <row r="1356" spans="1:4" ht="12.75">
      <c r="A1356" s="14"/>
      <c r="C1356" s="196"/>
      <c r="D1356" s="182"/>
    </row>
    <row r="1357" spans="1:4" ht="12.75">
      <c r="A1357" s="14"/>
      <c r="C1357" s="196"/>
      <c r="D1357" s="182"/>
    </row>
    <row r="1358" spans="1:4" ht="12.75">
      <c r="A1358" s="14"/>
      <c r="C1358" s="196"/>
      <c r="D1358" s="182"/>
    </row>
    <row r="1359" spans="1:4" ht="12.75">
      <c r="A1359" s="14"/>
      <c r="C1359" s="196"/>
      <c r="D1359" s="182"/>
    </row>
    <row r="1360" spans="1:4" ht="12.75">
      <c r="A1360" s="14"/>
      <c r="C1360" s="196"/>
      <c r="D1360" s="182"/>
    </row>
    <row r="1361" spans="1:4" ht="12.75">
      <c r="A1361" s="14"/>
      <c r="C1361" s="196"/>
      <c r="D1361" s="182"/>
    </row>
    <row r="1362" spans="1:4" ht="12.75">
      <c r="A1362" s="14"/>
      <c r="C1362" s="196"/>
      <c r="D1362" s="182"/>
    </row>
    <row r="1363" spans="1:4" ht="12.75">
      <c r="A1363" s="14"/>
      <c r="C1363" s="196"/>
      <c r="D1363" s="182"/>
    </row>
    <row r="1364" spans="1:4" ht="12.75">
      <c r="A1364" s="14"/>
      <c r="C1364" s="196"/>
      <c r="D1364" s="182"/>
    </row>
    <row r="1365" spans="1:4" ht="12.75">
      <c r="A1365" s="14"/>
      <c r="C1365" s="196"/>
      <c r="D1365" s="182"/>
    </row>
    <row r="1366" spans="1:4" ht="12.75">
      <c r="A1366" s="14"/>
      <c r="C1366" s="196"/>
      <c r="D1366" s="182"/>
    </row>
    <row r="1367" spans="1:4" ht="12.75">
      <c r="A1367" s="14"/>
      <c r="C1367" s="196"/>
      <c r="D1367" s="182"/>
    </row>
    <row r="1368" spans="1:4" ht="12.75">
      <c r="A1368" s="14"/>
      <c r="C1368" s="196"/>
      <c r="D1368" s="182"/>
    </row>
    <row r="1369" spans="1:4" ht="12.75">
      <c r="A1369" s="14"/>
      <c r="C1369" s="196"/>
      <c r="D1369" s="182"/>
    </row>
    <row r="1370" spans="1:4" ht="12.75">
      <c r="A1370" s="14"/>
      <c r="C1370" s="196"/>
      <c r="D1370" s="182"/>
    </row>
    <row r="1371" spans="1:4" ht="12.75">
      <c r="A1371" s="14"/>
      <c r="C1371" s="196"/>
      <c r="D1371" s="182"/>
    </row>
    <row r="1372" spans="1:4" ht="12.75">
      <c r="A1372" s="14"/>
      <c r="C1372" s="196"/>
      <c r="D1372" s="182"/>
    </row>
    <row r="1373" spans="1:4" ht="12.75">
      <c r="A1373" s="14"/>
      <c r="C1373" s="196"/>
      <c r="D1373" s="182"/>
    </row>
    <row r="1374" spans="1:4" ht="12.75">
      <c r="A1374" s="14"/>
      <c r="C1374" s="196"/>
      <c r="D1374" s="182"/>
    </row>
    <row r="1375" spans="1:4" ht="12.75">
      <c r="A1375" s="14"/>
      <c r="C1375" s="196"/>
      <c r="D1375" s="182"/>
    </row>
    <row r="1376" spans="1:4" ht="12.75">
      <c r="A1376" s="14"/>
      <c r="C1376" s="196"/>
      <c r="D1376" s="182"/>
    </row>
    <row r="1377" spans="1:4" ht="12.75">
      <c r="A1377" s="14"/>
      <c r="C1377" s="196"/>
      <c r="D1377" s="182"/>
    </row>
    <row r="1378" spans="1:4" ht="12.75">
      <c r="A1378" s="14"/>
      <c r="C1378" s="196"/>
      <c r="D1378" s="182"/>
    </row>
    <row r="1379" spans="1:4" ht="12.75">
      <c r="A1379" s="14"/>
      <c r="C1379" s="196"/>
      <c r="D1379" s="182"/>
    </row>
    <row r="1380" spans="1:4" ht="12.75">
      <c r="A1380" s="14"/>
      <c r="C1380" s="196"/>
      <c r="D1380" s="182"/>
    </row>
    <row r="1381" spans="1:4" ht="12.75">
      <c r="A1381" s="14"/>
      <c r="C1381" s="196"/>
      <c r="D1381" s="182"/>
    </row>
    <row r="1382" spans="1:4" ht="12.75">
      <c r="A1382" s="14"/>
      <c r="C1382" s="196"/>
      <c r="D1382" s="182"/>
    </row>
    <row r="1383" spans="1:4" ht="12.75">
      <c r="A1383" s="14"/>
      <c r="C1383" s="196"/>
      <c r="D1383" s="182"/>
    </row>
    <row r="1384" spans="1:4" ht="12.75">
      <c r="A1384" s="14"/>
      <c r="C1384" s="196"/>
      <c r="D1384" s="182"/>
    </row>
    <row r="1385" spans="1:4" ht="12.75">
      <c r="A1385" s="14"/>
      <c r="C1385" s="196"/>
      <c r="D1385" s="182"/>
    </row>
    <row r="1386" spans="1:4" ht="12.75">
      <c r="A1386" s="14"/>
      <c r="C1386" s="196"/>
      <c r="D1386" s="182"/>
    </row>
    <row r="1387" spans="1:4" ht="12.75">
      <c r="A1387" s="14"/>
      <c r="C1387" s="196"/>
      <c r="D1387" s="182"/>
    </row>
    <row r="1388" spans="1:4" ht="12.75">
      <c r="A1388" s="14"/>
      <c r="C1388" s="196"/>
      <c r="D1388" s="182"/>
    </row>
    <row r="1389" spans="1:4" ht="12.75">
      <c r="A1389" s="14"/>
      <c r="C1389" s="196"/>
      <c r="D1389" s="182"/>
    </row>
    <row r="1390" spans="1:4" ht="12.75">
      <c r="A1390" s="14"/>
      <c r="C1390" s="196"/>
      <c r="D1390" s="182"/>
    </row>
    <row r="1391" spans="1:4" ht="12.75">
      <c r="A1391" s="14"/>
      <c r="C1391" s="196"/>
      <c r="D1391" s="182"/>
    </row>
    <row r="1392" spans="1:4" ht="12.75">
      <c r="A1392" s="14"/>
      <c r="C1392" s="196"/>
      <c r="D1392" s="182"/>
    </row>
    <row r="1393" spans="1:4" ht="12.75">
      <c r="A1393" s="14"/>
      <c r="C1393" s="196"/>
      <c r="D1393" s="182"/>
    </row>
    <row r="1394" spans="1:4" ht="12.75">
      <c r="A1394" s="14"/>
      <c r="C1394" s="196"/>
      <c r="D1394" s="182"/>
    </row>
    <row r="1395" spans="1:4" ht="12.75">
      <c r="A1395" s="14"/>
      <c r="C1395" s="196"/>
      <c r="D1395" s="182"/>
    </row>
    <row r="1396" spans="1:4" ht="12.75">
      <c r="A1396" s="14"/>
      <c r="C1396" s="196"/>
      <c r="D1396" s="182"/>
    </row>
    <row r="1397" spans="1:4" ht="12.75">
      <c r="A1397" s="14"/>
      <c r="C1397" s="196"/>
      <c r="D1397" s="182"/>
    </row>
    <row r="1398" spans="1:4" ht="12.75">
      <c r="A1398" s="14"/>
      <c r="C1398" s="196"/>
      <c r="D1398" s="182"/>
    </row>
    <row r="1399" spans="1:4" ht="12.75">
      <c r="A1399" s="14"/>
      <c r="C1399" s="196"/>
      <c r="D1399" s="182"/>
    </row>
    <row r="1400" spans="1:4" ht="12.75">
      <c r="A1400" s="14"/>
      <c r="C1400" s="196"/>
      <c r="D1400" s="182"/>
    </row>
    <row r="1401" spans="1:4" ht="12.75">
      <c r="A1401" s="14"/>
      <c r="C1401" s="196"/>
      <c r="D1401" s="182"/>
    </row>
    <row r="1402" spans="1:4" ht="12.75">
      <c r="A1402" s="14"/>
      <c r="C1402" s="196"/>
      <c r="D1402" s="182"/>
    </row>
    <row r="1403" spans="1:4" ht="12.75">
      <c r="A1403" s="14"/>
      <c r="C1403" s="196"/>
      <c r="D1403" s="182"/>
    </row>
    <row r="1404" spans="1:4" ht="12.75">
      <c r="A1404" s="14"/>
      <c r="C1404" s="196"/>
      <c r="D1404" s="182"/>
    </row>
    <row r="1405" spans="1:4" ht="12.75">
      <c r="A1405" s="14"/>
      <c r="C1405" s="196"/>
      <c r="D1405" s="182"/>
    </row>
    <row r="1406" spans="1:4" ht="12.75">
      <c r="A1406" s="14"/>
      <c r="C1406" s="196"/>
      <c r="D1406" s="182"/>
    </row>
    <row r="1407" spans="1:4" ht="12.75">
      <c r="A1407" s="14"/>
      <c r="C1407" s="196"/>
      <c r="D1407" s="182"/>
    </row>
    <row r="1408" spans="1:4" ht="12.75">
      <c r="A1408" s="14"/>
      <c r="C1408" s="196"/>
      <c r="D1408" s="182"/>
    </row>
    <row r="1409" spans="1:4" ht="12.75">
      <c r="A1409" s="14"/>
      <c r="C1409" s="196"/>
      <c r="D1409" s="182"/>
    </row>
    <row r="1410" spans="1:4" ht="12.75">
      <c r="A1410" s="14"/>
      <c r="C1410" s="196"/>
      <c r="D1410" s="182"/>
    </row>
    <row r="1411" spans="1:4" ht="12.75">
      <c r="A1411" s="14"/>
      <c r="C1411" s="196"/>
      <c r="D1411" s="182"/>
    </row>
    <row r="1412" spans="1:4" ht="12.75">
      <c r="A1412" s="14"/>
      <c r="C1412" s="196"/>
      <c r="D1412" s="182"/>
    </row>
    <row r="1413" spans="1:4" ht="12.75">
      <c r="A1413" s="14"/>
      <c r="C1413" s="196"/>
      <c r="D1413" s="182"/>
    </row>
    <row r="1414" spans="1:4" ht="12.75">
      <c r="A1414" s="14"/>
      <c r="C1414" s="196"/>
      <c r="D1414" s="182"/>
    </row>
    <row r="1415" spans="1:4" ht="12.75">
      <c r="A1415" s="14"/>
      <c r="C1415" s="196"/>
      <c r="D1415" s="182"/>
    </row>
    <row r="1416" spans="1:4" ht="12.75">
      <c r="A1416" s="14"/>
      <c r="C1416" s="196"/>
      <c r="D1416" s="182"/>
    </row>
    <row r="1417" spans="1:4" ht="12.75">
      <c r="A1417" s="14"/>
      <c r="C1417" s="196"/>
      <c r="D1417" s="182"/>
    </row>
    <row r="1418" spans="1:4" ht="12.75">
      <c r="A1418" s="14"/>
      <c r="C1418" s="196"/>
      <c r="D1418" s="182"/>
    </row>
    <row r="1419" spans="1:4" ht="12.75">
      <c r="A1419" s="14"/>
      <c r="C1419" s="196"/>
      <c r="D1419" s="182"/>
    </row>
    <row r="1420" spans="1:4" ht="12.75">
      <c r="A1420" s="14"/>
      <c r="C1420" s="196"/>
      <c r="D1420" s="182"/>
    </row>
    <row r="1421" spans="1:4" ht="12.75">
      <c r="A1421" s="14"/>
      <c r="C1421" s="196"/>
      <c r="D1421" s="182"/>
    </row>
    <row r="1422" spans="1:4" ht="12.75">
      <c r="A1422" s="14"/>
      <c r="C1422" s="196"/>
      <c r="D1422" s="182"/>
    </row>
    <row r="1423" spans="1:4" ht="12.75">
      <c r="A1423" s="14"/>
      <c r="C1423" s="196"/>
      <c r="D1423" s="182"/>
    </row>
    <row r="1424" spans="1:4" ht="12.75">
      <c r="A1424" s="14"/>
      <c r="C1424" s="196"/>
      <c r="D1424" s="182"/>
    </row>
    <row r="1425" spans="1:4" ht="12.75">
      <c r="A1425" s="14"/>
      <c r="C1425" s="196"/>
      <c r="D1425" s="182"/>
    </row>
    <row r="1426" spans="1:4" ht="12.75">
      <c r="A1426" s="14"/>
      <c r="C1426" s="196"/>
      <c r="D1426" s="182"/>
    </row>
    <row r="1427" spans="1:4" ht="12.75">
      <c r="A1427" s="14"/>
      <c r="C1427" s="196"/>
      <c r="D1427" s="182"/>
    </row>
    <row r="1428" spans="1:4" ht="12.75">
      <c r="A1428" s="14"/>
      <c r="C1428" s="196"/>
      <c r="D1428" s="182"/>
    </row>
    <row r="1429" spans="1:4" ht="12.75">
      <c r="A1429" s="14"/>
      <c r="C1429" s="196"/>
      <c r="D1429" s="182"/>
    </row>
    <row r="1430" spans="1:4" ht="12.75">
      <c r="A1430" s="14"/>
      <c r="C1430" s="196"/>
      <c r="D1430" s="182"/>
    </row>
    <row r="1431" spans="1:4" ht="12.75">
      <c r="A1431" s="14"/>
      <c r="C1431" s="196"/>
      <c r="D1431" s="182"/>
    </row>
    <row r="1432" spans="1:4" ht="12.75">
      <c r="A1432" s="14"/>
      <c r="C1432" s="196"/>
      <c r="D1432" s="182"/>
    </row>
    <row r="1433" spans="1:4" ht="12.75">
      <c r="A1433" s="14"/>
      <c r="C1433" s="196"/>
      <c r="D1433" s="182"/>
    </row>
    <row r="1434" spans="1:4" ht="12.75">
      <c r="A1434" s="14"/>
      <c r="C1434" s="196"/>
      <c r="D1434" s="182"/>
    </row>
    <row r="1435" spans="1:4" ht="12.75">
      <c r="A1435" s="14"/>
      <c r="C1435" s="196"/>
      <c r="D1435" s="182"/>
    </row>
    <row r="1436" spans="1:4" ht="12.75">
      <c r="A1436" s="14"/>
      <c r="C1436" s="196"/>
      <c r="D1436" s="182"/>
    </row>
    <row r="1437" spans="1:4" ht="12.75">
      <c r="A1437" s="14"/>
      <c r="C1437" s="196"/>
      <c r="D1437" s="182"/>
    </row>
    <row r="1438" spans="1:4" ht="12.75">
      <c r="A1438" s="14"/>
      <c r="C1438" s="196"/>
      <c r="D1438" s="182"/>
    </row>
    <row r="1439" spans="1:4" ht="12.75">
      <c r="A1439" s="14"/>
      <c r="C1439" s="196"/>
      <c r="D1439" s="182"/>
    </row>
    <row r="1440" spans="1:4" ht="12.75">
      <c r="A1440" s="14"/>
      <c r="C1440" s="196"/>
      <c r="D1440" s="182"/>
    </row>
    <row r="1441" spans="1:4" ht="12.75">
      <c r="A1441" s="14"/>
      <c r="C1441" s="196"/>
      <c r="D1441" s="182"/>
    </row>
    <row r="1442" spans="1:4" ht="12.75">
      <c r="A1442" s="14"/>
      <c r="C1442" s="196"/>
      <c r="D1442" s="182"/>
    </row>
    <row r="1443" spans="1:4" ht="12.75">
      <c r="A1443" s="14"/>
      <c r="C1443" s="196"/>
      <c r="D1443" s="182"/>
    </row>
    <row r="1444" spans="1:4" ht="12.75">
      <c r="A1444" s="14"/>
      <c r="C1444" s="196"/>
      <c r="D1444" s="182"/>
    </row>
    <row r="1445" spans="1:4" ht="12.75">
      <c r="A1445" s="14"/>
      <c r="C1445" s="196"/>
      <c r="D1445" s="182"/>
    </row>
    <row r="1446" spans="1:4" ht="12.75">
      <c r="A1446" s="14"/>
      <c r="C1446" s="196"/>
      <c r="D1446" s="182"/>
    </row>
    <row r="1447" spans="1:4" ht="12.75">
      <c r="A1447" s="14"/>
      <c r="C1447" s="196"/>
      <c r="D1447" s="182"/>
    </row>
    <row r="1448" spans="1:4" ht="12.75">
      <c r="A1448" s="14"/>
      <c r="C1448" s="196"/>
      <c r="D1448" s="182"/>
    </row>
    <row r="1449" spans="1:4" ht="12.75">
      <c r="A1449" s="14"/>
      <c r="C1449" s="196"/>
      <c r="D1449" s="182"/>
    </row>
    <row r="1450" spans="1:4" ht="12.75">
      <c r="A1450" s="14"/>
      <c r="C1450" s="196"/>
      <c r="D1450" s="182"/>
    </row>
    <row r="1451" spans="1:4" ht="12.75">
      <c r="A1451" s="14"/>
      <c r="C1451" s="196"/>
      <c r="D1451" s="182"/>
    </row>
    <row r="1452" spans="1:4" ht="12.75">
      <c r="A1452" s="14"/>
      <c r="C1452" s="196"/>
      <c r="D1452" s="182"/>
    </row>
    <row r="1453" spans="1:4" ht="12.75">
      <c r="A1453" s="14"/>
      <c r="C1453" s="196"/>
      <c r="D1453" s="182"/>
    </row>
    <row r="1454" spans="1:4" ht="12.75">
      <c r="A1454" s="14"/>
      <c r="C1454" s="196"/>
      <c r="D1454" s="182"/>
    </row>
    <row r="1455" spans="1:4" ht="12.75">
      <c r="A1455" s="14"/>
      <c r="C1455" s="196"/>
      <c r="D1455" s="182"/>
    </row>
    <row r="1456" spans="1:4" ht="12.75">
      <c r="A1456" s="14"/>
      <c r="C1456" s="196"/>
      <c r="D1456" s="182"/>
    </row>
    <row r="1457" spans="1:4" ht="12.75">
      <c r="A1457" s="14"/>
      <c r="C1457" s="196"/>
      <c r="D1457" s="182"/>
    </row>
    <row r="1458" spans="1:4" ht="12.75">
      <c r="A1458" s="14"/>
      <c r="C1458" s="196"/>
      <c r="D1458" s="182"/>
    </row>
    <row r="1459" spans="1:4" ht="12.75">
      <c r="A1459" s="14"/>
      <c r="C1459" s="196"/>
      <c r="D1459" s="182"/>
    </row>
    <row r="1460" spans="1:4" ht="12.75">
      <c r="A1460" s="14"/>
      <c r="C1460" s="196"/>
      <c r="D1460" s="182"/>
    </row>
    <row r="1461" spans="1:4" ht="12.75">
      <c r="A1461" s="14"/>
      <c r="C1461" s="196"/>
      <c r="D1461" s="182"/>
    </row>
    <row r="1462" spans="1:4" ht="12.75">
      <c r="A1462" s="14"/>
      <c r="C1462" s="196"/>
      <c r="D1462" s="182"/>
    </row>
    <row r="1463" spans="1:4" ht="12.75">
      <c r="A1463" s="14"/>
      <c r="C1463" s="196"/>
      <c r="D1463" s="182"/>
    </row>
    <row r="1464" spans="1:4" ht="12.75">
      <c r="A1464" s="14"/>
      <c r="C1464" s="196"/>
      <c r="D1464" s="182"/>
    </row>
    <row r="1465" spans="1:4" ht="12.75">
      <c r="A1465" s="14"/>
      <c r="C1465" s="196"/>
      <c r="D1465" s="182"/>
    </row>
    <row r="1466" spans="1:4" ht="12.75">
      <c r="A1466" s="14"/>
      <c r="C1466" s="196"/>
      <c r="D1466" s="182"/>
    </row>
    <row r="1467" spans="1:4" ht="12.75">
      <c r="A1467" s="14"/>
      <c r="C1467" s="196"/>
      <c r="D1467" s="182"/>
    </row>
    <row r="1468" spans="1:4" ht="12.75">
      <c r="A1468" s="14"/>
      <c r="C1468" s="196"/>
      <c r="D1468" s="182"/>
    </row>
    <row r="1469" spans="1:4" ht="12.75">
      <c r="A1469" s="14"/>
      <c r="C1469" s="196"/>
      <c r="D1469" s="182"/>
    </row>
    <row r="1470" spans="1:4" ht="12.75">
      <c r="A1470" s="14"/>
      <c r="C1470" s="196"/>
      <c r="D1470" s="182"/>
    </row>
    <row r="1471" spans="1:4" ht="12.75">
      <c r="A1471" s="14"/>
      <c r="C1471" s="196"/>
      <c r="D1471" s="182"/>
    </row>
    <row r="1472" spans="1:4" ht="12.75">
      <c r="A1472" s="14"/>
      <c r="C1472" s="196"/>
      <c r="D1472" s="182"/>
    </row>
    <row r="1473" spans="1:4" ht="12.75">
      <c r="A1473" s="14"/>
      <c r="C1473" s="196"/>
      <c r="D1473" s="182"/>
    </row>
    <row r="1474" spans="1:4" ht="12.75">
      <c r="A1474" s="14"/>
      <c r="C1474" s="196"/>
      <c r="D1474" s="182"/>
    </row>
    <row r="1475" spans="1:4" ht="12.75">
      <c r="A1475" s="14"/>
      <c r="C1475" s="196"/>
      <c r="D1475" s="182"/>
    </row>
    <row r="1476" spans="1:4" ht="12.75">
      <c r="A1476" s="14"/>
      <c r="C1476" s="196"/>
      <c r="D1476" s="182"/>
    </row>
    <row r="1477" spans="1:4" ht="12.75">
      <c r="A1477" s="14"/>
      <c r="C1477" s="196"/>
      <c r="D1477" s="182"/>
    </row>
    <row r="1478" spans="1:4" ht="12.75">
      <c r="A1478" s="14"/>
      <c r="C1478" s="196"/>
      <c r="D1478" s="182"/>
    </row>
    <row r="1479" spans="1:4" ht="12.75">
      <c r="A1479" s="14"/>
      <c r="C1479" s="196"/>
      <c r="D1479" s="182"/>
    </row>
    <row r="1480" spans="1:4" ht="12.75">
      <c r="A1480" s="14"/>
      <c r="C1480" s="196"/>
      <c r="D1480" s="182"/>
    </row>
    <row r="1481" spans="1:4" ht="12.75">
      <c r="A1481" s="14"/>
      <c r="C1481" s="196"/>
      <c r="D1481" s="182"/>
    </row>
    <row r="1482" spans="1:4" ht="12.75">
      <c r="A1482" s="14"/>
      <c r="C1482" s="196"/>
      <c r="D1482" s="182"/>
    </row>
    <row r="1483" spans="1:4" ht="12.75">
      <c r="A1483" s="14"/>
      <c r="C1483" s="196"/>
      <c r="D1483" s="182"/>
    </row>
    <row r="1484" spans="1:4" ht="12.75">
      <c r="A1484" s="14"/>
      <c r="C1484" s="196"/>
      <c r="D1484" s="182"/>
    </row>
    <row r="1485" spans="1:4" ht="12.75">
      <c r="A1485" s="14"/>
      <c r="C1485" s="196"/>
      <c r="D1485" s="182"/>
    </row>
    <row r="1486" spans="1:4" ht="12.75">
      <c r="A1486" s="14"/>
      <c r="C1486" s="196"/>
      <c r="D1486" s="182"/>
    </row>
    <row r="1487" spans="1:4" ht="12.75">
      <c r="A1487" s="14"/>
      <c r="C1487" s="196"/>
      <c r="D1487" s="182"/>
    </row>
    <row r="1488" spans="1:4" ht="12.75">
      <c r="A1488" s="14"/>
      <c r="C1488" s="196"/>
      <c r="D1488" s="182"/>
    </row>
    <row r="1489" spans="1:4" ht="12.75">
      <c r="A1489" s="14"/>
      <c r="C1489" s="196"/>
      <c r="D1489" s="182"/>
    </row>
    <row r="1490" spans="1:4" ht="12.75">
      <c r="A1490" s="14"/>
      <c r="C1490" s="196"/>
      <c r="D1490" s="182"/>
    </row>
    <row r="1491" spans="1:4" ht="12.75">
      <c r="A1491" s="14"/>
      <c r="C1491" s="196"/>
      <c r="D1491" s="182"/>
    </row>
    <row r="1492" spans="1:4" ht="12.75">
      <c r="A1492" s="14"/>
      <c r="C1492" s="196"/>
      <c r="D1492" s="182"/>
    </row>
    <row r="1493" spans="1:4" ht="12.75">
      <c r="A1493" s="14"/>
      <c r="C1493" s="196"/>
      <c r="D1493" s="182"/>
    </row>
    <row r="1494" spans="1:4" ht="12.75">
      <c r="A1494" s="14"/>
      <c r="C1494" s="196"/>
      <c r="D1494" s="182"/>
    </row>
    <row r="1495" spans="1:4" ht="12.75">
      <c r="A1495" s="14"/>
      <c r="C1495" s="196"/>
      <c r="D1495" s="182"/>
    </row>
    <row r="1496" spans="1:4" ht="12.75">
      <c r="A1496" s="14"/>
      <c r="C1496" s="196"/>
      <c r="D1496" s="182"/>
    </row>
    <row r="1497" spans="1:4" ht="12.75">
      <c r="A1497" s="14"/>
      <c r="C1497" s="196"/>
      <c r="D1497" s="182"/>
    </row>
    <row r="1498" spans="1:4" ht="12.75">
      <c r="A1498" s="14"/>
      <c r="C1498" s="196"/>
      <c r="D1498" s="182"/>
    </row>
    <row r="1499" spans="1:4" ht="12.75">
      <c r="A1499" s="14"/>
      <c r="C1499" s="196"/>
      <c r="D1499" s="182"/>
    </row>
    <row r="1500" spans="1:4" ht="12.75">
      <c r="A1500" s="14"/>
      <c r="C1500" s="196"/>
      <c r="D1500" s="182"/>
    </row>
    <row r="1501" spans="1:4" ht="12.75">
      <c r="A1501" s="14"/>
      <c r="C1501" s="196"/>
      <c r="D1501" s="182"/>
    </row>
    <row r="1502" spans="1:4" ht="12.75">
      <c r="A1502" s="14"/>
      <c r="C1502" s="196"/>
      <c r="D1502" s="182"/>
    </row>
    <row r="1503" spans="1:4" ht="12.75">
      <c r="A1503" s="14"/>
      <c r="C1503" s="196"/>
      <c r="D1503" s="182"/>
    </row>
    <row r="1504" spans="1:4" ht="12.75">
      <c r="A1504" s="14"/>
      <c r="C1504" s="196"/>
      <c r="D1504" s="182"/>
    </row>
    <row r="1505" spans="1:4" ht="12.75">
      <c r="A1505" s="14"/>
      <c r="C1505" s="196"/>
      <c r="D1505" s="182"/>
    </row>
    <row r="1506" spans="1:4" ht="12.75">
      <c r="A1506" s="14"/>
      <c r="C1506" s="196"/>
      <c r="D1506" s="182"/>
    </row>
    <row r="1507" spans="1:4" ht="12.75">
      <c r="A1507" s="14"/>
      <c r="C1507" s="196"/>
      <c r="D1507" s="182"/>
    </row>
    <row r="1508" spans="1:4" ht="12.75">
      <c r="A1508" s="14"/>
      <c r="C1508" s="196"/>
      <c r="D1508" s="182"/>
    </row>
    <row r="1509" spans="1:4" ht="12.75">
      <c r="A1509" s="14"/>
      <c r="C1509" s="196"/>
      <c r="D1509" s="182"/>
    </row>
    <row r="1510" spans="1:4" ht="12.75">
      <c r="A1510" s="14"/>
      <c r="C1510" s="196"/>
      <c r="D1510" s="182"/>
    </row>
    <row r="1511" spans="1:4" ht="12.75">
      <c r="A1511" s="14"/>
      <c r="C1511" s="196"/>
      <c r="D1511" s="182"/>
    </row>
    <row r="1512" spans="1:4" ht="12.75">
      <c r="A1512" s="14"/>
      <c r="C1512" s="196"/>
      <c r="D1512" s="182"/>
    </row>
    <row r="1513" spans="1:4" ht="12.75">
      <c r="A1513" s="14"/>
      <c r="C1513" s="196"/>
      <c r="D1513" s="182"/>
    </row>
    <row r="1514" spans="1:4" ht="12.75">
      <c r="A1514" s="14"/>
      <c r="C1514" s="196"/>
      <c r="D1514" s="182"/>
    </row>
    <row r="1515" spans="1:4" ht="12.75">
      <c r="A1515" s="14"/>
      <c r="C1515" s="196"/>
      <c r="D1515" s="182"/>
    </row>
    <row r="1516" spans="1:4" ht="12.75">
      <c r="A1516" s="14"/>
      <c r="C1516" s="196"/>
      <c r="D1516" s="182"/>
    </row>
    <row r="1517" spans="1:4" ht="12.75">
      <c r="A1517" s="14"/>
      <c r="C1517" s="196"/>
      <c r="D1517" s="182"/>
    </row>
    <row r="1518" spans="1:4" ht="12.75">
      <c r="A1518" s="14"/>
      <c r="C1518" s="196"/>
      <c r="D1518" s="182"/>
    </row>
    <row r="1519" spans="1:4" ht="12.75">
      <c r="A1519" s="14"/>
      <c r="C1519" s="196"/>
      <c r="D1519" s="182"/>
    </row>
    <row r="1520" spans="1:4" ht="12.75">
      <c r="A1520" s="14"/>
      <c r="C1520" s="196"/>
      <c r="D1520" s="182"/>
    </row>
    <row r="1521" spans="1:4" ht="12.75">
      <c r="A1521" s="14"/>
      <c r="C1521" s="196"/>
      <c r="D1521" s="182"/>
    </row>
    <row r="1522" spans="1:4" ht="12.75">
      <c r="A1522" s="14"/>
      <c r="C1522" s="196"/>
      <c r="D1522" s="182"/>
    </row>
    <row r="1523" spans="1:4" ht="12.75">
      <c r="A1523" s="14"/>
      <c r="C1523" s="196"/>
      <c r="D1523" s="182"/>
    </row>
    <row r="1524" spans="1:4" ht="12.75">
      <c r="A1524" s="14"/>
      <c r="C1524" s="196"/>
      <c r="D1524" s="182"/>
    </row>
    <row r="1525" spans="1:4" ht="12.75">
      <c r="A1525" s="14"/>
      <c r="C1525" s="196"/>
      <c r="D1525" s="182"/>
    </row>
    <row r="1526" spans="1:4" ht="12.75">
      <c r="A1526" s="14"/>
      <c r="C1526" s="196"/>
      <c r="D1526" s="182"/>
    </row>
    <row r="1527" spans="1:4" ht="12.75">
      <c r="A1527" s="14"/>
      <c r="C1527" s="196"/>
      <c r="D1527" s="182"/>
    </row>
    <row r="1528" spans="1:4" ht="12.75">
      <c r="A1528" s="14"/>
      <c r="C1528" s="196"/>
      <c r="D1528" s="182"/>
    </row>
    <row r="1529" spans="1:4" ht="12.75">
      <c r="A1529" s="14"/>
      <c r="C1529" s="196"/>
      <c r="D1529" s="182"/>
    </row>
    <row r="1530" spans="1:4" ht="12.75">
      <c r="A1530" s="14"/>
      <c r="C1530" s="196"/>
      <c r="D1530" s="182"/>
    </row>
    <row r="1531" spans="1:4" ht="12.75">
      <c r="A1531" s="14"/>
      <c r="C1531" s="196"/>
      <c r="D1531" s="182"/>
    </row>
    <row r="1532" spans="1:4" ht="12.75">
      <c r="A1532" s="14"/>
      <c r="C1532" s="196"/>
      <c r="D1532" s="182"/>
    </row>
    <row r="1533" spans="1:4" ht="12.75">
      <c r="A1533" s="14"/>
      <c r="C1533" s="196"/>
      <c r="D1533" s="182"/>
    </row>
    <row r="1534" spans="1:4" ht="12.75">
      <c r="A1534" s="14"/>
      <c r="C1534" s="196"/>
      <c r="D1534" s="182"/>
    </row>
    <row r="1535" spans="1:4" ht="12.75">
      <c r="A1535" s="14"/>
      <c r="C1535" s="196"/>
      <c r="D1535" s="182"/>
    </row>
    <row r="1536" spans="1:4" ht="12.75">
      <c r="A1536" s="14"/>
      <c r="C1536" s="196"/>
      <c r="D1536" s="182"/>
    </row>
    <row r="1537" spans="1:4" ht="12.75">
      <c r="A1537" s="14"/>
      <c r="C1537" s="196"/>
      <c r="D1537" s="182"/>
    </row>
    <row r="1538" spans="1:4" ht="12.75">
      <c r="A1538" s="14"/>
      <c r="C1538" s="196"/>
      <c r="D1538" s="182"/>
    </row>
    <row r="1539" spans="1:4" ht="12.75">
      <c r="A1539" s="14"/>
      <c r="C1539" s="196"/>
      <c r="D1539" s="182"/>
    </row>
    <row r="1540" spans="1:4" ht="12.75">
      <c r="A1540" s="14"/>
      <c r="C1540" s="196"/>
      <c r="D1540" s="182"/>
    </row>
    <row r="1541" spans="1:4" ht="12.75">
      <c r="A1541" s="14"/>
      <c r="C1541" s="196"/>
      <c r="D1541" s="182"/>
    </row>
    <row r="1542" spans="1:4" ht="12.75">
      <c r="A1542" s="14"/>
      <c r="C1542" s="196"/>
      <c r="D1542" s="182"/>
    </row>
    <row r="1543" spans="1:4" ht="12.75">
      <c r="A1543" s="14"/>
      <c r="C1543" s="196"/>
      <c r="D1543" s="182"/>
    </row>
    <row r="1544" spans="1:4" ht="12.75">
      <c r="A1544" s="14"/>
      <c r="C1544" s="196"/>
      <c r="D1544" s="182"/>
    </row>
    <row r="1545" spans="1:4" ht="12.75">
      <c r="A1545" s="14"/>
      <c r="C1545" s="196"/>
      <c r="D1545" s="182"/>
    </row>
    <row r="1546" spans="1:4" ht="12.75">
      <c r="A1546" s="14"/>
      <c r="C1546" s="196"/>
      <c r="D1546" s="182"/>
    </row>
    <row r="1547" spans="1:4" ht="12.75">
      <c r="A1547" s="14"/>
      <c r="C1547" s="196"/>
      <c r="D1547" s="182"/>
    </row>
    <row r="1548" spans="1:4" ht="12.75">
      <c r="A1548" s="14"/>
      <c r="C1548" s="196"/>
      <c r="D1548" s="182"/>
    </row>
    <row r="1549" spans="1:4" ht="12.75">
      <c r="A1549" s="14"/>
      <c r="C1549" s="196"/>
      <c r="D1549" s="182"/>
    </row>
    <row r="1550" spans="1:4" ht="12.75">
      <c r="A1550" s="14"/>
      <c r="C1550" s="196"/>
      <c r="D1550" s="182"/>
    </row>
    <row r="1551" spans="1:4" ht="12.75">
      <c r="A1551" s="14"/>
      <c r="C1551" s="196"/>
      <c r="D1551" s="182"/>
    </row>
    <row r="1552" spans="1:4" ht="12.75">
      <c r="A1552" s="14"/>
      <c r="C1552" s="196"/>
      <c r="D1552" s="182"/>
    </row>
    <row r="1553" spans="1:4" ht="12.75">
      <c r="A1553" s="14"/>
      <c r="C1553" s="196"/>
      <c r="D1553" s="182"/>
    </row>
    <row r="1554" spans="1:4" ht="12.75">
      <c r="A1554" s="14"/>
      <c r="C1554" s="196"/>
      <c r="D1554" s="182"/>
    </row>
    <row r="1555" spans="1:4" ht="12.75">
      <c r="A1555" s="14"/>
      <c r="C1555" s="196"/>
      <c r="D1555" s="182"/>
    </row>
    <row r="1556" spans="1:4" ht="12.75">
      <c r="A1556" s="14"/>
      <c r="C1556" s="196"/>
      <c r="D1556" s="182"/>
    </row>
    <row r="1557" spans="1:4" ht="12.75">
      <c r="A1557" s="14"/>
      <c r="C1557" s="196"/>
      <c r="D1557" s="182"/>
    </row>
    <row r="1558" spans="1:4" ht="12.75">
      <c r="A1558" s="14"/>
      <c r="C1558" s="196"/>
      <c r="D1558" s="182"/>
    </row>
    <row r="1559" spans="1:4" ht="12.75">
      <c r="A1559" s="14"/>
      <c r="C1559" s="196"/>
      <c r="D1559" s="182"/>
    </row>
    <row r="1560" spans="1:4" ht="12.75">
      <c r="A1560" s="14"/>
      <c r="C1560" s="196"/>
      <c r="D1560" s="182"/>
    </row>
    <row r="1561" spans="1:4" ht="12.75">
      <c r="A1561" s="14"/>
      <c r="C1561" s="196"/>
      <c r="D1561" s="182"/>
    </row>
    <row r="1562" spans="1:4" ht="12.75">
      <c r="A1562" s="14"/>
      <c r="C1562" s="196"/>
      <c r="D1562" s="182"/>
    </row>
    <row r="1563" spans="1:4" ht="12.75">
      <c r="A1563" s="14"/>
      <c r="C1563" s="196"/>
      <c r="D1563" s="182"/>
    </row>
    <row r="1564" spans="1:4" ht="12.75">
      <c r="A1564" s="14"/>
      <c r="C1564" s="196"/>
      <c r="D1564" s="182"/>
    </row>
    <row r="1565" spans="1:4" ht="12.75">
      <c r="A1565" s="14"/>
      <c r="C1565" s="196"/>
      <c r="D1565" s="182"/>
    </row>
    <row r="1566" spans="1:4" ht="12.75">
      <c r="A1566" s="14"/>
      <c r="C1566" s="196"/>
      <c r="D1566" s="182"/>
    </row>
  </sheetData>
  <sheetProtection/>
  <mergeCells count="101">
    <mergeCell ref="A1032:C1032"/>
    <mergeCell ref="A983:C983"/>
    <mergeCell ref="A1014:C1014"/>
    <mergeCell ref="A1005:C1005"/>
    <mergeCell ref="A956:C956"/>
    <mergeCell ref="A1029:C1029"/>
    <mergeCell ref="A984:D984"/>
    <mergeCell ref="A1006:D1006"/>
    <mergeCell ref="A942:C942"/>
    <mergeCell ref="A975:D975"/>
    <mergeCell ref="A974:C974"/>
    <mergeCell ref="A333:C333"/>
    <mergeCell ref="A1030:D1030"/>
    <mergeCell ref="A785:D785"/>
    <mergeCell ref="A614:C614"/>
    <mergeCell ref="A906:D906"/>
    <mergeCell ref="A855:C855"/>
    <mergeCell ref="A943:D943"/>
    <mergeCell ref="A321:C321"/>
    <mergeCell ref="A615:D615"/>
    <mergeCell ref="A639:C639"/>
    <mergeCell ref="A720:D720"/>
    <mergeCell ref="A849:D849"/>
    <mergeCell ref="A357:C357"/>
    <mergeCell ref="A449:C449"/>
    <mergeCell ref="A769:C769"/>
    <mergeCell ref="A835:C835"/>
    <mergeCell ref="A770:D770"/>
    <mergeCell ref="A873:D873"/>
    <mergeCell ref="A922:D922"/>
    <mergeCell ref="A905:C905"/>
    <mergeCell ref="A600:D600"/>
    <mergeCell ref="A839:D839"/>
    <mergeCell ref="A921:C921"/>
    <mergeCell ref="A887:D887"/>
    <mergeCell ref="A334:D334"/>
    <mergeCell ref="A848:C848"/>
    <mergeCell ref="A826:D826"/>
    <mergeCell ref="A836:D836"/>
    <mergeCell ref="A838:C838"/>
    <mergeCell ref="A784:C784"/>
    <mergeCell ref="A1035:C1035"/>
    <mergeCell ref="A831:C831"/>
    <mergeCell ref="A856:D856"/>
    <mergeCell ref="A957:D957"/>
    <mergeCell ref="A992:C992"/>
    <mergeCell ref="A993:D993"/>
    <mergeCell ref="A1019:D1019"/>
    <mergeCell ref="A1033:D1033"/>
    <mergeCell ref="A886:C886"/>
    <mergeCell ref="A872:C872"/>
    <mergeCell ref="A257:C257"/>
    <mergeCell ref="A564:C564"/>
    <mergeCell ref="A243:D243"/>
    <mergeCell ref="B1047:C1047"/>
    <mergeCell ref="A642:D642"/>
    <mergeCell ref="A712:D712"/>
    <mergeCell ref="B1045:C1045"/>
    <mergeCell ref="B1046:C1046"/>
    <mergeCell ref="A1036:D1036"/>
    <mergeCell ref="A1038:C1038"/>
    <mergeCell ref="A128:C128"/>
    <mergeCell ref="A154:C154"/>
    <mergeCell ref="A184:C184"/>
    <mergeCell ref="A242:C242"/>
    <mergeCell ref="A644:D644"/>
    <mergeCell ref="A185:D185"/>
    <mergeCell ref="A129:D129"/>
    <mergeCell ref="A313:C313"/>
    <mergeCell ref="A489:D489"/>
    <mergeCell ref="A508:C508"/>
    <mergeCell ref="A322:D322"/>
    <mergeCell ref="A308:C308"/>
    <mergeCell ref="A1042:C1042"/>
    <mergeCell ref="A430:D430"/>
    <mergeCell ref="A535:C535"/>
    <mergeCell ref="A1017:D1017"/>
    <mergeCell ref="A832:D832"/>
    <mergeCell ref="A599:C599"/>
    <mergeCell ref="A309:D309"/>
    <mergeCell ref="A1039:D1039"/>
    <mergeCell ref="A120:D120"/>
    <mergeCell ref="A825:C825"/>
    <mergeCell ref="A450:D450"/>
    <mergeCell ref="A488:C488"/>
    <mergeCell ref="A536:D536"/>
    <mergeCell ref="A565:D565"/>
    <mergeCell ref="A711:C711"/>
    <mergeCell ref="A719:C719"/>
    <mergeCell ref="A258:D258"/>
    <mergeCell ref="A314:D314"/>
    <mergeCell ref="A119:C119"/>
    <mergeCell ref="A509:D509"/>
    <mergeCell ref="A1:D1"/>
    <mergeCell ref="A358:D358"/>
    <mergeCell ref="A383:C383"/>
    <mergeCell ref="A384:D384"/>
    <mergeCell ref="A429:C429"/>
    <mergeCell ref="A155:D155"/>
    <mergeCell ref="A3:D3"/>
    <mergeCell ref="A5:D5"/>
  </mergeCells>
  <conditionalFormatting sqref="B168 B170">
    <cfRule type="colorScale" priority="9" dxfId="0">
      <colorScale>
        <cfvo type="min" val="0"/>
        <cfvo type="max"/>
        <color rgb="FFFFEF9C"/>
        <color rgb="FFFF7128"/>
      </colorScale>
    </cfRule>
  </conditionalFormatting>
  <conditionalFormatting sqref="B169">
    <cfRule type="colorScale" priority="8" dxfId="0">
      <colorScale>
        <cfvo type="min" val="0"/>
        <cfvo type="max"/>
        <color rgb="FFFFEF9C"/>
        <color rgb="FFFF7128"/>
      </colorScale>
    </cfRule>
  </conditionalFormatting>
  <conditionalFormatting sqref="B171:B174">
    <cfRule type="colorScale" priority="7" dxfId="0">
      <colorScale>
        <cfvo type="min" val="0"/>
        <cfvo type="max"/>
        <color rgb="FFFFEF9C"/>
        <color rgb="FFFF7128"/>
      </colorScale>
    </cfRule>
  </conditionalFormatting>
  <conditionalFormatting sqref="B774:B778 B780:B783">
    <cfRule type="colorScale" priority="4" dxfId="0">
      <colorScale>
        <cfvo type="min" val="0"/>
        <cfvo type="max"/>
        <color rgb="FFFFEF9C"/>
        <color rgb="FFFF7128"/>
      </colorScale>
    </cfRule>
  </conditionalFormatting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19" manualBreakCount="19">
    <brk id="39" max="3" man="1"/>
    <brk id="82" max="3" man="1"/>
    <brk id="124" max="3" man="1"/>
    <brk id="184" max="3" man="1"/>
    <brk id="237" max="3" man="1"/>
    <brk id="294" max="3" man="1"/>
    <brk id="357" max="3" man="1"/>
    <brk id="415" max="3" man="1"/>
    <brk id="475" max="3" man="1"/>
    <brk id="535" max="3" man="1"/>
    <brk id="595" max="3" man="1"/>
    <brk id="647" max="3" man="1"/>
    <brk id="686" max="3" man="1"/>
    <brk id="725" max="3" man="1"/>
    <brk id="780" max="3" man="1"/>
    <brk id="841" max="3" man="1"/>
    <brk id="899" max="3" man="1"/>
    <brk id="956" max="3" man="1"/>
    <brk id="101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zoomScale="87" zoomScaleSheetLayoutView="87" zoomScalePageLayoutView="0" workbookViewId="0" topLeftCell="A1">
      <selection activeCell="C8" sqref="C8"/>
    </sheetView>
  </sheetViews>
  <sheetFormatPr defaultColWidth="9.140625" defaultRowHeight="12.75"/>
  <cols>
    <col min="1" max="1" width="5.8515625" style="54" customWidth="1"/>
    <col min="2" max="2" width="51.00390625" style="0" customWidth="1"/>
    <col min="3" max="4" width="20.140625" style="177" customWidth="1"/>
    <col min="5" max="5" width="33.7109375" style="177" customWidth="1"/>
    <col min="6" max="6" width="20.140625" style="197" customWidth="1"/>
    <col min="7" max="8" width="14.140625" style="88" bestFit="1" customWidth="1"/>
    <col min="9" max="10" width="12.00390625" style="88" bestFit="1" customWidth="1"/>
    <col min="11" max="11" width="12.140625" style="88" bestFit="1" customWidth="1"/>
    <col min="13" max="13" width="18.28125" style="0" customWidth="1"/>
  </cols>
  <sheetData>
    <row r="1" ht="16.5">
      <c r="B1" s="5" t="s">
        <v>139</v>
      </c>
    </row>
    <row r="2" ht="16.5">
      <c r="B2" s="5"/>
    </row>
    <row r="3" spans="2:6" ht="12.75" customHeight="1">
      <c r="B3" s="277" t="s">
        <v>41</v>
      </c>
      <c r="C3" s="277"/>
      <c r="D3" s="89"/>
      <c r="E3" s="89"/>
      <c r="F3" s="89"/>
    </row>
    <row r="4" spans="1:10" ht="12.75">
      <c r="A4" s="280" t="s">
        <v>8</v>
      </c>
      <c r="B4" s="280" t="s">
        <v>6</v>
      </c>
      <c r="C4" s="282" t="s">
        <v>17</v>
      </c>
      <c r="D4" s="283"/>
      <c r="E4" s="262" t="s">
        <v>137</v>
      </c>
      <c r="F4" s="275" t="s">
        <v>0</v>
      </c>
      <c r="G4" s="168"/>
      <c r="H4" s="168"/>
      <c r="I4" s="168"/>
      <c r="J4" s="168"/>
    </row>
    <row r="5" spans="1:11" ht="38.25" customHeight="1">
      <c r="A5" s="281"/>
      <c r="B5" s="281"/>
      <c r="C5" s="187" t="s">
        <v>17</v>
      </c>
      <c r="D5" s="252" t="s">
        <v>134</v>
      </c>
      <c r="E5" s="263"/>
      <c r="F5" s="276"/>
      <c r="G5" s="168"/>
      <c r="H5" s="168"/>
      <c r="I5" s="168"/>
      <c r="J5" s="168"/>
      <c r="K5" s="211"/>
    </row>
    <row r="6" spans="1:11" ht="26.25" customHeight="1">
      <c r="A6" s="22">
        <v>1</v>
      </c>
      <c r="B6" s="1" t="s">
        <v>45</v>
      </c>
      <c r="C6" s="64">
        <v>11990941.139999991</v>
      </c>
      <c r="D6" s="64">
        <v>44998</v>
      </c>
      <c r="E6" s="64">
        <v>35066.7</v>
      </c>
      <c r="F6" s="198">
        <f>C6+E6</f>
        <v>12026007.83999999</v>
      </c>
      <c r="G6" s="168"/>
      <c r="H6" s="168"/>
      <c r="I6" s="168"/>
      <c r="J6" s="177"/>
      <c r="K6" s="178"/>
    </row>
    <row r="7" spans="1:11" s="4" customFormat="1" ht="26.25" customHeight="1">
      <c r="A7" s="10">
        <v>2</v>
      </c>
      <c r="B7" s="38" t="s">
        <v>50</v>
      </c>
      <c r="C7" s="64">
        <v>3283665.76</v>
      </c>
      <c r="D7" s="109">
        <v>117717.17</v>
      </c>
      <c r="E7" s="109">
        <v>0</v>
      </c>
      <c r="F7" s="198">
        <f aca="true" t="shared" si="0" ref="F7:F27">C7+E7</f>
        <v>3283665.76</v>
      </c>
      <c r="G7" s="91"/>
      <c r="H7" s="91"/>
      <c r="I7" s="91"/>
      <c r="J7" s="91"/>
      <c r="K7" s="91"/>
    </row>
    <row r="8" spans="1:11" s="4" customFormat="1" ht="26.25" customHeight="1">
      <c r="A8" s="22">
        <v>3</v>
      </c>
      <c r="B8" s="1" t="s">
        <v>53</v>
      </c>
      <c r="C8" s="65">
        <v>3735091.61</v>
      </c>
      <c r="D8" s="65">
        <v>0</v>
      </c>
      <c r="E8" s="65">
        <v>0</v>
      </c>
      <c r="F8" s="198">
        <f t="shared" si="0"/>
        <v>3735091.61</v>
      </c>
      <c r="G8" s="91"/>
      <c r="H8" s="91"/>
      <c r="I8" s="91"/>
      <c r="J8" s="91"/>
      <c r="K8" s="91"/>
    </row>
    <row r="9" spans="1:11" s="4" customFormat="1" ht="26.25" customHeight="1">
      <c r="A9" s="10">
        <v>4</v>
      </c>
      <c r="B9" s="42" t="s">
        <v>55</v>
      </c>
      <c r="C9" s="64">
        <v>7711426.970000001</v>
      </c>
      <c r="D9" s="64">
        <v>0</v>
      </c>
      <c r="E9" s="64">
        <v>0</v>
      </c>
      <c r="F9" s="198">
        <f t="shared" si="0"/>
        <v>7711426.970000001</v>
      </c>
      <c r="G9" s="91"/>
      <c r="H9" s="91"/>
      <c r="I9" s="91"/>
      <c r="J9" s="91"/>
      <c r="K9" s="91"/>
    </row>
    <row r="10" spans="1:11" s="4" customFormat="1" ht="26.25" customHeight="1">
      <c r="A10" s="22">
        <v>5</v>
      </c>
      <c r="B10" s="1" t="s">
        <v>58</v>
      </c>
      <c r="C10" s="110">
        <v>1506985.02</v>
      </c>
      <c r="D10" s="110">
        <v>0</v>
      </c>
      <c r="E10" s="110">
        <v>0</v>
      </c>
      <c r="F10" s="198">
        <f t="shared" si="0"/>
        <v>1506985.02</v>
      </c>
      <c r="G10" s="91"/>
      <c r="H10" s="91"/>
      <c r="I10" s="91"/>
      <c r="J10" s="91"/>
      <c r="K10" s="91"/>
    </row>
    <row r="11" spans="1:11" s="4" customFormat="1" ht="26.25" customHeight="1">
      <c r="A11" s="10">
        <v>6</v>
      </c>
      <c r="B11" s="1" t="s">
        <v>61</v>
      </c>
      <c r="C11" s="110">
        <v>914879.74</v>
      </c>
      <c r="D11" s="110">
        <v>44000</v>
      </c>
      <c r="E11" s="110">
        <v>83803</v>
      </c>
      <c r="F11" s="198">
        <f t="shared" si="0"/>
        <v>998682.74</v>
      </c>
      <c r="G11" s="91"/>
      <c r="H11" s="91"/>
      <c r="I11" s="91"/>
      <c r="J11" s="91"/>
      <c r="K11" s="91"/>
    </row>
    <row r="12" spans="1:11" s="4" customFormat="1" ht="26.25" customHeight="1">
      <c r="A12" s="22">
        <v>7</v>
      </c>
      <c r="B12" s="1" t="s">
        <v>64</v>
      </c>
      <c r="C12" s="64">
        <v>11050852.2</v>
      </c>
      <c r="D12" s="64">
        <v>0</v>
      </c>
      <c r="E12" s="64">
        <v>0</v>
      </c>
      <c r="F12" s="198">
        <f t="shared" si="0"/>
        <v>11050852.2</v>
      </c>
      <c r="G12" s="91"/>
      <c r="H12" s="91"/>
      <c r="I12" s="91"/>
      <c r="J12" s="91"/>
      <c r="K12" s="91"/>
    </row>
    <row r="13" spans="1:10" ht="26.25" customHeight="1">
      <c r="A13" s="10">
        <v>8</v>
      </c>
      <c r="B13" s="1" t="s">
        <v>67</v>
      </c>
      <c r="C13" s="64">
        <v>4667654.12</v>
      </c>
      <c r="D13" s="64">
        <v>40000</v>
      </c>
      <c r="E13" s="64">
        <v>230439.01</v>
      </c>
      <c r="F13" s="198">
        <f t="shared" si="0"/>
        <v>4898093.13</v>
      </c>
      <c r="I13" s="168"/>
      <c r="J13" s="168"/>
    </row>
    <row r="14" spans="1:11" s="4" customFormat="1" ht="26.25" customHeight="1">
      <c r="A14" s="22">
        <v>9</v>
      </c>
      <c r="B14" s="1" t="s">
        <v>69</v>
      </c>
      <c r="C14" s="86">
        <v>1970552</v>
      </c>
      <c r="D14" s="86">
        <v>0</v>
      </c>
      <c r="E14" s="86">
        <v>157219.57</v>
      </c>
      <c r="F14" s="198">
        <f t="shared" si="0"/>
        <v>2127771.57</v>
      </c>
      <c r="G14" s="91"/>
      <c r="H14" s="91"/>
      <c r="I14" s="91"/>
      <c r="J14" s="91"/>
      <c r="K14" s="91"/>
    </row>
    <row r="15" spans="1:11" s="4" customFormat="1" ht="26.25" customHeight="1">
      <c r="A15" s="10">
        <v>10</v>
      </c>
      <c r="B15" s="1" t="s">
        <v>71</v>
      </c>
      <c r="C15" s="86">
        <v>1929982.3900000001</v>
      </c>
      <c r="D15" s="86">
        <v>0</v>
      </c>
      <c r="E15" s="86">
        <v>0</v>
      </c>
      <c r="F15" s="198">
        <f t="shared" si="0"/>
        <v>1929982.3900000001</v>
      </c>
      <c r="G15" s="180"/>
      <c r="H15" s="180"/>
      <c r="I15" s="179"/>
      <c r="J15" s="91"/>
      <c r="K15" s="91"/>
    </row>
    <row r="16" spans="1:11" s="4" customFormat="1" ht="26.25" customHeight="1">
      <c r="A16" s="22">
        <v>11</v>
      </c>
      <c r="B16" s="1" t="s">
        <v>74</v>
      </c>
      <c r="C16" s="64">
        <v>1639718.4100000001</v>
      </c>
      <c r="D16" s="64">
        <v>42698.9</v>
      </c>
      <c r="E16" s="64">
        <v>17004.75</v>
      </c>
      <c r="F16" s="198">
        <f t="shared" si="0"/>
        <v>1656723.1600000001</v>
      </c>
      <c r="G16" s="91"/>
      <c r="H16" s="91"/>
      <c r="I16" s="91"/>
      <c r="J16" s="91"/>
      <c r="K16" s="91"/>
    </row>
    <row r="17" spans="1:11" s="4" customFormat="1" ht="26.25" customHeight="1">
      <c r="A17" s="10">
        <v>12</v>
      </c>
      <c r="B17" s="48" t="s">
        <v>76</v>
      </c>
      <c r="C17" s="64">
        <v>10655637.25</v>
      </c>
      <c r="D17" s="64">
        <v>87493.5</v>
      </c>
      <c r="E17" s="64">
        <v>0</v>
      </c>
      <c r="F17" s="198">
        <f t="shared" si="0"/>
        <v>10655637.25</v>
      </c>
      <c r="G17" s="91"/>
      <c r="H17" s="91"/>
      <c r="I17" s="91"/>
      <c r="J17" s="91"/>
      <c r="K17" s="91"/>
    </row>
    <row r="18" spans="1:11" s="4" customFormat="1" ht="26.25" customHeight="1">
      <c r="A18" s="22">
        <v>13</v>
      </c>
      <c r="B18" s="48" t="s">
        <v>79</v>
      </c>
      <c r="C18" s="64">
        <v>1492800.08</v>
      </c>
      <c r="D18" s="64">
        <v>0</v>
      </c>
      <c r="E18" s="64">
        <v>0</v>
      </c>
      <c r="F18" s="198">
        <f t="shared" si="0"/>
        <v>1492800.08</v>
      </c>
      <c r="G18" s="91"/>
      <c r="H18" s="91"/>
      <c r="I18" s="91"/>
      <c r="J18" s="91"/>
      <c r="K18" s="91"/>
    </row>
    <row r="19" spans="1:11" s="4" customFormat="1" ht="26.25" customHeight="1">
      <c r="A19" s="10">
        <v>14</v>
      </c>
      <c r="B19" s="48" t="s">
        <v>81</v>
      </c>
      <c r="C19" s="180">
        <v>1745000.61</v>
      </c>
      <c r="D19" s="64">
        <v>0</v>
      </c>
      <c r="E19" s="64">
        <v>5652.54</v>
      </c>
      <c r="F19" s="198">
        <f t="shared" si="0"/>
        <v>1750653.1500000001</v>
      </c>
      <c r="G19" s="91"/>
      <c r="H19" s="91"/>
      <c r="I19" s="91"/>
      <c r="J19" s="91"/>
      <c r="K19" s="91"/>
    </row>
    <row r="20" spans="1:11" s="4" customFormat="1" ht="26.25" customHeight="1">
      <c r="A20" s="22">
        <v>15</v>
      </c>
      <c r="B20" s="48" t="s">
        <v>84</v>
      </c>
      <c r="C20" s="64">
        <v>7283526.56</v>
      </c>
      <c r="D20" s="64">
        <v>79999.2</v>
      </c>
      <c r="E20" s="64">
        <v>0</v>
      </c>
      <c r="F20" s="198">
        <f t="shared" si="0"/>
        <v>7283526.56</v>
      </c>
      <c r="G20" s="91"/>
      <c r="H20" s="91"/>
      <c r="I20" s="91"/>
      <c r="J20" s="91"/>
      <c r="K20" s="91"/>
    </row>
    <row r="21" spans="1:11" s="4" customFormat="1" ht="26.25" customHeight="1">
      <c r="A21" s="10">
        <v>16</v>
      </c>
      <c r="B21" s="48" t="s">
        <v>87</v>
      </c>
      <c r="C21" s="64">
        <v>2061203.5399999998</v>
      </c>
      <c r="D21" s="64">
        <v>108763.75</v>
      </c>
      <c r="E21" s="64">
        <v>0</v>
      </c>
      <c r="F21" s="198">
        <f t="shared" si="0"/>
        <v>2061203.5399999998</v>
      </c>
      <c r="G21" s="91"/>
      <c r="H21" s="91"/>
      <c r="I21" s="91"/>
      <c r="J21" s="91"/>
      <c r="K21" s="91"/>
    </row>
    <row r="22" spans="1:11" s="4" customFormat="1" ht="26.25" customHeight="1">
      <c r="A22" s="22">
        <v>17</v>
      </c>
      <c r="B22" s="48" t="s">
        <v>90</v>
      </c>
      <c r="C22" s="64">
        <v>1370599.66</v>
      </c>
      <c r="D22" s="64">
        <v>0</v>
      </c>
      <c r="E22" s="64">
        <v>0</v>
      </c>
      <c r="F22" s="198">
        <f t="shared" si="0"/>
        <v>1370599.66</v>
      </c>
      <c r="G22" s="91"/>
      <c r="H22" s="91"/>
      <c r="I22" s="91"/>
      <c r="J22" s="91"/>
      <c r="K22" s="91"/>
    </row>
    <row r="23" spans="1:11" s="4" customFormat="1" ht="26.25" customHeight="1">
      <c r="A23" s="10">
        <v>18</v>
      </c>
      <c r="B23" s="48" t="s">
        <v>93</v>
      </c>
      <c r="C23" s="64">
        <v>1680724.1</v>
      </c>
      <c r="D23" s="64">
        <v>90000</v>
      </c>
      <c r="E23" s="64"/>
      <c r="F23" s="198">
        <f t="shared" si="0"/>
        <v>1680724.1</v>
      </c>
      <c r="G23" s="91"/>
      <c r="H23" s="91"/>
      <c r="I23" s="91"/>
      <c r="J23" s="91"/>
      <c r="K23" s="91"/>
    </row>
    <row r="24" spans="1:11" s="4" customFormat="1" ht="26.25" customHeight="1">
      <c r="A24" s="22">
        <v>19</v>
      </c>
      <c r="B24" s="48" t="s">
        <v>96</v>
      </c>
      <c r="C24" s="64">
        <v>2416076.9000000004</v>
      </c>
      <c r="D24" s="64">
        <v>0</v>
      </c>
      <c r="E24" s="64">
        <v>183694.89</v>
      </c>
      <c r="F24" s="198">
        <f t="shared" si="0"/>
        <v>2599771.7900000005</v>
      </c>
      <c r="G24" s="91"/>
      <c r="H24" s="91"/>
      <c r="I24" s="91"/>
      <c r="J24" s="91"/>
      <c r="K24" s="91"/>
    </row>
    <row r="25" spans="1:11" s="4" customFormat="1" ht="26.25" customHeight="1">
      <c r="A25" s="10">
        <v>20</v>
      </c>
      <c r="B25" s="48" t="s">
        <v>98</v>
      </c>
      <c r="C25" s="64">
        <v>3925418.7100000004</v>
      </c>
      <c r="D25" s="64">
        <v>0</v>
      </c>
      <c r="E25" s="64">
        <v>0</v>
      </c>
      <c r="F25" s="198">
        <f t="shared" si="0"/>
        <v>3925418.7100000004</v>
      </c>
      <c r="G25" s="180"/>
      <c r="H25" s="180"/>
      <c r="I25" s="180"/>
      <c r="J25" s="180"/>
      <c r="K25" s="180"/>
    </row>
    <row r="26" spans="1:11" s="4" customFormat="1" ht="26.25" customHeight="1">
      <c r="A26" s="22">
        <v>21</v>
      </c>
      <c r="B26" s="48" t="s">
        <v>101</v>
      </c>
      <c r="C26" s="64">
        <v>1752752.49</v>
      </c>
      <c r="D26" s="64">
        <v>0</v>
      </c>
      <c r="E26" s="64">
        <v>0</v>
      </c>
      <c r="F26" s="198">
        <f t="shared" si="0"/>
        <v>1752752.49</v>
      </c>
      <c r="G26" s="168"/>
      <c r="H26" s="168"/>
      <c r="I26" s="168"/>
      <c r="J26" s="181"/>
      <c r="K26" s="180"/>
    </row>
    <row r="27" spans="1:11" s="4" customFormat="1" ht="26.25" customHeight="1">
      <c r="A27" s="10">
        <v>22</v>
      </c>
      <c r="B27" s="48" t="s">
        <v>104</v>
      </c>
      <c r="C27" s="64">
        <v>1401737.23</v>
      </c>
      <c r="D27" s="64">
        <v>104784.4</v>
      </c>
      <c r="E27" s="64">
        <v>605835.03</v>
      </c>
      <c r="F27" s="198">
        <f t="shared" si="0"/>
        <v>2007572.26</v>
      </c>
      <c r="G27" s="181"/>
      <c r="H27" s="181"/>
      <c r="I27" s="181"/>
      <c r="J27" s="181"/>
      <c r="K27" s="180"/>
    </row>
    <row r="28" spans="1:6" ht="18" customHeight="1">
      <c r="A28" s="278" t="s">
        <v>7</v>
      </c>
      <c r="B28" s="279"/>
      <c r="C28" s="192">
        <f>SUM(C6:C27)</f>
        <v>86187226.48999998</v>
      </c>
      <c r="D28" s="192">
        <f>SUM(D6:D27)</f>
        <v>760454.92</v>
      </c>
      <c r="E28" s="192">
        <f>SUM(E6:E27)</f>
        <v>1318715.4900000002</v>
      </c>
      <c r="F28" s="192">
        <f>SUM(F6:F27)</f>
        <v>87505941.97999997</v>
      </c>
    </row>
    <row r="29" spans="2:6" ht="12.75">
      <c r="B29" s="4"/>
      <c r="C29" s="180"/>
      <c r="D29" s="180"/>
      <c r="E29" s="180"/>
      <c r="F29" s="199"/>
    </row>
    <row r="30" spans="2:6" ht="12.75">
      <c r="B30" s="4"/>
      <c r="C30" s="180"/>
      <c r="D30" s="180"/>
      <c r="E30" s="180"/>
      <c r="F30" s="199"/>
    </row>
    <row r="31" spans="2:6" ht="12.75">
      <c r="B31" s="4"/>
      <c r="C31" s="180"/>
      <c r="D31" s="180"/>
      <c r="E31" s="180"/>
      <c r="F31" s="199"/>
    </row>
    <row r="32" spans="2:6" ht="12.75">
      <c r="B32" s="4"/>
      <c r="C32" s="180"/>
      <c r="D32" s="180"/>
      <c r="E32" s="180"/>
      <c r="F32" s="199"/>
    </row>
    <row r="33" spans="2:6" ht="12.75">
      <c r="B33" s="4"/>
      <c r="C33" s="180"/>
      <c r="D33" s="180"/>
      <c r="E33" s="180"/>
      <c r="F33" s="199"/>
    </row>
    <row r="34" spans="2:6" ht="12.75">
      <c r="B34" s="4"/>
      <c r="C34" s="180"/>
      <c r="D34" s="180"/>
      <c r="E34" s="180"/>
      <c r="F34" s="199"/>
    </row>
    <row r="35" spans="2:6" ht="12.75">
      <c r="B35" s="4"/>
      <c r="C35" s="180"/>
      <c r="D35" s="180"/>
      <c r="E35" s="180"/>
      <c r="F35" s="199"/>
    </row>
    <row r="36" spans="2:6" ht="12.75">
      <c r="B36" s="4"/>
      <c r="C36" s="180"/>
      <c r="D36" s="180"/>
      <c r="E36" s="180"/>
      <c r="F36" s="199"/>
    </row>
    <row r="37" spans="2:6" ht="12.75">
      <c r="B37" s="4"/>
      <c r="C37" s="180"/>
      <c r="D37" s="180"/>
      <c r="E37" s="180"/>
      <c r="F37" s="199"/>
    </row>
    <row r="38" spans="2:6" ht="12.75">
      <c r="B38" s="4"/>
      <c r="C38" s="180"/>
      <c r="D38" s="180"/>
      <c r="E38" s="180"/>
      <c r="F38" s="199"/>
    </row>
  </sheetData>
  <sheetProtection/>
  <mergeCells count="7">
    <mergeCell ref="F4:F5"/>
    <mergeCell ref="B3:C3"/>
    <mergeCell ref="A28:B28"/>
    <mergeCell ref="E4:E5"/>
    <mergeCell ref="A4:A5"/>
    <mergeCell ref="C4:D4"/>
    <mergeCell ref="B4:B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="90" zoomScaleSheetLayoutView="90" zoomScalePageLayoutView="0" workbookViewId="0" topLeftCell="A1">
      <selection activeCell="D10" sqref="D10"/>
    </sheetView>
  </sheetViews>
  <sheetFormatPr defaultColWidth="9.140625" defaultRowHeight="12.75"/>
  <cols>
    <col min="1" max="1" width="5.00390625" style="6" customWidth="1"/>
    <col min="2" max="2" width="28.57421875" style="6" customWidth="1"/>
    <col min="3" max="3" width="28.28125" style="147" customWidth="1"/>
    <col min="4" max="4" width="25.8515625" style="6" customWidth="1"/>
    <col min="5" max="5" width="13.421875" style="147" customWidth="1"/>
    <col min="6" max="6" width="16.8515625" style="6" customWidth="1"/>
    <col min="7" max="7" width="19.00390625" style="6" customWidth="1"/>
    <col min="8" max="8" width="19.421875" style="6" customWidth="1"/>
    <col min="9" max="9" width="28.28125" style="6" customWidth="1"/>
    <col min="10" max="16384" width="9.140625" style="6" customWidth="1"/>
  </cols>
  <sheetData>
    <row r="1" spans="2:8" ht="12.75">
      <c r="B1" s="13" t="s">
        <v>148</v>
      </c>
      <c r="H1" s="13"/>
    </row>
    <row r="2" spans="2:8" ht="12.75">
      <c r="B2" s="13"/>
      <c r="H2" s="13"/>
    </row>
    <row r="3" spans="1:9" ht="51">
      <c r="A3" s="134" t="s">
        <v>2</v>
      </c>
      <c r="B3" s="135" t="s">
        <v>141</v>
      </c>
      <c r="C3" s="148" t="s">
        <v>142</v>
      </c>
      <c r="D3" s="136" t="s">
        <v>143</v>
      </c>
      <c r="E3" s="148" t="s">
        <v>10</v>
      </c>
      <c r="F3" s="136" t="s">
        <v>144</v>
      </c>
      <c r="G3" s="136" t="s">
        <v>145</v>
      </c>
      <c r="H3" s="136" t="s">
        <v>146</v>
      </c>
      <c r="I3" s="136" t="s">
        <v>147</v>
      </c>
    </row>
    <row r="4" spans="1:9" ht="12.75">
      <c r="A4" s="284" t="s">
        <v>116</v>
      </c>
      <c r="B4" s="285"/>
      <c r="C4" s="285"/>
      <c r="D4" s="286"/>
      <c r="E4" s="154"/>
      <c r="F4" s="140"/>
      <c r="G4" s="140"/>
      <c r="H4" s="140"/>
      <c r="I4" s="140"/>
    </row>
    <row r="5" spans="1:9" ht="25.5">
      <c r="A5" s="138">
        <v>1</v>
      </c>
      <c r="B5" s="156" t="s">
        <v>987</v>
      </c>
      <c r="C5" s="188"/>
      <c r="D5" s="189"/>
      <c r="E5" s="157">
        <v>2022</v>
      </c>
      <c r="F5" s="158"/>
      <c r="G5" s="158">
        <v>33822.54</v>
      </c>
      <c r="H5" s="158"/>
      <c r="I5" s="158" t="s">
        <v>1335</v>
      </c>
    </row>
    <row r="6" spans="1:9" ht="12.75">
      <c r="A6" s="287" t="s">
        <v>0</v>
      </c>
      <c r="B6" s="288"/>
      <c r="C6" s="288"/>
      <c r="D6" s="288"/>
      <c r="E6" s="288"/>
      <c r="F6" s="289"/>
      <c r="G6" s="142">
        <f>SUM(G5:G5)</f>
        <v>33822.54</v>
      </c>
      <c r="H6" s="142"/>
      <c r="I6" s="142"/>
    </row>
    <row r="7" spans="1:9" ht="12.75">
      <c r="A7" s="284" t="s">
        <v>1336</v>
      </c>
      <c r="B7" s="285"/>
      <c r="C7" s="285"/>
      <c r="D7" s="286"/>
      <c r="E7" s="153"/>
      <c r="F7" s="137"/>
      <c r="G7" s="137"/>
      <c r="H7" s="137"/>
      <c r="I7" s="137"/>
    </row>
    <row r="8" spans="1:9" s="15" customFormat="1" ht="12.75">
      <c r="A8" s="155">
        <v>1</v>
      </c>
      <c r="B8" s="156" t="s">
        <v>1499</v>
      </c>
      <c r="C8" s="149"/>
      <c r="D8" s="143"/>
      <c r="E8" s="157">
        <v>1998</v>
      </c>
      <c r="F8" s="158"/>
      <c r="G8" s="158">
        <v>50000</v>
      </c>
      <c r="H8" s="158" t="s">
        <v>261</v>
      </c>
      <c r="I8" s="158" t="s">
        <v>1500</v>
      </c>
    </row>
    <row r="9" spans="1:9" s="15" customFormat="1" ht="12.75">
      <c r="A9" s="155">
        <v>2</v>
      </c>
      <c r="B9" s="156" t="s">
        <v>1501</v>
      </c>
      <c r="C9" s="149"/>
      <c r="D9" s="143"/>
      <c r="E9" s="157">
        <v>1998</v>
      </c>
      <c r="F9" s="158"/>
      <c r="G9" s="158">
        <v>10000</v>
      </c>
      <c r="H9" s="158" t="s">
        <v>261</v>
      </c>
      <c r="I9" s="158" t="s">
        <v>1500</v>
      </c>
    </row>
    <row r="10" spans="1:9" s="15" customFormat="1" ht="12.75">
      <c r="A10" s="155">
        <v>3</v>
      </c>
      <c r="B10" s="156" t="s">
        <v>1502</v>
      </c>
      <c r="C10" s="149"/>
      <c r="D10" s="143"/>
      <c r="E10" s="157">
        <v>1998</v>
      </c>
      <c r="F10" s="158"/>
      <c r="G10" s="158">
        <v>20000</v>
      </c>
      <c r="H10" s="158" t="s">
        <v>261</v>
      </c>
      <c r="I10" s="158" t="s">
        <v>1500</v>
      </c>
    </row>
    <row r="11" spans="1:9" s="15" customFormat="1" ht="12.75">
      <c r="A11" s="155">
        <v>4</v>
      </c>
      <c r="B11" s="156" t="s">
        <v>1503</v>
      </c>
      <c r="C11" s="149"/>
      <c r="D11" s="143"/>
      <c r="E11" s="157">
        <v>2009</v>
      </c>
      <c r="F11" s="158"/>
      <c r="G11" s="158">
        <v>53000</v>
      </c>
      <c r="H11" s="158" t="s">
        <v>261</v>
      </c>
      <c r="I11" s="158" t="s">
        <v>1500</v>
      </c>
    </row>
    <row r="12" spans="1:9" s="15" customFormat="1" ht="12.75">
      <c r="A12" s="155">
        <v>5</v>
      </c>
      <c r="B12" s="156" t="s">
        <v>1504</v>
      </c>
      <c r="C12" s="149"/>
      <c r="D12" s="143"/>
      <c r="E12" s="157">
        <v>2011</v>
      </c>
      <c r="F12" s="158"/>
      <c r="G12" s="158">
        <v>7236</v>
      </c>
      <c r="H12" s="158" t="s">
        <v>261</v>
      </c>
      <c r="I12" s="158" t="s">
        <v>1500</v>
      </c>
    </row>
    <row r="13" spans="1:9" s="15" customFormat="1" ht="12.75">
      <c r="A13" s="155">
        <v>6</v>
      </c>
      <c r="B13" s="156" t="s">
        <v>1505</v>
      </c>
      <c r="C13" s="149"/>
      <c r="D13" s="143"/>
      <c r="E13" s="157">
        <v>2015</v>
      </c>
      <c r="F13" s="158"/>
      <c r="G13" s="158">
        <v>1981.1</v>
      </c>
      <c r="H13" s="158" t="s">
        <v>261</v>
      </c>
      <c r="I13" s="158" t="s">
        <v>1500</v>
      </c>
    </row>
    <row r="14" spans="1:9" s="15" customFormat="1" ht="12.75">
      <c r="A14" s="155">
        <v>7</v>
      </c>
      <c r="B14" s="156" t="s">
        <v>1506</v>
      </c>
      <c r="C14" s="149"/>
      <c r="D14" s="143"/>
      <c r="E14" s="157">
        <v>2015</v>
      </c>
      <c r="F14" s="158"/>
      <c r="G14" s="158">
        <v>53784</v>
      </c>
      <c r="H14" s="158" t="s">
        <v>261</v>
      </c>
      <c r="I14" s="158" t="s">
        <v>1500</v>
      </c>
    </row>
    <row r="15" spans="1:9" s="15" customFormat="1" ht="12.75">
      <c r="A15" s="155">
        <v>8</v>
      </c>
      <c r="B15" s="156" t="s">
        <v>1507</v>
      </c>
      <c r="C15" s="149"/>
      <c r="D15" s="143"/>
      <c r="E15" s="157">
        <v>2015</v>
      </c>
      <c r="F15" s="158"/>
      <c r="G15" s="158">
        <v>34020</v>
      </c>
      <c r="H15" s="158" t="s">
        <v>261</v>
      </c>
      <c r="I15" s="158" t="s">
        <v>1500</v>
      </c>
    </row>
    <row r="16" spans="1:9" s="15" customFormat="1" ht="12.75">
      <c r="A16" s="155">
        <v>9</v>
      </c>
      <c r="B16" s="156" t="s">
        <v>1508</v>
      </c>
      <c r="C16" s="149"/>
      <c r="D16" s="143"/>
      <c r="E16" s="157">
        <v>2016</v>
      </c>
      <c r="F16" s="158"/>
      <c r="G16" s="158">
        <v>1299</v>
      </c>
      <c r="H16" s="158" t="s">
        <v>261</v>
      </c>
      <c r="I16" s="158" t="s">
        <v>1500</v>
      </c>
    </row>
    <row r="17" spans="1:9" s="15" customFormat="1" ht="25.5">
      <c r="A17" s="155">
        <v>10</v>
      </c>
      <c r="B17" s="156" t="s">
        <v>1509</v>
      </c>
      <c r="C17" s="149"/>
      <c r="D17" s="143"/>
      <c r="E17" s="157">
        <v>2016</v>
      </c>
      <c r="F17" s="158"/>
      <c r="G17" s="158">
        <v>3395</v>
      </c>
      <c r="H17" s="158" t="s">
        <v>261</v>
      </c>
      <c r="I17" s="158" t="s">
        <v>1500</v>
      </c>
    </row>
    <row r="18" spans="1:9" ht="12.75">
      <c r="A18" s="290" t="s">
        <v>0</v>
      </c>
      <c r="B18" s="290"/>
      <c r="C18" s="290"/>
      <c r="D18" s="290"/>
      <c r="E18" s="290"/>
      <c r="F18" s="290"/>
      <c r="G18" s="142">
        <f>SUM(G8:G17)</f>
        <v>234715.1</v>
      </c>
      <c r="H18" s="139"/>
      <c r="I18" s="139"/>
    </row>
    <row r="19" spans="1:9" ht="12.75">
      <c r="A19" s="291" t="s">
        <v>1337</v>
      </c>
      <c r="B19" s="292"/>
      <c r="C19" s="292"/>
      <c r="D19" s="293"/>
      <c r="E19" s="153"/>
      <c r="F19" s="137"/>
      <c r="G19" s="137"/>
      <c r="H19" s="137"/>
      <c r="I19" s="137"/>
    </row>
    <row r="20" spans="1:9" s="15" customFormat="1" ht="25.5">
      <c r="A20" s="155">
        <v>1</v>
      </c>
      <c r="B20" s="156" t="s">
        <v>407</v>
      </c>
      <c r="C20" s="149"/>
      <c r="D20" s="143"/>
      <c r="E20" s="157">
        <v>2011</v>
      </c>
      <c r="F20" s="158" t="s">
        <v>408</v>
      </c>
      <c r="G20" s="158">
        <v>25000</v>
      </c>
      <c r="H20" s="158" t="s">
        <v>201</v>
      </c>
      <c r="I20" s="158" t="s">
        <v>409</v>
      </c>
    </row>
    <row r="21" spans="1:9" s="15" customFormat="1" ht="25.5">
      <c r="A21" s="156">
        <v>2</v>
      </c>
      <c r="B21" s="159" t="s">
        <v>1066</v>
      </c>
      <c r="C21" s="150" t="s">
        <v>1067</v>
      </c>
      <c r="D21" s="144"/>
      <c r="E21" s="160">
        <v>2011</v>
      </c>
      <c r="F21" s="161" t="s">
        <v>1068</v>
      </c>
      <c r="G21" s="161">
        <v>40000</v>
      </c>
      <c r="H21" s="158" t="s">
        <v>201</v>
      </c>
      <c r="I21" s="161" t="s">
        <v>409</v>
      </c>
    </row>
    <row r="22" spans="1:9" s="15" customFormat="1" ht="25.5">
      <c r="A22" s="155">
        <v>3</v>
      </c>
      <c r="B22" s="159" t="s">
        <v>410</v>
      </c>
      <c r="C22" s="150">
        <v>155010013</v>
      </c>
      <c r="D22" s="145" t="s">
        <v>1069</v>
      </c>
      <c r="E22" s="162">
        <v>2013</v>
      </c>
      <c r="F22" s="163" t="s">
        <v>411</v>
      </c>
      <c r="G22" s="163">
        <v>39992.4</v>
      </c>
      <c r="H22" s="158" t="s">
        <v>201</v>
      </c>
      <c r="I22" s="163" t="s">
        <v>409</v>
      </c>
    </row>
    <row r="23" spans="1:9" s="15" customFormat="1" ht="25.5">
      <c r="A23" s="156">
        <v>4</v>
      </c>
      <c r="B23" s="159" t="s">
        <v>412</v>
      </c>
      <c r="C23" s="150" t="s">
        <v>413</v>
      </c>
      <c r="D23" s="145"/>
      <c r="E23" s="162">
        <v>2014</v>
      </c>
      <c r="F23" s="163" t="s">
        <v>1070</v>
      </c>
      <c r="G23" s="163">
        <v>9717.3</v>
      </c>
      <c r="H23" s="158" t="s">
        <v>201</v>
      </c>
      <c r="I23" s="163" t="s">
        <v>409</v>
      </c>
    </row>
    <row r="24" spans="1:9" s="15" customFormat="1" ht="25.5">
      <c r="A24" s="155">
        <v>5</v>
      </c>
      <c r="B24" s="159" t="s">
        <v>414</v>
      </c>
      <c r="C24" s="150" t="s">
        <v>415</v>
      </c>
      <c r="D24" s="145"/>
      <c r="E24" s="162">
        <v>2014</v>
      </c>
      <c r="F24" s="163" t="s">
        <v>416</v>
      </c>
      <c r="G24" s="163">
        <v>9717.3</v>
      </c>
      <c r="H24" s="158" t="s">
        <v>201</v>
      </c>
      <c r="I24" s="163" t="s">
        <v>409</v>
      </c>
    </row>
    <row r="25" spans="1:9" s="15" customFormat="1" ht="25.5">
      <c r="A25" s="156">
        <v>6</v>
      </c>
      <c r="B25" s="159" t="s">
        <v>417</v>
      </c>
      <c r="C25" s="150">
        <v>1914765</v>
      </c>
      <c r="D25" s="145" t="s">
        <v>418</v>
      </c>
      <c r="E25" s="162">
        <v>2019</v>
      </c>
      <c r="F25" s="163" t="s">
        <v>419</v>
      </c>
      <c r="G25" s="163">
        <v>4700</v>
      </c>
      <c r="H25" s="158" t="s">
        <v>201</v>
      </c>
      <c r="I25" s="163" t="s">
        <v>409</v>
      </c>
    </row>
    <row r="26" spans="1:9" s="15" customFormat="1" ht="25.5">
      <c r="A26" s="155">
        <v>7</v>
      </c>
      <c r="B26" s="159" t="s">
        <v>420</v>
      </c>
      <c r="C26" s="150"/>
      <c r="D26" s="145"/>
      <c r="E26" s="162">
        <v>2021</v>
      </c>
      <c r="F26" s="163" t="s">
        <v>421</v>
      </c>
      <c r="G26" s="163">
        <v>35200</v>
      </c>
      <c r="H26" s="158" t="s">
        <v>201</v>
      </c>
      <c r="I26" s="163" t="s">
        <v>409</v>
      </c>
    </row>
    <row r="27" spans="1:9" s="15" customFormat="1" ht="38.25">
      <c r="A27" s="156">
        <v>8</v>
      </c>
      <c r="B27" s="164" t="s">
        <v>1071</v>
      </c>
      <c r="C27" s="151"/>
      <c r="D27" s="146" t="s">
        <v>1072</v>
      </c>
      <c r="E27" s="157">
        <v>2023</v>
      </c>
      <c r="F27" s="158" t="s">
        <v>1073</v>
      </c>
      <c r="G27" s="158">
        <v>19248.27</v>
      </c>
      <c r="H27" s="158" t="s">
        <v>201</v>
      </c>
      <c r="I27" s="158" t="s">
        <v>409</v>
      </c>
    </row>
    <row r="28" spans="1:9" ht="12.75">
      <c r="A28" s="294" t="s">
        <v>0</v>
      </c>
      <c r="B28" s="295"/>
      <c r="C28" s="295"/>
      <c r="D28" s="295"/>
      <c r="E28" s="295"/>
      <c r="F28" s="296"/>
      <c r="G28" s="142">
        <f>SUM(G20:G27)</f>
        <v>183575.27</v>
      </c>
      <c r="H28" s="139"/>
      <c r="I28" s="139"/>
    </row>
    <row r="29" spans="1:9" ht="12.75">
      <c r="A29" s="284" t="s">
        <v>1338</v>
      </c>
      <c r="B29" s="285"/>
      <c r="C29" s="285"/>
      <c r="D29" s="286"/>
      <c r="E29" s="154"/>
      <c r="F29" s="140"/>
      <c r="G29" s="140"/>
      <c r="H29" s="140"/>
      <c r="I29" s="140"/>
    </row>
    <row r="30" spans="1:9" ht="25.5">
      <c r="A30" s="138">
        <v>1</v>
      </c>
      <c r="B30" s="156" t="s">
        <v>890</v>
      </c>
      <c r="C30" s="188" t="s">
        <v>891</v>
      </c>
      <c r="D30" s="189" t="s">
        <v>892</v>
      </c>
      <c r="E30" s="157">
        <v>2020</v>
      </c>
      <c r="F30" s="158" t="s">
        <v>893</v>
      </c>
      <c r="G30" s="200">
        <v>44999.55</v>
      </c>
      <c r="H30" s="158" t="s">
        <v>894</v>
      </c>
      <c r="I30" s="158" t="s">
        <v>895</v>
      </c>
    </row>
    <row r="31" spans="1:9" ht="12.75">
      <c r="A31" s="138">
        <v>2</v>
      </c>
      <c r="B31" s="156" t="s">
        <v>896</v>
      </c>
      <c r="C31" s="188">
        <v>42614</v>
      </c>
      <c r="D31" s="190" t="s">
        <v>897</v>
      </c>
      <c r="E31" s="165">
        <v>2016</v>
      </c>
      <c r="F31" s="166"/>
      <c r="G31" s="200">
        <v>22509</v>
      </c>
      <c r="H31" s="166" t="s">
        <v>894</v>
      </c>
      <c r="I31" s="166" t="s">
        <v>898</v>
      </c>
    </row>
    <row r="32" spans="1:9" ht="25.5">
      <c r="A32" s="141">
        <v>3</v>
      </c>
      <c r="B32" s="167" t="s">
        <v>899</v>
      </c>
      <c r="C32" s="191" t="s">
        <v>900</v>
      </c>
      <c r="D32" s="190" t="s">
        <v>901</v>
      </c>
      <c r="E32" s="157">
        <v>2016</v>
      </c>
      <c r="F32" s="158"/>
      <c r="G32" s="49">
        <v>29402.38</v>
      </c>
      <c r="H32" s="158" t="s">
        <v>894</v>
      </c>
      <c r="I32" s="158" t="s">
        <v>902</v>
      </c>
    </row>
    <row r="33" spans="1:9" ht="12.75">
      <c r="A33" s="287" t="s">
        <v>0</v>
      </c>
      <c r="B33" s="288"/>
      <c r="C33" s="288"/>
      <c r="D33" s="288"/>
      <c r="E33" s="288"/>
      <c r="F33" s="289"/>
      <c r="G33" s="142">
        <f>SUM(G30:G32)</f>
        <v>96910.93000000001</v>
      </c>
      <c r="H33" s="142"/>
      <c r="I33" s="142"/>
    </row>
    <row r="34" spans="1:9" ht="12.75">
      <c r="A34" s="284" t="s">
        <v>1339</v>
      </c>
      <c r="B34" s="285"/>
      <c r="C34" s="285"/>
      <c r="D34" s="286"/>
      <c r="E34" s="153"/>
      <c r="F34" s="137"/>
      <c r="G34" s="137"/>
      <c r="H34" s="137"/>
      <c r="I34" s="137"/>
    </row>
    <row r="35" spans="1:9" s="15" customFormat="1" ht="25.5">
      <c r="A35" s="155">
        <v>1</v>
      </c>
      <c r="B35" s="156" t="s">
        <v>520</v>
      </c>
      <c r="C35" s="149" t="s">
        <v>521</v>
      </c>
      <c r="D35" s="143" t="s">
        <v>522</v>
      </c>
      <c r="E35" s="157">
        <v>2013</v>
      </c>
      <c r="F35" s="158"/>
      <c r="G35" s="158">
        <v>39997.8</v>
      </c>
      <c r="H35" s="158" t="s">
        <v>261</v>
      </c>
      <c r="I35" s="158" t="s">
        <v>523</v>
      </c>
    </row>
    <row r="36" spans="1:9" s="15" customFormat="1" ht="25.5">
      <c r="A36" s="156">
        <v>2</v>
      </c>
      <c r="B36" s="159" t="s">
        <v>524</v>
      </c>
      <c r="C36" s="150" t="s">
        <v>525</v>
      </c>
      <c r="D36" s="144" t="s">
        <v>526</v>
      </c>
      <c r="E36" s="160">
        <v>2013</v>
      </c>
      <c r="F36" s="161" t="s">
        <v>527</v>
      </c>
      <c r="G36" s="161">
        <v>9999.99</v>
      </c>
      <c r="H36" s="161" t="s">
        <v>261</v>
      </c>
      <c r="I36" s="161" t="s">
        <v>523</v>
      </c>
    </row>
    <row r="37" spans="1:9" s="15" customFormat="1" ht="25.5">
      <c r="A37" s="155">
        <v>3</v>
      </c>
      <c r="B37" s="159" t="s">
        <v>528</v>
      </c>
      <c r="C37" s="150" t="s">
        <v>529</v>
      </c>
      <c r="D37" s="145"/>
      <c r="E37" s="162">
        <v>2013</v>
      </c>
      <c r="F37" s="163" t="s">
        <v>530</v>
      </c>
      <c r="G37" s="163">
        <v>9455</v>
      </c>
      <c r="H37" s="163" t="s">
        <v>261</v>
      </c>
      <c r="I37" s="163" t="s">
        <v>523</v>
      </c>
    </row>
    <row r="38" spans="1:9" s="15" customFormat="1" ht="25.5">
      <c r="A38" s="156">
        <v>4</v>
      </c>
      <c r="B38" s="159" t="s">
        <v>531</v>
      </c>
      <c r="C38" s="150"/>
      <c r="D38" s="145" t="s">
        <v>532</v>
      </c>
      <c r="E38" s="162">
        <v>2019</v>
      </c>
      <c r="F38" s="163" t="s">
        <v>533</v>
      </c>
      <c r="G38" s="163">
        <v>27000</v>
      </c>
      <c r="H38" s="163" t="s">
        <v>261</v>
      </c>
      <c r="I38" s="163" t="s">
        <v>523</v>
      </c>
    </row>
    <row r="39" spans="1:9" s="15" customFormat="1" ht="25.5">
      <c r="A39" s="155">
        <v>5</v>
      </c>
      <c r="B39" s="159" t="s">
        <v>534</v>
      </c>
      <c r="C39" s="150">
        <v>4620</v>
      </c>
      <c r="D39" s="145" t="s">
        <v>535</v>
      </c>
      <c r="E39" s="162">
        <v>2020</v>
      </c>
      <c r="F39" s="163" t="s">
        <v>536</v>
      </c>
      <c r="G39" s="163">
        <v>44985</v>
      </c>
      <c r="H39" s="163" t="s">
        <v>261</v>
      </c>
      <c r="I39" s="163" t="s">
        <v>523</v>
      </c>
    </row>
    <row r="40" spans="1:9" s="15" customFormat="1" ht="25.5">
      <c r="A40" s="156">
        <v>6</v>
      </c>
      <c r="B40" s="159" t="s">
        <v>537</v>
      </c>
      <c r="C40" s="150" t="s">
        <v>538</v>
      </c>
      <c r="D40" s="145" t="s">
        <v>539</v>
      </c>
      <c r="E40" s="162">
        <v>2021</v>
      </c>
      <c r="F40" s="163" t="s">
        <v>540</v>
      </c>
      <c r="G40" s="163">
        <v>39975</v>
      </c>
      <c r="H40" s="163" t="s">
        <v>261</v>
      </c>
      <c r="I40" s="163" t="s">
        <v>523</v>
      </c>
    </row>
    <row r="41" spans="1:9" s="15" customFormat="1" ht="25.5">
      <c r="A41" s="155">
        <v>7</v>
      </c>
      <c r="B41" s="164" t="s">
        <v>1148</v>
      </c>
      <c r="C41" s="151">
        <v>4046797</v>
      </c>
      <c r="D41" s="146" t="s">
        <v>1149</v>
      </c>
      <c r="E41" s="157">
        <v>1997</v>
      </c>
      <c r="F41" s="158" t="s">
        <v>1150</v>
      </c>
      <c r="G41" s="158">
        <v>45000</v>
      </c>
      <c r="H41" s="158" t="s">
        <v>261</v>
      </c>
      <c r="I41" s="158" t="s">
        <v>523</v>
      </c>
    </row>
    <row r="42" spans="1:9" ht="12.75">
      <c r="A42" s="294" t="s">
        <v>0</v>
      </c>
      <c r="B42" s="295"/>
      <c r="C42" s="295"/>
      <c r="D42" s="295"/>
      <c r="E42" s="295"/>
      <c r="F42" s="296"/>
      <c r="G42" s="142">
        <f>SUM(G35:G41)</f>
        <v>216412.79</v>
      </c>
      <c r="H42" s="139"/>
      <c r="I42" s="139"/>
    </row>
    <row r="43" spans="1:9" ht="12.75">
      <c r="A43" s="284" t="s">
        <v>1340</v>
      </c>
      <c r="B43" s="285"/>
      <c r="C43" s="285"/>
      <c r="D43" s="286"/>
      <c r="E43" s="154"/>
      <c r="F43" s="140"/>
      <c r="G43" s="140"/>
      <c r="H43" s="140"/>
      <c r="I43" s="140"/>
    </row>
    <row r="44" spans="1:9" ht="38.25">
      <c r="A44" s="138">
        <v>1</v>
      </c>
      <c r="B44" s="156" t="s">
        <v>1157</v>
      </c>
      <c r="C44" s="188" t="s">
        <v>1158</v>
      </c>
      <c r="D44" s="189" t="s">
        <v>1159</v>
      </c>
      <c r="E44" s="157">
        <v>2022</v>
      </c>
      <c r="F44" s="158" t="s">
        <v>1160</v>
      </c>
      <c r="G44" s="158">
        <v>105311.94</v>
      </c>
      <c r="H44" s="158" t="s">
        <v>261</v>
      </c>
      <c r="I44" s="158" t="s">
        <v>1161</v>
      </c>
    </row>
    <row r="45" spans="1:9" ht="12.75">
      <c r="A45" s="287" t="s">
        <v>0</v>
      </c>
      <c r="B45" s="288"/>
      <c r="C45" s="288"/>
      <c r="D45" s="288"/>
      <c r="E45" s="288"/>
      <c r="F45" s="289"/>
      <c r="G45" s="142">
        <f>SUM(G44:G44)</f>
        <v>105311.94</v>
      </c>
      <c r="H45" s="142"/>
      <c r="I45" s="142"/>
    </row>
    <row r="46" spans="1:9" ht="12.75">
      <c r="A46" s="284" t="s">
        <v>1266</v>
      </c>
      <c r="B46" s="285"/>
      <c r="C46" s="285"/>
      <c r="D46" s="286"/>
      <c r="E46" s="154"/>
      <c r="F46" s="140"/>
      <c r="G46" s="140"/>
      <c r="H46" s="140"/>
      <c r="I46" s="140"/>
    </row>
    <row r="47" spans="1:9" ht="25.5">
      <c r="A47" s="138">
        <v>1</v>
      </c>
      <c r="B47" s="156" t="s">
        <v>1164</v>
      </c>
      <c r="C47" s="188"/>
      <c r="D47" s="189"/>
      <c r="E47" s="162">
        <v>2023</v>
      </c>
      <c r="F47" s="163"/>
      <c r="G47" s="163">
        <v>148920.08</v>
      </c>
      <c r="H47" s="158" t="s">
        <v>261</v>
      </c>
      <c r="I47" s="158" t="s">
        <v>1357</v>
      </c>
    </row>
    <row r="48" spans="1:9" ht="12.75">
      <c r="A48" s="287" t="s">
        <v>0</v>
      </c>
      <c r="B48" s="288"/>
      <c r="C48" s="288"/>
      <c r="D48" s="288"/>
      <c r="E48" s="288"/>
      <c r="F48" s="289"/>
      <c r="G48" s="142">
        <f>SUM(G47:G47)</f>
        <v>148920.08</v>
      </c>
      <c r="H48" s="142"/>
      <c r="I48" s="142"/>
    </row>
    <row r="49" spans="1:9" ht="12.75">
      <c r="A49" s="284" t="s">
        <v>1356</v>
      </c>
      <c r="B49" s="285"/>
      <c r="C49" s="285"/>
      <c r="D49" s="286"/>
      <c r="E49" s="153"/>
      <c r="F49" s="137"/>
      <c r="G49" s="137"/>
      <c r="H49" s="137"/>
      <c r="I49" s="137"/>
    </row>
    <row r="50" spans="1:9" s="15" customFormat="1" ht="38.25">
      <c r="A50" s="155">
        <v>1</v>
      </c>
      <c r="B50" s="156" t="s">
        <v>712</v>
      </c>
      <c r="C50" s="149" t="s">
        <v>713</v>
      </c>
      <c r="D50" s="143" t="s">
        <v>714</v>
      </c>
      <c r="E50" s="157">
        <v>2000</v>
      </c>
      <c r="F50" s="158" t="s">
        <v>715</v>
      </c>
      <c r="G50" s="158">
        <v>31290</v>
      </c>
      <c r="H50" s="158" t="s">
        <v>261</v>
      </c>
      <c r="I50" s="158" t="s">
        <v>716</v>
      </c>
    </row>
    <row r="51" spans="1:9" s="15" customFormat="1" ht="38.25">
      <c r="A51" s="156">
        <v>2</v>
      </c>
      <c r="B51" s="159" t="s">
        <v>712</v>
      </c>
      <c r="C51" s="194" t="s">
        <v>1329</v>
      </c>
      <c r="D51" s="144" t="s">
        <v>717</v>
      </c>
      <c r="E51" s="160">
        <v>2015</v>
      </c>
      <c r="F51" s="161" t="s">
        <v>718</v>
      </c>
      <c r="G51" s="161">
        <v>20000</v>
      </c>
      <c r="H51" s="161" t="s">
        <v>719</v>
      </c>
      <c r="I51" s="161" t="s">
        <v>720</v>
      </c>
    </row>
    <row r="52" spans="1:9" s="15" customFormat="1" ht="38.25">
      <c r="A52" s="155">
        <v>3</v>
      </c>
      <c r="B52" s="159" t="s">
        <v>712</v>
      </c>
      <c r="C52" s="194" t="s">
        <v>1330</v>
      </c>
      <c r="D52" s="145" t="s">
        <v>717</v>
      </c>
      <c r="E52" s="162">
        <v>2015</v>
      </c>
      <c r="F52" s="163" t="s">
        <v>718</v>
      </c>
      <c r="G52" s="163">
        <v>20000</v>
      </c>
      <c r="H52" s="163" t="s">
        <v>721</v>
      </c>
      <c r="I52" s="163" t="s">
        <v>720</v>
      </c>
    </row>
    <row r="53" spans="1:9" s="15" customFormat="1" ht="38.25">
      <c r="A53" s="156">
        <v>4</v>
      </c>
      <c r="B53" s="159" t="s">
        <v>722</v>
      </c>
      <c r="C53" s="150">
        <v>30018596</v>
      </c>
      <c r="D53" s="145" t="s">
        <v>723</v>
      </c>
      <c r="E53" s="162">
        <v>2002</v>
      </c>
      <c r="F53" s="163" t="s">
        <v>724</v>
      </c>
      <c r="G53" s="163">
        <v>60000</v>
      </c>
      <c r="H53" s="163" t="s">
        <v>261</v>
      </c>
      <c r="I53" s="163" t="s">
        <v>720</v>
      </c>
    </row>
    <row r="54" spans="1:9" s="15" customFormat="1" ht="38.25">
      <c r="A54" s="155">
        <v>5</v>
      </c>
      <c r="B54" s="159" t="s">
        <v>722</v>
      </c>
      <c r="C54" s="150" t="s">
        <v>725</v>
      </c>
      <c r="D54" s="145" t="s">
        <v>726</v>
      </c>
      <c r="E54" s="162">
        <v>2018</v>
      </c>
      <c r="F54" s="163" t="s">
        <v>727</v>
      </c>
      <c r="G54" s="163">
        <v>45000</v>
      </c>
      <c r="H54" s="163" t="s">
        <v>261</v>
      </c>
      <c r="I54" s="163" t="s">
        <v>716</v>
      </c>
    </row>
    <row r="55" spans="1:9" s="15" customFormat="1" ht="38.25">
      <c r="A55" s="156">
        <v>6</v>
      </c>
      <c r="B55" s="159" t="s">
        <v>728</v>
      </c>
      <c r="C55" s="150" t="s">
        <v>729</v>
      </c>
      <c r="D55" s="145" t="s">
        <v>730</v>
      </c>
      <c r="E55" s="162">
        <v>2015</v>
      </c>
      <c r="F55" s="163" t="s">
        <v>731</v>
      </c>
      <c r="G55" s="163">
        <v>25000</v>
      </c>
      <c r="H55" s="163" t="s">
        <v>261</v>
      </c>
      <c r="I55" s="163" t="s">
        <v>720</v>
      </c>
    </row>
    <row r="56" spans="1:9" s="15" customFormat="1" ht="38.25">
      <c r="A56" s="155">
        <v>7</v>
      </c>
      <c r="B56" s="159" t="s">
        <v>728</v>
      </c>
      <c r="C56" s="150" t="s">
        <v>732</v>
      </c>
      <c r="D56" s="145" t="s">
        <v>730</v>
      </c>
      <c r="E56" s="162">
        <v>2015</v>
      </c>
      <c r="F56" s="163" t="s">
        <v>731</v>
      </c>
      <c r="G56" s="163">
        <v>25000</v>
      </c>
      <c r="H56" s="163" t="s">
        <v>261</v>
      </c>
      <c r="I56" s="163" t="s">
        <v>720</v>
      </c>
    </row>
    <row r="57" spans="1:9" s="15" customFormat="1" ht="38.25">
      <c r="A57" s="156">
        <v>8</v>
      </c>
      <c r="B57" s="164" t="s">
        <v>733</v>
      </c>
      <c r="C57" s="151">
        <v>203712</v>
      </c>
      <c r="D57" s="146" t="s">
        <v>734</v>
      </c>
      <c r="E57" s="157">
        <v>2015</v>
      </c>
      <c r="F57" s="158" t="s">
        <v>735</v>
      </c>
      <c r="G57" s="158">
        <v>34020</v>
      </c>
      <c r="H57" s="158" t="s">
        <v>261</v>
      </c>
      <c r="I57" s="158" t="s">
        <v>720</v>
      </c>
    </row>
    <row r="58" spans="1:9" s="15" customFormat="1" ht="38.25">
      <c r="A58" s="155">
        <v>9</v>
      </c>
      <c r="B58" s="164" t="s">
        <v>733</v>
      </c>
      <c r="C58" s="151" t="s">
        <v>736</v>
      </c>
      <c r="D58" s="231" t="s">
        <v>734</v>
      </c>
      <c r="E58" s="157">
        <v>2001</v>
      </c>
      <c r="F58" s="158" t="s">
        <v>737</v>
      </c>
      <c r="G58" s="158">
        <v>46208</v>
      </c>
      <c r="H58" s="158" t="s">
        <v>261</v>
      </c>
      <c r="I58" s="158" t="s">
        <v>716</v>
      </c>
    </row>
    <row r="59" spans="1:9" s="15" customFormat="1" ht="38.25">
      <c r="A59" s="156">
        <v>10</v>
      </c>
      <c r="B59" s="164" t="s">
        <v>738</v>
      </c>
      <c r="C59" s="151" t="s">
        <v>739</v>
      </c>
      <c r="D59" s="231" t="s">
        <v>740</v>
      </c>
      <c r="E59" s="157">
        <v>2021</v>
      </c>
      <c r="F59" s="158" t="s">
        <v>741</v>
      </c>
      <c r="G59" s="158">
        <v>53310.07</v>
      </c>
      <c r="H59" s="158" t="s">
        <v>719</v>
      </c>
      <c r="I59" s="158" t="s">
        <v>720</v>
      </c>
    </row>
    <row r="60" spans="1:9" s="15" customFormat="1" ht="38.25">
      <c r="A60" s="155">
        <v>11</v>
      </c>
      <c r="B60" s="164" t="s">
        <v>1211</v>
      </c>
      <c r="C60" s="151" t="s">
        <v>1212</v>
      </c>
      <c r="D60" s="231" t="s">
        <v>1213</v>
      </c>
      <c r="E60" s="157">
        <v>2009</v>
      </c>
      <c r="F60" s="158" t="s">
        <v>1214</v>
      </c>
      <c r="G60" s="158">
        <v>53300</v>
      </c>
      <c r="H60" s="158" t="s">
        <v>719</v>
      </c>
      <c r="I60" s="158" t="s">
        <v>720</v>
      </c>
    </row>
    <row r="61" spans="1:9" s="15" customFormat="1" ht="38.25">
      <c r="A61" s="156">
        <v>12</v>
      </c>
      <c r="B61" s="164" t="s">
        <v>1215</v>
      </c>
      <c r="C61" s="152" t="s">
        <v>1216</v>
      </c>
      <c r="D61" s="232" t="s">
        <v>1217</v>
      </c>
      <c r="E61" s="162">
        <v>2019</v>
      </c>
      <c r="F61" s="163" t="s">
        <v>1218</v>
      </c>
      <c r="G61" s="163">
        <v>35055</v>
      </c>
      <c r="H61" s="163" t="s">
        <v>261</v>
      </c>
      <c r="I61" s="163" t="s">
        <v>716</v>
      </c>
    </row>
    <row r="62" spans="1:9" ht="12.75">
      <c r="A62" s="294" t="s">
        <v>0</v>
      </c>
      <c r="B62" s="295"/>
      <c r="C62" s="295"/>
      <c r="D62" s="295"/>
      <c r="E62" s="295"/>
      <c r="F62" s="296"/>
      <c r="G62" s="233">
        <f>SUM(G50:G61)</f>
        <v>448183.07</v>
      </c>
      <c r="H62" s="234"/>
      <c r="I62" s="234"/>
    </row>
    <row r="63" spans="1:9" ht="12.75">
      <c r="A63" s="284" t="s">
        <v>1341</v>
      </c>
      <c r="B63" s="285"/>
      <c r="C63" s="285"/>
      <c r="D63" s="286"/>
      <c r="E63" s="154"/>
      <c r="F63" s="140"/>
      <c r="G63" s="140"/>
      <c r="H63" s="140"/>
      <c r="I63" s="140"/>
    </row>
    <row r="64" spans="1:9" ht="25.5">
      <c r="A64" s="138">
        <v>1</v>
      </c>
      <c r="B64" s="156" t="s">
        <v>875</v>
      </c>
      <c r="C64" s="188" t="s">
        <v>876</v>
      </c>
      <c r="D64" s="189" t="s">
        <v>877</v>
      </c>
      <c r="E64" s="157" t="s">
        <v>1328</v>
      </c>
      <c r="F64" s="158" t="s">
        <v>878</v>
      </c>
      <c r="G64" s="158">
        <v>65000</v>
      </c>
      <c r="H64" s="158" t="s">
        <v>879</v>
      </c>
      <c r="I64" s="158" t="s">
        <v>880</v>
      </c>
    </row>
    <row r="65" spans="1:9" ht="12.75">
      <c r="A65" s="287" t="s">
        <v>0</v>
      </c>
      <c r="B65" s="288"/>
      <c r="C65" s="288"/>
      <c r="D65" s="288"/>
      <c r="E65" s="288"/>
      <c r="F65" s="289"/>
      <c r="G65" s="142">
        <f>SUM(G64:G64)</f>
        <v>65000</v>
      </c>
      <c r="H65" s="142"/>
      <c r="I65" s="142"/>
    </row>
    <row r="66" spans="5:7" ht="15">
      <c r="E66" s="297" t="s">
        <v>150</v>
      </c>
      <c r="F66" s="297"/>
      <c r="G66" s="184">
        <f>G65+G62+G45+G42+G33+G28+G18+G6+G48</f>
        <v>1532851.7200000002</v>
      </c>
    </row>
  </sheetData>
  <sheetProtection/>
  <mergeCells count="19">
    <mergeCell ref="A34:D34"/>
    <mergeCell ref="A42:F42"/>
    <mergeCell ref="E66:F66"/>
    <mergeCell ref="A43:D43"/>
    <mergeCell ref="A45:F45"/>
    <mergeCell ref="A49:D49"/>
    <mergeCell ref="A62:F62"/>
    <mergeCell ref="A63:D63"/>
    <mergeCell ref="A65:F65"/>
    <mergeCell ref="A4:D4"/>
    <mergeCell ref="A6:F6"/>
    <mergeCell ref="A46:D46"/>
    <mergeCell ref="A48:F48"/>
    <mergeCell ref="A7:D7"/>
    <mergeCell ref="A18:F18"/>
    <mergeCell ref="A19:D19"/>
    <mergeCell ref="A28:F28"/>
    <mergeCell ref="A29:D29"/>
    <mergeCell ref="A33:F33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71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Normal="90" zoomScaleSheetLayoutView="100" zoomScalePageLayoutView="0" workbookViewId="0" topLeftCell="A1">
      <selection activeCell="A3" sqref="A3:C3"/>
    </sheetView>
  </sheetViews>
  <sheetFormatPr defaultColWidth="9.140625" defaultRowHeight="12.75"/>
  <cols>
    <col min="1" max="1" width="4.140625" style="212" customWidth="1"/>
    <col min="2" max="2" width="53.28125" style="6" customWidth="1"/>
    <col min="3" max="3" width="39.28125" style="6" customWidth="1"/>
  </cols>
  <sheetData>
    <row r="1" spans="2:3" ht="15" customHeight="1">
      <c r="B1" s="13" t="s">
        <v>149</v>
      </c>
      <c r="C1" s="213"/>
    </row>
    <row r="2" ht="12.75">
      <c r="B2" s="13"/>
    </row>
    <row r="3" spans="1:4" ht="69" customHeight="1">
      <c r="A3" s="301" t="s">
        <v>129</v>
      </c>
      <c r="B3" s="301"/>
      <c r="C3" s="301"/>
      <c r="D3" s="28"/>
    </row>
    <row r="4" spans="1:4" ht="9" customHeight="1">
      <c r="A4" s="214"/>
      <c r="B4" s="214"/>
      <c r="C4" s="214"/>
      <c r="D4" s="28"/>
    </row>
    <row r="6" spans="1:3" ht="30.75" customHeight="1">
      <c r="A6" s="215" t="s">
        <v>8</v>
      </c>
      <c r="B6" s="215" t="s">
        <v>15</v>
      </c>
      <c r="C6" s="216" t="s">
        <v>16</v>
      </c>
    </row>
    <row r="7" spans="1:3" ht="17.25" customHeight="1">
      <c r="A7" s="298" t="s">
        <v>151</v>
      </c>
      <c r="B7" s="299"/>
      <c r="C7" s="300"/>
    </row>
    <row r="8" spans="1:3" s="54" customFormat="1" ht="25.5">
      <c r="A8" s="33">
        <v>1</v>
      </c>
      <c r="B8" s="24" t="s">
        <v>256</v>
      </c>
      <c r="C8" s="217" t="s">
        <v>257</v>
      </c>
    </row>
    <row r="9" spans="1:3" ht="12.75">
      <c r="A9" s="298" t="s">
        <v>106</v>
      </c>
      <c r="B9" s="299"/>
      <c r="C9" s="300"/>
    </row>
    <row r="10" spans="1:3" ht="51">
      <c r="A10" s="24">
        <v>1</v>
      </c>
      <c r="B10" s="24" t="s">
        <v>1035</v>
      </c>
      <c r="C10" s="217" t="s">
        <v>1036</v>
      </c>
    </row>
    <row r="11" spans="1:3" ht="51">
      <c r="A11" s="24">
        <v>2</v>
      </c>
      <c r="B11" s="24" t="s">
        <v>1037</v>
      </c>
      <c r="C11" s="217" t="s">
        <v>1036</v>
      </c>
    </row>
    <row r="12" spans="1:3" ht="51">
      <c r="A12" s="24">
        <v>3</v>
      </c>
      <c r="B12" s="24" t="s">
        <v>1038</v>
      </c>
      <c r="C12" s="217" t="s">
        <v>1036</v>
      </c>
    </row>
    <row r="13" spans="1:3" ht="51">
      <c r="A13" s="24">
        <v>4</v>
      </c>
      <c r="B13" s="24" t="s">
        <v>1039</v>
      </c>
      <c r="C13" s="217" t="s">
        <v>1036</v>
      </c>
    </row>
    <row r="14" spans="1:3" ht="51">
      <c r="A14" s="24">
        <v>5</v>
      </c>
      <c r="B14" s="24" t="s">
        <v>1040</v>
      </c>
      <c r="C14" s="217" t="s">
        <v>1036</v>
      </c>
    </row>
    <row r="15" spans="1:3" ht="12.75">
      <c r="A15" s="298" t="s">
        <v>126</v>
      </c>
      <c r="B15" s="299"/>
      <c r="C15" s="300"/>
    </row>
    <row r="16" spans="1:3" ht="38.25">
      <c r="A16" s="24">
        <v>1</v>
      </c>
      <c r="B16" s="33" t="s">
        <v>1429</v>
      </c>
      <c r="C16" s="24" t="s">
        <v>1510</v>
      </c>
    </row>
    <row r="17" spans="1:3" ht="25.5">
      <c r="A17" s="24">
        <v>2</v>
      </c>
      <c r="B17" s="33" t="s">
        <v>1511</v>
      </c>
      <c r="C17" s="24" t="s">
        <v>1512</v>
      </c>
    </row>
    <row r="18" spans="1:3" ht="17.25" customHeight="1">
      <c r="A18" s="298" t="s">
        <v>107</v>
      </c>
      <c r="B18" s="299"/>
      <c r="C18" s="300"/>
    </row>
    <row r="19" spans="1:3" s="54" customFormat="1" ht="38.25">
      <c r="A19" s="33">
        <v>1</v>
      </c>
      <c r="B19" s="24" t="s">
        <v>327</v>
      </c>
      <c r="C19" s="217" t="s">
        <v>328</v>
      </c>
    </row>
    <row r="20" spans="1:3" ht="12.75">
      <c r="A20" s="298" t="s">
        <v>1074</v>
      </c>
      <c r="B20" s="299"/>
      <c r="C20" s="300"/>
    </row>
    <row r="21" spans="1:3" ht="25.5">
      <c r="A21" s="24">
        <v>1</v>
      </c>
      <c r="B21" s="24" t="s">
        <v>1075</v>
      </c>
      <c r="C21" s="217" t="s">
        <v>1076</v>
      </c>
    </row>
    <row r="22" spans="1:3" ht="25.5">
      <c r="A22" s="24">
        <v>2</v>
      </c>
      <c r="B22" s="24" t="s">
        <v>1077</v>
      </c>
      <c r="C22" s="217" t="s">
        <v>1078</v>
      </c>
    </row>
    <row r="23" spans="1:3" ht="38.25">
      <c r="A23" s="24">
        <v>3</v>
      </c>
      <c r="B23" s="24" t="s">
        <v>1079</v>
      </c>
      <c r="C23" s="217" t="s">
        <v>1080</v>
      </c>
    </row>
    <row r="24" spans="1:3" ht="51">
      <c r="A24" s="24">
        <v>4</v>
      </c>
      <c r="B24" s="24" t="s">
        <v>1081</v>
      </c>
      <c r="C24" s="217" t="s">
        <v>1082</v>
      </c>
    </row>
    <row r="25" spans="1:3" ht="17.25" customHeight="1">
      <c r="A25" s="298" t="s">
        <v>1265</v>
      </c>
      <c r="B25" s="299"/>
      <c r="C25" s="300"/>
    </row>
    <row r="26" spans="1:3" s="95" customFormat="1" ht="12.75">
      <c r="A26" s="24">
        <v>1</v>
      </c>
      <c r="B26" s="24" t="s">
        <v>471</v>
      </c>
      <c r="C26" s="218" t="s">
        <v>178</v>
      </c>
    </row>
    <row r="27" spans="1:3" ht="17.25" customHeight="1">
      <c r="A27" s="298" t="s">
        <v>1266</v>
      </c>
      <c r="B27" s="299"/>
      <c r="C27" s="300"/>
    </row>
    <row r="28" spans="1:3" s="95" customFormat="1" ht="54.75" customHeight="1">
      <c r="A28" s="24">
        <v>1</v>
      </c>
      <c r="B28" s="24" t="s">
        <v>629</v>
      </c>
      <c r="C28" s="218" t="s">
        <v>630</v>
      </c>
    </row>
    <row r="29" spans="1:3" ht="12.75">
      <c r="A29" s="298" t="s">
        <v>1267</v>
      </c>
      <c r="B29" s="299"/>
      <c r="C29" s="300"/>
    </row>
    <row r="30" spans="1:3" ht="12.75">
      <c r="A30" s="24">
        <v>1</v>
      </c>
      <c r="B30" s="24" t="s">
        <v>1268</v>
      </c>
      <c r="C30" s="217" t="s">
        <v>1269</v>
      </c>
    </row>
    <row r="31" spans="1:3" ht="12.75">
      <c r="A31" s="24">
        <v>2</v>
      </c>
      <c r="B31" s="24" t="s">
        <v>1270</v>
      </c>
      <c r="C31" s="217" t="s">
        <v>1269</v>
      </c>
    </row>
    <row r="32" spans="1:3" ht="12.75">
      <c r="A32" s="24">
        <v>3</v>
      </c>
      <c r="B32" s="24" t="s">
        <v>1271</v>
      </c>
      <c r="C32" s="217" t="s">
        <v>1269</v>
      </c>
    </row>
    <row r="33" spans="1:3" ht="12.75">
      <c r="A33" s="24">
        <v>4</v>
      </c>
      <c r="B33" s="24" t="s">
        <v>1272</v>
      </c>
      <c r="C33" s="217" t="s">
        <v>1269</v>
      </c>
    </row>
    <row r="34" spans="1:3" ht="12.75">
      <c r="A34" s="24">
        <v>5</v>
      </c>
      <c r="B34" s="24" t="s">
        <v>1273</v>
      </c>
      <c r="C34" s="217" t="s">
        <v>1269</v>
      </c>
    </row>
    <row r="35" spans="1:3" ht="12.75">
      <c r="A35" s="24">
        <v>6</v>
      </c>
      <c r="B35" s="24" t="s">
        <v>1274</v>
      </c>
      <c r="C35" s="217" t="s">
        <v>1269</v>
      </c>
    </row>
  </sheetData>
  <sheetProtection/>
  <mergeCells count="9">
    <mergeCell ref="A29:C29"/>
    <mergeCell ref="A3:C3"/>
    <mergeCell ref="A7:C7"/>
    <mergeCell ref="A27:C27"/>
    <mergeCell ref="A15:C15"/>
    <mergeCell ref="A18:C18"/>
    <mergeCell ref="A25:C25"/>
    <mergeCell ref="A9:C9"/>
    <mergeCell ref="A20:C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9.140625" defaultRowHeight="12.75"/>
  <cols>
    <col min="1" max="1" width="18.28125" style="0" customWidth="1"/>
    <col min="2" max="2" width="11.28125" style="0" bestFit="1" customWidth="1"/>
    <col min="3" max="3" width="40.7109375" style="0" customWidth="1"/>
    <col min="4" max="4" width="13.57421875" style="0" bestFit="1" customWidth="1"/>
  </cols>
  <sheetData>
    <row r="1" spans="1:4" ht="26.25" customHeight="1">
      <c r="A1" s="302" t="s">
        <v>1424</v>
      </c>
      <c r="B1" s="302"/>
      <c r="C1" s="302"/>
      <c r="D1" s="302"/>
    </row>
    <row r="2" ht="13.5" thickBot="1"/>
    <row r="3" spans="1:4" ht="30">
      <c r="A3" s="241" t="s">
        <v>1394</v>
      </c>
      <c r="B3" s="242" t="s">
        <v>1395</v>
      </c>
      <c r="C3" s="243" t="s">
        <v>1396</v>
      </c>
      <c r="D3" s="244" t="s">
        <v>1397</v>
      </c>
    </row>
    <row r="4" spans="1:4" ht="25.5">
      <c r="A4" s="245" t="s">
        <v>1398</v>
      </c>
      <c r="B4" s="238">
        <v>44308</v>
      </c>
      <c r="C4" s="94" t="s">
        <v>1401</v>
      </c>
      <c r="D4" s="250">
        <v>11401.83</v>
      </c>
    </row>
    <row r="5" spans="1:4" ht="51">
      <c r="A5" s="245" t="s">
        <v>1398</v>
      </c>
      <c r="B5" s="238">
        <v>44334</v>
      </c>
      <c r="C5" s="94" t="s">
        <v>1402</v>
      </c>
      <c r="D5" s="250">
        <v>17017.01</v>
      </c>
    </row>
    <row r="6" spans="1:4" ht="38.25">
      <c r="A6" s="245" t="s">
        <v>1398</v>
      </c>
      <c r="B6" s="238">
        <v>44358</v>
      </c>
      <c r="C6" s="94" t="s">
        <v>1403</v>
      </c>
      <c r="D6" s="250">
        <v>5329.68</v>
      </c>
    </row>
    <row r="7" spans="1:4" ht="63.75">
      <c r="A7" s="245" t="s">
        <v>1398</v>
      </c>
      <c r="B7" s="238">
        <v>44388</v>
      </c>
      <c r="C7" s="94" t="s">
        <v>1404</v>
      </c>
      <c r="D7" s="250">
        <v>500</v>
      </c>
    </row>
    <row r="8" spans="1:4" ht="51">
      <c r="A8" s="245" t="s">
        <v>1398</v>
      </c>
      <c r="B8" s="238">
        <v>44502</v>
      </c>
      <c r="C8" s="94" t="s">
        <v>1405</v>
      </c>
      <c r="D8" s="250">
        <v>4016.52</v>
      </c>
    </row>
    <row r="9" spans="1:4" ht="38.25">
      <c r="A9" s="245" t="s">
        <v>1398</v>
      </c>
      <c r="B9" s="238">
        <v>44591</v>
      </c>
      <c r="C9" s="94" t="s">
        <v>1406</v>
      </c>
      <c r="D9" s="250">
        <v>2719.23</v>
      </c>
    </row>
    <row r="10" spans="1:4" ht="25.5">
      <c r="A10" s="245" t="s">
        <v>1398</v>
      </c>
      <c r="B10" s="238">
        <v>44634</v>
      </c>
      <c r="C10" s="94" t="s">
        <v>1407</v>
      </c>
      <c r="D10" s="250">
        <v>2054.03</v>
      </c>
    </row>
    <row r="11" spans="1:4" ht="25.5">
      <c r="A11" s="245" t="s">
        <v>1398</v>
      </c>
      <c r="B11" s="238">
        <v>44721</v>
      </c>
      <c r="C11" s="94" t="s">
        <v>1408</v>
      </c>
      <c r="D11" s="250">
        <v>3490</v>
      </c>
    </row>
    <row r="12" spans="1:4" ht="25.5">
      <c r="A12" s="245" t="s">
        <v>1398</v>
      </c>
      <c r="B12" s="238">
        <v>44729</v>
      </c>
      <c r="C12" s="94" t="s">
        <v>1409</v>
      </c>
      <c r="D12" s="250">
        <v>3209</v>
      </c>
    </row>
    <row r="13" spans="1:4" ht="25.5">
      <c r="A13" s="245" t="s">
        <v>1398</v>
      </c>
      <c r="B13" s="238">
        <v>44789</v>
      </c>
      <c r="C13" s="94" t="s">
        <v>1410</v>
      </c>
      <c r="D13" s="250">
        <v>2370.49</v>
      </c>
    </row>
    <row r="14" spans="1:4" ht="25.5">
      <c r="A14" s="245" t="s">
        <v>1399</v>
      </c>
      <c r="B14" s="238">
        <v>44916</v>
      </c>
      <c r="C14" s="94" t="s">
        <v>1411</v>
      </c>
      <c r="D14" s="250">
        <v>559.99</v>
      </c>
    </row>
    <row r="15" spans="1:4" ht="51">
      <c r="A15" s="245" t="s">
        <v>1398</v>
      </c>
      <c r="B15" s="238">
        <v>44970</v>
      </c>
      <c r="C15" s="94" t="s">
        <v>1412</v>
      </c>
      <c r="D15" s="250">
        <v>4253.34</v>
      </c>
    </row>
    <row r="16" spans="1:4" ht="25.5">
      <c r="A16" s="245" t="s">
        <v>1398</v>
      </c>
      <c r="B16" s="238">
        <v>44988</v>
      </c>
      <c r="C16" s="94" t="s">
        <v>1413</v>
      </c>
      <c r="D16" s="250">
        <v>4750</v>
      </c>
    </row>
    <row r="17" spans="1:4" ht="51">
      <c r="A17" s="245" t="s">
        <v>1398</v>
      </c>
      <c r="B17" s="238">
        <v>44998</v>
      </c>
      <c r="C17" s="94" t="s">
        <v>1414</v>
      </c>
      <c r="D17" s="250">
        <v>9348</v>
      </c>
    </row>
    <row r="18" spans="1:4" ht="25.5">
      <c r="A18" s="245" t="s">
        <v>1399</v>
      </c>
      <c r="B18" s="238">
        <v>45092</v>
      </c>
      <c r="C18" s="94" t="s">
        <v>1415</v>
      </c>
      <c r="D18" s="250">
        <v>667.72</v>
      </c>
    </row>
    <row r="19" spans="1:4" ht="25.5">
      <c r="A19" s="245" t="s">
        <v>1398</v>
      </c>
      <c r="B19" s="238">
        <v>45101</v>
      </c>
      <c r="C19" s="94" t="s">
        <v>1416</v>
      </c>
      <c r="D19" s="250">
        <v>21274.46</v>
      </c>
    </row>
    <row r="20" spans="1:4" ht="38.25">
      <c r="A20" s="245" t="s">
        <v>1398</v>
      </c>
      <c r="B20" s="238">
        <v>45101</v>
      </c>
      <c r="C20" s="94" t="s">
        <v>1417</v>
      </c>
      <c r="D20" s="250">
        <v>6921.31</v>
      </c>
    </row>
    <row r="21" spans="1:4" ht="38.25">
      <c r="A21" s="245" t="s">
        <v>1398</v>
      </c>
      <c r="B21" s="238">
        <v>45131</v>
      </c>
      <c r="C21" s="94" t="s">
        <v>1418</v>
      </c>
      <c r="D21" s="250">
        <v>10249.9</v>
      </c>
    </row>
    <row r="22" spans="1:4" ht="38.25">
      <c r="A22" s="245" t="s">
        <v>1398</v>
      </c>
      <c r="B22" s="238">
        <v>45143</v>
      </c>
      <c r="C22" s="94" t="s">
        <v>1419</v>
      </c>
      <c r="D22" s="250">
        <v>22126</v>
      </c>
    </row>
    <row r="23" spans="1:4" ht="12.75">
      <c r="A23" s="245" t="s">
        <v>1399</v>
      </c>
      <c r="B23" s="238">
        <v>45164</v>
      </c>
      <c r="C23" s="94" t="s">
        <v>1422</v>
      </c>
      <c r="D23" s="250">
        <v>1611.3</v>
      </c>
    </row>
    <row r="24" spans="1:4" ht="25.5">
      <c r="A24" s="245" t="s">
        <v>1398</v>
      </c>
      <c r="B24" s="238">
        <v>45176</v>
      </c>
      <c r="C24" s="94" t="s">
        <v>1420</v>
      </c>
      <c r="D24" s="250">
        <v>4180</v>
      </c>
    </row>
    <row r="25" spans="1:4" ht="26.25" thickBot="1">
      <c r="A25" s="246" t="s">
        <v>1398</v>
      </c>
      <c r="B25" s="247">
        <v>45176</v>
      </c>
      <c r="C25" s="248" t="s">
        <v>1421</v>
      </c>
      <c r="D25" s="251">
        <v>2886.98</v>
      </c>
    </row>
    <row r="26" spans="1:4" ht="15.75" thickBot="1">
      <c r="A26" s="95"/>
      <c r="B26" s="239"/>
      <c r="C26" s="95"/>
      <c r="D26" s="249">
        <f>SUM(D4:D25)</f>
        <v>140936.78999999998</v>
      </c>
    </row>
    <row r="28" ht="12.75">
      <c r="A28" s="240" t="s">
        <v>1400</v>
      </c>
    </row>
    <row r="29" spans="1:4" ht="25.5" customHeight="1">
      <c r="A29" s="303" t="s">
        <v>1423</v>
      </c>
      <c r="B29" s="303"/>
      <c r="C29" s="303"/>
      <c r="D29" s="303"/>
    </row>
  </sheetData>
  <sheetProtection/>
  <mergeCells count="2">
    <mergeCell ref="A1:D1"/>
    <mergeCell ref="A29:D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Warlikowska</cp:lastModifiedBy>
  <cp:lastPrinted>2023-12-13T10:05:11Z</cp:lastPrinted>
  <dcterms:created xsi:type="dcterms:W3CDTF">2004-04-21T13:58:08Z</dcterms:created>
  <dcterms:modified xsi:type="dcterms:W3CDTF">2024-01-02T10:16:04Z</dcterms:modified>
  <cp:category/>
  <cp:version/>
  <cp:contentType/>
  <cp:contentStatus/>
</cp:coreProperties>
</file>