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cdd358027d5a6016/Pulpit/JAROSŁAWSKA GZ GAZ UNIA/JAROSŁAWSKA GAZ ZMIANY DO SWZ/ZMIANA 12.10.2023r/"/>
    </mc:Choice>
  </mc:AlternateContent>
  <xr:revisionPtr revIDLastSave="18" documentId="13_ncr:1_{5BA48090-22D7-4924-9A92-AC229F173382}" xr6:coauthVersionLast="47" xr6:coauthVersionMax="47" xr10:uidLastSave="{53252D4A-A094-47D9-878E-66FD5B11C7B8}"/>
  <bookViews>
    <workbookView xWindow="-108" yWindow="-108" windowWidth="23256" windowHeight="12456" xr2:uid="{00000000-000D-0000-FFFF-FFFF00000000}"/>
  </bookViews>
  <sheets>
    <sheet name="Arkusz1" sheetId="1" r:id="rId1"/>
  </sheets>
  <definedNames>
    <definedName name="_xlnm._FilterDatabase" localSheetId="0" hidden="1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E45" i="1"/>
  <c r="F17" i="1"/>
  <c r="H17" i="1" s="1"/>
  <c r="F15" i="1"/>
  <c r="H15" i="1" s="1"/>
  <c r="I15" i="1" s="1"/>
  <c r="F14" i="1"/>
  <c r="H14" i="1" s="1"/>
  <c r="I14" i="1" s="1"/>
  <c r="F13" i="1"/>
  <c r="H13" i="1" s="1"/>
  <c r="I13" i="1" s="1"/>
  <c r="F16" i="1"/>
  <c r="H16" i="1" s="1"/>
  <c r="F12" i="1"/>
  <c r="H12" i="1" s="1"/>
  <c r="I12" i="1" s="1"/>
  <c r="F11" i="1"/>
  <c r="F10" i="1"/>
  <c r="H10" i="1" s="1"/>
  <c r="I10" i="1" s="1"/>
  <c r="G24" i="1"/>
  <c r="I24" i="1" s="1"/>
  <c r="J24" i="1" s="1"/>
  <c r="G25" i="1"/>
  <c r="I25" i="1" s="1"/>
  <c r="J25" i="1" s="1"/>
  <c r="G26" i="1"/>
  <c r="I26" i="1" s="1"/>
  <c r="J26" i="1" s="1"/>
  <c r="G27" i="1"/>
  <c r="I27" i="1" s="1"/>
  <c r="J27" i="1" s="1"/>
  <c r="E48" i="1"/>
  <c r="G48" i="1" s="1"/>
  <c r="I48" i="1" s="1"/>
  <c r="J48" i="1" s="1"/>
  <c r="H8" i="1" l="1"/>
  <c r="I8" i="1" s="1"/>
  <c r="H7" i="1"/>
  <c r="I7" i="1" s="1"/>
  <c r="H9" i="1"/>
  <c r="I9" i="1" s="1"/>
  <c r="G28" i="1"/>
  <c r="I28" i="1" s="1"/>
  <c r="J28" i="1" s="1"/>
  <c r="J39" i="1" s="1"/>
  <c r="I16" i="1"/>
  <c r="F18" i="1"/>
  <c r="G38" i="1" s="1"/>
  <c r="H11" i="1"/>
  <c r="I11" i="1" s="1"/>
  <c r="I17" i="1"/>
  <c r="E47" i="1"/>
  <c r="G47" i="1" s="1"/>
  <c r="I47" i="1" s="1"/>
  <c r="J47" i="1" s="1"/>
  <c r="G45" i="1"/>
  <c r="I45" i="1" s="1"/>
  <c r="E46" i="1"/>
  <c r="G46" i="1" s="1"/>
  <c r="I46" i="1" s="1"/>
  <c r="J46" i="1" s="1"/>
  <c r="I39" i="1" l="1"/>
  <c r="G49" i="1"/>
  <c r="G39" i="1"/>
  <c r="J45" i="1"/>
  <c r="J49" i="1" s="1"/>
  <c r="I49" i="1"/>
  <c r="H18" i="1"/>
  <c r="I38" i="1" s="1"/>
  <c r="I18" i="1"/>
  <c r="J38" i="1" s="1"/>
  <c r="G40" i="1"/>
  <c r="I33" i="1"/>
  <c r="G41" i="1" l="1"/>
  <c r="G53" i="1" s="1"/>
  <c r="I40" i="1"/>
  <c r="I41" i="1" s="1"/>
  <c r="I53" i="1" s="1"/>
  <c r="J33" i="1"/>
  <c r="J40" i="1" l="1"/>
  <c r="J41" i="1" s="1"/>
  <c r="J53" i="1" s="1"/>
</calcChain>
</file>

<file path=xl/sharedStrings.xml><?xml version="1.0" encoding="utf-8"?>
<sst xmlns="http://schemas.openxmlformats.org/spreadsheetml/2006/main" count="87" uniqueCount="68">
  <si>
    <t>Nazwa opłaty</t>
  </si>
  <si>
    <t>Stawka podatku VAT %</t>
  </si>
  <si>
    <t>Zamówienie podstawowe zł brutto</t>
  </si>
  <si>
    <t>Rozliczenie wg cen taryfowych/konkurencyjnych</t>
  </si>
  <si>
    <t>Podatek VAT zł</t>
  </si>
  <si>
    <t>Stawka jednostkowa  (dla J.M z kol.3) zł netto</t>
  </si>
  <si>
    <t>Podatek VAT zł (kol. 5 x 23%)</t>
  </si>
  <si>
    <t>Zamówienie podstawowe zł brutto (kol. 5 +7)</t>
  </si>
  <si>
    <t xml:space="preserve">Ilość j.m.
</t>
  </si>
  <si>
    <t>Grupa taryfowa  oraz jednostka miary</t>
  </si>
  <si>
    <t xml:space="preserve">Ilość miesięcy </t>
  </si>
  <si>
    <t>Paliwo gazowe w podziale na płatnika podatku akcyzowego   oraz jednostka miary</t>
  </si>
  <si>
    <t>Wartość zamówienia podstawowego zł netto (kol. 3 x 4)</t>
  </si>
  <si>
    <t>2. Wyliczenie zakupu paliwa gazowego dla zamówienia podstawowego:</t>
  </si>
  <si>
    <t>Podatek VAT zł (kol. 1 x 23%)</t>
  </si>
  <si>
    <t>Zamówienie podstawowe zł brutto (kol. 1 +3)</t>
  </si>
  <si>
    <t xml:space="preserve">Wartość zamówienia podstawowego zł netto </t>
  </si>
  <si>
    <t xml:space="preserve">Podatek VAT zł </t>
  </si>
  <si>
    <t>Nazwa opłat</t>
  </si>
  <si>
    <t>Ilość kWh</t>
  </si>
  <si>
    <t>Cena jednostkowa dla zakupu paliwa gazowego zł</t>
  </si>
  <si>
    <t>Wartość zamówienia podstawowego zł netto</t>
  </si>
  <si>
    <t>Podsumowanie prawa opcji dla całego zamówienia:</t>
  </si>
  <si>
    <t>x</t>
  </si>
  <si>
    <t>1. zakup paliwa gazowego 10% od ilości (kWh) paliwa dla zamówienia podstawowego (tabela w pkt 2 powyżej):</t>
  </si>
  <si>
    <t>1. Wyliczenie opłaty handlowej dla zamówienia podstawowego:</t>
  </si>
  <si>
    <t>Podsumowanie wartości dla tabeli nr 2:</t>
  </si>
  <si>
    <t>3. Wyliczenie wartości usługi dystrybucji z uwzględnieniem wartości prawa opcji dla zakupu paliwa gazowego*:</t>
  </si>
  <si>
    <t>4. Podsumowanie wartości:</t>
  </si>
  <si>
    <t>Podsumowanie wartości dla tabeli nr 4:</t>
  </si>
  <si>
    <t>5 Wyliczenie prawa opcji (10% wartości zamówienia podstawowego wg ilości paliwa gazowego dla zakupu paliwa gazowego):</t>
  </si>
  <si>
    <t>Wyliczenie wartości dla tabeli nr 3:</t>
  </si>
  <si>
    <t>Wartość zamówienia  wyliczona przez Zamawiającego zł netto</t>
  </si>
  <si>
    <t>Zakup paliwa gazowego wraz z prawem opcji 10% oraz wartość usługi dystrybucji wyliczona przez Zamawiającego:</t>
  </si>
  <si>
    <t>Wartość zamówienia zł netto</t>
  </si>
  <si>
    <t>Zamówienie  zł brutto</t>
  </si>
  <si>
    <t>1. Opłata handlowa (przepisane sumy z tabeli nr 1 powyżej):</t>
  </si>
  <si>
    <t>2. Zakup paliwa gazowego (przepisane sumy z tabeli nr 2 powyżej):</t>
  </si>
  <si>
    <t>3. Usługa dystrybucji (przepisane kwoty z tabeli nr 3 powyżej):</t>
  </si>
  <si>
    <t>6. Podsumowanie wartości zamówienia podstawowego wraz z prawem opcji (przepisanie sumy z tabeli z pkt 4 i 5 powyżej):</t>
  </si>
  <si>
    <t>Kalkulator może być pomocniczo wykorzystany przez wykonawcę do wyliczenia wartości oferty, przy czym wyliczenia z kalkulatora nie stanowią podstawy do jakichkolwiek roszczeń wykonawcy w stosunku do zamawiającego i sam kalkulator nie stanowi załącznika do oferty.</t>
  </si>
  <si>
    <t>Wszystkie opłaty dystrybucyjne  wynikające z taryfy dystrybucyjnej PSG Sp. z o.o.</t>
  </si>
  <si>
    <t>*Zamawiający wyliczył wartość dystrybucji netto na podstawie taryfy PSG Sp. z o.o. oraz obowiązujących przepisów prawa. Wykonawca nie dokonuje zmiany wartości dystrybucji.</t>
  </si>
  <si>
    <t>taryfa</t>
  </si>
  <si>
    <t>Ilość paliwa gazowego (zwolniony z  podatku akcyzowego) kWh</t>
  </si>
  <si>
    <t>2. zakup paliwa gazowego 10% od ilości (kWh) paliwa dla zamówienia podstawowego (tabela w pkt 2 powyżej):</t>
  </si>
  <si>
    <t>Stawka jednostkowa  (dla J.M z kol. 4) zł netto</t>
  </si>
  <si>
    <t>Podatek VAT zł (kol. 6 x 23%)</t>
  </si>
  <si>
    <t>konkurencyjne</t>
  </si>
  <si>
    <t>Podsumowanie  wartości dla tabeli nr 1:</t>
  </si>
  <si>
    <t>Ilość paliwa gazowego (płatnik  podatku akcyzowego) kWh</t>
  </si>
  <si>
    <t>3. zakup paliwa gazowego 10% od ilości (kWh) paliwa dla zamówienia podstawowego (tabela w pkt 2 powyżej):</t>
  </si>
  <si>
    <t>4. zakup paliwa gazowego 10% od ilości (kWh) paliwa dla zamówienia podstawowego (tabela w pkt 2 powyżej):</t>
  </si>
  <si>
    <t>„Kompleksowa dostawa gazu ziemnego wysokometanowego (grupa E) dla Jarosławskiej Grupy Zakupowej, na okres od 01.01.2025 r. do 31.12.2025 r.w podziale na cztery części zamówienia”</t>
  </si>
  <si>
    <t>W-5.1.</t>
  </si>
  <si>
    <t xml:space="preserve">W - 4 </t>
  </si>
  <si>
    <t xml:space="preserve">W-3.9 </t>
  </si>
  <si>
    <t xml:space="preserve">W-3.6 </t>
  </si>
  <si>
    <t>W-2.2</t>
  </si>
  <si>
    <t>W-2.1</t>
  </si>
  <si>
    <t xml:space="preserve">W-1.2 </t>
  </si>
  <si>
    <t xml:space="preserve">W-1.1 </t>
  </si>
  <si>
    <t>III część zamówienia - rozliczenie wg cen mieszanych na rok 2025</t>
  </si>
  <si>
    <t>Załącznik nr 3.1C do SWZ - kalkulator</t>
  </si>
  <si>
    <t xml:space="preserve">W-6A.1 Taryfa </t>
  </si>
  <si>
    <t xml:space="preserve">W-6A.1  Konk. </t>
  </si>
  <si>
    <t>Wartość zamówienia podstawowego zł netto (kol. 2 x 3 x 4)</t>
  </si>
  <si>
    <t>Zamówienie podstawowe zł brutto (kol. 5 + 7)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</si>
</sst>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0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charset val="238"/>
      <scheme val="major"/>
    </font>
    <font>
      <sz val="8"/>
      <name val="Calibri"/>
      <family val="2"/>
      <scheme val="minor"/>
    </font>
    <font>
      <sz val="9"/>
      <name val="Calibri Light"/>
      <family val="2"/>
      <charset val="238"/>
      <scheme val="major"/>
    </font>
    <font>
      <sz val="9"/>
      <color rgb="FF000000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</font>
    <font>
      <sz val="9"/>
      <color rgb="FFFF0000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4" fontId="6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  <protection locked="0"/>
    </xf>
    <xf numFmtId="4" fontId="6" fillId="0" borderId="0" xfId="0" applyNumberFormat="1" applyFont="1" applyAlignment="1">
      <alignment horizontal="righ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3" fontId="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3" fontId="4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165" fontId="1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6" fillId="2" borderId="0" xfId="0" applyNumberFormat="1" applyFont="1" applyFill="1" applyAlignment="1">
      <alignment horizontal="left" vertical="center" wrapText="1"/>
    </xf>
    <xf numFmtId="0" fontId="4" fillId="2" borderId="11" xfId="0" applyFont="1" applyFill="1" applyBorder="1" applyAlignment="1" applyProtection="1">
      <alignment horizontal="right" vertical="center" wrapText="1"/>
      <protection locked="0"/>
    </xf>
    <xf numFmtId="165" fontId="1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 applyProtection="1">
      <alignment vertical="center"/>
      <protection locked="0"/>
    </xf>
    <xf numFmtId="2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3" fontId="9" fillId="0" borderId="1" xfId="0" applyNumberFormat="1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10" fontId="9" fillId="0" borderId="1" xfId="0" applyNumberFormat="1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4" fontId="1" fillId="0" borderId="2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4" fontId="6" fillId="0" borderId="1" xfId="0" applyNumberFormat="1" applyFont="1" applyBorder="1" applyAlignment="1">
      <alignment horizontal="left" vertical="center" wrapText="1"/>
    </xf>
    <xf numFmtId="3" fontId="9" fillId="0" borderId="2" xfId="0" applyNumberFormat="1" applyFont="1" applyBorder="1" applyAlignment="1" applyProtection="1">
      <alignment horizontal="right" vertical="center"/>
      <protection locked="0"/>
    </xf>
    <xf numFmtId="3" fontId="9" fillId="0" borderId="4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workbookViewId="0">
      <selection activeCell="O10" sqref="O10"/>
    </sheetView>
  </sheetViews>
  <sheetFormatPr defaultRowHeight="12" x14ac:dyDescent="0.3"/>
  <cols>
    <col min="1" max="1" width="33.33203125" style="19" customWidth="1"/>
    <col min="2" max="2" width="9.6640625" style="19" customWidth="1"/>
    <col min="3" max="3" width="11.21875" style="1" customWidth="1"/>
    <col min="4" max="4" width="20.77734375" style="11" customWidth="1"/>
    <col min="5" max="5" width="9.5546875" style="11" customWidth="1"/>
    <col min="6" max="6" width="9.6640625" style="36" customWidth="1"/>
    <col min="7" max="7" width="12.88671875" style="36" customWidth="1"/>
    <col min="8" max="8" width="11.21875" style="37" customWidth="1"/>
    <col min="9" max="9" width="13" style="11" customWidth="1"/>
    <col min="10" max="10" width="13.5546875" style="11" customWidth="1"/>
    <col min="11" max="11" width="9.44140625" style="11" customWidth="1"/>
    <col min="12" max="12" width="10.33203125" style="11" customWidth="1"/>
    <col min="13" max="16384" width="8.88671875" style="11"/>
  </cols>
  <sheetData>
    <row r="1" spans="1:12" ht="21.6" customHeight="1" x14ac:dyDescent="0.3">
      <c r="H1" s="94" t="s">
        <v>63</v>
      </c>
      <c r="I1" s="94"/>
      <c r="J1" s="94"/>
      <c r="K1" s="49"/>
    </row>
    <row r="2" spans="1:12" ht="46.2" customHeight="1" x14ac:dyDescent="0.3">
      <c r="A2" s="93" t="s">
        <v>53</v>
      </c>
      <c r="B2" s="93"/>
      <c r="C2" s="93"/>
      <c r="D2" s="93"/>
      <c r="E2" s="93"/>
      <c r="F2" s="93"/>
      <c r="G2" s="93"/>
      <c r="H2" s="93"/>
      <c r="I2" s="93"/>
      <c r="J2" s="93"/>
      <c r="K2" s="48"/>
    </row>
    <row r="3" spans="1:12" ht="24" customHeight="1" x14ac:dyDescent="0.3">
      <c r="A3" s="92" t="s">
        <v>62</v>
      </c>
      <c r="B3" s="92"/>
      <c r="C3" s="92"/>
      <c r="D3" s="92"/>
    </row>
    <row r="4" spans="1:12" ht="13.8" customHeight="1" x14ac:dyDescent="0.3">
      <c r="A4" s="62" t="s">
        <v>25</v>
      </c>
      <c r="B4" s="62"/>
      <c r="C4" s="62"/>
      <c r="D4" s="62"/>
      <c r="E4" s="62"/>
      <c r="F4" s="62"/>
      <c r="G4" s="62"/>
      <c r="H4" s="62"/>
      <c r="I4" s="62"/>
      <c r="J4" s="92"/>
      <c r="K4" s="10"/>
      <c r="L4" s="10"/>
    </row>
    <row r="5" spans="1:12" ht="72" x14ac:dyDescent="0.3">
      <c r="A5" s="90" t="s">
        <v>9</v>
      </c>
      <c r="B5" s="91"/>
      <c r="C5" s="2" t="s">
        <v>8</v>
      </c>
      <c r="D5" s="2" t="s">
        <v>10</v>
      </c>
      <c r="E5" s="3" t="s">
        <v>46</v>
      </c>
      <c r="F5" s="54" t="s">
        <v>66</v>
      </c>
      <c r="G5" s="2" t="s">
        <v>1</v>
      </c>
      <c r="H5" s="2" t="s">
        <v>47</v>
      </c>
      <c r="I5" s="55" t="s">
        <v>67</v>
      </c>
    </row>
    <row r="6" spans="1:12" s="12" customFormat="1" ht="19.2" customHeight="1" x14ac:dyDescent="0.3">
      <c r="A6" s="65">
        <v>1</v>
      </c>
      <c r="B6" s="66"/>
      <c r="C6" s="5">
        <v>2</v>
      </c>
      <c r="D6" s="5">
        <v>3</v>
      </c>
      <c r="E6" s="4">
        <v>4</v>
      </c>
      <c r="F6" s="5">
        <v>5</v>
      </c>
      <c r="G6" s="5">
        <v>6</v>
      </c>
      <c r="H6" s="5">
        <v>7</v>
      </c>
      <c r="I6" s="5">
        <v>8</v>
      </c>
    </row>
    <row r="7" spans="1:12" s="12" customFormat="1" ht="12" customHeight="1" x14ac:dyDescent="0.3">
      <c r="A7" s="95" t="s">
        <v>64</v>
      </c>
      <c r="B7" s="96"/>
      <c r="C7" s="38">
        <v>1</v>
      </c>
      <c r="D7" s="38">
        <v>12</v>
      </c>
      <c r="E7" s="39"/>
      <c r="F7" s="7">
        <f>ROUND(C7*D7*E7,2)</f>
        <v>0</v>
      </c>
      <c r="G7" s="39">
        <v>23</v>
      </c>
      <c r="H7" s="7">
        <f t="shared" ref="H7:H17" si="0">ROUND(F7*0.23,2)</f>
        <v>0</v>
      </c>
      <c r="I7" s="7">
        <f>F7+H7</f>
        <v>0</v>
      </c>
    </row>
    <row r="8" spans="1:12" s="12" customFormat="1" ht="12" customHeight="1" x14ac:dyDescent="0.3">
      <c r="A8" s="51" t="s">
        <v>65</v>
      </c>
      <c r="B8" s="53">
        <v>0.22270000000000001</v>
      </c>
      <c r="C8" s="52">
        <v>1</v>
      </c>
      <c r="D8" s="52">
        <v>12</v>
      </c>
      <c r="E8" s="39"/>
      <c r="F8" s="7">
        <f>ROUND(B8*C8*D8*E8,2)</f>
        <v>0</v>
      </c>
      <c r="G8" s="39">
        <v>23</v>
      </c>
      <c r="H8" s="7">
        <f t="shared" si="0"/>
        <v>0</v>
      </c>
      <c r="I8" s="7">
        <f>F8+H8</f>
        <v>0</v>
      </c>
    </row>
    <row r="9" spans="1:12" s="12" customFormat="1" ht="12" customHeight="1" x14ac:dyDescent="0.3">
      <c r="A9" s="51" t="s">
        <v>64</v>
      </c>
      <c r="B9" s="53">
        <v>0.77729999999999999</v>
      </c>
      <c r="C9" s="52">
        <v>1</v>
      </c>
      <c r="D9" s="52">
        <v>12</v>
      </c>
      <c r="E9" s="39"/>
      <c r="F9" s="7">
        <f>ROUND(B9*C9*D9*E9,2)</f>
        <v>0</v>
      </c>
      <c r="G9" s="39">
        <v>23</v>
      </c>
      <c r="H9" s="7">
        <f t="shared" ref="H9" si="1">ROUND(F9*0.23,2)</f>
        <v>0</v>
      </c>
      <c r="I9" s="7">
        <f>F9+H9</f>
        <v>0</v>
      </c>
    </row>
    <row r="10" spans="1:12" s="12" customFormat="1" ht="12" customHeight="1" x14ac:dyDescent="0.3">
      <c r="A10" s="97" t="s">
        <v>54</v>
      </c>
      <c r="B10" s="98"/>
      <c r="C10" s="6">
        <v>30</v>
      </c>
      <c r="D10" s="6">
        <v>12</v>
      </c>
      <c r="E10" s="44"/>
      <c r="F10" s="7">
        <f t="shared" ref="F10:F17" si="2">ROUND(C10*D10*E10,2)</f>
        <v>0</v>
      </c>
      <c r="G10" s="7">
        <v>23</v>
      </c>
      <c r="H10" s="7">
        <f t="shared" si="0"/>
        <v>0</v>
      </c>
      <c r="I10" s="7">
        <f t="shared" ref="I10:I17" si="3">F10+H10</f>
        <v>0</v>
      </c>
    </row>
    <row r="11" spans="1:12" s="42" customFormat="1" x14ac:dyDescent="0.3">
      <c r="A11" s="97" t="s">
        <v>55</v>
      </c>
      <c r="B11" s="98"/>
      <c r="C11" s="43">
        <v>23</v>
      </c>
      <c r="D11" s="6">
        <v>12</v>
      </c>
      <c r="E11" s="28"/>
      <c r="F11" s="7">
        <f t="shared" si="2"/>
        <v>0</v>
      </c>
      <c r="G11" s="41">
        <v>23</v>
      </c>
      <c r="H11" s="41">
        <f t="shared" si="0"/>
        <v>0</v>
      </c>
      <c r="I11" s="41">
        <f t="shared" si="3"/>
        <v>0</v>
      </c>
    </row>
    <row r="12" spans="1:12" x14ac:dyDescent="0.3">
      <c r="A12" s="97" t="s">
        <v>56</v>
      </c>
      <c r="B12" s="98"/>
      <c r="C12" s="8">
        <v>2</v>
      </c>
      <c r="D12" s="6">
        <v>12</v>
      </c>
      <c r="E12" s="44"/>
      <c r="F12" s="7">
        <f t="shared" si="2"/>
        <v>0</v>
      </c>
      <c r="G12" s="7">
        <v>23</v>
      </c>
      <c r="H12" s="7">
        <f t="shared" si="0"/>
        <v>0</v>
      </c>
      <c r="I12" s="7">
        <f t="shared" si="3"/>
        <v>0</v>
      </c>
    </row>
    <row r="13" spans="1:12" x14ac:dyDescent="0.3">
      <c r="A13" s="97" t="s">
        <v>57</v>
      </c>
      <c r="B13" s="98"/>
      <c r="C13" s="8">
        <v>54</v>
      </c>
      <c r="D13" s="6">
        <v>12</v>
      </c>
      <c r="E13" s="44"/>
      <c r="F13" s="7">
        <f t="shared" si="2"/>
        <v>0</v>
      </c>
      <c r="G13" s="7">
        <v>23</v>
      </c>
      <c r="H13" s="7">
        <f t="shared" si="0"/>
        <v>0</v>
      </c>
      <c r="I13" s="7">
        <f t="shared" si="3"/>
        <v>0</v>
      </c>
    </row>
    <row r="14" spans="1:12" x14ac:dyDescent="0.3">
      <c r="A14" s="97" t="s">
        <v>58</v>
      </c>
      <c r="B14" s="98"/>
      <c r="C14" s="8">
        <v>1</v>
      </c>
      <c r="D14" s="6">
        <v>12</v>
      </c>
      <c r="E14" s="28"/>
      <c r="F14" s="7">
        <f t="shared" si="2"/>
        <v>0</v>
      </c>
      <c r="G14" s="7">
        <v>23</v>
      </c>
      <c r="H14" s="7">
        <f t="shared" si="0"/>
        <v>0</v>
      </c>
      <c r="I14" s="7">
        <f t="shared" si="3"/>
        <v>0</v>
      </c>
    </row>
    <row r="15" spans="1:12" x14ac:dyDescent="0.3">
      <c r="A15" s="97" t="s">
        <v>59</v>
      </c>
      <c r="B15" s="98"/>
      <c r="C15" s="8">
        <v>18</v>
      </c>
      <c r="D15" s="6">
        <v>12</v>
      </c>
      <c r="E15" s="44"/>
      <c r="F15" s="7">
        <f t="shared" si="2"/>
        <v>0</v>
      </c>
      <c r="G15" s="7">
        <v>23</v>
      </c>
      <c r="H15" s="7">
        <f t="shared" si="0"/>
        <v>0</v>
      </c>
      <c r="I15" s="7">
        <f t="shared" si="3"/>
        <v>0</v>
      </c>
    </row>
    <row r="16" spans="1:12" x14ac:dyDescent="0.3">
      <c r="A16" s="97" t="s">
        <v>60</v>
      </c>
      <c r="B16" s="98"/>
      <c r="C16" s="8">
        <v>1</v>
      </c>
      <c r="D16" s="6">
        <v>12</v>
      </c>
      <c r="E16" s="28"/>
      <c r="F16" s="7">
        <f t="shared" si="2"/>
        <v>0</v>
      </c>
      <c r="G16" s="7">
        <v>23</v>
      </c>
      <c r="H16" s="7">
        <f t="shared" si="0"/>
        <v>0</v>
      </c>
      <c r="I16" s="7">
        <f t="shared" si="3"/>
        <v>0</v>
      </c>
    </row>
    <row r="17" spans="1:11" x14ac:dyDescent="0.3">
      <c r="A17" s="97" t="s">
        <v>61</v>
      </c>
      <c r="B17" s="98"/>
      <c r="C17" s="8">
        <v>19</v>
      </c>
      <c r="D17" s="6">
        <v>12</v>
      </c>
      <c r="E17" s="44"/>
      <c r="F17" s="7">
        <f t="shared" si="2"/>
        <v>0</v>
      </c>
      <c r="G17" s="7">
        <v>23</v>
      </c>
      <c r="H17" s="7">
        <f t="shared" si="0"/>
        <v>0</v>
      </c>
      <c r="I17" s="7">
        <f t="shared" si="3"/>
        <v>0</v>
      </c>
    </row>
    <row r="18" spans="1:11" x14ac:dyDescent="0.3">
      <c r="A18" s="56" t="s">
        <v>49</v>
      </c>
      <c r="B18" s="57"/>
      <c r="C18" s="45"/>
      <c r="D18" s="45"/>
      <c r="E18" s="9" t="s">
        <v>23</v>
      </c>
      <c r="F18" s="9">
        <f>SUM(F7:F17)</f>
        <v>0</v>
      </c>
      <c r="G18" s="9" t="s">
        <v>23</v>
      </c>
      <c r="H18" s="9">
        <f>SUM(H7:H17)</f>
        <v>0</v>
      </c>
      <c r="I18" s="9">
        <f>SUM(I7:I17)</f>
        <v>0</v>
      </c>
    </row>
    <row r="19" spans="1:11" x14ac:dyDescent="0.3">
      <c r="A19" s="1"/>
      <c r="B19" s="1"/>
      <c r="D19" s="1"/>
      <c r="E19" s="1"/>
      <c r="F19" s="1"/>
      <c r="G19" s="14"/>
      <c r="H19" s="1"/>
      <c r="I19" s="1"/>
      <c r="J19" s="1"/>
    </row>
    <row r="20" spans="1:11" x14ac:dyDescent="0.3">
      <c r="A20" s="15"/>
      <c r="B20" s="15"/>
      <c r="C20" s="15"/>
      <c r="D20" s="15"/>
      <c r="E20" s="15"/>
      <c r="F20" s="15"/>
      <c r="G20" s="16"/>
      <c r="H20" s="16"/>
      <c r="I20" s="16"/>
      <c r="J20" s="16"/>
    </row>
    <row r="21" spans="1:11" x14ac:dyDescent="0.3">
      <c r="A21" s="15" t="s">
        <v>13</v>
      </c>
      <c r="B21" s="15"/>
      <c r="C21" s="17"/>
      <c r="D21" s="18"/>
      <c r="E21" s="18"/>
      <c r="F21" s="19"/>
      <c r="G21" s="10"/>
      <c r="H21" s="10"/>
      <c r="I21" s="10"/>
      <c r="J21" s="10"/>
      <c r="K21" s="13"/>
    </row>
    <row r="22" spans="1:11" ht="60" x14ac:dyDescent="0.3">
      <c r="A22" s="58" t="s">
        <v>11</v>
      </c>
      <c r="B22" s="59"/>
      <c r="C22" s="2" t="s">
        <v>3</v>
      </c>
      <c r="D22" s="90" t="s">
        <v>8</v>
      </c>
      <c r="E22" s="91"/>
      <c r="F22" s="2" t="s">
        <v>5</v>
      </c>
      <c r="G22" s="4" t="s">
        <v>12</v>
      </c>
      <c r="H22" s="2" t="s">
        <v>1</v>
      </c>
      <c r="I22" s="2" t="s">
        <v>6</v>
      </c>
      <c r="J22" s="2" t="s">
        <v>7</v>
      </c>
    </row>
    <row r="23" spans="1:11" ht="10.199999999999999" customHeight="1" x14ac:dyDescent="0.3">
      <c r="A23" s="65">
        <v>1</v>
      </c>
      <c r="B23" s="66"/>
      <c r="C23" s="5">
        <v>2</v>
      </c>
      <c r="D23" s="65">
        <v>3</v>
      </c>
      <c r="E23" s="66"/>
      <c r="F23" s="5">
        <v>4</v>
      </c>
      <c r="G23" s="5">
        <v>5</v>
      </c>
      <c r="H23" s="5">
        <v>6</v>
      </c>
      <c r="I23" s="5">
        <v>7</v>
      </c>
      <c r="J23" s="5">
        <v>8</v>
      </c>
    </row>
    <row r="24" spans="1:11" x14ac:dyDescent="0.3">
      <c r="A24" s="20" t="s">
        <v>44</v>
      </c>
      <c r="B24" s="20"/>
      <c r="C24" s="21" t="s">
        <v>48</v>
      </c>
      <c r="D24" s="70">
        <v>685803</v>
      </c>
      <c r="E24" s="71"/>
      <c r="F24" s="40"/>
      <c r="G24" s="7">
        <f>ROUND(D24*F24,2)</f>
        <v>0</v>
      </c>
      <c r="H24" s="7">
        <v>23</v>
      </c>
      <c r="I24" s="7">
        <f>ROUND(G24*0.23,2)</f>
        <v>0</v>
      </c>
      <c r="J24" s="7">
        <f>G24+I24</f>
        <v>0</v>
      </c>
    </row>
    <row r="25" spans="1:11" x14ac:dyDescent="0.3">
      <c r="A25" s="20" t="s">
        <v>50</v>
      </c>
      <c r="B25" s="20"/>
      <c r="C25" s="21" t="s">
        <v>48</v>
      </c>
      <c r="D25" s="67">
        <v>80009</v>
      </c>
      <c r="E25" s="68"/>
      <c r="F25" s="40"/>
      <c r="G25" s="7">
        <f>ROUND(D25*F25,2)</f>
        <v>0</v>
      </c>
      <c r="H25" s="7">
        <v>23</v>
      </c>
      <c r="I25" s="7">
        <f>ROUND(G25*0.23,2)</f>
        <v>0</v>
      </c>
      <c r="J25" s="7">
        <f>G25+I25</f>
        <v>0</v>
      </c>
    </row>
    <row r="26" spans="1:11" x14ac:dyDescent="0.3">
      <c r="A26" s="20" t="s">
        <v>44</v>
      </c>
      <c r="B26" s="20"/>
      <c r="C26" s="21" t="s">
        <v>43</v>
      </c>
      <c r="D26" s="70">
        <v>12821387</v>
      </c>
      <c r="E26" s="71"/>
      <c r="F26" s="40"/>
      <c r="G26" s="7">
        <f>ROUND(D26*F26,2)</f>
        <v>0</v>
      </c>
      <c r="H26" s="7">
        <v>23</v>
      </c>
      <c r="I26" s="7">
        <f>ROUND(G26*0.23,2)</f>
        <v>0</v>
      </c>
      <c r="J26" s="7">
        <f>G26+I26</f>
        <v>0</v>
      </c>
    </row>
    <row r="27" spans="1:11" x14ac:dyDescent="0.3">
      <c r="A27" s="20" t="s">
        <v>50</v>
      </c>
      <c r="B27" s="20"/>
      <c r="C27" s="21" t="s">
        <v>43</v>
      </c>
      <c r="D27" s="67">
        <v>2198558</v>
      </c>
      <c r="E27" s="68"/>
      <c r="F27" s="40"/>
      <c r="G27" s="7">
        <f>ROUND(D27*F27,2)</f>
        <v>0</v>
      </c>
      <c r="H27" s="7">
        <v>23</v>
      </c>
      <c r="I27" s="7">
        <f>ROUND(G27*0.23,2)</f>
        <v>0</v>
      </c>
      <c r="J27" s="7">
        <f>G27+I27</f>
        <v>0</v>
      </c>
    </row>
    <row r="28" spans="1:11" x14ac:dyDescent="0.3">
      <c r="A28" s="69" t="s">
        <v>26</v>
      </c>
      <c r="B28" s="69"/>
      <c r="C28" s="69"/>
      <c r="D28" s="69"/>
      <c r="E28" s="69"/>
      <c r="F28" s="69"/>
      <c r="G28" s="9">
        <f>SUM(G24:G27)</f>
        <v>0</v>
      </c>
      <c r="H28" s="9" t="s">
        <v>23</v>
      </c>
      <c r="I28" s="9">
        <f>ROUND(G28*0.23,2)</f>
        <v>0</v>
      </c>
      <c r="J28" s="9">
        <f>G28+I28</f>
        <v>0</v>
      </c>
    </row>
    <row r="29" spans="1:11" x14ac:dyDescent="0.3">
      <c r="A29" s="13"/>
      <c r="B29" s="13"/>
      <c r="C29" s="13"/>
      <c r="D29" s="13"/>
      <c r="E29" s="13"/>
      <c r="F29" s="13"/>
      <c r="G29" s="16"/>
      <c r="H29" s="16"/>
      <c r="I29" s="16"/>
      <c r="J29" s="16"/>
      <c r="K29" s="13"/>
    </row>
    <row r="30" spans="1:11" x14ac:dyDescent="0.3">
      <c r="A30" s="62" t="s">
        <v>27</v>
      </c>
      <c r="B30" s="62"/>
      <c r="C30" s="62"/>
      <c r="D30" s="62"/>
      <c r="E30" s="62"/>
      <c r="F30" s="62"/>
      <c r="G30" s="62"/>
      <c r="H30" s="62"/>
      <c r="I30" s="62"/>
      <c r="J30" s="62"/>
    </row>
    <row r="31" spans="1:11" ht="60" x14ac:dyDescent="0.3">
      <c r="A31" s="60" t="s">
        <v>41</v>
      </c>
      <c r="B31" s="60"/>
      <c r="C31" s="60"/>
      <c r="D31" s="60"/>
      <c r="E31" s="60"/>
      <c r="F31" s="60"/>
      <c r="G31" s="4" t="s">
        <v>32</v>
      </c>
      <c r="H31" s="2" t="s">
        <v>1</v>
      </c>
      <c r="I31" s="2" t="s">
        <v>14</v>
      </c>
      <c r="J31" s="2" t="s">
        <v>15</v>
      </c>
      <c r="K31" s="13"/>
    </row>
    <row r="32" spans="1:11" x14ac:dyDescent="0.3">
      <c r="A32" s="60"/>
      <c r="B32" s="60"/>
      <c r="C32" s="60"/>
      <c r="D32" s="60"/>
      <c r="E32" s="60"/>
      <c r="F32" s="60"/>
      <c r="G32" s="5">
        <v>1</v>
      </c>
      <c r="H32" s="5">
        <v>2</v>
      </c>
      <c r="I32" s="5">
        <v>3</v>
      </c>
      <c r="J32" s="5">
        <v>4</v>
      </c>
    </row>
    <row r="33" spans="1:10" x14ac:dyDescent="0.3">
      <c r="A33" s="61" t="s">
        <v>31</v>
      </c>
      <c r="B33" s="62"/>
      <c r="C33" s="62"/>
      <c r="D33" s="62"/>
      <c r="E33" s="62"/>
      <c r="F33" s="63"/>
      <c r="G33" s="9">
        <v>1278320.0870000001</v>
      </c>
      <c r="H33" s="9">
        <v>23</v>
      </c>
      <c r="I33" s="9">
        <f>ROUND(G33*0.23,2)</f>
        <v>294013.62</v>
      </c>
      <c r="J33" s="9">
        <f>G33+I33</f>
        <v>1572333.7069999999</v>
      </c>
    </row>
    <row r="34" spans="1:10" x14ac:dyDescent="0.3">
      <c r="A34" s="64" t="s">
        <v>42</v>
      </c>
      <c r="B34" s="64"/>
      <c r="C34" s="64"/>
      <c r="D34" s="64"/>
      <c r="E34" s="64"/>
      <c r="F34" s="64"/>
      <c r="G34" s="64"/>
      <c r="H34" s="64"/>
      <c r="I34" s="64"/>
      <c r="J34" s="64"/>
    </row>
    <row r="35" spans="1:10" ht="19.8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x14ac:dyDescent="0.3">
      <c r="A36" s="62" t="s">
        <v>28</v>
      </c>
      <c r="B36" s="62"/>
      <c r="C36" s="62"/>
      <c r="D36" s="62"/>
      <c r="E36" s="62"/>
      <c r="F36" s="13"/>
      <c r="G36" s="13"/>
      <c r="H36" s="13"/>
      <c r="I36" s="13"/>
      <c r="J36" s="13"/>
    </row>
    <row r="37" spans="1:10" ht="48" x14ac:dyDescent="0.3">
      <c r="A37" s="60" t="s">
        <v>0</v>
      </c>
      <c r="B37" s="60"/>
      <c r="C37" s="60"/>
      <c r="D37" s="60"/>
      <c r="E37" s="60"/>
      <c r="F37" s="60"/>
      <c r="G37" s="4" t="s">
        <v>16</v>
      </c>
      <c r="H37" s="2" t="s">
        <v>1</v>
      </c>
      <c r="I37" s="2" t="s">
        <v>17</v>
      </c>
      <c r="J37" s="2" t="s">
        <v>2</v>
      </c>
    </row>
    <row r="38" spans="1:10" x14ac:dyDescent="0.3">
      <c r="A38" s="82" t="s">
        <v>36</v>
      </c>
      <c r="B38" s="82"/>
      <c r="C38" s="82"/>
      <c r="D38" s="82"/>
      <c r="E38" s="82"/>
      <c r="F38" s="82"/>
      <c r="G38" s="7">
        <f>F18</f>
        <v>0</v>
      </c>
      <c r="H38" s="7">
        <v>23</v>
      </c>
      <c r="I38" s="7">
        <f>H18</f>
        <v>0</v>
      </c>
      <c r="J38" s="7">
        <f>I18</f>
        <v>0</v>
      </c>
    </row>
    <row r="39" spans="1:10" x14ac:dyDescent="0.3">
      <c r="A39" s="82" t="s">
        <v>37</v>
      </c>
      <c r="B39" s="82"/>
      <c r="C39" s="82"/>
      <c r="D39" s="82"/>
      <c r="E39" s="82"/>
      <c r="F39" s="82"/>
      <c r="G39" s="7">
        <f>G28</f>
        <v>0</v>
      </c>
      <c r="H39" s="7">
        <v>23</v>
      </c>
      <c r="I39" s="7">
        <f>I28</f>
        <v>0</v>
      </c>
      <c r="J39" s="7">
        <f>J28</f>
        <v>0</v>
      </c>
    </row>
    <row r="40" spans="1:10" x14ac:dyDescent="0.3">
      <c r="A40" s="82" t="s">
        <v>38</v>
      </c>
      <c r="B40" s="82"/>
      <c r="C40" s="82"/>
      <c r="D40" s="82"/>
      <c r="E40" s="82"/>
      <c r="F40" s="82"/>
      <c r="G40" s="7">
        <f>G33</f>
        <v>1278320.0870000001</v>
      </c>
      <c r="H40" s="7">
        <v>23</v>
      </c>
      <c r="I40" s="7">
        <f>I33</f>
        <v>294013.62</v>
      </c>
      <c r="J40" s="7">
        <f>J33</f>
        <v>1572333.7069999999</v>
      </c>
    </row>
    <row r="41" spans="1:10" x14ac:dyDescent="0.3">
      <c r="A41" s="87" t="s">
        <v>29</v>
      </c>
      <c r="B41" s="88"/>
      <c r="C41" s="88"/>
      <c r="D41" s="88"/>
      <c r="E41" s="88"/>
      <c r="F41" s="89"/>
      <c r="G41" s="9">
        <f>SUM(G38:G40)</f>
        <v>1278320.0870000001</v>
      </c>
      <c r="H41" s="9" t="s">
        <v>23</v>
      </c>
      <c r="I41" s="9">
        <f>SUM(I38:I40)</f>
        <v>294013.62</v>
      </c>
      <c r="J41" s="9">
        <f>SUM(J38:J40)</f>
        <v>1572333.7069999999</v>
      </c>
    </row>
    <row r="42" spans="1:10" x14ac:dyDescent="0.3">
      <c r="A42" s="13"/>
      <c r="B42" s="13"/>
      <c r="C42" s="13"/>
      <c r="D42" s="13"/>
      <c r="E42" s="13"/>
      <c r="F42" s="13"/>
      <c r="G42" s="13"/>
      <c r="H42" s="13"/>
      <c r="I42" s="13"/>
      <c r="J42" s="13"/>
    </row>
    <row r="43" spans="1:10" x14ac:dyDescent="0.3">
      <c r="A43" s="83" t="s">
        <v>30</v>
      </c>
      <c r="B43" s="83"/>
      <c r="C43" s="83"/>
      <c r="D43" s="83"/>
      <c r="E43" s="83"/>
      <c r="F43" s="83"/>
      <c r="G43" s="83"/>
      <c r="H43" s="83"/>
      <c r="I43" s="83"/>
      <c r="J43" s="83"/>
    </row>
    <row r="44" spans="1:10" ht="60" x14ac:dyDescent="0.3">
      <c r="A44" s="84" t="s">
        <v>18</v>
      </c>
      <c r="B44" s="85"/>
      <c r="C44" s="85"/>
      <c r="D44" s="86"/>
      <c r="E44" s="22" t="s">
        <v>19</v>
      </c>
      <c r="F44" s="23" t="s">
        <v>20</v>
      </c>
      <c r="G44" s="4" t="s">
        <v>21</v>
      </c>
      <c r="H44" s="2" t="s">
        <v>1</v>
      </c>
      <c r="I44" s="2" t="s">
        <v>4</v>
      </c>
      <c r="J44" s="2" t="s">
        <v>2</v>
      </c>
    </row>
    <row r="45" spans="1:10" x14ac:dyDescent="0.3">
      <c r="A45" s="24" t="s">
        <v>24</v>
      </c>
      <c r="B45" s="25"/>
      <c r="C45" s="25"/>
      <c r="D45" s="26"/>
      <c r="E45" s="50">
        <f>ROUND(D24*0.1,0)</f>
        <v>68580</v>
      </c>
      <c r="F45" s="28"/>
      <c r="G45" s="29">
        <f>ROUND(E45*F45,2)</f>
        <v>0</v>
      </c>
      <c r="H45" s="7">
        <v>23</v>
      </c>
      <c r="I45" s="7">
        <f>ROUND(G45*0.23,2)</f>
        <v>0</v>
      </c>
      <c r="J45" s="7">
        <f>G45+I45</f>
        <v>0</v>
      </c>
    </row>
    <row r="46" spans="1:10" x14ac:dyDescent="0.3">
      <c r="A46" s="24" t="s">
        <v>45</v>
      </c>
      <c r="B46" s="25"/>
      <c r="C46" s="25"/>
      <c r="D46" s="25"/>
      <c r="E46" s="27">
        <f>ROUND(D25*0.1,0)</f>
        <v>8001</v>
      </c>
      <c r="F46" s="28"/>
      <c r="G46" s="29">
        <f>ROUND(E46*F46,2)</f>
        <v>0</v>
      </c>
      <c r="H46" s="7">
        <v>23</v>
      </c>
      <c r="I46" s="7">
        <f>ROUND(G46*0.23,2)</f>
        <v>0</v>
      </c>
      <c r="J46" s="7">
        <f>G46+I46</f>
        <v>0</v>
      </c>
    </row>
    <row r="47" spans="1:10" x14ac:dyDescent="0.3">
      <c r="A47" s="24" t="s">
        <v>51</v>
      </c>
      <c r="B47" s="25"/>
      <c r="C47" s="25"/>
      <c r="D47" s="25"/>
      <c r="E47" s="50">
        <f>ROUND(D26*0.1,0)</f>
        <v>1282139</v>
      </c>
      <c r="F47" s="28"/>
      <c r="G47" s="29">
        <f t="shared" ref="G47:G48" si="4">ROUND(E47*F47,2)</f>
        <v>0</v>
      </c>
      <c r="H47" s="7">
        <v>23</v>
      </c>
      <c r="I47" s="7">
        <f t="shared" ref="I47:I48" si="5">ROUND(G47*0.23,2)</f>
        <v>0</v>
      </c>
      <c r="J47" s="7">
        <f t="shared" ref="J47:J48" si="6">G47+I47</f>
        <v>0</v>
      </c>
    </row>
    <row r="48" spans="1:10" x14ac:dyDescent="0.3">
      <c r="A48" s="24" t="s">
        <v>52</v>
      </c>
      <c r="B48" s="25"/>
      <c r="C48" s="25"/>
      <c r="D48" s="25"/>
      <c r="E48" s="27">
        <f>ROUND(D27*0.1,0)</f>
        <v>219856</v>
      </c>
      <c r="F48" s="28"/>
      <c r="G48" s="29">
        <f t="shared" si="4"/>
        <v>0</v>
      </c>
      <c r="H48" s="7">
        <v>23</v>
      </c>
      <c r="I48" s="7">
        <f t="shared" si="5"/>
        <v>0</v>
      </c>
      <c r="J48" s="7">
        <f t="shared" si="6"/>
        <v>0</v>
      </c>
    </row>
    <row r="49" spans="1:10" x14ac:dyDescent="0.3">
      <c r="A49" s="73" t="s">
        <v>22</v>
      </c>
      <c r="B49" s="74"/>
      <c r="C49" s="74"/>
      <c r="D49" s="74"/>
      <c r="E49" s="75"/>
      <c r="F49" s="30" t="s">
        <v>23</v>
      </c>
      <c r="G49" s="31">
        <f>SUM(G45:G48)</f>
        <v>0</v>
      </c>
      <c r="H49" s="47" t="s">
        <v>23</v>
      </c>
      <c r="I49" s="31">
        <f>SUM(I45:I48)</f>
        <v>0</v>
      </c>
      <c r="J49" s="31">
        <f>SUM(J45:J48)</f>
        <v>0</v>
      </c>
    </row>
    <row r="50" spans="1:10" x14ac:dyDescent="0.3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x14ac:dyDescent="0.3">
      <c r="A51" s="32" t="s">
        <v>39</v>
      </c>
      <c r="B51" s="32"/>
      <c r="C51" s="32"/>
      <c r="D51" s="32"/>
      <c r="E51" s="32"/>
      <c r="F51" s="32"/>
      <c r="G51" s="33"/>
      <c r="H51" s="32"/>
      <c r="I51" s="32"/>
      <c r="J51" s="32"/>
    </row>
    <row r="52" spans="1:10" ht="36" x14ac:dyDescent="0.3">
      <c r="A52" s="76" t="s">
        <v>33</v>
      </c>
      <c r="B52" s="77"/>
      <c r="C52" s="77"/>
      <c r="D52" s="77"/>
      <c r="E52" s="77"/>
      <c r="F52" s="78"/>
      <c r="G52" s="34" t="s">
        <v>34</v>
      </c>
      <c r="H52" s="35" t="s">
        <v>1</v>
      </c>
      <c r="I52" s="35" t="s">
        <v>4</v>
      </c>
      <c r="J52" s="35" t="s">
        <v>35</v>
      </c>
    </row>
    <row r="53" spans="1:10" x14ac:dyDescent="0.3">
      <c r="A53" s="79"/>
      <c r="B53" s="80"/>
      <c r="C53" s="80"/>
      <c r="D53" s="80"/>
      <c r="E53" s="80"/>
      <c r="F53" s="81"/>
      <c r="G53" s="31">
        <f>G41+G49</f>
        <v>1278320.0870000001</v>
      </c>
      <c r="H53" s="46" t="s">
        <v>23</v>
      </c>
      <c r="I53" s="31">
        <f>I41+I49</f>
        <v>294013.62</v>
      </c>
      <c r="J53" s="31">
        <f>J41+J49</f>
        <v>1572333.7069999999</v>
      </c>
    </row>
    <row r="55" spans="1:10" ht="42.6" customHeight="1" x14ac:dyDescent="0.3">
      <c r="A55" s="72" t="s">
        <v>40</v>
      </c>
      <c r="B55" s="72"/>
      <c r="C55" s="72"/>
      <c r="D55" s="72"/>
      <c r="E55" s="72"/>
      <c r="F55" s="72"/>
      <c r="G55" s="72"/>
      <c r="H55" s="72"/>
      <c r="I55" s="72"/>
      <c r="J55" s="72"/>
    </row>
  </sheetData>
  <mergeCells count="38">
    <mergeCell ref="D22:E22"/>
    <mergeCell ref="A4:J4"/>
    <mergeCell ref="A2:J2"/>
    <mergeCell ref="H1:J1"/>
    <mergeCell ref="A3:D3"/>
    <mergeCell ref="A5:B5"/>
    <mergeCell ref="A6:B6"/>
    <mergeCell ref="A7:B7"/>
    <mergeCell ref="A10:B10"/>
    <mergeCell ref="A11:B11"/>
    <mergeCell ref="A12:B12"/>
    <mergeCell ref="A13:B13"/>
    <mergeCell ref="A14:B14"/>
    <mergeCell ref="A15:B15"/>
    <mergeCell ref="A16:B16"/>
    <mergeCell ref="A17:B17"/>
    <mergeCell ref="A55:J55"/>
    <mergeCell ref="A49:E49"/>
    <mergeCell ref="A52:F53"/>
    <mergeCell ref="A36:E36"/>
    <mergeCell ref="A38:F38"/>
    <mergeCell ref="A39:F39"/>
    <mergeCell ref="A43:J43"/>
    <mergeCell ref="A44:D44"/>
    <mergeCell ref="A40:F40"/>
    <mergeCell ref="A41:F41"/>
    <mergeCell ref="A37:F37"/>
    <mergeCell ref="A31:F32"/>
    <mergeCell ref="A33:F33"/>
    <mergeCell ref="A34:J34"/>
    <mergeCell ref="A30:J30"/>
    <mergeCell ref="D23:E23"/>
    <mergeCell ref="D25:E25"/>
    <mergeCell ref="D27:E27"/>
    <mergeCell ref="A28:F28"/>
    <mergeCell ref="D24:E24"/>
    <mergeCell ref="D26:E26"/>
    <mergeCell ref="A23:B2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Enmedia Biuro</cp:lastModifiedBy>
  <dcterms:created xsi:type="dcterms:W3CDTF">2015-06-05T18:19:34Z</dcterms:created>
  <dcterms:modified xsi:type="dcterms:W3CDTF">2023-10-12T08:26:01Z</dcterms:modified>
</cp:coreProperties>
</file>