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2600" windowHeight="9648" activeTab="3"/>
  </bookViews>
  <sheets>
    <sheet name="5" sheetId="8" r:id="rId1"/>
    <sheet name="4" sheetId="7" r:id="rId2"/>
    <sheet name="3" sheetId="6" r:id="rId3"/>
    <sheet name="2" sheetId="5" r:id="rId4"/>
    <sheet name="1" sheetId="4" r:id="rId5"/>
    <sheet name="Arkusz1" sheetId="9" r:id="rId6"/>
  </sheets>
  <calcPr calcId="125725"/>
</workbook>
</file>

<file path=xl/calcChain.xml><?xml version="1.0" encoding="utf-8"?>
<calcChain xmlns="http://schemas.openxmlformats.org/spreadsheetml/2006/main">
  <c r="H11" i="5"/>
  <c r="H10"/>
  <c r="H18" l="1"/>
  <c r="H19"/>
  <c r="F24" i="8"/>
  <c r="F30" i="7"/>
  <c r="F23" i="6"/>
  <c r="F27" i="4"/>
  <c r="H22" i="7" l="1"/>
  <c r="H21"/>
  <c r="H20"/>
  <c r="H13" i="8" l="1"/>
  <c r="H14" i="6" l="1"/>
  <c r="H13"/>
  <c r="H14" i="8"/>
  <c r="H22"/>
  <c r="H20"/>
  <c r="H19"/>
  <c r="H17"/>
  <c r="H16"/>
  <c r="H11"/>
  <c r="H10"/>
  <c r="H8"/>
  <c r="H28" i="7"/>
  <c r="H26"/>
  <c r="H25"/>
  <c r="H23"/>
  <c r="H19"/>
  <c r="H18"/>
  <c r="H16"/>
  <c r="H15"/>
  <c r="H14"/>
  <c r="H12"/>
  <c r="H11"/>
  <c r="H10"/>
  <c r="H8"/>
  <c r="H21" i="6"/>
  <c r="H19"/>
  <c r="H17"/>
  <c r="H16"/>
  <c r="H11"/>
  <c r="H10"/>
  <c r="H8"/>
  <c r="H16" i="5"/>
  <c r="H14"/>
  <c r="H13"/>
  <c r="H8"/>
  <c r="H16" i="4"/>
  <c r="H11"/>
  <c r="H12"/>
  <c r="H10"/>
  <c r="H8"/>
  <c r="F21" i="5" l="1"/>
  <c r="F25" i="8"/>
  <c r="F26" s="1"/>
  <c r="F24" i="6"/>
  <c r="F25" s="1"/>
  <c r="F31" i="7"/>
  <c r="F32" s="1"/>
  <c r="H20" i="4"/>
  <c r="I24" i="8" l="1"/>
  <c r="I30" i="7"/>
  <c r="I23" i="6"/>
  <c r="F22" i="5"/>
  <c r="F23" s="1"/>
  <c r="H25" i="4"/>
  <c r="H23"/>
  <c r="H22"/>
  <c r="H19"/>
  <c r="H18"/>
  <c r="H15"/>
  <c r="H14"/>
  <c r="I27" l="1"/>
  <c r="F28" l="1"/>
  <c r="F29" s="1"/>
</calcChain>
</file>

<file path=xl/sharedStrings.xml><?xml version="1.0" encoding="utf-8"?>
<sst xmlns="http://schemas.openxmlformats.org/spreadsheetml/2006/main" count="367" uniqueCount="72">
  <si>
    <t>I</t>
  </si>
  <si>
    <t>PODBUDOWA</t>
  </si>
  <si>
    <t>L.p.</t>
  </si>
  <si>
    <t>Kod CPV</t>
  </si>
  <si>
    <t>Wyszczególnienie elementów rozliczeniowych</t>
  </si>
  <si>
    <t>Jedn.</t>
  </si>
  <si>
    <t>Ilość</t>
  </si>
  <si>
    <t>Cena jedn. netto</t>
  </si>
  <si>
    <t>Wartość netto</t>
  </si>
  <si>
    <t>m²</t>
  </si>
  <si>
    <t>II</t>
  </si>
  <si>
    <t>III</t>
  </si>
  <si>
    <t>NAWIERZCHNIA</t>
  </si>
  <si>
    <t>IV</t>
  </si>
  <si>
    <t>ROBOTY WYKOŃCZENIOWE</t>
  </si>
  <si>
    <t>Razem netto</t>
  </si>
  <si>
    <t>zł</t>
  </si>
  <si>
    <t>Podatek VAT 23%</t>
  </si>
  <si>
    <t>Ogółem brutto</t>
  </si>
  <si>
    <t>szt.</t>
  </si>
  <si>
    <t>Kosztorys Inwestorski</t>
  </si>
  <si>
    <t>V</t>
  </si>
  <si>
    <t>ROBOTY TOWARZYSZĄCE</t>
  </si>
  <si>
    <t>Inwentaryzacja geodezyjna powykonawcza</t>
  </si>
  <si>
    <t>(Zadanie nr 1)</t>
  </si>
  <si>
    <t>ELEMENTY ULIC</t>
  </si>
  <si>
    <t>m</t>
  </si>
  <si>
    <t>45233000-9</t>
  </si>
  <si>
    <t>Nr STWiOR</t>
  </si>
  <si>
    <t>ROBOTY PRZYGOTOWAWCZE</t>
  </si>
  <si>
    <t>VI</t>
  </si>
  <si>
    <t>D-01.01.01</t>
  </si>
  <si>
    <t>Odtworzenie trasy i punktów wysokościowych</t>
  </si>
  <si>
    <t>45111000-8</t>
  </si>
  <si>
    <t>D-04.01.01</t>
  </si>
  <si>
    <t>D-04.03.01</t>
  </si>
  <si>
    <t>D-08.01.01</t>
  </si>
  <si>
    <t>D-03.02.01a</t>
  </si>
  <si>
    <t>D-04.04.01</t>
  </si>
  <si>
    <t>D-05.03.05b</t>
  </si>
  <si>
    <t>Oczyszczenie i skropienie emulsją asfaltową kationową C60B10 ZM/R wolnorozpadową podbudowy z kruszywa w ilości 0,7 kg/m2 (Jezdnia)</t>
  </si>
  <si>
    <t>Wykonanie warstwy ścieralnej z betonu asfaltowego AC11S, KR2 grub. 5,0 cm (Jezdnia)</t>
  </si>
  <si>
    <t>Wykonanie warstwy ścieralnej z betonu asfaltowego AC11S, KR2 grub. 5,0 cm (Zjazdy)</t>
  </si>
  <si>
    <t>Regulacja wysokościowa studni kanalizacyjnych i zaworów wodociągowych</t>
  </si>
  <si>
    <t>Wykonanie poboczy (szer. 0,50m) wraz z wyprofilowaniem z kruszywa łamanego stabilizowanego mechanicznie o  uziarnieniu ciągłym 0/31,5 mm, warstwa grub. 10 cm</t>
  </si>
  <si>
    <t>Wykonanie podbudowy wraz z profilowaniem z kruszywa łamanego stabilizowanego mechanicznie o  uziarnieniu ciągłym 0/31,5 mm, warstwa grub. 10 cm (Zjazdy)</t>
  </si>
  <si>
    <t>Wykonanie podbudowy wraz z profilowaniem z kruszywa łamanego stabilizowanego mechanicznie o  uziarnieniu ciągłym 0/31,5 mm, warstwa grub. 10 cm (Jezdnia)</t>
  </si>
  <si>
    <t>Wykonanie mechanicznego profilowania i zagęszczenia podłoża pod warstwy konstrukcyjne nawierzchni jezdni, poboczy i zjazdów</t>
  </si>
  <si>
    <t>Ustawienie opornika betonowego 12*25 na ławie betonowej z oporem, beton kl. C12/15 w ilości 0,07 m3/mb (Zjazdy)</t>
  </si>
  <si>
    <t>Ustawienie opornika betonowego 12*25 na ławie betonowej z oporem, beton kl. C12/15 w ilości 0,07 m3/mb (Jezdnia)</t>
  </si>
  <si>
    <t>Ustawienie krawężnika betonowego wibroprasowanego 15*30 obniżonego na  ławie betonowej z oporem, beton kl. C12/15</t>
  </si>
  <si>
    <t>(Zadanie nr 3)</t>
  </si>
  <si>
    <t>(Zadanie nr 4)</t>
  </si>
  <si>
    <t>(Zadanie nr 5)</t>
  </si>
  <si>
    <t>Ustawienie opornika betonowego 12*25 na ławie betonowej z oporem, beton kl. C12/15 w ilości 0,07 m3/mb</t>
  </si>
  <si>
    <t>Wykonanie mechanicznego profilowania i zagęszczenia podłoża pod warstwy konstrukcyjne nawierzchni jezdni i poboczy</t>
  </si>
  <si>
    <t>Wykonanie podbudowy wraz z profilowaniem z kruszywa łamanego stabilizowanego mechanicznie o  uziarnieniu ciągłym 0/31,5 mm, warstwa grub. 10 cm</t>
  </si>
  <si>
    <t>Wykonanie warstwy ścieralnej z betonu asfaltowego AC11S, KR2 grub. 5,0 cm</t>
  </si>
  <si>
    <t>Oczyszczenie i skropienie emulsją asfaltową kationową C60B10 ZM/R wolnorozpadową podbudowy z kruszywa w ilości 0,7 kg/m2 (Jezdnia - po 0,5m przy krawędziach jezdni)</t>
  </si>
  <si>
    <t>Wykonanie warstwy ścieralnej z betonu asfaltowego AC11S, KR2 grub. 4,0 cm (Jezdnia)</t>
  </si>
  <si>
    <t>Wykonanie warstwy wiążącej z betonu asfaltowego AC16W, KR2 grub. 5,0 cm (Jezdnia)</t>
  </si>
  <si>
    <t>D-04.07.01</t>
  </si>
  <si>
    <t>Przebudowa ulicy Kasztanowej w m. Wilkowice</t>
  </si>
  <si>
    <t>Przebudowa drogi gminnej nr 712856P w m. Mórkowo</t>
  </si>
  <si>
    <t>Przebudowa ulicy Okrężnej w m. Wilkowice</t>
  </si>
  <si>
    <t>Przebudowa drogi wewnętrznej w m. Wyciążkowo</t>
  </si>
  <si>
    <t>Lipno, dnia 10.06.2022 r.</t>
  </si>
  <si>
    <t>Przebudowa drogi gminnej - ul. Przemysłowa w Wilkowicach</t>
  </si>
  <si>
    <t>Wykonanie rowka pod krawężnik</t>
  </si>
  <si>
    <t xml:space="preserve">Wykonanie warstwy ścieralnej z betonu asfaltowego AC11S, KR2 grub. 5,0 cm </t>
  </si>
  <si>
    <t>Ustawienie krawężnika betonowego wibroprasowanego 12*25*100 najazdowego na  ławie betonowej z oporem, beton kl. C12/15</t>
  </si>
  <si>
    <t xml:space="preserve">Warstwa wyrównawcza z kruszywa łamanego stabilizowanego mechanicznie o uziarnieniu ciągłym 0/31,5 mm, warstwa śr. grub. 10 cm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</si>
</sst>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4" fontId="5" fillId="3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/>
    <xf numFmtId="44" fontId="7" fillId="0" borderId="1" xfId="0" applyNumberFormat="1" applyFont="1" applyBorder="1"/>
    <xf numFmtId="44" fontId="8" fillId="2" borderId="1" xfId="0" applyNumberFormat="1" applyFont="1" applyFill="1" applyBorder="1"/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4" fontId="6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44" fontId="12" fillId="2" borderId="1" xfId="0" applyNumberFormat="1" applyFont="1" applyFill="1" applyBorder="1" applyAlignment="1">
      <alignment vertical="center"/>
    </xf>
    <xf numFmtId="44" fontId="13" fillId="2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44" fontId="6" fillId="2" borderId="1" xfId="0" applyNumberFormat="1" applyFont="1" applyFill="1" applyBorder="1"/>
    <xf numFmtId="44" fontId="6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4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J4" sqref="J4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5" t="s">
        <v>65</v>
      </c>
      <c r="B3" s="75"/>
      <c r="C3" s="75"/>
      <c r="D3" s="75"/>
      <c r="E3" s="75"/>
      <c r="F3" s="75"/>
      <c r="G3" s="75"/>
      <c r="H3" s="75"/>
    </row>
    <row r="4" spans="1:9">
      <c r="A4" s="76" t="s">
        <v>53</v>
      </c>
      <c r="B4" s="76"/>
      <c r="C4" s="76"/>
      <c r="D4" s="76"/>
      <c r="E4" s="76"/>
      <c r="F4" s="76"/>
      <c r="G4" s="76"/>
      <c r="H4" s="76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38" t="s">
        <v>10</v>
      </c>
      <c r="B9" s="54"/>
      <c r="C9" s="54"/>
      <c r="D9" s="55" t="s">
        <v>25</v>
      </c>
      <c r="E9" s="38"/>
      <c r="F9" s="66"/>
      <c r="G9" s="56"/>
      <c r="H9" s="56"/>
    </row>
    <row r="10" spans="1:9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180.4</v>
      </c>
      <c r="G10" s="53">
        <v>70</v>
      </c>
      <c r="H10" s="53">
        <f t="shared" ref="H10:H11" si="0">ROUND(F10*G10,2)</f>
        <v>12628</v>
      </c>
    </row>
    <row r="11" spans="1:9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27.8</v>
      </c>
      <c r="G11" s="53">
        <v>80</v>
      </c>
      <c r="H11" s="53">
        <f t="shared" si="0"/>
        <v>2224</v>
      </c>
    </row>
    <row r="12" spans="1:9">
      <c r="A12" s="38" t="s">
        <v>11</v>
      </c>
      <c r="B12" s="57"/>
      <c r="C12" s="57"/>
      <c r="D12" s="35" t="s">
        <v>1</v>
      </c>
      <c r="E12" s="57"/>
      <c r="F12" s="27"/>
      <c r="G12" s="58"/>
      <c r="H12" s="59"/>
    </row>
    <row r="13" spans="1:9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5630.22</v>
      </c>
      <c r="G13" s="60">
        <v>3</v>
      </c>
      <c r="H13" s="53">
        <f t="shared" ref="H13:H22" si="1">ROUND(F13*G13,2)</f>
        <v>16890.66</v>
      </c>
      <c r="I13" s="48"/>
    </row>
    <row r="14" spans="1:9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4654.2</v>
      </c>
      <c r="G14" s="60">
        <v>17</v>
      </c>
      <c r="H14" s="53">
        <f t="shared" si="1"/>
        <v>79121.399999999994</v>
      </c>
    </row>
    <row r="15" spans="1:9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9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1014</v>
      </c>
      <c r="G16" s="64">
        <v>3</v>
      </c>
      <c r="H16" s="53">
        <f t="shared" si="1"/>
        <v>3042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4612.53</v>
      </c>
      <c r="G17" s="60">
        <v>45</v>
      </c>
      <c r="H17" s="53">
        <f t="shared" si="1"/>
        <v>207563.85</v>
      </c>
    </row>
    <row r="18" spans="1:9">
      <c r="A18" s="42" t="s">
        <v>21</v>
      </c>
      <c r="B18" s="35"/>
      <c r="C18" s="35"/>
      <c r="D18" s="35" t="s">
        <v>14</v>
      </c>
      <c r="E18" s="35"/>
      <c r="F18" s="28"/>
      <c r="G18" s="65"/>
      <c r="H18" s="59"/>
    </row>
    <row r="19" spans="1:9" ht="20.399999999999999">
      <c r="A19" s="4">
        <v>8</v>
      </c>
      <c r="B19" s="4" t="s">
        <v>27</v>
      </c>
      <c r="C19" s="4" t="s">
        <v>37</v>
      </c>
      <c r="D19" s="34" t="s">
        <v>43</v>
      </c>
      <c r="E19" s="4" t="s">
        <v>19</v>
      </c>
      <c r="F19" s="29">
        <v>14</v>
      </c>
      <c r="G19" s="60">
        <v>200</v>
      </c>
      <c r="H19" s="53">
        <f t="shared" si="1"/>
        <v>2800</v>
      </c>
    </row>
    <row r="20" spans="1:9" ht="40.799999999999997">
      <c r="A20" s="4">
        <v>9</v>
      </c>
      <c r="B20" s="4" t="s">
        <v>27</v>
      </c>
      <c r="C20" s="4" t="s">
        <v>38</v>
      </c>
      <c r="D20" s="34" t="s">
        <v>44</v>
      </c>
      <c r="E20" s="4" t="s">
        <v>9</v>
      </c>
      <c r="F20" s="29">
        <v>1016.44</v>
      </c>
      <c r="G20" s="60">
        <v>17</v>
      </c>
      <c r="H20" s="53">
        <f t="shared" si="1"/>
        <v>17279.48</v>
      </c>
    </row>
    <row r="21" spans="1:9">
      <c r="A21" s="38" t="s">
        <v>30</v>
      </c>
      <c r="B21" s="35"/>
      <c r="C21" s="35"/>
      <c r="D21" s="61" t="s">
        <v>22</v>
      </c>
      <c r="E21" s="21"/>
      <c r="F21" s="27"/>
      <c r="G21" s="58"/>
      <c r="H21" s="59"/>
    </row>
    <row r="22" spans="1:9">
      <c r="A22" s="4">
        <v>10</v>
      </c>
      <c r="B22" s="51" t="s">
        <v>33</v>
      </c>
      <c r="C22" s="44" t="s">
        <v>31</v>
      </c>
      <c r="D22" s="34" t="s">
        <v>23</v>
      </c>
      <c r="E22" s="4" t="s">
        <v>19</v>
      </c>
      <c r="F22" s="29">
        <v>1</v>
      </c>
      <c r="G22" s="62">
        <v>1000</v>
      </c>
      <c r="H22" s="53">
        <f t="shared" si="1"/>
        <v>1000</v>
      </c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72" t="s">
        <v>15</v>
      </c>
      <c r="B24" s="72"/>
      <c r="C24" s="72"/>
      <c r="D24" s="72"/>
      <c r="E24" s="31" t="s">
        <v>16</v>
      </c>
      <c r="F24" s="73">
        <f>ROUND(SUM(H8:H22),2)</f>
        <v>343049.39</v>
      </c>
      <c r="G24" s="73"/>
      <c r="H24" s="73"/>
      <c r="I24" s="17">
        <f>F24/4.2693</f>
        <v>80352.60815590377</v>
      </c>
    </row>
    <row r="25" spans="1:9">
      <c r="A25" s="77" t="s">
        <v>17</v>
      </c>
      <c r="B25" s="77"/>
      <c r="C25" s="77"/>
      <c r="D25" s="77"/>
      <c r="E25" s="32" t="s">
        <v>16</v>
      </c>
      <c r="F25" s="78">
        <f>ROUND(F24*0.23,2)</f>
        <v>78901.36</v>
      </c>
      <c r="G25" s="78"/>
      <c r="H25" s="78"/>
    </row>
    <row r="26" spans="1:9">
      <c r="A26" s="72" t="s">
        <v>18</v>
      </c>
      <c r="B26" s="72"/>
      <c r="C26" s="72"/>
      <c r="D26" s="72"/>
      <c r="E26" s="31" t="s">
        <v>16</v>
      </c>
      <c r="F26" s="73">
        <f>F24+F25</f>
        <v>421950.75</v>
      </c>
      <c r="G26" s="73"/>
      <c r="H26" s="73"/>
    </row>
    <row r="27" spans="1:9">
      <c r="A27" s="5"/>
      <c r="B27" s="5"/>
      <c r="C27" s="5"/>
      <c r="D27" s="5"/>
      <c r="E27" s="5"/>
      <c r="F27" s="5"/>
      <c r="G27" s="5"/>
      <c r="H27" s="5"/>
    </row>
    <row r="28" spans="1:9">
      <c r="A28" s="6"/>
      <c r="B28" s="6"/>
      <c r="C28" s="6"/>
      <c r="D28" s="6"/>
      <c r="E28" s="6"/>
      <c r="F28" s="6"/>
      <c r="G28" s="6"/>
      <c r="H28" s="6"/>
    </row>
  </sheetData>
  <mergeCells count="9">
    <mergeCell ref="A26:D26"/>
    <mergeCell ref="F26:H26"/>
    <mergeCell ref="A1:H1"/>
    <mergeCell ref="A3:H3"/>
    <mergeCell ref="A4:H4"/>
    <mergeCell ref="A24:D24"/>
    <mergeCell ref="F24:H24"/>
    <mergeCell ref="A25:D25"/>
    <mergeCell ref="F25:H25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.5546875" bestFit="1" customWidth="1"/>
    <col min="9" max="9" width="12.88671875" bestFit="1" customWidth="1"/>
  </cols>
  <sheetData>
    <row r="1" spans="1:10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10">
      <c r="A2" s="5"/>
      <c r="B2" s="5"/>
      <c r="C2" s="5"/>
      <c r="D2" s="5"/>
      <c r="E2" s="5"/>
      <c r="F2" s="5"/>
      <c r="G2" s="5"/>
      <c r="H2" s="5"/>
    </row>
    <row r="3" spans="1:10">
      <c r="A3" s="75" t="s">
        <v>64</v>
      </c>
      <c r="B3" s="75"/>
      <c r="C3" s="75"/>
      <c r="D3" s="75"/>
      <c r="E3" s="75"/>
      <c r="F3" s="75"/>
      <c r="G3" s="75"/>
      <c r="H3" s="75"/>
    </row>
    <row r="4" spans="1:10">
      <c r="A4" s="76" t="s">
        <v>52</v>
      </c>
      <c r="B4" s="76"/>
      <c r="C4" s="76"/>
      <c r="D4" s="76"/>
      <c r="E4" s="76"/>
      <c r="F4" s="76"/>
      <c r="G4" s="76"/>
      <c r="H4" s="76"/>
    </row>
    <row r="5" spans="1:10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0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0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0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0" ht="30.6">
      <c r="A10" s="4">
        <v>2</v>
      </c>
      <c r="B10" s="51" t="s">
        <v>27</v>
      </c>
      <c r="C10" s="4" t="s">
        <v>36</v>
      </c>
      <c r="D10" s="52" t="s">
        <v>48</v>
      </c>
      <c r="E10" s="4" t="s">
        <v>26</v>
      </c>
      <c r="F10" s="29">
        <v>603.1</v>
      </c>
      <c r="G10" s="53">
        <v>70</v>
      </c>
      <c r="H10" s="53">
        <f>ROUND(F10*G10,2)</f>
        <v>42217</v>
      </c>
    </row>
    <row r="11" spans="1:10" ht="30.6">
      <c r="A11" s="4">
        <v>3</v>
      </c>
      <c r="B11" s="51" t="s">
        <v>27</v>
      </c>
      <c r="C11" s="4" t="s">
        <v>36</v>
      </c>
      <c r="D11" s="52" t="s">
        <v>49</v>
      </c>
      <c r="E11" s="4" t="s">
        <v>26</v>
      </c>
      <c r="F11" s="29">
        <v>822.35</v>
      </c>
      <c r="G11" s="53">
        <v>70</v>
      </c>
      <c r="H11" s="53">
        <f t="shared" ref="H11:H12" si="0">ROUND(F11*G11,2)</f>
        <v>57564.5</v>
      </c>
    </row>
    <row r="12" spans="1:10" ht="30.6">
      <c r="A12" s="4">
        <v>4</v>
      </c>
      <c r="B12" s="51" t="s">
        <v>27</v>
      </c>
      <c r="C12" s="4" t="s">
        <v>36</v>
      </c>
      <c r="D12" s="52" t="s">
        <v>50</v>
      </c>
      <c r="E12" s="4" t="s">
        <v>26</v>
      </c>
      <c r="F12" s="29">
        <v>33.5</v>
      </c>
      <c r="G12" s="53">
        <v>80</v>
      </c>
      <c r="H12" s="53">
        <f t="shared" si="0"/>
        <v>2680</v>
      </c>
    </row>
    <row r="13" spans="1:10">
      <c r="A13" s="38" t="s">
        <v>11</v>
      </c>
      <c r="B13" s="57"/>
      <c r="C13" s="57"/>
      <c r="D13" s="35" t="s">
        <v>1</v>
      </c>
      <c r="E13" s="57"/>
      <c r="F13" s="57"/>
      <c r="G13" s="58"/>
      <c r="H13" s="59"/>
    </row>
    <row r="14" spans="1:10" ht="30.6">
      <c r="A14" s="4">
        <v>5</v>
      </c>
      <c r="B14" s="4" t="s">
        <v>27</v>
      </c>
      <c r="C14" s="51" t="s">
        <v>34</v>
      </c>
      <c r="D14" s="52" t="s">
        <v>47</v>
      </c>
      <c r="E14" s="4" t="s">
        <v>9</v>
      </c>
      <c r="F14" s="29">
        <v>9000.6200000000008</v>
      </c>
      <c r="G14" s="60">
        <v>3</v>
      </c>
      <c r="H14" s="53">
        <f t="shared" ref="H14:H28" si="1">ROUND(F14*G14,2)</f>
        <v>27001.86</v>
      </c>
      <c r="I14" s="48"/>
      <c r="J14" s="48"/>
    </row>
    <row r="15" spans="1:10" ht="30.6">
      <c r="A15" s="4">
        <v>6</v>
      </c>
      <c r="B15" s="51" t="s">
        <v>27</v>
      </c>
      <c r="C15" s="4" t="s">
        <v>38</v>
      </c>
      <c r="D15" s="52" t="s">
        <v>46</v>
      </c>
      <c r="E15" s="4" t="s">
        <v>9</v>
      </c>
      <c r="F15" s="29">
        <v>6893.89</v>
      </c>
      <c r="G15" s="60">
        <v>17</v>
      </c>
      <c r="H15" s="53">
        <f t="shared" si="1"/>
        <v>117196.13</v>
      </c>
    </row>
    <row r="16" spans="1:10" ht="30.6">
      <c r="A16" s="4">
        <v>7</v>
      </c>
      <c r="B16" s="51" t="s">
        <v>27</v>
      </c>
      <c r="C16" s="4" t="s">
        <v>38</v>
      </c>
      <c r="D16" s="52" t="s">
        <v>45</v>
      </c>
      <c r="E16" s="4" t="s">
        <v>9</v>
      </c>
      <c r="F16" s="29">
        <v>1062.54</v>
      </c>
      <c r="G16" s="60">
        <v>17</v>
      </c>
      <c r="H16" s="53">
        <f t="shared" si="1"/>
        <v>18063.18</v>
      </c>
    </row>
    <row r="17" spans="1:9">
      <c r="A17" s="38" t="s">
        <v>13</v>
      </c>
      <c r="B17" s="35"/>
      <c r="C17" s="35"/>
      <c r="D17" s="35" t="s">
        <v>12</v>
      </c>
      <c r="E17" s="28"/>
      <c r="F17" s="28"/>
      <c r="G17" s="50"/>
      <c r="H17" s="49"/>
    </row>
    <row r="18" spans="1:9" ht="40.799999999999997">
      <c r="A18" s="41">
        <v>8</v>
      </c>
      <c r="B18" s="63" t="s">
        <v>27</v>
      </c>
      <c r="C18" s="41" t="s">
        <v>35</v>
      </c>
      <c r="D18" s="33" t="s">
        <v>58</v>
      </c>
      <c r="E18" s="4" t="s">
        <v>9</v>
      </c>
      <c r="F18" s="30">
        <v>1450</v>
      </c>
      <c r="G18" s="64">
        <v>3</v>
      </c>
      <c r="H18" s="53">
        <f t="shared" si="1"/>
        <v>4350</v>
      </c>
    </row>
    <row r="19" spans="1:9" ht="20.399999999999999">
      <c r="A19" s="4">
        <v>9</v>
      </c>
      <c r="B19" s="51" t="s">
        <v>27</v>
      </c>
      <c r="C19" s="4" t="s">
        <v>61</v>
      </c>
      <c r="D19" s="34" t="s">
        <v>60</v>
      </c>
      <c r="E19" s="4" t="s">
        <v>9</v>
      </c>
      <c r="F19" s="30">
        <v>1607.98</v>
      </c>
      <c r="G19" s="60">
        <v>45</v>
      </c>
      <c r="H19" s="53">
        <f t="shared" si="1"/>
        <v>72359.100000000006</v>
      </c>
    </row>
    <row r="20" spans="1:9" ht="30.6">
      <c r="A20" s="4">
        <v>10</v>
      </c>
      <c r="B20" s="4" t="s">
        <v>27</v>
      </c>
      <c r="C20" s="41" t="s">
        <v>35</v>
      </c>
      <c r="D20" s="33" t="s">
        <v>40</v>
      </c>
      <c r="E20" s="4" t="s">
        <v>9</v>
      </c>
      <c r="F20" s="29">
        <v>1601.7</v>
      </c>
      <c r="G20" s="60">
        <v>3</v>
      </c>
      <c r="H20" s="53">
        <f t="shared" si="1"/>
        <v>4805.1000000000004</v>
      </c>
    </row>
    <row r="21" spans="1:9" ht="20.399999999999999">
      <c r="A21" s="4">
        <v>11</v>
      </c>
      <c r="B21" s="51" t="s">
        <v>27</v>
      </c>
      <c r="C21" s="4" t="s">
        <v>39</v>
      </c>
      <c r="D21" s="34" t="s">
        <v>59</v>
      </c>
      <c r="E21" s="4" t="s">
        <v>9</v>
      </c>
      <c r="F21" s="29">
        <v>1601.7</v>
      </c>
      <c r="G21" s="60">
        <v>36</v>
      </c>
      <c r="H21" s="53">
        <f t="shared" ref="H21" si="2">ROUND(F21*G21,2)</f>
        <v>57661.2</v>
      </c>
    </row>
    <row r="22" spans="1:9" ht="20.399999999999999">
      <c r="A22" s="4">
        <v>12</v>
      </c>
      <c r="B22" s="51" t="s">
        <v>27</v>
      </c>
      <c r="C22" s="4" t="s">
        <v>39</v>
      </c>
      <c r="D22" s="34" t="s">
        <v>41</v>
      </c>
      <c r="E22" s="4" t="s">
        <v>9</v>
      </c>
      <c r="F22" s="29">
        <v>5184.47</v>
      </c>
      <c r="G22" s="60">
        <v>45</v>
      </c>
      <c r="H22" s="53">
        <f t="shared" ref="H22" si="3">ROUND(F22*G22,2)</f>
        <v>233301.15</v>
      </c>
    </row>
    <row r="23" spans="1:9" ht="20.399999999999999">
      <c r="A23" s="4">
        <v>13</v>
      </c>
      <c r="B23" s="51" t="s">
        <v>27</v>
      </c>
      <c r="C23" s="4" t="s">
        <v>39</v>
      </c>
      <c r="D23" s="34" t="s">
        <v>42</v>
      </c>
      <c r="E23" s="4" t="s">
        <v>9</v>
      </c>
      <c r="F23" s="29">
        <v>1062.54</v>
      </c>
      <c r="G23" s="60">
        <v>45</v>
      </c>
      <c r="H23" s="53">
        <f t="shared" si="1"/>
        <v>47814.3</v>
      </c>
    </row>
    <row r="24" spans="1:9">
      <c r="A24" s="42" t="s">
        <v>21</v>
      </c>
      <c r="B24" s="35"/>
      <c r="C24" s="35"/>
      <c r="D24" s="35" t="s">
        <v>14</v>
      </c>
      <c r="E24" s="35"/>
      <c r="F24" s="35"/>
      <c r="G24" s="65"/>
      <c r="H24" s="59"/>
    </row>
    <row r="25" spans="1:9" ht="20.399999999999999">
      <c r="A25" s="4">
        <v>14</v>
      </c>
      <c r="B25" s="4" t="s">
        <v>27</v>
      </c>
      <c r="C25" s="4" t="s">
        <v>37</v>
      </c>
      <c r="D25" s="34" t="s">
        <v>43</v>
      </c>
      <c r="E25" s="4" t="s">
        <v>19</v>
      </c>
      <c r="F25" s="29">
        <v>62</v>
      </c>
      <c r="G25" s="60">
        <v>200</v>
      </c>
      <c r="H25" s="53">
        <f t="shared" si="1"/>
        <v>12400</v>
      </c>
    </row>
    <row r="26" spans="1:9" ht="40.799999999999997">
      <c r="A26" s="4">
        <v>15</v>
      </c>
      <c r="B26" s="4" t="s">
        <v>27</v>
      </c>
      <c r="C26" s="4" t="s">
        <v>38</v>
      </c>
      <c r="D26" s="34" t="s">
        <v>44</v>
      </c>
      <c r="E26" s="4" t="s">
        <v>9</v>
      </c>
      <c r="F26" s="29">
        <v>1153.9100000000001</v>
      </c>
      <c r="G26" s="60">
        <v>17</v>
      </c>
      <c r="H26" s="53">
        <f t="shared" si="1"/>
        <v>19616.47</v>
      </c>
    </row>
    <row r="27" spans="1:9">
      <c r="A27" s="38" t="s">
        <v>30</v>
      </c>
      <c r="B27" s="35"/>
      <c r="C27" s="35"/>
      <c r="D27" s="61" t="s">
        <v>22</v>
      </c>
      <c r="E27" s="21"/>
      <c r="F27" s="57"/>
      <c r="G27" s="58"/>
      <c r="H27" s="59"/>
    </row>
    <row r="28" spans="1:9">
      <c r="A28" s="4">
        <v>16</v>
      </c>
      <c r="B28" s="51" t="s">
        <v>33</v>
      </c>
      <c r="C28" s="44" t="s">
        <v>31</v>
      </c>
      <c r="D28" s="34" t="s">
        <v>23</v>
      </c>
      <c r="E28" s="4" t="s">
        <v>19</v>
      </c>
      <c r="F28" s="29">
        <v>1</v>
      </c>
      <c r="G28" s="62">
        <v>1000</v>
      </c>
      <c r="H28" s="53">
        <f t="shared" si="1"/>
        <v>1000</v>
      </c>
    </row>
    <row r="29" spans="1:9">
      <c r="A29" s="5"/>
      <c r="B29" s="5"/>
      <c r="C29" s="5"/>
      <c r="D29" s="5"/>
      <c r="E29" s="5"/>
      <c r="F29" s="5"/>
      <c r="G29" s="5"/>
      <c r="H29" s="5"/>
    </row>
    <row r="30" spans="1:9">
      <c r="A30" s="72" t="s">
        <v>15</v>
      </c>
      <c r="B30" s="72"/>
      <c r="C30" s="72"/>
      <c r="D30" s="72"/>
      <c r="E30" s="31" t="s">
        <v>16</v>
      </c>
      <c r="F30" s="73">
        <f>ROUND(SUM(H8:H28),2)</f>
        <v>718529.99</v>
      </c>
      <c r="G30" s="73"/>
      <c r="H30" s="73"/>
      <c r="I30" s="17">
        <f>F30/4.2693</f>
        <v>168301.59276696414</v>
      </c>
    </row>
    <row r="31" spans="1:9">
      <c r="A31" s="77" t="s">
        <v>17</v>
      </c>
      <c r="B31" s="77"/>
      <c r="C31" s="77"/>
      <c r="D31" s="77"/>
      <c r="E31" s="32" t="s">
        <v>16</v>
      </c>
      <c r="F31" s="78">
        <f>ROUND(F30*0.23,2)</f>
        <v>165261.9</v>
      </c>
      <c r="G31" s="78"/>
      <c r="H31" s="78"/>
    </row>
    <row r="32" spans="1:9">
      <c r="A32" s="72" t="s">
        <v>18</v>
      </c>
      <c r="B32" s="72"/>
      <c r="C32" s="72"/>
      <c r="D32" s="72"/>
      <c r="E32" s="31" t="s">
        <v>16</v>
      </c>
      <c r="F32" s="73">
        <f>F30+F31</f>
        <v>883791.89</v>
      </c>
      <c r="G32" s="73"/>
      <c r="H32" s="73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6"/>
      <c r="B34" s="6"/>
      <c r="C34" s="6"/>
      <c r="D34" s="6"/>
      <c r="E34" s="6"/>
      <c r="F34" s="6"/>
      <c r="G34" s="6"/>
      <c r="H34" s="6"/>
    </row>
  </sheetData>
  <mergeCells count="9">
    <mergeCell ref="A32:D32"/>
    <mergeCell ref="F32:H32"/>
    <mergeCell ref="A1:H1"/>
    <mergeCell ref="A3:H3"/>
    <mergeCell ref="A4:H4"/>
    <mergeCell ref="A30:D30"/>
    <mergeCell ref="F30:H30"/>
    <mergeCell ref="A31:D31"/>
    <mergeCell ref="F31:H3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2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12">
      <c r="A2" s="5"/>
      <c r="B2" s="5"/>
      <c r="C2" s="5"/>
      <c r="D2" s="5"/>
      <c r="E2" s="5"/>
      <c r="F2" s="5"/>
      <c r="G2" s="5"/>
      <c r="H2" s="5"/>
    </row>
    <row r="3" spans="1:12">
      <c r="A3" s="75" t="s">
        <v>63</v>
      </c>
      <c r="B3" s="75"/>
      <c r="C3" s="75"/>
      <c r="D3" s="75"/>
      <c r="E3" s="75"/>
      <c r="F3" s="75"/>
      <c r="G3" s="75"/>
      <c r="H3" s="75"/>
    </row>
    <row r="4" spans="1:12">
      <c r="A4" s="76" t="s">
        <v>51</v>
      </c>
      <c r="B4" s="76"/>
      <c r="C4" s="76"/>
      <c r="D4" s="76"/>
      <c r="E4" s="76"/>
      <c r="F4" s="76"/>
      <c r="G4" s="76"/>
      <c r="H4" s="76"/>
    </row>
    <row r="5" spans="1:12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2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2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2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2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133.68</v>
      </c>
      <c r="G10" s="53">
        <v>70</v>
      </c>
      <c r="H10" s="53">
        <f t="shared" ref="H10:H11" si="0">ROUND(F10*G10,2)</f>
        <v>9357.6</v>
      </c>
    </row>
    <row r="11" spans="1:12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11</v>
      </c>
      <c r="G11" s="53">
        <v>80</v>
      </c>
      <c r="H11" s="53">
        <f t="shared" si="0"/>
        <v>880</v>
      </c>
    </row>
    <row r="12" spans="1:12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2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1083.33</v>
      </c>
      <c r="G13" s="60">
        <v>3</v>
      </c>
      <c r="H13" s="53">
        <f t="shared" ref="H13:H21" si="1">ROUND(F13*G13,2)</f>
        <v>3249.99</v>
      </c>
      <c r="I13" s="48"/>
      <c r="L13" s="48"/>
    </row>
    <row r="14" spans="1:12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959.38</v>
      </c>
      <c r="G14" s="60">
        <v>17</v>
      </c>
      <c r="H14" s="53">
        <f t="shared" si="1"/>
        <v>16309.46</v>
      </c>
    </row>
    <row r="15" spans="1:12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2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213</v>
      </c>
      <c r="G16" s="64">
        <v>3</v>
      </c>
      <c r="H16" s="53">
        <f t="shared" si="1"/>
        <v>639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953.01</v>
      </c>
      <c r="G17" s="60">
        <v>45</v>
      </c>
      <c r="H17" s="53">
        <f t="shared" si="1"/>
        <v>42885.45</v>
      </c>
    </row>
    <row r="18" spans="1:9">
      <c r="A18" s="42" t="s">
        <v>21</v>
      </c>
      <c r="B18" s="35"/>
      <c r="C18" s="35"/>
      <c r="D18" s="35" t="s">
        <v>14</v>
      </c>
      <c r="E18" s="35"/>
      <c r="F18" s="35"/>
      <c r="G18" s="65"/>
      <c r="H18" s="59"/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9</v>
      </c>
      <c r="F19" s="29">
        <v>130.31</v>
      </c>
      <c r="G19" s="60">
        <v>17</v>
      </c>
      <c r="H19" s="53">
        <f t="shared" si="1"/>
        <v>2215.27</v>
      </c>
    </row>
    <row r="20" spans="1:9">
      <c r="A20" s="38" t="s">
        <v>30</v>
      </c>
      <c r="B20" s="35"/>
      <c r="C20" s="35"/>
      <c r="D20" s="61" t="s">
        <v>22</v>
      </c>
      <c r="E20" s="21"/>
      <c r="F20" s="57"/>
      <c r="G20" s="58"/>
      <c r="H20" s="59"/>
    </row>
    <row r="21" spans="1:9">
      <c r="A21" s="4">
        <v>9</v>
      </c>
      <c r="B21" s="51" t="s">
        <v>33</v>
      </c>
      <c r="C21" s="44" t="s">
        <v>31</v>
      </c>
      <c r="D21" s="34" t="s">
        <v>23</v>
      </c>
      <c r="E21" s="4" t="s">
        <v>19</v>
      </c>
      <c r="F21" s="29">
        <v>1</v>
      </c>
      <c r="G21" s="62">
        <v>1000</v>
      </c>
      <c r="H21" s="53">
        <f t="shared" si="1"/>
        <v>1000</v>
      </c>
    </row>
    <row r="22" spans="1:9">
      <c r="A22" s="5"/>
      <c r="B22" s="5"/>
      <c r="C22" s="5"/>
      <c r="D22" s="5"/>
      <c r="E22" s="5"/>
      <c r="F22" s="5"/>
      <c r="G22" s="5"/>
      <c r="H22" s="5"/>
    </row>
    <row r="23" spans="1:9">
      <c r="A23" s="72" t="s">
        <v>15</v>
      </c>
      <c r="B23" s="72"/>
      <c r="C23" s="72"/>
      <c r="D23" s="72"/>
      <c r="E23" s="31" t="s">
        <v>16</v>
      </c>
      <c r="F23" s="73">
        <f>ROUND(SUM(H8:H21),2)</f>
        <v>77036.77</v>
      </c>
      <c r="G23" s="73"/>
      <c r="H23" s="73"/>
      <c r="I23" s="17">
        <f>F23/4.2693</f>
        <v>18044.35621764692</v>
      </c>
    </row>
    <row r="24" spans="1:9">
      <c r="A24" s="77" t="s">
        <v>17</v>
      </c>
      <c r="B24" s="77"/>
      <c r="C24" s="77"/>
      <c r="D24" s="77"/>
      <c r="E24" s="32" t="s">
        <v>16</v>
      </c>
      <c r="F24" s="78">
        <f>ROUND(F23*0.23,2)</f>
        <v>17718.46</v>
      </c>
      <c r="G24" s="78"/>
      <c r="H24" s="78"/>
    </row>
    <row r="25" spans="1:9">
      <c r="A25" s="72" t="s">
        <v>18</v>
      </c>
      <c r="B25" s="72"/>
      <c r="C25" s="72"/>
      <c r="D25" s="72"/>
      <c r="E25" s="31" t="s">
        <v>16</v>
      </c>
      <c r="F25" s="73">
        <f>F23+F24</f>
        <v>94755.23000000001</v>
      </c>
      <c r="G25" s="73"/>
      <c r="H25" s="73"/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6"/>
      <c r="B27" s="6"/>
      <c r="C27" s="6"/>
      <c r="D27" s="6"/>
      <c r="E27" s="6"/>
      <c r="F27" s="6"/>
      <c r="G27" s="6"/>
      <c r="H27" s="6"/>
    </row>
  </sheetData>
  <mergeCells count="9">
    <mergeCell ref="A25:D25"/>
    <mergeCell ref="F25:H25"/>
    <mergeCell ref="A1:H1"/>
    <mergeCell ref="A3:H3"/>
    <mergeCell ref="A4:H4"/>
    <mergeCell ref="A23:D23"/>
    <mergeCell ref="F23:H23"/>
    <mergeCell ref="A24:D24"/>
    <mergeCell ref="F24:H24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>
      <selection activeCell="E13" sqref="E1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3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13">
      <c r="A2" s="5"/>
      <c r="B2" s="5"/>
      <c r="C2" s="5"/>
      <c r="D2" s="5"/>
      <c r="E2" s="5"/>
      <c r="F2" s="5"/>
      <c r="G2" s="5"/>
      <c r="H2" s="5"/>
    </row>
    <row r="3" spans="1:13">
      <c r="A3" s="75" t="s">
        <v>67</v>
      </c>
      <c r="B3" s="75"/>
      <c r="C3" s="75"/>
      <c r="D3" s="75"/>
      <c r="E3" s="75"/>
      <c r="F3" s="75"/>
      <c r="G3" s="75"/>
      <c r="H3" s="75"/>
    </row>
    <row r="4" spans="1:13">
      <c r="A4" s="76"/>
      <c r="B4" s="76"/>
      <c r="C4" s="76"/>
      <c r="D4" s="76"/>
      <c r="E4" s="76"/>
      <c r="F4" s="76"/>
      <c r="G4" s="76"/>
      <c r="H4" s="76"/>
    </row>
    <row r="5" spans="1:13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3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3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/>
      <c r="H8" s="47">
        <f>ROUND(F8*G8,2)</f>
        <v>0</v>
      </c>
    </row>
    <row r="9" spans="1:13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3">
      <c r="A10" s="67">
        <v>2</v>
      </c>
      <c r="B10" s="51" t="s">
        <v>27</v>
      </c>
      <c r="C10" s="4" t="s">
        <v>36</v>
      </c>
      <c r="D10" s="68" t="s">
        <v>68</v>
      </c>
      <c r="E10" s="69" t="s">
        <v>26</v>
      </c>
      <c r="F10" s="70">
        <v>63</v>
      </c>
      <c r="G10" s="71"/>
      <c r="H10" s="71">
        <f>(F10*G10)</f>
        <v>0</v>
      </c>
    </row>
    <row r="11" spans="1:13" ht="30.6">
      <c r="A11" s="4">
        <v>3</v>
      </c>
      <c r="B11" s="51" t="s">
        <v>27</v>
      </c>
      <c r="C11" s="4" t="s">
        <v>36</v>
      </c>
      <c r="D11" s="52" t="s">
        <v>70</v>
      </c>
      <c r="E11" s="4" t="s">
        <v>26</v>
      </c>
      <c r="F11" s="29">
        <v>63</v>
      </c>
      <c r="G11" s="53"/>
      <c r="H11" s="53">
        <f t="shared" ref="H11" si="0">ROUND(F11*G11,2)</f>
        <v>0</v>
      </c>
    </row>
    <row r="12" spans="1:13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3" ht="30.6">
      <c r="A13" s="4">
        <v>4</v>
      </c>
      <c r="B13" s="4" t="s">
        <v>27</v>
      </c>
      <c r="C13" s="51" t="s">
        <v>34</v>
      </c>
      <c r="D13" s="52" t="s">
        <v>47</v>
      </c>
      <c r="E13" s="4" t="s">
        <v>9</v>
      </c>
      <c r="F13" s="29">
        <v>1567.5</v>
      </c>
      <c r="G13" s="60"/>
      <c r="H13" s="53">
        <f t="shared" ref="H13:H19" si="1">ROUND(F13*G13,2)</f>
        <v>0</v>
      </c>
      <c r="I13" s="48"/>
      <c r="J13" s="48"/>
    </row>
    <row r="14" spans="1:13" ht="30.6">
      <c r="A14" s="4">
        <v>5</v>
      </c>
      <c r="B14" s="51" t="s">
        <v>27</v>
      </c>
      <c r="C14" s="4" t="s">
        <v>38</v>
      </c>
      <c r="D14" s="52" t="s">
        <v>71</v>
      </c>
      <c r="E14" s="4" t="s">
        <v>9</v>
      </c>
      <c r="F14" s="29">
        <v>1278</v>
      </c>
      <c r="G14" s="60"/>
      <c r="H14" s="53">
        <f t="shared" si="1"/>
        <v>0</v>
      </c>
      <c r="M14" s="48"/>
    </row>
    <row r="15" spans="1:13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3" ht="20.399999999999999">
      <c r="A16" s="4">
        <v>6</v>
      </c>
      <c r="B16" s="51" t="s">
        <v>27</v>
      </c>
      <c r="C16" s="4" t="s">
        <v>39</v>
      </c>
      <c r="D16" s="34" t="s">
        <v>69</v>
      </c>
      <c r="E16" s="4" t="s">
        <v>9</v>
      </c>
      <c r="F16" s="29">
        <v>1278</v>
      </c>
      <c r="G16" s="60"/>
      <c r="H16" s="53">
        <f t="shared" si="1"/>
        <v>0</v>
      </c>
    </row>
    <row r="17" spans="1:9">
      <c r="A17" s="42" t="s">
        <v>21</v>
      </c>
      <c r="B17" s="35"/>
      <c r="C17" s="35"/>
      <c r="D17" s="35" t="s">
        <v>14</v>
      </c>
      <c r="E17" s="35"/>
      <c r="F17" s="35"/>
      <c r="G17" s="65"/>
      <c r="H17" s="59"/>
    </row>
    <row r="18" spans="1:9" ht="20.399999999999999">
      <c r="A18" s="4">
        <v>7</v>
      </c>
      <c r="B18" s="4" t="s">
        <v>27</v>
      </c>
      <c r="C18" s="4" t="s">
        <v>37</v>
      </c>
      <c r="D18" s="34" t="s">
        <v>43</v>
      </c>
      <c r="E18" s="4" t="s">
        <v>19</v>
      </c>
      <c r="F18" s="29">
        <v>5</v>
      </c>
      <c r="G18" s="60"/>
      <c r="H18" s="53">
        <f t="shared" si="1"/>
        <v>0</v>
      </c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26</v>
      </c>
      <c r="F19" s="29">
        <v>568</v>
      </c>
      <c r="G19" s="60"/>
      <c r="H19" s="53">
        <f t="shared" si="1"/>
        <v>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72" t="s">
        <v>15</v>
      </c>
      <c r="B21" s="72"/>
      <c r="C21" s="72"/>
      <c r="D21" s="72"/>
      <c r="E21" s="31" t="s">
        <v>16</v>
      </c>
      <c r="F21" s="73">
        <f>ROUND(SUM(H8:H19),2)</f>
        <v>0</v>
      </c>
      <c r="G21" s="73"/>
      <c r="H21" s="73"/>
      <c r="I21" s="17"/>
    </row>
    <row r="22" spans="1:9">
      <c r="A22" s="77" t="s">
        <v>17</v>
      </c>
      <c r="B22" s="77"/>
      <c r="C22" s="77"/>
      <c r="D22" s="77"/>
      <c r="E22" s="32" t="s">
        <v>16</v>
      </c>
      <c r="F22" s="78">
        <f>ROUND(F21*0.23,2)</f>
        <v>0</v>
      </c>
      <c r="G22" s="78"/>
      <c r="H22" s="78"/>
    </row>
    <row r="23" spans="1:9">
      <c r="A23" s="72" t="s">
        <v>18</v>
      </c>
      <c r="B23" s="72"/>
      <c r="C23" s="72"/>
      <c r="D23" s="72"/>
      <c r="E23" s="31" t="s">
        <v>16</v>
      </c>
      <c r="F23" s="73">
        <f>F21+F22</f>
        <v>0</v>
      </c>
      <c r="G23" s="73"/>
      <c r="H23" s="73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6"/>
      <c r="B25" s="6" t="s">
        <v>66</v>
      </c>
      <c r="C25" s="6"/>
      <c r="D25" s="6"/>
      <c r="E25" s="6"/>
      <c r="F25" s="6"/>
      <c r="G25" s="6"/>
      <c r="H25" s="6"/>
    </row>
  </sheetData>
  <mergeCells count="9">
    <mergeCell ref="A23:D23"/>
    <mergeCell ref="F23:H23"/>
    <mergeCell ref="A1:H1"/>
    <mergeCell ref="A3:H3"/>
    <mergeCell ref="A4:H4"/>
    <mergeCell ref="A21:D21"/>
    <mergeCell ref="F21:H21"/>
    <mergeCell ref="A22:D22"/>
    <mergeCell ref="F22:H22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I9" sqref="I9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5.8867187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4" t="s">
        <v>20</v>
      </c>
      <c r="B1" s="74"/>
      <c r="C1" s="74"/>
      <c r="D1" s="74"/>
      <c r="E1" s="74"/>
      <c r="F1" s="74"/>
      <c r="G1" s="74"/>
      <c r="H1" s="74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5" t="s">
        <v>62</v>
      </c>
      <c r="B3" s="75"/>
      <c r="C3" s="75"/>
      <c r="D3" s="75"/>
      <c r="E3" s="75"/>
      <c r="F3" s="75"/>
      <c r="G3" s="75"/>
      <c r="H3" s="75"/>
    </row>
    <row r="4" spans="1:9">
      <c r="A4" s="76" t="s">
        <v>24</v>
      </c>
      <c r="B4" s="76"/>
      <c r="C4" s="76"/>
      <c r="D4" s="76"/>
      <c r="E4" s="76"/>
      <c r="F4" s="76"/>
      <c r="G4" s="76"/>
      <c r="H4" s="76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12" t="s">
        <v>10</v>
      </c>
      <c r="B9" s="36"/>
      <c r="C9" s="36"/>
      <c r="D9" s="37" t="s">
        <v>25</v>
      </c>
      <c r="E9" s="38"/>
      <c r="F9" s="39"/>
      <c r="G9" s="40"/>
      <c r="H9" s="40"/>
    </row>
    <row r="10" spans="1:9" ht="30.6">
      <c r="A10" s="8">
        <v>2</v>
      </c>
      <c r="B10" s="9" t="s">
        <v>27</v>
      </c>
      <c r="C10" s="8" t="s">
        <v>36</v>
      </c>
      <c r="D10" s="10" t="s">
        <v>48</v>
      </c>
      <c r="E10" s="4" t="s">
        <v>26</v>
      </c>
      <c r="F10" s="29">
        <v>25.6</v>
      </c>
      <c r="G10" s="11">
        <v>70</v>
      </c>
      <c r="H10" s="11">
        <f>ROUND(F10*G10,2)</f>
        <v>1792</v>
      </c>
    </row>
    <row r="11" spans="1:9" ht="30.6">
      <c r="A11" s="8">
        <v>3</v>
      </c>
      <c r="B11" s="9" t="s">
        <v>27</v>
      </c>
      <c r="C11" s="8" t="s">
        <v>36</v>
      </c>
      <c r="D11" s="10" t="s">
        <v>49</v>
      </c>
      <c r="E11" s="4" t="s">
        <v>26</v>
      </c>
      <c r="F11" s="29">
        <v>343.57</v>
      </c>
      <c r="G11" s="11">
        <v>70</v>
      </c>
      <c r="H11" s="11">
        <f t="shared" ref="H11:H12" si="0">ROUND(F11*G11,2)</f>
        <v>24049.9</v>
      </c>
    </row>
    <row r="12" spans="1:9" ht="30.6">
      <c r="A12" s="8">
        <v>4</v>
      </c>
      <c r="B12" s="9" t="s">
        <v>27</v>
      </c>
      <c r="C12" s="8" t="s">
        <v>36</v>
      </c>
      <c r="D12" s="10" t="s">
        <v>50</v>
      </c>
      <c r="E12" s="4" t="s">
        <v>26</v>
      </c>
      <c r="F12" s="29">
        <v>12.4</v>
      </c>
      <c r="G12" s="11">
        <v>80</v>
      </c>
      <c r="H12" s="11">
        <f t="shared" si="0"/>
        <v>992</v>
      </c>
    </row>
    <row r="13" spans="1:9">
      <c r="A13" s="12" t="s">
        <v>11</v>
      </c>
      <c r="B13" s="13"/>
      <c r="C13" s="13"/>
      <c r="D13" s="14" t="s">
        <v>1</v>
      </c>
      <c r="E13" s="13"/>
      <c r="F13" s="27"/>
      <c r="G13" s="22"/>
      <c r="H13" s="19"/>
    </row>
    <row r="14" spans="1:9" ht="30.6">
      <c r="A14" s="4">
        <v>5</v>
      </c>
      <c r="B14" s="8" t="s">
        <v>27</v>
      </c>
      <c r="C14" s="9" t="s">
        <v>34</v>
      </c>
      <c r="D14" s="10" t="s">
        <v>47</v>
      </c>
      <c r="E14" s="4" t="s">
        <v>9</v>
      </c>
      <c r="F14" s="29">
        <v>830.51</v>
      </c>
      <c r="G14" s="25">
        <v>3</v>
      </c>
      <c r="H14" s="11">
        <f t="shared" ref="H14:H25" si="1">ROUND(F14*G14,2)</f>
        <v>2491.5300000000002</v>
      </c>
      <c r="I14" s="48"/>
    </row>
    <row r="15" spans="1:9" ht="30.6">
      <c r="A15" s="4">
        <v>6</v>
      </c>
      <c r="B15" s="9" t="s">
        <v>27</v>
      </c>
      <c r="C15" s="8" t="s">
        <v>38</v>
      </c>
      <c r="D15" s="10" t="s">
        <v>46</v>
      </c>
      <c r="E15" s="4" t="s">
        <v>9</v>
      </c>
      <c r="F15" s="29">
        <v>769.61</v>
      </c>
      <c r="G15" s="25">
        <v>17</v>
      </c>
      <c r="H15" s="11">
        <f t="shared" si="1"/>
        <v>13083.37</v>
      </c>
    </row>
    <row r="16" spans="1:9" ht="30.6">
      <c r="A16" s="4">
        <v>7</v>
      </c>
      <c r="B16" s="9" t="s">
        <v>27</v>
      </c>
      <c r="C16" s="8" t="s">
        <v>38</v>
      </c>
      <c r="D16" s="10" t="s">
        <v>45</v>
      </c>
      <c r="E16" s="4" t="s">
        <v>9</v>
      </c>
      <c r="F16" s="29">
        <v>60.9</v>
      </c>
      <c r="G16" s="25">
        <v>17</v>
      </c>
      <c r="H16" s="11">
        <f t="shared" si="1"/>
        <v>1035.3</v>
      </c>
    </row>
    <row r="17" spans="1:9">
      <c r="A17" s="38" t="s">
        <v>13</v>
      </c>
      <c r="B17" s="14"/>
      <c r="C17" s="14"/>
      <c r="D17" s="14" t="s">
        <v>12</v>
      </c>
      <c r="E17" s="14"/>
      <c r="F17" s="28"/>
      <c r="G17" s="24"/>
      <c r="H17" s="19"/>
    </row>
    <row r="18" spans="1:9" ht="40.799999999999997">
      <c r="A18" s="41">
        <v>8</v>
      </c>
      <c r="B18" s="43" t="s">
        <v>27</v>
      </c>
      <c r="C18" s="46" t="s">
        <v>35</v>
      </c>
      <c r="D18" s="33" t="s">
        <v>58</v>
      </c>
      <c r="E18" s="4" t="s">
        <v>9</v>
      </c>
      <c r="F18" s="30">
        <v>170</v>
      </c>
      <c r="G18" s="26">
        <v>3</v>
      </c>
      <c r="H18" s="11">
        <f t="shared" si="1"/>
        <v>510</v>
      </c>
    </row>
    <row r="19" spans="1:9" ht="20.399999999999999">
      <c r="A19" s="4">
        <v>9</v>
      </c>
      <c r="B19" s="9" t="s">
        <v>27</v>
      </c>
      <c r="C19" s="8" t="s">
        <v>39</v>
      </c>
      <c r="D19" s="34" t="s">
        <v>41</v>
      </c>
      <c r="E19" s="4" t="s">
        <v>9</v>
      </c>
      <c r="F19" s="29">
        <v>769.61</v>
      </c>
      <c r="G19" s="25">
        <v>45</v>
      </c>
      <c r="H19" s="11">
        <f t="shared" si="1"/>
        <v>34632.449999999997</v>
      </c>
    </row>
    <row r="20" spans="1:9" ht="20.399999999999999">
      <c r="A20" s="4">
        <v>10</v>
      </c>
      <c r="B20" s="9" t="s">
        <v>27</v>
      </c>
      <c r="C20" s="8" t="s">
        <v>39</v>
      </c>
      <c r="D20" s="34" t="s">
        <v>42</v>
      </c>
      <c r="E20" s="4" t="s">
        <v>9</v>
      </c>
      <c r="F20" s="29">
        <v>60.9</v>
      </c>
      <c r="G20" s="25">
        <v>45</v>
      </c>
      <c r="H20" s="11">
        <f t="shared" si="1"/>
        <v>2740.5</v>
      </c>
    </row>
    <row r="21" spans="1:9">
      <c r="A21" s="42" t="s">
        <v>21</v>
      </c>
      <c r="B21" s="14"/>
      <c r="C21" s="14"/>
      <c r="D21" s="35" t="s">
        <v>14</v>
      </c>
      <c r="E21" s="14"/>
      <c r="F21" s="28"/>
      <c r="G21" s="24"/>
      <c r="H21" s="19"/>
    </row>
    <row r="22" spans="1:9" ht="20.399999999999999">
      <c r="A22" s="4">
        <v>11</v>
      </c>
      <c r="B22" s="8" t="s">
        <v>27</v>
      </c>
      <c r="C22" s="8" t="s">
        <v>37</v>
      </c>
      <c r="D22" s="34" t="s">
        <v>43</v>
      </c>
      <c r="E22" s="8" t="s">
        <v>19</v>
      </c>
      <c r="F22" s="29">
        <v>11</v>
      </c>
      <c r="G22" s="25">
        <v>200</v>
      </c>
      <c r="H22" s="11">
        <f t="shared" si="1"/>
        <v>2200</v>
      </c>
    </row>
    <row r="23" spans="1:9" ht="40.799999999999997">
      <c r="A23" s="4">
        <v>12</v>
      </c>
      <c r="B23" s="8" t="s">
        <v>27</v>
      </c>
      <c r="C23" s="8" t="s">
        <v>38</v>
      </c>
      <c r="D23" s="34" t="s">
        <v>44</v>
      </c>
      <c r="E23" s="4" t="s">
        <v>9</v>
      </c>
      <c r="F23" s="29">
        <v>144.55000000000001</v>
      </c>
      <c r="G23" s="25">
        <v>17</v>
      </c>
      <c r="H23" s="11">
        <f t="shared" si="1"/>
        <v>2457.35</v>
      </c>
    </row>
    <row r="24" spans="1:9">
      <c r="A24" s="38" t="s">
        <v>30</v>
      </c>
      <c r="B24" s="14"/>
      <c r="C24" s="14"/>
      <c r="D24" s="20" t="s">
        <v>22</v>
      </c>
      <c r="E24" s="21"/>
      <c r="F24" s="27"/>
      <c r="G24" s="22"/>
      <c r="H24" s="19"/>
    </row>
    <row r="25" spans="1:9">
      <c r="A25" s="4">
        <v>13</v>
      </c>
      <c r="B25" s="9" t="s">
        <v>33</v>
      </c>
      <c r="C25" s="44" t="s">
        <v>31</v>
      </c>
      <c r="D25" s="18" t="s">
        <v>23</v>
      </c>
      <c r="E25" s="4" t="s">
        <v>19</v>
      </c>
      <c r="F25" s="29">
        <v>1</v>
      </c>
      <c r="G25" s="23">
        <v>1000</v>
      </c>
      <c r="H25" s="11">
        <f t="shared" si="1"/>
        <v>1000</v>
      </c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72" t="s">
        <v>15</v>
      </c>
      <c r="B27" s="72"/>
      <c r="C27" s="72"/>
      <c r="D27" s="72"/>
      <c r="E27" s="15" t="s">
        <v>16</v>
      </c>
      <c r="F27" s="73">
        <f>ROUND(SUM(H8:H25),2)</f>
        <v>87484.4</v>
      </c>
      <c r="G27" s="73"/>
      <c r="H27" s="73"/>
      <c r="I27" s="17">
        <f>F27/4.2693</f>
        <v>20491.509146698518</v>
      </c>
    </row>
    <row r="28" spans="1:9">
      <c r="A28" s="77" t="s">
        <v>17</v>
      </c>
      <c r="B28" s="77"/>
      <c r="C28" s="77"/>
      <c r="D28" s="77"/>
      <c r="E28" s="16" t="s">
        <v>16</v>
      </c>
      <c r="F28" s="78">
        <f>ROUND(F27*0.23,2)</f>
        <v>20121.41</v>
      </c>
      <c r="G28" s="78"/>
      <c r="H28" s="78"/>
    </row>
    <row r="29" spans="1:9">
      <c r="A29" s="72" t="s">
        <v>18</v>
      </c>
      <c r="B29" s="72"/>
      <c r="C29" s="72"/>
      <c r="D29" s="72"/>
      <c r="E29" s="15" t="s">
        <v>16</v>
      </c>
      <c r="F29" s="73">
        <f>F27+F28</f>
        <v>107605.81</v>
      </c>
      <c r="G29" s="73"/>
      <c r="H29" s="73"/>
    </row>
    <row r="30" spans="1:9">
      <c r="A30" s="5"/>
      <c r="B30" s="5"/>
      <c r="C30" s="5"/>
      <c r="D30" s="5"/>
      <c r="E30" s="5"/>
      <c r="F30" s="5"/>
      <c r="G30" s="5"/>
      <c r="H30" s="5"/>
    </row>
    <row r="31" spans="1:9">
      <c r="A31" s="6"/>
      <c r="B31" s="6"/>
      <c r="C31" s="6"/>
      <c r="D31" s="6"/>
      <c r="E31" s="6"/>
      <c r="F31" s="6"/>
      <c r="G31" s="6"/>
      <c r="H31" s="6"/>
    </row>
  </sheetData>
  <mergeCells count="9">
    <mergeCell ref="A29:D29"/>
    <mergeCell ref="F29:H29"/>
    <mergeCell ref="A1:H1"/>
    <mergeCell ref="A3:H3"/>
    <mergeCell ref="A4:H4"/>
    <mergeCell ref="A27:D27"/>
    <mergeCell ref="F27:H27"/>
    <mergeCell ref="A28:D28"/>
    <mergeCell ref="F28:H28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5</vt:lpstr>
      <vt:lpstr>4</vt:lpstr>
      <vt:lpstr>3</vt:lpstr>
      <vt:lpstr>2</vt:lpstr>
      <vt:lpstr>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2022-07-19T07:42:03Z</dcterms:modified>
</cp:coreProperties>
</file>