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biekty" sheetId="1" r:id="rId1"/>
    <sheet name="Lokale i obiekty" sheetId="2" state="hidden" r:id="rId2"/>
  </sheets>
  <definedNames>
    <definedName name="_xlnm.Print_Area" localSheetId="1">'Lokale i obiekty'!$A$2:$V$189</definedName>
    <definedName name="Excel_BuiltIn_Print_Area" localSheetId="1">'Lokale i obiekty'!$A$12:$U$73</definedName>
  </definedNames>
  <calcPr fullCalcOnLoad="1"/>
</workbook>
</file>

<file path=xl/sharedStrings.xml><?xml version="1.0" encoding="utf-8"?>
<sst xmlns="http://schemas.openxmlformats.org/spreadsheetml/2006/main" count="4562" uniqueCount="1077">
  <si>
    <t xml:space="preserve"> Kompleksowa dostawa energii elektrycznej wraz z usługą dystrybucji w okresie od 01.01.2023r. do 31.12.2025r.</t>
  </si>
  <si>
    <t>WYKAZ PUNKTÓW POBORU –  OBIEKTY</t>
  </si>
  <si>
    <t>Załącznik nr 1b do SWZ</t>
  </si>
  <si>
    <t>Przedsiębiorstwo Gospodarki Komunalnej i Mieszkaniowej Sp. z o.o.</t>
  </si>
  <si>
    <t>ul. Kasprowicza 57</t>
  </si>
  <si>
    <t>88-160 Janikowo</t>
  </si>
  <si>
    <t>NIP 5570003222</t>
  </si>
  <si>
    <t>Szacunkowe  zużycie
energii elektrycznej  w trakcie trwania umowy[MWh]</t>
  </si>
  <si>
    <t>Dane do faktur od sprzedawcy</t>
  </si>
  <si>
    <t>Adres</t>
  </si>
  <si>
    <t>Nabywca</t>
  </si>
  <si>
    <t>Odbiorca</t>
  </si>
  <si>
    <t>L.p.</t>
  </si>
  <si>
    <t>Nazwa</t>
  </si>
  <si>
    <t>Miejscowość</t>
  </si>
  <si>
    <t>Ulica</t>
  </si>
  <si>
    <t>Numer</t>
  </si>
  <si>
    <t>Kod</t>
  </si>
  <si>
    <t>Poczta</t>
  </si>
  <si>
    <t>PPE</t>
  </si>
  <si>
    <t>Moc
umowna</t>
  </si>
  <si>
    <t>Grupa
taryfowa</t>
  </si>
  <si>
    <t>Strefa I</t>
  </si>
  <si>
    <t>Strefa II</t>
  </si>
  <si>
    <t>Razem</t>
  </si>
  <si>
    <t>NIP</t>
  </si>
  <si>
    <t>Operator Systemu
Dystrybucyjnego</t>
  </si>
  <si>
    <t>Obecny
sprzedawca</t>
  </si>
  <si>
    <t>Zmiana
sprzedawcy</t>
  </si>
  <si>
    <t>Centrala Cieplna</t>
  </si>
  <si>
    <t>Janikowo</t>
  </si>
  <si>
    <t xml:space="preserve">Przemysłowa </t>
  </si>
  <si>
    <t>88-160</t>
  </si>
  <si>
    <t>590310600000146496</t>
  </si>
  <si>
    <t>C21</t>
  </si>
  <si>
    <t>PGKiM J-wo</t>
  </si>
  <si>
    <t>ul. Kasprowicza 57, 88-160 Janikowo</t>
  </si>
  <si>
    <t>5570003222</t>
  </si>
  <si>
    <t>Enea Operator</t>
  </si>
  <si>
    <t>ENEA S.A.</t>
  </si>
  <si>
    <t>kolejna</t>
  </si>
  <si>
    <t>Stacja Uzdatniania Wody</t>
  </si>
  <si>
    <t>Wierzejewice</t>
  </si>
  <si>
    <t>590310600000146489</t>
  </si>
  <si>
    <t>C22B</t>
  </si>
  <si>
    <t xml:space="preserve">Kołodziejewo   </t>
  </si>
  <si>
    <t>590310600000176073</t>
  </si>
  <si>
    <t>C12A</t>
  </si>
  <si>
    <t>Cmentarz Komunalny</t>
  </si>
  <si>
    <t>Przyjezierna</t>
  </si>
  <si>
    <t>590310600000138934</t>
  </si>
  <si>
    <t>C11</t>
  </si>
  <si>
    <t>Stacja Podnosząca Ciśnienie Wody</t>
  </si>
  <si>
    <t>Ludzisko</t>
  </si>
  <si>
    <t>dz. nr 22/5</t>
  </si>
  <si>
    <t>590310600000162106</t>
  </si>
  <si>
    <t>Siedziba spółki</t>
  </si>
  <si>
    <t>Kasprowicza</t>
  </si>
  <si>
    <t>57</t>
  </si>
  <si>
    <t>590310600000176981</t>
  </si>
  <si>
    <t>Przepompownia ścieków</t>
  </si>
  <si>
    <t>590310600000150738</t>
  </si>
  <si>
    <t xml:space="preserve">Głogówiec </t>
  </si>
  <si>
    <t xml:space="preserve"> dz. nr 2/17</t>
  </si>
  <si>
    <t>590310600000162083</t>
  </si>
  <si>
    <t>Trląg</t>
  </si>
  <si>
    <t>dz. nr 45/12</t>
  </si>
  <si>
    <t>590310600000162090</t>
  </si>
  <si>
    <t xml:space="preserve">Janikowo </t>
  </si>
  <si>
    <t xml:space="preserve">Kasprowicza </t>
  </si>
  <si>
    <t>590310600000138910</t>
  </si>
  <si>
    <t xml:space="preserve"> Szkolna</t>
  </si>
  <si>
    <t>590310600000139238</t>
  </si>
  <si>
    <t xml:space="preserve"> Wiejska</t>
  </si>
  <si>
    <t>590310600007547630</t>
  </si>
  <si>
    <t>Powstańców Wlkp.</t>
  </si>
  <si>
    <t>590310600000150745</t>
  </si>
  <si>
    <t xml:space="preserve">Dobieszewice    </t>
  </si>
  <si>
    <t>dz. nr 125/12</t>
  </si>
  <si>
    <t>590310600001059627</t>
  </si>
  <si>
    <t xml:space="preserve">Broniewice     </t>
  </si>
  <si>
    <t>dz. nr 72</t>
  </si>
  <si>
    <t>590310600001059641</t>
  </si>
  <si>
    <t xml:space="preserve">Broniewice   </t>
  </si>
  <si>
    <t>dz. nr 34/16</t>
  </si>
  <si>
    <t>590310600001059634</t>
  </si>
  <si>
    <t xml:space="preserve">Sielec     </t>
  </si>
  <si>
    <t>dz. nr 84/13</t>
  </si>
  <si>
    <t>590310600001281011</t>
  </si>
  <si>
    <t xml:space="preserve">Kołuda Mała  </t>
  </si>
  <si>
    <t>dz. nr 73</t>
  </si>
  <si>
    <t>590310600001281035</t>
  </si>
  <si>
    <t xml:space="preserve">Janikowo   </t>
  </si>
  <si>
    <t>Prusa</t>
  </si>
  <si>
    <t>590310600001281066</t>
  </si>
  <si>
    <t>Węzeł cieplny</t>
  </si>
  <si>
    <t xml:space="preserve">Klonowa </t>
  </si>
  <si>
    <t xml:space="preserve"> 9</t>
  </si>
  <si>
    <t>590310600002234832</t>
  </si>
  <si>
    <t xml:space="preserve">Północna </t>
  </si>
  <si>
    <t>1</t>
  </si>
  <si>
    <t>590310600007563470</t>
  </si>
  <si>
    <t xml:space="preserve">Główna </t>
  </si>
  <si>
    <t xml:space="preserve"> 6</t>
  </si>
  <si>
    <t>590310600000138903</t>
  </si>
  <si>
    <t>Słoneczna</t>
  </si>
  <si>
    <t>31A</t>
  </si>
  <si>
    <t>590310600000138927</t>
  </si>
  <si>
    <t xml:space="preserve"> Klonowa </t>
  </si>
  <si>
    <t xml:space="preserve"> 2</t>
  </si>
  <si>
    <t>590310600000176998</t>
  </si>
  <si>
    <t xml:space="preserve"> Miła </t>
  </si>
  <si>
    <t xml:space="preserve"> 1</t>
  </si>
  <si>
    <t>590310600000138958</t>
  </si>
  <si>
    <t xml:space="preserve"> 21</t>
  </si>
  <si>
    <t>590310600000150752</t>
  </si>
  <si>
    <t xml:space="preserve"> Ogrodowa </t>
  </si>
  <si>
    <t>590310600000138941</t>
  </si>
  <si>
    <t xml:space="preserve">Kozala </t>
  </si>
  <si>
    <t>590310600002293822</t>
  </si>
  <si>
    <t>G11</t>
  </si>
  <si>
    <t xml:space="preserve"> 35</t>
  </si>
  <si>
    <t>590310600002293839</t>
  </si>
  <si>
    <t xml:space="preserve">Węzeł cieplny </t>
  </si>
  <si>
    <t xml:space="preserve"> 37</t>
  </si>
  <si>
    <t>590310600002293846</t>
  </si>
  <si>
    <t xml:space="preserve"> 39</t>
  </si>
  <si>
    <t>590310600002293853</t>
  </si>
  <si>
    <t xml:space="preserve"> Janikowo    </t>
  </si>
  <si>
    <t xml:space="preserve">Ogrodowa </t>
  </si>
  <si>
    <t xml:space="preserve"> 14</t>
  </si>
  <si>
    <t>590310600002293860</t>
  </si>
  <si>
    <t>16</t>
  </si>
  <si>
    <t>590310600002293877</t>
  </si>
  <si>
    <t xml:space="preserve"> 18</t>
  </si>
  <si>
    <t>590310600002293884</t>
  </si>
  <si>
    <t xml:space="preserve"> 20</t>
  </si>
  <si>
    <t>590310600002293891</t>
  </si>
  <si>
    <t xml:space="preserve"> Sportowa </t>
  </si>
  <si>
    <t>590310600002300605</t>
  </si>
  <si>
    <t xml:space="preserve"> 3</t>
  </si>
  <si>
    <t>590310600002300612</t>
  </si>
  <si>
    <t xml:space="preserve"> 5</t>
  </si>
  <si>
    <t>590310600002300629</t>
  </si>
  <si>
    <t xml:space="preserve"> 7</t>
  </si>
  <si>
    <t>590310600002300636</t>
  </si>
  <si>
    <t>590310600002300643</t>
  </si>
  <si>
    <t>Broniewice</t>
  </si>
  <si>
    <t xml:space="preserve"> dz. nr 89/6</t>
  </si>
  <si>
    <t>590310600028204147</t>
  </si>
  <si>
    <t>Skrzynka energetyczna przenośna</t>
  </si>
  <si>
    <t>590310600009917875</t>
  </si>
  <si>
    <t>dz. 5/2</t>
  </si>
  <si>
    <t>590310600029031186</t>
  </si>
  <si>
    <t>RAZEM</t>
  </si>
  <si>
    <t xml:space="preserve"> Kompleksowa dostawa energii elektrycznej wraz z usługą dystrybucji w okresie od 01.01.2021r. do 31.12.2022r.</t>
  </si>
  <si>
    <t>WYKAZ PUNKTÓW POBORU – LOKALE I OBIEKTY</t>
  </si>
  <si>
    <t>Załącznik nr 1a do SIWZ</t>
  </si>
  <si>
    <t>ZAMAWIAJĄCY: Gmina Janikowo</t>
  </si>
  <si>
    <t>NIP: 556 256 24 38</t>
  </si>
  <si>
    <t>Siedziba: Urząd Miejski w Janikowie</t>
  </si>
  <si>
    <t>ul. Przemysłowa 6</t>
  </si>
  <si>
    <t>Przewidywane zużycie w okresie od 01.01.2023 do 31.12.2026 w MwH</t>
  </si>
  <si>
    <t>Szacunkowe zużycie kwh  z faktur /miesiąc</t>
  </si>
  <si>
    <t>Szacunkowe zużycie kwh  z faktur /cały okres</t>
  </si>
  <si>
    <t>zużycie kwh</t>
  </si>
  <si>
    <t>Strefa III</t>
  </si>
  <si>
    <t>Zmiana sprzedawcy</t>
  </si>
  <si>
    <t>dzienna</t>
  </si>
  <si>
    <t>nocna</t>
  </si>
  <si>
    <t>okres rozliczeniowy</t>
  </si>
  <si>
    <r>
      <rPr>
        <sz val="8"/>
        <color indexed="8"/>
        <rFont val="Calibri"/>
        <family val="2"/>
      </rPr>
      <t>Remiza OSP 2020[5395]</t>
    </r>
    <r>
      <rPr>
        <sz val="8"/>
        <color indexed="62"/>
        <rFont val="Calibri"/>
        <family val="2"/>
      </rPr>
      <t xml:space="preserve"> &gt;2800</t>
    </r>
  </si>
  <si>
    <t xml:space="preserve">Kołodziejewo    </t>
  </si>
  <si>
    <t>590310600007541041</t>
  </si>
  <si>
    <t>Gmina Janikowo</t>
  </si>
  <si>
    <t>ul. Przemysłowa 6, 88-160 Janikowo</t>
  </si>
  <si>
    <t xml:space="preserve"> 5562562438</t>
  </si>
  <si>
    <t xml:space="preserve">01.01-28.01.21 </t>
  </si>
  <si>
    <t>29.01.-31.03.21</t>
  </si>
  <si>
    <t>01.04-14.05.21</t>
  </si>
  <si>
    <t>15.05-16.07.21</t>
  </si>
  <si>
    <t>17.07-14.09.21</t>
  </si>
  <si>
    <t>15.09-16.11.21</t>
  </si>
  <si>
    <t>17.11-12.01.22</t>
  </si>
  <si>
    <t>2</t>
  </si>
  <si>
    <r>
      <rPr>
        <sz val="8"/>
        <color indexed="8"/>
        <rFont val="Calibri"/>
        <family val="2"/>
      </rPr>
      <t xml:space="preserve">Budynek komunalny 2020[3498] </t>
    </r>
    <r>
      <rPr>
        <sz val="8"/>
        <color indexed="62"/>
        <rFont val="Calibri"/>
        <family val="2"/>
      </rPr>
      <t>&gt;2800</t>
    </r>
  </si>
  <si>
    <t xml:space="preserve"> Kołodziejewo   </t>
  </si>
  <si>
    <t xml:space="preserve"> Szklona </t>
  </si>
  <si>
    <t>590310600000958631</t>
  </si>
  <si>
    <t>01.01-21.01.21</t>
  </si>
  <si>
    <t>22.01-12.03.21</t>
  </si>
  <si>
    <t>13.03-14.05.21</t>
  </si>
  <si>
    <t>15.09-15.11.21</t>
  </si>
  <si>
    <t>16.11-12.01.22</t>
  </si>
  <si>
    <t>3</t>
  </si>
  <si>
    <r>
      <rPr>
        <sz val="8"/>
        <color indexed="8"/>
        <rFont val="Calibri"/>
        <family val="2"/>
      </rPr>
      <t>Remiza strażacka  2020[10790]</t>
    </r>
    <r>
      <rPr>
        <sz val="8"/>
        <color indexed="62"/>
        <rFont val="Calibri"/>
        <family val="2"/>
      </rPr>
      <t xml:space="preserve"> &gt;2800</t>
    </r>
  </si>
  <si>
    <t xml:space="preserve">Trląg                   </t>
  </si>
  <si>
    <t>590310600000929259</t>
  </si>
  <si>
    <t>22.01-23.03.21</t>
  </si>
  <si>
    <t>24.03-17.05.21</t>
  </si>
  <si>
    <t>18.05-14.07.21</t>
  </si>
  <si>
    <t>15.07-30.09.21</t>
  </si>
  <si>
    <t>01.10-30.11.21</t>
  </si>
  <si>
    <t>01.12-13.01.22</t>
  </si>
  <si>
    <t>4</t>
  </si>
  <si>
    <r>
      <rPr>
        <sz val="8"/>
        <color indexed="8"/>
        <rFont val="Calibri"/>
        <family val="2"/>
      </rPr>
      <t xml:space="preserve">Budynek Administracji 2020 [58627] </t>
    </r>
    <r>
      <rPr>
        <sz val="8"/>
        <color indexed="60"/>
        <rFont val="Calibri"/>
        <family val="2"/>
      </rPr>
      <t>30%</t>
    </r>
  </si>
  <si>
    <t>Przemysłowa</t>
  </si>
  <si>
    <t>6</t>
  </si>
  <si>
    <t>590310600001022560</t>
  </si>
  <si>
    <t>01.01-28.02.21</t>
  </si>
  <si>
    <t>01.03-30.04.21</t>
  </si>
  <si>
    <t>01.05-30.06.21</t>
  </si>
  <si>
    <t>01.07-31.08.21</t>
  </si>
  <si>
    <t>01.11-31.12.21</t>
  </si>
  <si>
    <t>5</t>
  </si>
  <si>
    <r>
      <rPr>
        <sz val="8"/>
        <color indexed="8"/>
        <rFont val="Calibri"/>
        <family val="2"/>
      </rPr>
      <t xml:space="preserve">Budynek socjalno – administracyjny 2020[6880] </t>
    </r>
    <r>
      <rPr>
        <sz val="8"/>
        <color indexed="62"/>
        <rFont val="Calibri"/>
        <family val="2"/>
      </rPr>
      <t>&gt;2800</t>
    </r>
  </si>
  <si>
    <t>35 D</t>
  </si>
  <si>
    <t>590310600001022584</t>
  </si>
  <si>
    <t>01.01-06.02.21</t>
  </si>
  <si>
    <t>07.02-12.04.21</t>
  </si>
  <si>
    <t>13.04-09.06.21</t>
  </si>
  <si>
    <t>10.06-27.08.21</t>
  </si>
  <si>
    <t>08.10-31.12.2021</t>
  </si>
  <si>
    <r>
      <rPr>
        <sz val="8"/>
        <color indexed="8"/>
        <rFont val="Calibri"/>
        <family val="2"/>
      </rPr>
      <t xml:space="preserve">Pomieszczenie administracyjne 2021[227] </t>
    </r>
    <r>
      <rPr>
        <sz val="8"/>
        <color indexed="62"/>
        <rFont val="Calibri"/>
        <family val="2"/>
      </rPr>
      <t>&lt;500</t>
    </r>
  </si>
  <si>
    <t xml:space="preserve">Sportowa </t>
  </si>
  <si>
    <t>9A</t>
  </si>
  <si>
    <t>590310600007604371</t>
  </si>
  <si>
    <t>01.01-08.02.21</t>
  </si>
  <si>
    <t>09.02-12.04.21</t>
  </si>
  <si>
    <t>13.04.-05.06.21</t>
  </si>
  <si>
    <t>06.06-09.08.21</t>
  </si>
  <si>
    <t>10.08-06.10.21</t>
  </si>
  <si>
    <t>07.10-07.12.21</t>
  </si>
  <si>
    <t>08.12-09.02.22</t>
  </si>
  <si>
    <t>7</t>
  </si>
  <si>
    <r>
      <rPr>
        <sz val="8"/>
        <color indexed="8"/>
        <rFont val="Calibri"/>
        <family val="2"/>
      </rPr>
      <t xml:space="preserve">Syrena alarmowa – Urząd Miejski 2021 [0] </t>
    </r>
    <r>
      <rPr>
        <sz val="8"/>
        <color indexed="62"/>
        <rFont val="Calibri"/>
        <family val="2"/>
      </rPr>
      <t>&lt;500</t>
    </r>
  </si>
  <si>
    <t>590310600001066762</t>
  </si>
  <si>
    <t>R</t>
  </si>
  <si>
    <t>01.01-31.01.21</t>
  </si>
  <si>
    <t xml:space="preserve">01.02-31.03.21 </t>
  </si>
  <si>
    <t>01.04-31.05.21</t>
  </si>
  <si>
    <t>01.06-31.07.2021</t>
  </si>
  <si>
    <t>01.08-30.09.21</t>
  </si>
  <si>
    <t>01.12-31.01.22</t>
  </si>
  <si>
    <t>8</t>
  </si>
  <si>
    <r>
      <rPr>
        <sz val="8"/>
        <color indexed="8"/>
        <rFont val="Calibri"/>
        <family val="2"/>
      </rPr>
      <t xml:space="preserve">Kamera  2021 [0] </t>
    </r>
    <r>
      <rPr>
        <sz val="8"/>
        <color indexed="62"/>
        <rFont val="Calibri"/>
        <family val="2"/>
      </rPr>
      <t>&lt;500</t>
    </r>
  </si>
  <si>
    <t xml:space="preserve">Wilkońskiego </t>
  </si>
  <si>
    <t>590310600001022478</t>
  </si>
  <si>
    <t>01.02-31.03.21</t>
  </si>
  <si>
    <t>01.06-31.07.21</t>
  </si>
  <si>
    <t>9</t>
  </si>
  <si>
    <t xml:space="preserve">1 Maja             </t>
  </si>
  <si>
    <t>590310600001015265</t>
  </si>
  <si>
    <t>01.02-31.03</t>
  </si>
  <si>
    <t>10</t>
  </si>
  <si>
    <t xml:space="preserve">Dworcowa         </t>
  </si>
  <si>
    <t>590310600001066779</t>
  </si>
  <si>
    <t>11</t>
  </si>
  <si>
    <r>
      <rPr>
        <sz val="8"/>
        <color indexed="8"/>
        <rFont val="Calibri"/>
        <family val="2"/>
      </rPr>
      <t xml:space="preserve">Kamera 2021 [0] </t>
    </r>
    <r>
      <rPr>
        <sz val="8"/>
        <color indexed="62"/>
        <rFont val="Calibri"/>
        <family val="2"/>
      </rPr>
      <t>&lt;500</t>
    </r>
  </si>
  <si>
    <t>37</t>
  </si>
  <si>
    <t>590310600001066786</t>
  </si>
  <si>
    <t>02.01-01.03.21</t>
  </si>
  <si>
    <t>02.03-01.05.21</t>
  </si>
  <si>
    <t>02.05-01.07.21</t>
  </si>
  <si>
    <t>02.07-01.09.21</t>
  </si>
  <si>
    <t>02.09-01.11.21</t>
  </si>
  <si>
    <t>02.11-01.01.22</t>
  </si>
  <si>
    <t>12</t>
  </si>
  <si>
    <r>
      <rPr>
        <sz val="8"/>
        <color indexed="8"/>
        <rFont val="Calibri"/>
        <family val="2"/>
      </rPr>
      <t xml:space="preserve">Kamera 2021 [0] </t>
    </r>
    <r>
      <rPr>
        <sz val="8"/>
        <color indexed="62"/>
        <rFont val="Calibri"/>
        <family val="2"/>
      </rPr>
      <t xml:space="preserve">&lt;500 </t>
    </r>
  </si>
  <si>
    <t>590310600001066793</t>
  </si>
  <si>
    <t>13</t>
  </si>
  <si>
    <t xml:space="preserve"> Główna </t>
  </si>
  <si>
    <t>31</t>
  </si>
  <si>
    <t>590310600001066809</t>
  </si>
  <si>
    <t>14</t>
  </si>
  <si>
    <t>20</t>
  </si>
  <si>
    <t>590310600001067073</t>
  </si>
  <si>
    <t>15</t>
  </si>
  <si>
    <r>
      <rPr>
        <sz val="8"/>
        <color indexed="8"/>
        <rFont val="Calibri"/>
        <family val="2"/>
      </rPr>
      <t xml:space="preserve">Kamera  2021[0] </t>
    </r>
    <r>
      <rPr>
        <sz val="8"/>
        <color indexed="62"/>
        <rFont val="Calibri"/>
        <family val="2"/>
      </rPr>
      <t>&lt;500</t>
    </r>
  </si>
  <si>
    <t xml:space="preserve"> Przemysłowa    </t>
  </si>
  <si>
    <t>590310600001067080</t>
  </si>
  <si>
    <t>590310600001067097</t>
  </si>
  <si>
    <t>17</t>
  </si>
  <si>
    <t>Kamera 2021 [0] &lt;500</t>
  </si>
  <si>
    <t xml:space="preserve">Klonowa          </t>
  </si>
  <si>
    <t>590310600001067103</t>
  </si>
  <si>
    <t>18</t>
  </si>
  <si>
    <r>
      <rPr>
        <sz val="8"/>
        <color indexed="8"/>
        <rFont val="Calibri"/>
        <family val="2"/>
      </rPr>
      <t xml:space="preserve">Budynek Gastronomii wraz z zapleczem socjalnym 2021 [7792] </t>
    </r>
    <r>
      <rPr>
        <sz val="8"/>
        <color indexed="62"/>
        <rFont val="Calibri"/>
        <family val="2"/>
      </rPr>
      <t>&gt;2800</t>
    </r>
  </si>
  <si>
    <t>590310600000942081</t>
  </si>
  <si>
    <t>09.02-10.04.21</t>
  </si>
  <si>
    <t>11.04-07.06.21</t>
  </si>
  <si>
    <t>08.06-07.08-21</t>
  </si>
  <si>
    <t>08.08-07.10.21</t>
  </si>
  <si>
    <t>08.10-08.12.21</t>
  </si>
  <si>
    <t>09.12-08.02.22</t>
  </si>
  <si>
    <t>19</t>
  </si>
  <si>
    <r>
      <rPr>
        <sz val="8"/>
        <color indexed="8"/>
        <rFont val="Calibri"/>
        <family val="2"/>
      </rPr>
      <t xml:space="preserve">Targowisko Miejskie  2021[8243] </t>
    </r>
    <r>
      <rPr>
        <sz val="8"/>
        <color indexed="60"/>
        <rFont val="Calibri"/>
        <family val="2"/>
      </rPr>
      <t>30%</t>
    </r>
  </si>
  <si>
    <t xml:space="preserve">Dworcowa </t>
  </si>
  <si>
    <t>dz. 9/4</t>
  </si>
  <si>
    <t>590310600001810488</t>
  </si>
  <si>
    <t>01.02-28.02.21</t>
  </si>
  <si>
    <t>01.03-31.03.21</t>
  </si>
  <si>
    <t>01.04-30.04.21</t>
  </si>
  <si>
    <t>01.05-31.05.21</t>
  </si>
  <si>
    <t>01.06-30.06.21</t>
  </si>
  <si>
    <t>01.07-31.07.21</t>
  </si>
  <si>
    <t>01.08-31.08.21</t>
  </si>
  <si>
    <t>01.09-30.09.21</t>
  </si>
  <si>
    <t>01.10-31.10.21</t>
  </si>
  <si>
    <t>01.11-30.11.21</t>
  </si>
  <si>
    <t>01.12.-31.12.21</t>
  </si>
  <si>
    <t>01.01-31.01.22</t>
  </si>
  <si>
    <r>
      <rPr>
        <sz val="8"/>
        <color indexed="8"/>
        <rFont val="Calibri"/>
        <family val="2"/>
      </rPr>
      <t xml:space="preserve">MGOPS 2020 [8961] </t>
    </r>
    <r>
      <rPr>
        <sz val="8"/>
        <color indexed="62"/>
        <rFont val="Calibri"/>
        <family val="2"/>
      </rPr>
      <t>&gt;2800</t>
    </r>
  </si>
  <si>
    <t xml:space="preserve">Miła            </t>
  </si>
  <si>
    <t>590310600000950932</t>
  </si>
  <si>
    <t>MGOPS</t>
  </si>
  <si>
    <t>ul.Miła 11,88-160 Janikowo</t>
  </si>
  <si>
    <t>01.01-09.02.21</t>
  </si>
  <si>
    <t>10.02-09.04.21</t>
  </si>
  <si>
    <t>10.04.-09.06.21</t>
  </si>
  <si>
    <t>10.06-06.08.21</t>
  </si>
  <si>
    <t>07.08-08.10.21</t>
  </si>
  <si>
    <t>09.10-08.12.21</t>
  </si>
  <si>
    <t>21</t>
  </si>
  <si>
    <r>
      <rPr>
        <sz val="8"/>
        <color indexed="8"/>
        <rFont val="Calibri"/>
        <family val="2"/>
      </rPr>
      <t xml:space="preserve">ŚDS 2020 [7891] </t>
    </r>
    <r>
      <rPr>
        <sz val="8"/>
        <color indexed="60"/>
        <rFont val="Calibri"/>
        <family val="2"/>
      </rPr>
      <t>30%</t>
    </r>
  </si>
  <si>
    <t>590310600000950925</t>
  </si>
  <si>
    <t>ŚDS</t>
  </si>
  <si>
    <t>ul.Północna 1,88-160 Janikowo</t>
  </si>
  <si>
    <t>01.09-31.10.21</t>
  </si>
  <si>
    <t>22</t>
  </si>
  <si>
    <r>
      <rPr>
        <sz val="8"/>
        <color indexed="8"/>
        <rFont val="Calibri"/>
        <family val="2"/>
      </rPr>
      <t xml:space="preserve">Boisko wielofunkcyjne </t>
    </r>
    <r>
      <rPr>
        <sz val="8"/>
        <color indexed="60"/>
        <rFont val="Calibri"/>
        <family val="2"/>
      </rPr>
      <t>30%</t>
    </r>
  </si>
  <si>
    <t>Kołodziejewo</t>
  </si>
  <si>
    <t>Pałuczyńska</t>
  </si>
  <si>
    <t>dz. 333/1</t>
  </si>
  <si>
    <t>590310600011763026</t>
  </si>
  <si>
    <t>OsiR</t>
  </si>
  <si>
    <t>ul.Bp. Michała Kozala 3,88-160 Janikowo</t>
  </si>
  <si>
    <t>23</t>
  </si>
  <si>
    <r>
      <rPr>
        <sz val="8"/>
        <color indexed="8"/>
        <rFont val="Calibri"/>
        <family val="2"/>
      </rPr>
      <t xml:space="preserve">Hala Widowiskowo – Sportowa </t>
    </r>
    <r>
      <rPr>
        <sz val="8"/>
        <color indexed="60"/>
        <rFont val="Calibri"/>
        <family val="2"/>
      </rPr>
      <t>30%</t>
    </r>
  </si>
  <si>
    <t>40</t>
  </si>
  <si>
    <t>590310600000950963</t>
  </si>
  <si>
    <t>C12b</t>
  </si>
  <si>
    <t>24</t>
  </si>
  <si>
    <r>
      <rPr>
        <sz val="8"/>
        <color indexed="8"/>
        <rFont val="Calibri"/>
        <family val="2"/>
      </rPr>
      <t xml:space="preserve">Przystań Żeglarska 2020 [32678] </t>
    </r>
    <r>
      <rPr>
        <sz val="8"/>
        <color indexed="11"/>
        <rFont val="Calibri"/>
        <family val="2"/>
      </rPr>
      <t>&gt;</t>
    </r>
    <r>
      <rPr>
        <sz val="8"/>
        <color indexed="62"/>
        <rFont val="Calibri"/>
        <family val="2"/>
      </rPr>
      <t>2800 kwh</t>
    </r>
  </si>
  <si>
    <t>42</t>
  </si>
  <si>
    <t>590310600000950970</t>
  </si>
  <si>
    <t>01.01-02.02.21</t>
  </si>
  <si>
    <t>03.02-09.04.21</t>
  </si>
  <si>
    <t>10.04-05.06.21</t>
  </si>
  <si>
    <t>06.06-06.08.21</t>
  </si>
  <si>
    <t>09.10-02.12.21</t>
  </si>
  <si>
    <t>25</t>
  </si>
  <si>
    <r>
      <rPr>
        <sz val="8"/>
        <color indexed="8"/>
        <rFont val="Calibri"/>
        <family val="2"/>
      </rPr>
      <t xml:space="preserve">Boisko sportowe „ORLIK” 2020 [7395] </t>
    </r>
    <r>
      <rPr>
        <sz val="8"/>
        <color indexed="60"/>
        <rFont val="Calibri"/>
        <family val="2"/>
      </rPr>
      <t>30%</t>
    </r>
  </si>
  <si>
    <t>590310600000950994</t>
  </si>
  <si>
    <t>26</t>
  </si>
  <si>
    <r>
      <rPr>
        <sz val="8"/>
        <color indexed="8"/>
        <rFont val="Calibri"/>
        <family val="2"/>
      </rPr>
      <t xml:space="preserve">Basen 2020 [201296] </t>
    </r>
    <r>
      <rPr>
        <sz val="8"/>
        <color indexed="60"/>
        <rFont val="Calibri"/>
        <family val="2"/>
      </rPr>
      <t>30%</t>
    </r>
  </si>
  <si>
    <t xml:space="preserve">Kozala           </t>
  </si>
  <si>
    <t>590310600000938879</t>
  </si>
  <si>
    <t>27</t>
  </si>
  <si>
    <r>
      <rPr>
        <sz val="8"/>
        <color indexed="8"/>
        <rFont val="Calibri"/>
        <family val="2"/>
      </rPr>
      <t xml:space="preserve">Szkoła Podstawowa 2020 [12302] </t>
    </r>
    <r>
      <rPr>
        <sz val="8"/>
        <color indexed="62"/>
        <rFont val="Calibri"/>
        <family val="2"/>
      </rPr>
      <t>&gt;2800</t>
    </r>
  </si>
  <si>
    <t>590310600000770165</t>
  </si>
  <si>
    <t>SP im. Janusza Korczaka</t>
  </si>
  <si>
    <t>Broniewice 3,88-160 Janikowo</t>
  </si>
  <si>
    <t>01.01-25.01.21</t>
  </si>
  <si>
    <t>26.01-18.03.21</t>
  </si>
  <si>
    <t>19.03-21.05.21</t>
  </si>
  <si>
    <t>22.05-15.07.21</t>
  </si>
  <si>
    <t>16.07-17.09.21</t>
  </si>
  <si>
    <t>18.09-22.11.21</t>
  </si>
  <si>
    <t>23.11-21.01.22</t>
  </si>
  <si>
    <t>28</t>
  </si>
  <si>
    <r>
      <rPr>
        <sz val="8"/>
        <color indexed="8"/>
        <rFont val="Calibri"/>
        <family val="2"/>
      </rPr>
      <t xml:space="preserve">Szkoła Podstawowa </t>
    </r>
    <r>
      <rPr>
        <sz val="8"/>
        <color indexed="60"/>
        <rFont val="Calibri"/>
        <family val="2"/>
      </rPr>
      <t>30%</t>
    </r>
  </si>
  <si>
    <t>590310600000770172</t>
  </si>
  <si>
    <t>Szkoła Podstawowa w Kołodziejewie</t>
  </si>
  <si>
    <t>ul. Szkolna 10, Kołodziejewo,88-160 Janikowo</t>
  </si>
  <si>
    <t>26.01-31.03.21</t>
  </si>
  <si>
    <t>29</t>
  </si>
  <si>
    <r>
      <rPr>
        <sz val="8"/>
        <color indexed="8"/>
        <rFont val="Calibri"/>
        <family val="2"/>
      </rPr>
      <t xml:space="preserve">Szkoła Podstawowa 2021 [5489] </t>
    </r>
    <r>
      <rPr>
        <sz val="8"/>
        <color indexed="62"/>
        <rFont val="Calibri"/>
        <family val="2"/>
      </rPr>
      <t>&gt;2800</t>
    </r>
  </si>
  <si>
    <t xml:space="preserve">Szkolna </t>
  </si>
  <si>
    <t>590310600000770189</t>
  </si>
  <si>
    <t>30</t>
  </si>
  <si>
    <r>
      <rPr>
        <sz val="8"/>
        <color indexed="8"/>
        <rFont val="Calibri"/>
        <family val="2"/>
      </rPr>
      <t xml:space="preserve">Przedszkole Miejskie Nr 1 2021 [720] </t>
    </r>
    <r>
      <rPr>
        <sz val="8"/>
        <color indexed="62"/>
        <rFont val="Calibri"/>
        <family val="2"/>
      </rPr>
      <t>500-1200</t>
    </r>
  </si>
  <si>
    <t>10A</t>
  </si>
  <si>
    <t>590310600000983213</t>
  </si>
  <si>
    <t xml:space="preserve">Kozala             </t>
  </si>
  <si>
    <t>590310600001013520</t>
  </si>
  <si>
    <t>Szkoła Podstawowa w Janikowie</t>
  </si>
  <si>
    <t>32</t>
  </si>
  <si>
    <r>
      <rPr>
        <sz val="8"/>
        <color indexed="8"/>
        <rFont val="Calibri"/>
        <family val="2"/>
      </rPr>
      <t xml:space="preserve">Pomieszczenia 2020 [2814] </t>
    </r>
    <r>
      <rPr>
        <sz val="8"/>
        <color indexed="62"/>
        <rFont val="Calibri"/>
        <family val="2"/>
      </rPr>
      <t>&gt;2800</t>
    </r>
  </si>
  <si>
    <t>590310600001013537</t>
  </si>
  <si>
    <t>ul.Szkolna 1,88-160 Janikowo</t>
  </si>
  <si>
    <t>01.01-05.02.2021</t>
  </si>
  <si>
    <t>06.02-08.04.21</t>
  </si>
  <si>
    <t>09.04-01.06.21</t>
  </si>
  <si>
    <t>02.06-03.08.21</t>
  </si>
  <si>
    <t>04.08-03.12.21</t>
  </si>
  <si>
    <t>33</t>
  </si>
  <si>
    <r>
      <rPr>
        <sz val="8"/>
        <color indexed="8"/>
        <rFont val="Calibri"/>
        <family val="2"/>
      </rPr>
      <t xml:space="preserve">Szkoła  2021 [19812] </t>
    </r>
    <r>
      <rPr>
        <sz val="8"/>
        <color indexed="62"/>
        <rFont val="Calibri"/>
        <family val="2"/>
      </rPr>
      <t>&gt;2800</t>
    </r>
  </si>
  <si>
    <t>590310600001013544</t>
  </si>
  <si>
    <t>01.01-05.02.21</t>
  </si>
  <si>
    <t>04.08-06.10.21</t>
  </si>
  <si>
    <t>07.10-03.12.21</t>
  </si>
  <si>
    <t>04.12-02.02.22</t>
  </si>
  <si>
    <t>34</t>
  </si>
  <si>
    <r>
      <rPr>
        <sz val="8"/>
        <color indexed="8"/>
        <rFont val="Calibri"/>
        <family val="2"/>
      </rPr>
      <t xml:space="preserve">Oświetlenie Szkoła </t>
    </r>
    <r>
      <rPr>
        <sz val="8"/>
        <color indexed="60"/>
        <rFont val="Calibri"/>
        <family val="2"/>
      </rPr>
      <t>30%</t>
    </r>
  </si>
  <si>
    <t xml:space="preserve">Ludzisko </t>
  </si>
  <si>
    <t>590310600000770158</t>
  </si>
  <si>
    <t>Szkoła Podstawowa w Ludzisku</t>
  </si>
  <si>
    <t>Ludzisko 10, 88-160 Janikowo</t>
  </si>
  <si>
    <t>01.01-22.02.21</t>
  </si>
  <si>
    <t>23.02-31.03.21</t>
  </si>
  <si>
    <t>35</t>
  </si>
  <si>
    <r>
      <rPr>
        <sz val="8"/>
        <color indexed="8"/>
        <rFont val="Calibri"/>
        <family val="2"/>
      </rPr>
      <t>Szkoła Podstawowa 2021 [23705]</t>
    </r>
    <r>
      <rPr>
        <sz val="8"/>
        <color indexed="62"/>
        <rFont val="Calibri"/>
        <family val="2"/>
      </rPr>
      <t xml:space="preserve"> &gt;2800</t>
    </r>
  </si>
  <si>
    <t>590310600001129238</t>
  </si>
  <si>
    <t>Szkoła Podstawowa</t>
  </si>
  <si>
    <t>ul.Główna 6, 88-160 Janikowo</t>
  </si>
  <si>
    <t>10.06-10.08.21</t>
  </si>
  <si>
    <t>11.08-07.10.21</t>
  </si>
  <si>
    <t>08.10-09.12.21</t>
  </si>
  <si>
    <t>10.12-08.02.22</t>
  </si>
  <si>
    <t>36</t>
  </si>
  <si>
    <r>
      <rPr>
        <sz val="8"/>
        <color indexed="8"/>
        <rFont val="Calibri"/>
        <family val="2"/>
      </rPr>
      <t xml:space="preserve">Przedszkole  „Słoneczko” </t>
    </r>
    <r>
      <rPr>
        <sz val="8"/>
        <color indexed="60"/>
        <rFont val="Calibri"/>
        <family val="2"/>
      </rPr>
      <t>30%</t>
    </r>
  </si>
  <si>
    <t xml:space="preserve">Słoneczna </t>
  </si>
  <si>
    <t>590310600000992024</t>
  </si>
  <si>
    <t>Przedszkole  Publiczne nr 1</t>
  </si>
  <si>
    <t>ul.Słoneczna 31,88-160 Janikowo</t>
  </si>
  <si>
    <r>
      <rPr>
        <sz val="8"/>
        <color indexed="8"/>
        <rFont val="Calibri"/>
        <family val="2"/>
      </rPr>
      <t xml:space="preserve">mieszkanie     1f      500-1200kwh 2021 [641] </t>
    </r>
    <r>
      <rPr>
        <sz val="8"/>
        <color indexed="62"/>
        <rFont val="Calibri"/>
        <family val="2"/>
      </rPr>
      <t>500-1200</t>
    </r>
  </si>
  <si>
    <t>ul. Kozala</t>
  </si>
  <si>
    <t>1B/15</t>
  </si>
  <si>
    <t>590310600010173567</t>
  </si>
  <si>
    <t>5562562438</t>
  </si>
  <si>
    <t>03.02-07.04.21</t>
  </si>
  <si>
    <t>08.04-01.06.21</t>
  </si>
  <si>
    <t>02.06-05.08.21</t>
  </si>
  <si>
    <t>06.08-05.10.21</t>
  </si>
  <si>
    <t>06.10-01.12.21</t>
  </si>
  <si>
    <t>02.12-08.02.22</t>
  </si>
  <si>
    <t>38</t>
  </si>
  <si>
    <r>
      <rPr>
        <sz val="8"/>
        <color indexed="8"/>
        <rFont val="Calibri"/>
        <family val="2"/>
      </rPr>
      <t xml:space="preserve">Hot spot 2021 [98] </t>
    </r>
    <r>
      <rPr>
        <sz val="8"/>
        <color indexed="62"/>
        <rFont val="Calibri"/>
        <family val="2"/>
      </rPr>
      <t>&lt;500</t>
    </r>
  </si>
  <si>
    <t>590310600028955919</t>
  </si>
  <si>
    <t>01.01-03.02.21</t>
  </si>
  <si>
    <t>04.02-06.04.21</t>
  </si>
  <si>
    <t>07.04-07.06.21</t>
  </si>
  <si>
    <t>08.06-06.08.21</t>
  </si>
  <si>
    <t>07.08-07.10.21</t>
  </si>
  <si>
    <t>09.12-02.02.22</t>
  </si>
  <si>
    <t>39</t>
  </si>
  <si>
    <r>
      <rPr>
        <sz val="8"/>
        <color indexed="8"/>
        <rFont val="Calibri"/>
        <family val="2"/>
      </rPr>
      <t xml:space="preserve">Kotłownia       1f &lt;500 kwh  2021 [445] </t>
    </r>
    <r>
      <rPr>
        <sz val="8"/>
        <color indexed="62"/>
        <rFont val="Calibri"/>
        <family val="2"/>
      </rPr>
      <t>&lt;500</t>
    </r>
  </si>
  <si>
    <t xml:space="preserve">Trląg </t>
  </si>
  <si>
    <t>50</t>
  </si>
  <si>
    <t>590310600007344055</t>
  </si>
  <si>
    <t>22.01-15.03.21</t>
  </si>
  <si>
    <t>16.03-14.05.21</t>
  </si>
  <si>
    <t>15.05-13.07.21</t>
  </si>
  <si>
    <t>14.07-13.09.21</t>
  </si>
  <si>
    <t>14.09-15.11.21</t>
  </si>
  <si>
    <t>16.11-13.01.22</t>
  </si>
  <si>
    <r>
      <rPr>
        <sz val="8"/>
        <color indexed="8"/>
        <rFont val="Calibri"/>
        <family val="2"/>
      </rPr>
      <t xml:space="preserve">Lokal mieszkalny    1f   &lt;500 kwh 2021 [223] </t>
    </r>
    <r>
      <rPr>
        <sz val="8"/>
        <color indexed="62"/>
        <rFont val="Calibri"/>
        <family val="2"/>
      </rPr>
      <t>&lt;500</t>
    </r>
  </si>
  <si>
    <t>7/1</t>
  </si>
  <si>
    <t xml:space="preserve">88-160 </t>
  </si>
  <si>
    <t>590310600011737768</t>
  </si>
  <si>
    <t>01.01-28.01.21</t>
  </si>
  <si>
    <t>29.01-31.03.21</t>
  </si>
  <si>
    <t>41</t>
  </si>
  <si>
    <r>
      <rPr>
        <sz val="8"/>
        <color indexed="8"/>
        <rFont val="Calibri"/>
        <family val="2"/>
      </rPr>
      <t xml:space="preserve">Oświetlenie klatki schodowej  1f   &lt;500kwh 2020[609] </t>
    </r>
    <r>
      <rPr>
        <sz val="8"/>
        <color indexed="62"/>
        <rFont val="Calibri"/>
        <family val="2"/>
      </rPr>
      <t>&lt;500</t>
    </r>
  </si>
  <si>
    <t>Balice</t>
  </si>
  <si>
    <t>590310600007730773</t>
  </si>
  <si>
    <t>26.01-19.03.21</t>
  </si>
  <si>
    <t>20.03-20.05.21</t>
  </si>
  <si>
    <t>21.05-19.07.21</t>
  </si>
  <si>
    <t>20.07-17.09.21</t>
  </si>
  <si>
    <t>18.09-19.11.21</t>
  </si>
  <si>
    <t>20.11-19.01.22</t>
  </si>
  <si>
    <r>
      <rPr>
        <sz val="8"/>
        <color indexed="8"/>
        <rFont val="Calibri"/>
        <family val="2"/>
      </rPr>
      <t xml:space="preserve">Oświetlenie klatki schodowej   3f  &lt;500kwh 2021 [504] </t>
    </r>
    <r>
      <rPr>
        <sz val="8"/>
        <color indexed="62"/>
        <rFont val="Calibri"/>
        <family val="2"/>
      </rPr>
      <t>&lt;500</t>
    </r>
  </si>
  <si>
    <t>Wiejska</t>
  </si>
  <si>
    <t>5903100600009876592</t>
  </si>
  <si>
    <t>02.06.-03.08.21</t>
  </si>
  <si>
    <t>04.12-01.02.22</t>
  </si>
  <si>
    <t>43</t>
  </si>
  <si>
    <r>
      <rPr>
        <sz val="8"/>
        <color indexed="8"/>
        <rFont val="Calibri"/>
        <family val="2"/>
      </rPr>
      <t xml:space="preserve">Oświetlenie klatki schodowej    1f   500-1200kwh 2021[584] </t>
    </r>
    <r>
      <rPr>
        <sz val="8"/>
        <color indexed="62"/>
        <rFont val="Calibri"/>
        <family val="2"/>
      </rPr>
      <t>500-1200</t>
    </r>
  </si>
  <si>
    <t>60</t>
  </si>
  <si>
    <t>590310600009917899</t>
  </si>
  <si>
    <t>09.04-08.06.21</t>
  </si>
  <si>
    <t>09.06-03.08.21</t>
  </si>
  <si>
    <t>04.08-08.10.21</t>
  </si>
  <si>
    <t>09.10-03.12.21</t>
  </si>
  <si>
    <t>44</t>
  </si>
  <si>
    <r>
      <rPr>
        <sz val="8"/>
        <color indexed="8"/>
        <rFont val="Calibri"/>
        <family val="2"/>
      </rPr>
      <t xml:space="preserve">Oświetlenie klatki schodowej    1f   &gt;1200kwh 2021[1789] </t>
    </r>
    <r>
      <rPr>
        <sz val="8"/>
        <color indexed="62"/>
        <rFont val="Calibri"/>
        <family val="2"/>
      </rPr>
      <t>1200-2800</t>
    </r>
  </si>
  <si>
    <t>590310600009845383</t>
  </si>
  <si>
    <t>06.02-09.04.21</t>
  </si>
  <si>
    <t>10.04-08.06.21</t>
  </si>
  <si>
    <t>09.06-06.08.21</t>
  </si>
  <si>
    <t>08.10-06.12.21</t>
  </si>
  <si>
    <t>07.12-12.02.22</t>
  </si>
  <si>
    <t>45</t>
  </si>
  <si>
    <t>Gospodarstwo domowe</t>
  </si>
  <si>
    <t xml:space="preserve">ul. Główna </t>
  </si>
  <si>
    <t>33/11</t>
  </si>
  <si>
    <t>PLENED 00000590000000010173845168</t>
  </si>
  <si>
    <t>pierwsza</t>
  </si>
  <si>
    <t>przekazane najemcy</t>
  </si>
  <si>
    <t>46</t>
  </si>
  <si>
    <r>
      <rPr>
        <sz val="8"/>
        <color indexed="8"/>
        <rFont val="Calibri"/>
        <family val="2"/>
      </rPr>
      <t xml:space="preserve">Gospodarstwo domowe   1f   &lt;500kwh  2020 [44] </t>
    </r>
    <r>
      <rPr>
        <sz val="8"/>
        <color indexed="62"/>
        <rFont val="Calibri"/>
        <family val="2"/>
      </rPr>
      <t>&lt;500</t>
    </r>
  </si>
  <si>
    <t>ul. Główna</t>
  </si>
  <si>
    <t>14/26</t>
  </si>
  <si>
    <t>590310600009922442</t>
  </si>
  <si>
    <t>01.01-04.02.21</t>
  </si>
  <si>
    <t>05.02-10.04.21</t>
  </si>
  <si>
    <t>11.04-08.06.21</t>
  </si>
  <si>
    <t>09.06-09.08.21</t>
  </si>
  <si>
    <t>10.08-07.10.21</t>
  </si>
  <si>
    <t>08.10-02.12.21</t>
  </si>
  <si>
    <t>47</t>
  </si>
  <si>
    <r>
      <rPr>
        <sz val="8"/>
        <color indexed="8"/>
        <rFont val="Calibri"/>
        <family val="2"/>
      </rPr>
      <t xml:space="preserve">Gospodarstwo domowe            1f   </t>
    </r>
    <r>
      <rPr>
        <sz val="8"/>
        <color indexed="62"/>
        <rFont val="Calibri"/>
        <family val="2"/>
      </rPr>
      <t>&lt;500kwh</t>
    </r>
  </si>
  <si>
    <t>ul. Słoneczna</t>
  </si>
  <si>
    <t>3A/9</t>
  </si>
  <si>
    <t>590310600009893049</t>
  </si>
  <si>
    <t>sprzedaż lokalu 05.11.2020</t>
  </si>
  <si>
    <t>01.01-16.02.21</t>
  </si>
  <si>
    <t>48</t>
  </si>
  <si>
    <r>
      <rPr>
        <strike/>
        <sz val="8"/>
        <color indexed="8"/>
        <rFont val="Calibri"/>
        <family val="2"/>
      </rPr>
      <t xml:space="preserve">Gospodarstwo domowe            1f   </t>
    </r>
    <r>
      <rPr>
        <strike/>
        <sz val="8"/>
        <color indexed="62"/>
        <rFont val="Calibri"/>
        <family val="2"/>
      </rPr>
      <t>&lt;500kwh</t>
    </r>
  </si>
  <si>
    <t>ul. Miła</t>
  </si>
  <si>
    <t>1/11</t>
  </si>
  <si>
    <t>590310600009758195</t>
  </si>
  <si>
    <t>sprzedaż lokalu 17.09.2020</t>
  </si>
  <si>
    <t>10.02-11.03.21</t>
  </si>
  <si>
    <t>49</t>
  </si>
  <si>
    <r>
      <rPr>
        <sz val="8"/>
        <color indexed="8"/>
        <rFont val="Calibri"/>
        <family val="2"/>
      </rPr>
      <t xml:space="preserve">Gospodarstwo domowe      1f   &lt;500kwh  2020[0] </t>
    </r>
    <r>
      <rPr>
        <sz val="8"/>
        <color indexed="62"/>
        <rFont val="Calibri"/>
        <family val="2"/>
      </rPr>
      <t>&lt;500</t>
    </r>
  </si>
  <si>
    <t>ul. Powst. Wlkp</t>
  </si>
  <si>
    <t>1/6</t>
  </si>
  <si>
    <t>590310600009845260</t>
  </si>
  <si>
    <t>5/2</t>
  </si>
  <si>
    <t>590310600009999383</t>
  </si>
  <si>
    <t>51</t>
  </si>
  <si>
    <t>Gospodarstwo domowe            1f   &lt;500kwh</t>
  </si>
  <si>
    <t>3/26</t>
  </si>
  <si>
    <t>przydział lokalu</t>
  </si>
  <si>
    <t xml:space="preserve">Przepompownia ścieków   2020 [0] </t>
  </si>
  <si>
    <t>Działkowa</t>
  </si>
  <si>
    <t>8/3</t>
  </si>
  <si>
    <t>590310600029983027</t>
  </si>
  <si>
    <t>Aneks nr 1 z dn. 07.01.2021</t>
  </si>
  <si>
    <t>przekazane do PGKiM</t>
  </si>
  <si>
    <t>01.02.-18.02.21</t>
  </si>
  <si>
    <t>19.02-07.04.21</t>
  </si>
  <si>
    <t>19.02-01.04.21</t>
  </si>
  <si>
    <t>TARYFA</t>
  </si>
  <si>
    <t>IL. PPE</t>
  </si>
  <si>
    <t>MOC UMOWNA</t>
  </si>
  <si>
    <t>DZIENNA</t>
  </si>
  <si>
    <t>NOCNA</t>
  </si>
  <si>
    <t xml:space="preserve">zużycie Mwh pozostałe punkty </t>
  </si>
  <si>
    <t>zużycie</t>
  </si>
  <si>
    <t>tj. kwh</t>
  </si>
  <si>
    <t>C12B</t>
  </si>
  <si>
    <t>WYKAZ PUNKTÓW POBORU – OŚWIETLENIE DROGOWE</t>
  </si>
  <si>
    <t>Szacunkowe  zużycie
energii elektrycznej w trakcie trwania umowy [MWh]</t>
  </si>
  <si>
    <t>Oświetlenie uliczne  2021 [17717kwh] &gt;2800</t>
  </si>
  <si>
    <t xml:space="preserve">Kołodziejewo </t>
  </si>
  <si>
    <t>590310600000953421</t>
  </si>
  <si>
    <t>01.01-22.01.21</t>
  </si>
  <si>
    <t>23.01-15.03.21</t>
  </si>
  <si>
    <t>Oświetlenie uliczne  2021 [7688]  &gt;2800</t>
  </si>
  <si>
    <t>IV</t>
  </si>
  <si>
    <t>590310600000953438</t>
  </si>
  <si>
    <t>Oświetlenie uliczne 2021 [8036]  &gt;2800</t>
  </si>
  <si>
    <t xml:space="preserve">I </t>
  </si>
  <si>
    <t>590310600000953445</t>
  </si>
  <si>
    <t>22.01-14.09.21</t>
  </si>
  <si>
    <t xml:space="preserve">Oświetlenie uliczne  2021 [11453kwh] &gt;2800 </t>
  </si>
  <si>
    <t>590310600000953452</t>
  </si>
  <si>
    <t xml:space="preserve">Oświetlenie uliczne  2021 [20230kwh] &gt;2800 </t>
  </si>
  <si>
    <t>II</t>
  </si>
  <si>
    <t>590310600000953469</t>
  </si>
  <si>
    <t xml:space="preserve">Oświetlenie uliczne  2021 [10498 kwh] &gt;2800 </t>
  </si>
  <si>
    <t>590310600000953476</t>
  </si>
  <si>
    <t>Oświetlenie uliczne 2020[1607]  500-1200</t>
  </si>
  <si>
    <t xml:space="preserve">Św. Józefa </t>
  </si>
  <si>
    <t>590310600000953483</t>
  </si>
  <si>
    <t xml:space="preserve">Oświetlenie uliczne  2021 [4449kwh] &gt;2800 </t>
  </si>
  <si>
    <t>VI</t>
  </si>
  <si>
    <t>590310600000958563</t>
  </si>
  <si>
    <t>Oświetlenie uliczne 2021 [2880]  &gt;2800</t>
  </si>
  <si>
    <t>590310600000958587</t>
  </si>
  <si>
    <t xml:space="preserve">Oświetlenie uliczne  2021 [3193 kwh] &gt;2800 </t>
  </si>
  <si>
    <t xml:space="preserve"> Obw. 2        </t>
  </si>
  <si>
    <t>590310600000958600</t>
  </si>
  <si>
    <t>Oświetlenie uliczne  2021 [945 kwh] 500-1200</t>
  </si>
  <si>
    <t>Ogrodowa</t>
  </si>
  <si>
    <t>590310600000963710</t>
  </si>
  <si>
    <t>Oświetlenie uliczne 2021 [4343]  &gt;2800</t>
  </si>
  <si>
    <t>Pałuczyna</t>
  </si>
  <si>
    <t>590310600000963727</t>
  </si>
  <si>
    <t>Oświetlenie uliczne  2021 [1078] 500-1200</t>
  </si>
  <si>
    <t xml:space="preserve">Pałuczyna </t>
  </si>
  <si>
    <t>590310600000963734</t>
  </si>
  <si>
    <t>Oświetlenie uliczne 2021 [9005] &gt;2800</t>
  </si>
  <si>
    <t>590310600000963758</t>
  </si>
  <si>
    <t>Oświetlenie uliczne  2021 [9303] &gt;2800</t>
  </si>
  <si>
    <t xml:space="preserve">Wierzejewice </t>
  </si>
  <si>
    <t>590310600000963789</t>
  </si>
  <si>
    <t>Oświetlenie uliczne  2021 [1328] 1200-2800</t>
  </si>
  <si>
    <t>590310600000963796</t>
  </si>
  <si>
    <t>Oświetlenie uliczne 2021 [4068] &gt;2800</t>
  </si>
  <si>
    <t>590310600000963802</t>
  </si>
  <si>
    <t>01.01-26.01.21</t>
  </si>
  <si>
    <t>27.01-19.03.21</t>
  </si>
  <si>
    <t>20.03-24.05.21</t>
  </si>
  <si>
    <t>25.05-16.07.21</t>
  </si>
  <si>
    <t>17.07-20.09.21</t>
  </si>
  <si>
    <t>21.09-23.11.21</t>
  </si>
  <si>
    <t>24.11-24.01.22</t>
  </si>
  <si>
    <t>Oświetlenie uliczne 2021 [6822] &gt;2800</t>
  </si>
  <si>
    <t xml:space="preserve"> III Obw.1 Słup   </t>
  </si>
  <si>
    <t>590310600000963826</t>
  </si>
  <si>
    <t>27.01-18.03.21</t>
  </si>
  <si>
    <t>Oświetlenie uliczne 2021 [2548] 1200-2800</t>
  </si>
  <si>
    <t xml:space="preserve">Dobieszewice </t>
  </si>
  <si>
    <t>88-170</t>
  </si>
  <si>
    <t>Pakość</t>
  </si>
  <si>
    <t>590310600000929129</t>
  </si>
  <si>
    <t>Oświetlenie uliczne 2021 [4235] &gt;2800</t>
  </si>
  <si>
    <t>590310600000929167</t>
  </si>
  <si>
    <t>Oświetlenie uliczne 2021 [1123] 500-1200</t>
  </si>
  <si>
    <t>Dobieszewiczki</t>
  </si>
  <si>
    <t>590310600000929174</t>
  </si>
  <si>
    <t>Oświetlenie uliczne 2021 [1165] 500-1200</t>
  </si>
  <si>
    <t>590310600000929181</t>
  </si>
  <si>
    <t>Oświetlenie uliczne 2021 [22359] &gt;2800</t>
  </si>
  <si>
    <t>590310600000929198</t>
  </si>
  <si>
    <t>15.05-21.09.21</t>
  </si>
  <si>
    <t>22.09-15.11.21</t>
  </si>
  <si>
    <t>Oświetlenie uliczne 2021 [16820] &gt;2800</t>
  </si>
  <si>
    <t>III</t>
  </si>
  <si>
    <t>590310600007643738</t>
  </si>
  <si>
    <t xml:space="preserve">Oświetlenie uliczne  2021 [4428 kwh] &gt;2800 </t>
  </si>
  <si>
    <t>590310600000929211</t>
  </si>
  <si>
    <t>Oświetlenie uliczne 2021 [3323] &gt;2800</t>
  </si>
  <si>
    <t xml:space="preserve">Dębina          </t>
  </si>
  <si>
    <t>590310600000929266</t>
  </si>
  <si>
    <t>26.01-09.03.21</t>
  </si>
  <si>
    <t>10.03-05.05.21</t>
  </si>
  <si>
    <t>06.05-01.07.21</t>
  </si>
  <si>
    <t>02.09-03.11.21</t>
  </si>
  <si>
    <t>04.11-04.01.22</t>
  </si>
  <si>
    <t>Oświetlenie uliczne  2021 [1744] 1200-2800</t>
  </si>
  <si>
    <t xml:space="preserve">Dębina </t>
  </si>
  <si>
    <t xml:space="preserve">dz. 21 </t>
  </si>
  <si>
    <t>590310600002492560</t>
  </si>
  <si>
    <t>Oświetlenie uliczne  2021 [4298]  &gt;2800</t>
  </si>
  <si>
    <t xml:space="preserve">Dębowo   czy    Dębina (na f-rze|)?    </t>
  </si>
  <si>
    <t>590310600000929280</t>
  </si>
  <si>
    <t>01.01-13.01.21</t>
  </si>
  <si>
    <t>14.01-05.03.21</t>
  </si>
  <si>
    <t>06.03-11.05.21</t>
  </si>
  <si>
    <t xml:space="preserve">08.07-07.09.21 </t>
  </si>
  <si>
    <t>08.09-09.11.21</t>
  </si>
  <si>
    <t>10.11-10.01.22</t>
  </si>
  <si>
    <t>Oświetlenie uliczne 2021 [5692] &gt;2800</t>
  </si>
  <si>
    <t xml:space="preserve">Broniewice </t>
  </si>
  <si>
    <t>590310600000929297</t>
  </si>
  <si>
    <t>Oświetlenie uliczne  2021[8184] &gt;2800</t>
  </si>
  <si>
    <t>590310600007643745</t>
  </si>
  <si>
    <t>Oświetlenie uliczne 2021 [2032] 1200-2800</t>
  </si>
  <si>
    <t>590310600000929310</t>
  </si>
  <si>
    <t>17.07-20.9.21</t>
  </si>
  <si>
    <t>Oświetlenie uliczne 2021 [9037] &gt;2800</t>
  </si>
  <si>
    <t xml:space="preserve">V </t>
  </si>
  <si>
    <t>590310600001008823</t>
  </si>
  <si>
    <t>Oświetlenie uliczne 2021 [382] &lt;500</t>
  </si>
  <si>
    <t xml:space="preserve">54/3 </t>
  </si>
  <si>
    <t>590310600002525848</t>
  </si>
  <si>
    <t>oświetlenie uliczne  2021 [808] 500-1200</t>
  </si>
  <si>
    <t xml:space="preserve">dz. 50/2 </t>
  </si>
  <si>
    <t>5903100600002525817</t>
  </si>
  <si>
    <t>Oświetlenie uliczne 2021 [8754] &gt;2800</t>
  </si>
  <si>
    <t>Sosnówiec</t>
  </si>
  <si>
    <t>590310600007596126</t>
  </si>
  <si>
    <t>12.05-07.07.21</t>
  </si>
  <si>
    <t>08.07-07.09.21</t>
  </si>
  <si>
    <t>Oświetlenie uliczne 2021 [385] &lt;500</t>
  </si>
  <si>
    <t xml:space="preserve">Sosnówiec </t>
  </si>
  <si>
    <t xml:space="preserve"> dz. 19 </t>
  </si>
  <si>
    <t>590310600002525824</t>
  </si>
  <si>
    <t>Oświetlenie uliczne 2021 [12119] &gt;2800</t>
  </si>
  <si>
    <t xml:space="preserve"> 1            </t>
  </si>
  <si>
    <t>590310600001008830</t>
  </si>
  <si>
    <t>Oświetlenie uliczne 2021 [7387] &gt;2800</t>
  </si>
  <si>
    <t>590310600001008847</t>
  </si>
  <si>
    <t>20.03-21.05.21</t>
  </si>
  <si>
    <t>22.05-20.07.21</t>
  </si>
  <si>
    <t>21.07-20.09.21</t>
  </si>
  <si>
    <t>21.09-22.11.21</t>
  </si>
  <si>
    <t>23.11-20.01.22</t>
  </si>
  <si>
    <t>Oświetlenie uliczne 2020 [2281] 1200-2800</t>
  </si>
  <si>
    <t xml:space="preserve"> 6  Obw. 3 Sł.5</t>
  </si>
  <si>
    <t>590310600001008854</t>
  </si>
  <si>
    <t>21.09-30.11.21</t>
  </si>
  <si>
    <t>01.12-28.01.22</t>
  </si>
  <si>
    <t>Oświetlenie uliczne 2021 [2588] 1200-2800</t>
  </si>
  <si>
    <t>590310600001008861</t>
  </si>
  <si>
    <t>Oświetlenie uliczne 2021 [817] 500-1200</t>
  </si>
  <si>
    <t xml:space="preserve"> Obw.2 Sł.7       </t>
  </si>
  <si>
    <t>590310600001015272</t>
  </si>
  <si>
    <t>Oświetlenie uliczne  2021 [398 kwh] &lt;500</t>
  </si>
  <si>
    <t xml:space="preserve">III  Obw. 2 Sł. 1 </t>
  </si>
  <si>
    <t>590310600001015289</t>
  </si>
  <si>
    <t>Oświetlenie uliczne  2021 [9673kwh] &gt;2800</t>
  </si>
  <si>
    <t xml:space="preserve"> 1 Obw. 2 </t>
  </si>
  <si>
    <t>590310600001015302</t>
  </si>
  <si>
    <t xml:space="preserve">Oświetlenie uliczne  2021 [1590 kwh] 1200-2800 </t>
  </si>
  <si>
    <t xml:space="preserve"> dz. 145</t>
  </si>
  <si>
    <t>590310600028179254</t>
  </si>
  <si>
    <t>Oświetlenie uliczne 2021 [5897] &gt;2800</t>
  </si>
  <si>
    <t>Ołdrzychowo</t>
  </si>
  <si>
    <t>590310600001015548</t>
  </si>
  <si>
    <t>19.03-20.05.21</t>
  </si>
  <si>
    <t>Oświetlenie uliczne 2021 [3791] &gt;2800</t>
  </si>
  <si>
    <t xml:space="preserve">Skalmierowice </t>
  </si>
  <si>
    <t>590310600001015555</t>
  </si>
  <si>
    <t>Oświetlenie uliczne 2021 [2222] 1200-2800</t>
  </si>
  <si>
    <t>Górki</t>
  </si>
  <si>
    <t>590310600001015562</t>
  </si>
  <si>
    <t>Oświetlenie uliczne 2021 [1651] 1200-2800</t>
  </si>
  <si>
    <t xml:space="preserve">Balice  </t>
  </si>
  <si>
    <t xml:space="preserve"> dz. 4 </t>
  </si>
  <si>
    <t>590310600002525794</t>
  </si>
  <si>
    <t>Oświetlenie uliczne 2021 [1281] 1200-2800</t>
  </si>
  <si>
    <t>dz. 24</t>
  </si>
  <si>
    <t>590310600002525800</t>
  </si>
  <si>
    <t>Oświetlenie uliczne 2021 [2510] 1200-2800</t>
  </si>
  <si>
    <t xml:space="preserve">Góry I        </t>
  </si>
  <si>
    <t>590310600001015579</t>
  </si>
  <si>
    <t>01.01-20.01.21</t>
  </si>
  <si>
    <t>21.01-12.03.21</t>
  </si>
  <si>
    <t>13.03-13.05.21</t>
  </si>
  <si>
    <t>14.05-12.07.21</t>
  </si>
  <si>
    <t>13.07-10.09.21</t>
  </si>
  <si>
    <t>11.09-12.11.21</t>
  </si>
  <si>
    <t>13.11-13.01.22</t>
  </si>
  <si>
    <t>Oświetlenie uliczne 2021 [2073] 1200-2800</t>
  </si>
  <si>
    <t xml:space="preserve">Góry II </t>
  </si>
  <si>
    <t>590310600001015586</t>
  </si>
  <si>
    <t>52</t>
  </si>
  <si>
    <t>Oświetlenie uliczne 2021 [11287] &gt;2800</t>
  </si>
  <si>
    <t>590310600001015593</t>
  </si>
  <si>
    <t>53</t>
  </si>
  <si>
    <t>Oświetlenie uliczne 2021 [10008] &gt;2800</t>
  </si>
  <si>
    <t>Kołuda Wielka</t>
  </si>
  <si>
    <t>590310600001070509</t>
  </si>
  <si>
    <t>C11o</t>
  </si>
  <si>
    <t>03.02-06.04.21</t>
  </si>
  <si>
    <t>07.04-02.06.21</t>
  </si>
  <si>
    <t>03.06-02.08.21</t>
  </si>
  <si>
    <t>03.08-04.10.21</t>
  </si>
  <si>
    <t>05.10-02.12.21</t>
  </si>
  <si>
    <t>03.12-01.02.22</t>
  </si>
  <si>
    <t>54</t>
  </si>
  <si>
    <t>Oświetlenie uliczne 2021 [4975] &gt;2800</t>
  </si>
  <si>
    <t>590310600001070516</t>
  </si>
  <si>
    <t>05.02-25.02.21</t>
  </si>
  <si>
    <t>26.02-08.04.21</t>
  </si>
  <si>
    <t>09.04-04.06.21</t>
  </si>
  <si>
    <t>05.06-05.08.21</t>
  </si>
  <si>
    <t>06.08-06.10.21</t>
  </si>
  <si>
    <t>04.12-10.02.22</t>
  </si>
  <si>
    <t>55</t>
  </si>
  <si>
    <t>Oświetlenie uliczne 2021 [2377] 1200-2800</t>
  </si>
  <si>
    <t xml:space="preserve">Kołuda Mała </t>
  </si>
  <si>
    <t>590310600001070523</t>
  </si>
  <si>
    <t>05.02-08.04.21</t>
  </si>
  <si>
    <t>04.12-14.02.22</t>
  </si>
  <si>
    <t>56</t>
  </si>
  <si>
    <t>Oświetlenie uliczne 2021 [638] 500-1200</t>
  </si>
  <si>
    <t>590310600028390406</t>
  </si>
  <si>
    <t>09.04.04.06.21</t>
  </si>
  <si>
    <t>Oświetlenie uliczne 2021 [8408] &gt;2800</t>
  </si>
  <si>
    <t>Sielec</t>
  </si>
  <si>
    <t>590310600001070530</t>
  </si>
  <si>
    <t>58</t>
  </si>
  <si>
    <t>Oświetlenie uliczne 2021 [8879] &gt;2800</t>
  </si>
  <si>
    <t>590310600001070547</t>
  </si>
  <si>
    <t>59</t>
  </si>
  <si>
    <t>Oświetlenie uliczne 2021 [16448] &gt;2800</t>
  </si>
  <si>
    <t xml:space="preserve">Powstańców Wielkopolskich </t>
  </si>
  <si>
    <t xml:space="preserve"> 5 </t>
  </si>
  <si>
    <t>590310600001070554</t>
  </si>
  <si>
    <t>09.10-03.12.12</t>
  </si>
  <si>
    <t>Oświetlenie uliczne 2021 [62127] &gt;2800</t>
  </si>
  <si>
    <t xml:space="preserve">Północna      </t>
  </si>
  <si>
    <t>590310600001070561</t>
  </si>
  <si>
    <t>10.02-12.04.21</t>
  </si>
  <si>
    <t>10.06-05.08.21[0,0]</t>
  </si>
  <si>
    <t>06.08-07.10.21</t>
  </si>
  <si>
    <t>10.12-10.02.22</t>
  </si>
  <si>
    <t>61</t>
  </si>
  <si>
    <t>Oświetlenie uliczne 2021 [29122] &gt;2800</t>
  </si>
  <si>
    <t xml:space="preserve">Ustronie           </t>
  </si>
  <si>
    <t>590310600001070578</t>
  </si>
  <si>
    <t>07.08-06.10.21</t>
  </si>
  <si>
    <t>07.10-06.12.21</t>
  </si>
  <si>
    <t>62</t>
  </si>
  <si>
    <t>Oświetlenie uliczne 2021 [28379] &gt;2800</t>
  </si>
  <si>
    <t>590310600001070585</t>
  </si>
  <si>
    <t>10.06-05.08.21</t>
  </si>
  <si>
    <t>63</t>
  </si>
  <si>
    <t>Oświetlenie uliczne 2021 [46189] &gt;2800</t>
  </si>
  <si>
    <t xml:space="preserve"> 29 </t>
  </si>
  <si>
    <t>590310600001070592</t>
  </si>
  <si>
    <t>07.02-08.04.21</t>
  </si>
  <si>
    <t>09.06-05.08.21</t>
  </si>
  <si>
    <t>06.08-11.10.21</t>
  </si>
  <si>
    <t>12.10-07.12.21</t>
  </si>
  <si>
    <t>08.12-08.02.22</t>
  </si>
  <si>
    <t>64</t>
  </si>
  <si>
    <t>Oświetlenie uliczne 2021 [33369] &gt;2800</t>
  </si>
  <si>
    <t>Topolowa</t>
  </si>
  <si>
    <t>590310600000979148</t>
  </si>
  <si>
    <t>09.04-07.06.21</t>
  </si>
  <si>
    <t>08.06-03.08.21</t>
  </si>
  <si>
    <t>65</t>
  </si>
  <si>
    <t>Oświetlenie uliczne 2021 [25910] &gt;2800</t>
  </si>
  <si>
    <t>590310600007564521</t>
  </si>
  <si>
    <t>05.02-06.04.21</t>
  </si>
  <si>
    <t>07.04-08.06.21</t>
  </si>
  <si>
    <t>09.06-07.08.21</t>
  </si>
  <si>
    <t>08.08-02.10.21</t>
  </si>
  <si>
    <t>03.10-06.12.21</t>
  </si>
  <si>
    <t>07.12-01.02.22</t>
  </si>
  <si>
    <t>66</t>
  </si>
  <si>
    <t>Oświetlenie uliczne 2021 [7876] &gt;2800</t>
  </si>
  <si>
    <t xml:space="preserve"> 1 Maja           </t>
  </si>
  <si>
    <t>590310600000979155</t>
  </si>
  <si>
    <t>04.12.01.02.22</t>
  </si>
  <si>
    <t>67</t>
  </si>
  <si>
    <t>Oświetlenie uliczne 2021 [10033] &gt;2800</t>
  </si>
  <si>
    <t xml:space="preserve">Polna              </t>
  </si>
  <si>
    <t>590310600000979162</t>
  </si>
  <si>
    <t>68</t>
  </si>
  <si>
    <t>Oświetlenie uliczne 2021 [3151] &gt;2800</t>
  </si>
  <si>
    <t>590310600000979179</t>
  </si>
  <si>
    <t>09.02-09.04.21</t>
  </si>
  <si>
    <t>10.04-09.06.21</t>
  </si>
  <si>
    <t>69</t>
  </si>
  <si>
    <t>Oświetlenie uliczne 2021 [3267] 1200-2800</t>
  </si>
  <si>
    <t xml:space="preserve"> Przemysłowa </t>
  </si>
  <si>
    <t>590310600000979186</t>
  </si>
  <si>
    <t>04.02-08.04.21</t>
  </si>
  <si>
    <t>07.10-09.12.21</t>
  </si>
  <si>
    <t>10.12-07.02.22</t>
  </si>
  <si>
    <t>70</t>
  </si>
  <si>
    <t>Oświetlenie uliczne 2021 [4397] &gt;2800</t>
  </si>
  <si>
    <t>590310600000979209</t>
  </si>
  <si>
    <t>07.02-09.04.21</t>
  </si>
  <si>
    <t>10.08-11.10.21</t>
  </si>
  <si>
    <t>71</t>
  </si>
  <si>
    <t>Oświetlenie uliczne 2021 [918] 1200-2800</t>
  </si>
  <si>
    <t xml:space="preserve"> 2  </t>
  </si>
  <si>
    <t>590310600000979216</t>
  </si>
  <si>
    <t>01.01-03.01.21</t>
  </si>
  <si>
    <t>72</t>
  </si>
  <si>
    <t>Oświetlenie uliczne 2021 [17149] &gt;2800</t>
  </si>
  <si>
    <t xml:space="preserve"> Szkolna </t>
  </si>
  <si>
    <t xml:space="preserve"> 2   </t>
  </si>
  <si>
    <t>590310600000979223</t>
  </si>
  <si>
    <t>73</t>
  </si>
  <si>
    <t>Oświetlenie uliczne 2021 [11806] &gt;2800</t>
  </si>
  <si>
    <t xml:space="preserve">Jana Kasprowicza </t>
  </si>
  <si>
    <t xml:space="preserve"> 9   </t>
  </si>
  <si>
    <t>590310600000979230</t>
  </si>
  <si>
    <t>74</t>
  </si>
  <si>
    <t>Oświetlenie uliczne 2021 [6301] &gt;2800</t>
  </si>
  <si>
    <t xml:space="preserve">Wiejska           </t>
  </si>
  <si>
    <t>590310600000979247</t>
  </si>
  <si>
    <t>75</t>
  </si>
  <si>
    <t>Oświetlenie uliczne 2021 [5228] &gt;2800</t>
  </si>
  <si>
    <t xml:space="preserve">Słoneczna          </t>
  </si>
  <si>
    <t>590310600007564538</t>
  </si>
  <si>
    <t>03.12-02.02.22</t>
  </si>
  <si>
    <t>76</t>
  </si>
  <si>
    <t>Oświetlenie uliczne 2021 [177] &lt;500</t>
  </si>
  <si>
    <t>Zygmunta Wilkońskiego</t>
  </si>
  <si>
    <t xml:space="preserve"> 14   </t>
  </si>
  <si>
    <t>590310600000979254</t>
  </si>
  <si>
    <t>08.04-02.06.21</t>
  </si>
  <si>
    <t>03.06-05.08.21</t>
  </si>
  <si>
    <t>06.10-02.12.21</t>
  </si>
  <si>
    <t>03.12-07.02.22</t>
  </si>
  <si>
    <t>77</t>
  </si>
  <si>
    <t>Oświetlenie uliczne 2021 [116] &lt;500</t>
  </si>
  <si>
    <t xml:space="preserve"> Stanisława Przybyszewskiego </t>
  </si>
  <si>
    <t>590310600000982650</t>
  </si>
  <si>
    <t>09.06-10.08.21</t>
  </si>
  <si>
    <t>11.08-08.10.21</t>
  </si>
  <si>
    <t>78</t>
  </si>
  <si>
    <t>Oświetlenie uliczne 2021 [1053] 500-1200kwh</t>
  </si>
  <si>
    <t xml:space="preserve"> Wiejska           </t>
  </si>
  <si>
    <t>590310600000979261</t>
  </si>
  <si>
    <t>79</t>
  </si>
  <si>
    <t>Oświetlenie uliczne 2021 [6910] &gt;2800</t>
  </si>
  <si>
    <t xml:space="preserve">Bp. Michała Kozala                 </t>
  </si>
  <si>
    <t>590310600000979193</t>
  </si>
  <si>
    <t>04.08-05.10.21</t>
  </si>
  <si>
    <t>80</t>
  </si>
  <si>
    <t>Oświetlenie uliczne 2021 [1551] 1200-2800</t>
  </si>
  <si>
    <t xml:space="preserve"> Przemysłowa  </t>
  </si>
  <si>
    <t>590310600000979278</t>
  </si>
  <si>
    <t>09.04-09.06.21</t>
  </si>
  <si>
    <t>81</t>
  </si>
  <si>
    <t>Oświetlenie uliczne 2021 [2739] 1200-2800</t>
  </si>
  <si>
    <t xml:space="preserve">Szkolna            </t>
  </si>
  <si>
    <t>5903100600000979285</t>
  </si>
  <si>
    <t>82</t>
  </si>
  <si>
    <t>Oświetlenie uliczne 2021 [354] &lt;500</t>
  </si>
  <si>
    <t>Jana z Ludziska</t>
  </si>
  <si>
    <t>590310600007652037</t>
  </si>
  <si>
    <t>07.12-10.02.22</t>
  </si>
  <si>
    <t>83</t>
  </si>
  <si>
    <t>Oświetlenie uliczne 2021 [5489] &gt;2800</t>
  </si>
  <si>
    <t xml:space="preserve">Przyjezierna   </t>
  </si>
  <si>
    <t>590310600000942944</t>
  </si>
  <si>
    <t>06.02-07.04.21</t>
  </si>
  <si>
    <t>08.04-07.06.21</t>
  </si>
  <si>
    <t>08.06-05.08.21</t>
  </si>
  <si>
    <t>07.12-04.02.22</t>
  </si>
  <si>
    <t>84</t>
  </si>
  <si>
    <t>Oświetlenie uliczne 2021 [7124] &gt;2800</t>
  </si>
  <si>
    <t xml:space="preserve">Przyjezierna     </t>
  </si>
  <si>
    <t>590310600000942951</t>
  </si>
  <si>
    <t>08.04-08.06.21</t>
  </si>
  <si>
    <t>85</t>
  </si>
  <si>
    <t>Oświetlenie uliczne 2021 [476] &lt;500</t>
  </si>
  <si>
    <t>590310600001541139</t>
  </si>
  <si>
    <t>04.12-12.02.22</t>
  </si>
  <si>
    <t>86</t>
  </si>
  <si>
    <t>Ludzisko VIII – PKS 2021 [446] &lt;500</t>
  </si>
  <si>
    <t xml:space="preserve">  Obw. 2 Sł. 5     </t>
  </si>
  <si>
    <t>590310600001015296</t>
  </si>
  <si>
    <t>87</t>
  </si>
  <si>
    <t>Oświetlenie terenu garaży 2021 [2626] 1200-2800</t>
  </si>
  <si>
    <t>590310600001022577</t>
  </si>
  <si>
    <t>05.02-12.04.21</t>
  </si>
  <si>
    <t>10.06-09.08.21</t>
  </si>
  <si>
    <t>10.08-08.10.21</t>
  </si>
  <si>
    <t>09.12-09.02.22</t>
  </si>
  <si>
    <t>88</t>
  </si>
  <si>
    <t>Oświetlenie uliczne, znaki aktywne 2020[791] 500-1200</t>
  </si>
  <si>
    <t>1 maja/Taczaka</t>
  </si>
  <si>
    <t>590310600002546980</t>
  </si>
  <si>
    <t>10.02-14.04.21</t>
  </si>
  <si>
    <t>15.04-11.06.21</t>
  </si>
  <si>
    <t>12.06-10.08.21</t>
  </si>
  <si>
    <t>11.08-09.10.21</t>
  </si>
  <si>
    <t>10.10-10.12.21</t>
  </si>
  <si>
    <t>89</t>
  </si>
  <si>
    <t>Oświetlenie uliczne 2020 [0] &lt;500</t>
  </si>
  <si>
    <t>ul. Wiejska</t>
  </si>
  <si>
    <t>dz. 27/13, 27/29</t>
  </si>
  <si>
    <t>590310600028690261</t>
  </si>
  <si>
    <t>C110</t>
  </si>
  <si>
    <t>10.10-11.12.21</t>
  </si>
  <si>
    <t>90</t>
  </si>
  <si>
    <t>oświetlenie uliczne  2021 [4178] &gt;2800</t>
  </si>
  <si>
    <t>ul. Wałowa</t>
  </si>
  <si>
    <t>dz. 106</t>
  </si>
  <si>
    <t>590310600029332184</t>
  </si>
  <si>
    <t>08.10-03.12.21</t>
  </si>
  <si>
    <t>91</t>
  </si>
  <si>
    <t>Oświetlenie uliczne 2021 [2291] &gt;2800</t>
  </si>
  <si>
    <t>ul. Powstańców Wlkp.</t>
  </si>
  <si>
    <t>dz. 94</t>
  </si>
  <si>
    <t>590310600029332078</t>
  </si>
  <si>
    <t>92</t>
  </si>
  <si>
    <t>oświetlenie uliczne 2021 [8037] &gt;2800</t>
  </si>
  <si>
    <t>ul. Szkolna</t>
  </si>
  <si>
    <t>dz. 31</t>
  </si>
  <si>
    <t>590310600029331965</t>
  </si>
  <si>
    <t>93</t>
  </si>
  <si>
    <t>oświetlenie uliczne 2021 [1764] 1200-2800</t>
  </si>
  <si>
    <t>ul. Prusa</t>
  </si>
  <si>
    <t>dz. 83</t>
  </si>
  <si>
    <t>590310600029331996</t>
  </si>
  <si>
    <t>01.01-10.02.21</t>
  </si>
  <si>
    <t>11.02-15.04.21</t>
  </si>
  <si>
    <t>16.04-11.06.21</t>
  </si>
  <si>
    <t>12.06-11.08.21</t>
  </si>
  <si>
    <t>12.08-11.10.21</t>
  </si>
  <si>
    <t>12.10-13.12.21</t>
  </si>
  <si>
    <t>14.12-16.02.22</t>
  </si>
  <si>
    <t>94</t>
  </si>
  <si>
    <t>oświetlenie uliczne 2021 [5693] &gt;2800</t>
  </si>
  <si>
    <t>dz. 2/16</t>
  </si>
  <si>
    <t>590310600029331910</t>
  </si>
  <si>
    <t>95</t>
  </si>
  <si>
    <t>oświetlenie uliczne 2021 [31630]  &gt;2800</t>
  </si>
  <si>
    <t>ul. Ogrodowa</t>
  </si>
  <si>
    <t>dz. 14/237</t>
  </si>
  <si>
    <t>590310600029331699</t>
  </si>
  <si>
    <t>05.02-09.04.21</t>
  </si>
  <si>
    <t>96</t>
  </si>
  <si>
    <t>oświetlenie uliczne 2020 [0] 500-1200</t>
  </si>
  <si>
    <t xml:space="preserve">ul. Kwiatowa </t>
  </si>
  <si>
    <t>dz. 83/67</t>
  </si>
  <si>
    <t>590310600029331835</t>
  </si>
  <si>
    <t>01.01-25.02.21</t>
  </si>
  <si>
    <t>26.02-27.04.21</t>
  </si>
  <si>
    <t>28.04-18.06.21</t>
  </si>
  <si>
    <t>19.06-24.08.21</t>
  </si>
  <si>
    <t>25.08-26.10.21</t>
  </si>
  <si>
    <t>27.10-28.12.21</t>
  </si>
  <si>
    <t>97</t>
  </si>
  <si>
    <t>oświetlenie uliczne 2021 [4334] &gt;2800</t>
  </si>
  <si>
    <t>ul. Wędkarska</t>
  </si>
  <si>
    <t>dz. 32</t>
  </si>
  <si>
    <t>590310600029332160</t>
  </si>
  <si>
    <t>98</t>
  </si>
  <si>
    <t>oświetlenie uliczne 2021 [4048]  &gt;2800</t>
  </si>
  <si>
    <t>dz. 51</t>
  </si>
  <si>
    <t>590310600029331798</t>
  </si>
  <si>
    <t>99</t>
  </si>
  <si>
    <t>oświetlenie uliczne 2020 [0] 1200-2800</t>
  </si>
  <si>
    <t>ul. Polna</t>
  </si>
  <si>
    <t>dz.96/1</t>
  </si>
  <si>
    <t>590310600029498552</t>
  </si>
  <si>
    <t>100</t>
  </si>
  <si>
    <t>oświetlenie uliczne 2020[0] &gt;2800</t>
  </si>
  <si>
    <t>ul. Wilkońskiego</t>
  </si>
  <si>
    <t>dz. 16/132</t>
  </si>
  <si>
    <t>590310600029500439</t>
  </si>
  <si>
    <t>09.4-04.06.21</t>
  </si>
  <si>
    <t>101</t>
  </si>
  <si>
    <t>Oświetlenie uliczne 2020[0] &lt;500</t>
  </si>
  <si>
    <t>ul. Topolowa</t>
  </si>
  <si>
    <t>dz. 80/5</t>
  </si>
  <si>
    <t>590310600029498613</t>
  </si>
  <si>
    <t>11.02-13.04.21</t>
  </si>
  <si>
    <t>14.04-15.06.21</t>
  </si>
  <si>
    <t>16.06-12.08.21</t>
  </si>
  <si>
    <t>13.08-13.10.21</t>
  </si>
  <si>
    <t>14.10-11.12.21</t>
  </si>
  <si>
    <t>102</t>
  </si>
  <si>
    <t>oświetlenie uliczne 2020[525] &gt;2800</t>
  </si>
  <si>
    <t>ul. Przybyszewskiego</t>
  </si>
  <si>
    <t>dz. 14/24</t>
  </si>
  <si>
    <t>590310600029498477</t>
  </si>
  <si>
    <t>16.04-14.06.21</t>
  </si>
  <si>
    <t>15.06-12.08.21</t>
  </si>
  <si>
    <t>14.10-14.12.21</t>
  </si>
  <si>
    <t>103</t>
  </si>
  <si>
    <t>oświetlenie uliczne 2020[0] &lt;500</t>
  </si>
  <si>
    <t>dz.151/3</t>
  </si>
  <si>
    <t>590310600029501313</t>
  </si>
  <si>
    <t>104</t>
  </si>
  <si>
    <t>oświetlenie uliczne 2020[0] 500-1200</t>
  </si>
  <si>
    <t>dz.147/11</t>
  </si>
  <si>
    <t>590310600029501023</t>
  </si>
  <si>
    <t>10.02-10.04.21</t>
  </si>
  <si>
    <t>11.04-09.06.21</t>
  </si>
  <si>
    <t>06.08-08.10.21</t>
  </si>
  <si>
    <t>09.10-10.12.21</t>
  </si>
  <si>
    <t>105</t>
  </si>
  <si>
    <t>Oświetlenie uliczne 2021 [2059] 1200-2800</t>
  </si>
  <si>
    <t>ul. Przyjezierna</t>
  </si>
  <si>
    <t>dz. 23</t>
  </si>
  <si>
    <t>590310600029500521</t>
  </si>
  <si>
    <t>106</t>
  </si>
  <si>
    <t>oświetlenie uliczne  2021 [1721] 1200-2800</t>
  </si>
  <si>
    <t>dz. 63</t>
  </si>
  <si>
    <t>590310600029536131</t>
  </si>
  <si>
    <t>01.01-04.01.21</t>
  </si>
  <si>
    <t>05.01-09.03.21</t>
  </si>
  <si>
    <t>oświetlenie uliczne  1200-2800</t>
  </si>
  <si>
    <t>dz. 118/4</t>
  </si>
  <si>
    <t>590310600030032769</t>
  </si>
  <si>
    <t>Aneks nr z dn 2 z 11.08.2021</t>
  </si>
  <si>
    <t>16.08-14.09.21</t>
  </si>
  <si>
    <t xml:space="preserve">Lokale + obiekty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</si>
</sst>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0"/>
    <numFmt numFmtId="168" formatCode="#,###.00"/>
    <numFmt numFmtId="169" formatCode="#,##0"/>
    <numFmt numFmtId="170" formatCode="0.00"/>
    <numFmt numFmtId="171" formatCode="#,##0.00;[RED]\-#,##0.0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16"/>
      <name val="Calibri"/>
      <family val="2"/>
    </font>
    <font>
      <i/>
      <sz val="10"/>
      <color indexed="23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8"/>
      <name val="Calibri"/>
      <family val="2"/>
    </font>
    <font>
      <sz val="8"/>
      <color indexed="62"/>
      <name val="Calibri"/>
      <family val="2"/>
    </font>
    <font>
      <sz val="8"/>
      <color indexed="60"/>
      <name val="Calibri"/>
      <family val="2"/>
    </font>
    <font>
      <sz val="8"/>
      <color indexed="11"/>
      <name val="Calibri"/>
      <family val="2"/>
    </font>
    <font>
      <strike/>
      <sz val="8"/>
      <color indexed="8"/>
      <name val="Calibri"/>
      <family val="2"/>
    </font>
    <font>
      <strike/>
      <sz val="8"/>
      <color indexed="62"/>
      <name val="Calibri"/>
      <family val="2"/>
    </font>
    <font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7" borderId="1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1" fillId="8" borderId="0" applyNumberFormat="0" applyBorder="0" applyAlignment="0" applyProtection="0"/>
  </cellStyleXfs>
  <cellXfs count="224">
    <xf numFmtId="164" fontId="0" fillId="0" borderId="0" xfId="0" applyAlignment="1">
      <alignment/>
    </xf>
    <xf numFmtId="165" fontId="13" fillId="0" borderId="0" xfId="0" applyNumberFormat="1" applyFont="1" applyFill="1" applyAlignment="1" applyProtection="1">
      <alignment horizontal="left" vertical="center"/>
      <protection/>
    </xf>
    <xf numFmtId="165" fontId="13" fillId="0" borderId="0" xfId="0" applyNumberFormat="1" applyFont="1" applyFill="1" applyAlignment="1" applyProtection="1">
      <alignment vertical="center"/>
      <protection/>
    </xf>
    <xf numFmtId="165" fontId="14" fillId="0" borderId="0" xfId="0" applyNumberFormat="1" applyFont="1" applyFill="1" applyAlignment="1" applyProtection="1">
      <alignment vertical="center"/>
      <protection/>
    </xf>
    <xf numFmtId="165" fontId="13" fillId="0" borderId="0" xfId="0" applyNumberFormat="1" applyFont="1" applyFill="1" applyAlignment="1" applyProtection="1">
      <alignment horizontal="center" vertical="center"/>
      <protection/>
    </xf>
    <xf numFmtId="166" fontId="13" fillId="0" borderId="0" xfId="0" applyNumberFormat="1" applyFont="1" applyFill="1" applyAlignment="1" applyProtection="1">
      <alignment horizontal="center" vertical="center"/>
      <protection/>
    </xf>
    <xf numFmtId="165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Alignment="1" applyProtection="1">
      <alignment horizontal="center" vertical="center"/>
      <protection/>
    </xf>
    <xf numFmtId="165" fontId="15" fillId="0" borderId="0" xfId="0" applyNumberFormat="1" applyFont="1" applyFill="1" applyAlignment="1" applyProtection="1">
      <alignment horizontal="left" vertical="center"/>
      <protection/>
    </xf>
    <xf numFmtId="164" fontId="13" fillId="0" borderId="0" xfId="0" applyNumberFormat="1" applyFont="1" applyFill="1" applyAlignment="1" applyProtection="1">
      <alignment horizontal="left" vertical="center"/>
      <protection/>
    </xf>
    <xf numFmtId="165" fontId="13" fillId="9" borderId="2" xfId="0" applyNumberFormat="1" applyFont="1" applyFill="1" applyBorder="1" applyAlignment="1" applyProtection="1">
      <alignment horizontal="center" vertical="center" wrapText="1"/>
      <protection/>
    </xf>
    <xf numFmtId="165" fontId="13" fillId="9" borderId="2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Fill="1" applyAlignment="1">
      <alignment horizontal="left" vertical="center"/>
    </xf>
    <xf numFmtId="165" fontId="1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5" fontId="13" fillId="0" borderId="0" xfId="0" applyNumberFormat="1" applyFont="1" applyFill="1" applyAlignment="1" applyProtection="1">
      <alignment horizontal="center" vertical="center" wrapText="1"/>
      <protection/>
    </xf>
    <xf numFmtId="166" fontId="13" fillId="0" borderId="3" xfId="0" applyNumberFormat="1" applyFont="1" applyFill="1" applyBorder="1" applyAlignment="1" applyProtection="1">
      <alignment horizontal="center" vertical="center" wrapText="1"/>
      <protection/>
    </xf>
    <xf numFmtId="165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9" borderId="2" xfId="0" applyNumberFormat="1" applyFont="1" applyFill="1" applyBorder="1" applyAlignment="1" applyProtection="1">
      <alignment horizontal="center" vertical="center" wrapText="1"/>
      <protection/>
    </xf>
    <xf numFmtId="166" fontId="13" fillId="9" borderId="2" xfId="0" applyNumberFormat="1" applyFont="1" applyFill="1" applyBorder="1" applyAlignment="1" applyProtection="1">
      <alignment horizontal="center" vertical="center" wrapText="1"/>
      <protection/>
    </xf>
    <xf numFmtId="167" fontId="16" fillId="0" borderId="2" xfId="0" applyNumberFormat="1" applyFont="1" applyFill="1" applyBorder="1" applyAlignment="1" applyProtection="1">
      <alignment horizontal="center" vertical="center" wrapText="1"/>
      <protection/>
    </xf>
    <xf numFmtId="165" fontId="16" fillId="0" borderId="2" xfId="0" applyNumberFormat="1" applyFont="1" applyFill="1" applyBorder="1" applyAlignment="1" applyProtection="1">
      <alignment horizontal="left" vertical="center" wrapText="1"/>
      <protection/>
    </xf>
    <xf numFmtId="165" fontId="13" fillId="0" borderId="2" xfId="0" applyNumberFormat="1" applyFont="1" applyFill="1" applyBorder="1" applyAlignment="1" applyProtection="1">
      <alignment horizontal="left" vertical="center" wrapText="1"/>
      <protection/>
    </xf>
    <xf numFmtId="165" fontId="13" fillId="0" borderId="2" xfId="0" applyNumberFormat="1" applyFont="1" applyFill="1" applyBorder="1" applyAlignment="1" applyProtection="1">
      <alignment horizontal="center" vertical="center" wrapText="1"/>
      <protection/>
    </xf>
    <xf numFmtId="165" fontId="16" fillId="0" borderId="2" xfId="0" applyNumberFormat="1" applyFont="1" applyFill="1" applyBorder="1" applyAlignment="1" applyProtection="1">
      <alignment horizontal="center" vertical="center" wrapText="1"/>
      <protection/>
    </xf>
    <xf numFmtId="166" fontId="16" fillId="0" borderId="2" xfId="0" applyNumberFormat="1" applyFont="1" applyFill="1" applyBorder="1" applyAlignment="1" applyProtection="1">
      <alignment horizontal="center" vertical="center" wrapText="1"/>
      <protection/>
    </xf>
    <xf numFmtId="166" fontId="16" fillId="0" borderId="2" xfId="0" applyNumberFormat="1" applyFont="1" applyFill="1" applyBorder="1" applyAlignment="1" applyProtection="1">
      <alignment horizontal="right" vertical="center" wrapText="1"/>
      <protection/>
    </xf>
    <xf numFmtId="164" fontId="16" fillId="0" borderId="2" xfId="0" applyFont="1" applyFill="1" applyBorder="1" applyAlignment="1" applyProtection="1">
      <alignment horizontal="left" vertical="center" wrapText="1"/>
      <protection/>
    </xf>
    <xf numFmtId="164" fontId="16" fillId="0" borderId="0" xfId="0" applyFont="1" applyAlignment="1">
      <alignment horizontal="center" vertical="center"/>
    </xf>
    <xf numFmtId="167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17" fillId="0" borderId="0" xfId="0" applyFont="1" applyFill="1" applyAlignment="1">
      <alignment horizontal="right"/>
    </xf>
    <xf numFmtId="166" fontId="18" fillId="0" borderId="2" xfId="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Fill="1" applyAlignment="1">
      <alignment vertical="center"/>
    </xf>
    <xf numFmtId="166" fontId="18" fillId="0" borderId="2" xfId="0" applyNumberFormat="1" applyFont="1" applyFill="1" applyBorder="1" applyAlignment="1" applyProtection="1">
      <alignment horizontal="right" vertical="center" wrapText="1"/>
      <protection/>
    </xf>
    <xf numFmtId="164" fontId="16" fillId="0" borderId="0" xfId="0" applyNumberFormat="1" applyFont="1" applyFill="1" applyAlignment="1">
      <alignment vertical="center"/>
    </xf>
    <xf numFmtId="165" fontId="16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/>
    </xf>
    <xf numFmtId="164" fontId="16" fillId="0" borderId="0" xfId="0" applyFont="1" applyFill="1" applyAlignment="1">
      <alignment vertical="center"/>
    </xf>
    <xf numFmtId="171" fontId="16" fillId="0" borderId="0" xfId="0" applyNumberFormat="1" applyFont="1" applyFill="1" applyAlignment="1">
      <alignment vertical="center"/>
    </xf>
    <xf numFmtId="170" fontId="16" fillId="0" borderId="0" xfId="0" applyNumberFormat="1" applyFont="1" applyFill="1" applyAlignment="1">
      <alignment vertical="center"/>
    </xf>
    <xf numFmtId="168" fontId="16" fillId="0" borderId="0" xfId="0" applyNumberFormat="1" applyFont="1" applyFill="1" applyAlignment="1">
      <alignment vertical="center"/>
    </xf>
    <xf numFmtId="169" fontId="16" fillId="0" borderId="0" xfId="0" applyNumberFormat="1" applyFont="1" applyFill="1" applyAlignment="1">
      <alignment vertical="center"/>
    </xf>
    <xf numFmtId="164" fontId="16" fillId="0" borderId="0" xfId="0" applyFont="1" applyFill="1" applyAlignment="1">
      <alignment horizontal="center" vertical="center"/>
    </xf>
    <xf numFmtId="166" fontId="13" fillId="0" borderId="0" xfId="0" applyNumberFormat="1" applyFont="1" applyFill="1" applyBorder="1" applyAlignment="1" applyProtection="1">
      <alignment horizontal="center" vertical="center" wrapText="1"/>
      <protection/>
    </xf>
    <xf numFmtId="165" fontId="13" fillId="0" borderId="0" xfId="0" applyNumberFormat="1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Fill="1" applyAlignment="1" applyProtection="1">
      <alignment horizontal="left" vertical="center"/>
      <protection/>
    </xf>
    <xf numFmtId="165" fontId="21" fillId="0" borderId="0" xfId="0" applyNumberFormat="1" applyFont="1" applyFill="1" applyAlignment="1" applyProtection="1">
      <alignment horizontal="left" vertical="center"/>
      <protection/>
    </xf>
    <xf numFmtId="164" fontId="18" fillId="0" borderId="0" xfId="0" applyFont="1" applyAlignment="1">
      <alignment/>
    </xf>
    <xf numFmtId="171" fontId="16" fillId="10" borderId="4" xfId="0" applyNumberFormat="1" applyFont="1" applyFill="1" applyBorder="1" applyAlignment="1">
      <alignment horizontal="center" vertical="center" wrapText="1"/>
    </xf>
    <xf numFmtId="168" fontId="16" fillId="11" borderId="4" xfId="0" applyNumberFormat="1" applyFont="1" applyFill="1" applyBorder="1" applyAlignment="1">
      <alignment horizontal="center" vertical="center"/>
    </xf>
    <xf numFmtId="169" fontId="16" fillId="12" borderId="4" xfId="0" applyNumberFormat="1" applyFont="1" applyFill="1" applyBorder="1" applyAlignment="1">
      <alignment horizontal="center" vertical="center"/>
    </xf>
    <xf numFmtId="164" fontId="16" fillId="0" borderId="4" xfId="0" applyFont="1" applyFill="1" applyBorder="1" applyAlignment="1">
      <alignment horizontal="center" vertical="center"/>
    </xf>
    <xf numFmtId="164" fontId="16" fillId="13" borderId="4" xfId="0" applyFont="1" applyFill="1" applyBorder="1" applyAlignment="1">
      <alignment horizontal="center" vertical="center" wrapText="1"/>
    </xf>
    <xf numFmtId="170" fontId="16" fillId="10" borderId="4" xfId="0" applyNumberFormat="1" applyFont="1" applyFill="1" applyBorder="1" applyAlignment="1">
      <alignment horizontal="center" vertical="center" wrapText="1"/>
    </xf>
    <xf numFmtId="168" fontId="16" fillId="11" borderId="4" xfId="0" applyNumberFormat="1" applyFont="1" applyFill="1" applyBorder="1" applyAlignment="1">
      <alignment horizontal="center" vertical="center" wrapText="1"/>
    </xf>
    <xf numFmtId="169" fontId="16" fillId="14" borderId="4" xfId="0" applyNumberFormat="1" applyFont="1" applyFill="1" applyBorder="1" applyAlignment="1">
      <alignment horizontal="center" vertical="center"/>
    </xf>
    <xf numFmtId="169" fontId="16" fillId="14" borderId="4" xfId="0" applyNumberFormat="1" applyFont="1" applyFill="1" applyBorder="1" applyAlignment="1">
      <alignment horizontal="center" vertical="center" wrapText="1"/>
    </xf>
    <xf numFmtId="170" fontId="16" fillId="0" borderId="2" xfId="0" applyNumberFormat="1" applyFont="1" applyFill="1" applyBorder="1" applyAlignment="1" applyProtection="1">
      <alignment horizontal="right" vertical="center" wrapText="1"/>
      <protection/>
    </xf>
    <xf numFmtId="165" fontId="16" fillId="15" borderId="2" xfId="0" applyNumberFormat="1" applyFont="1" applyFill="1" applyBorder="1" applyAlignment="1" applyProtection="1">
      <alignment horizontal="left" vertical="center" wrapText="1"/>
      <protection/>
    </xf>
    <xf numFmtId="165" fontId="13" fillId="15" borderId="2" xfId="0" applyNumberFormat="1" applyFont="1" applyFill="1" applyBorder="1" applyAlignment="1" applyProtection="1">
      <alignment horizontal="center" vertical="center" wrapText="1"/>
      <protection/>
    </xf>
    <xf numFmtId="171" fontId="16" fillId="10" borderId="4" xfId="0" applyNumberFormat="1" applyFont="1" applyFill="1" applyBorder="1" applyAlignment="1">
      <alignment horizontal="center" vertical="center"/>
    </xf>
    <xf numFmtId="170" fontId="16" fillId="10" borderId="4" xfId="0" applyNumberFormat="1" applyFont="1" applyFill="1" applyBorder="1" applyAlignment="1">
      <alignment horizontal="center" vertical="center"/>
    </xf>
    <xf numFmtId="170" fontId="16" fillId="16" borderId="4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 horizontal="center"/>
    </xf>
    <xf numFmtId="165" fontId="22" fillId="0" borderId="2" xfId="0" applyNumberFormat="1" applyFont="1" applyFill="1" applyBorder="1" applyAlignment="1" applyProtection="1">
      <alignment horizontal="left" vertical="center" wrapText="1"/>
      <protection/>
    </xf>
    <xf numFmtId="164" fontId="16" fillId="0" borderId="4" xfId="0" applyFont="1" applyFill="1" applyBorder="1" applyAlignment="1">
      <alignment horizontal="left" wrapText="1"/>
    </xf>
    <xf numFmtId="164" fontId="16" fillId="0" borderId="4" xfId="0" applyFont="1" applyFill="1" applyBorder="1" applyAlignment="1">
      <alignment horizontal="left"/>
    </xf>
    <xf numFmtId="164" fontId="16" fillId="0" borderId="4" xfId="0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6" fontId="16" fillId="0" borderId="4" xfId="0" applyNumberFormat="1" applyFont="1" applyFill="1" applyBorder="1" applyAlignment="1">
      <alignment horizontal="center"/>
    </xf>
    <xf numFmtId="170" fontId="16" fillId="0" borderId="4" xfId="0" applyNumberFormat="1" applyFont="1" applyFill="1" applyBorder="1" applyAlignment="1">
      <alignment horizontal="center"/>
    </xf>
    <xf numFmtId="170" fontId="16" fillId="0" borderId="4" xfId="0" applyNumberFormat="1" applyFont="1" applyFill="1" applyBorder="1" applyAlignment="1">
      <alignment horizontal="right"/>
    </xf>
    <xf numFmtId="167" fontId="16" fillId="17" borderId="2" xfId="0" applyNumberFormat="1" applyFont="1" applyFill="1" applyBorder="1" applyAlignment="1" applyProtection="1">
      <alignment horizontal="center" vertical="center" wrapText="1"/>
      <protection/>
    </xf>
    <xf numFmtId="165" fontId="16" fillId="17" borderId="4" xfId="0" applyNumberFormat="1" applyFont="1" applyFill="1" applyBorder="1" applyAlignment="1">
      <alignment vertical="center"/>
    </xf>
    <xf numFmtId="165" fontId="16" fillId="17" borderId="4" xfId="0" applyNumberFormat="1" applyFont="1" applyFill="1" applyBorder="1" applyAlignment="1">
      <alignment horizontal="center" vertical="center"/>
    </xf>
    <xf numFmtId="166" fontId="16" fillId="17" borderId="4" xfId="0" applyNumberFormat="1" applyFont="1" applyFill="1" applyBorder="1" applyAlignment="1">
      <alignment horizontal="center" vertical="center"/>
    </xf>
    <xf numFmtId="170" fontId="16" fillId="17" borderId="4" xfId="0" applyNumberFormat="1" applyFont="1" applyFill="1" applyBorder="1" applyAlignment="1">
      <alignment horizontal="right" vertical="center"/>
    </xf>
    <xf numFmtId="166" fontId="16" fillId="17" borderId="2" xfId="0" applyNumberFormat="1" applyFont="1" applyFill="1" applyBorder="1" applyAlignment="1" applyProtection="1">
      <alignment horizontal="right" vertical="center" wrapText="1"/>
      <protection/>
    </xf>
    <xf numFmtId="165" fontId="16" fillId="17" borderId="2" xfId="0" applyNumberFormat="1" applyFont="1" applyFill="1" applyBorder="1" applyAlignment="1" applyProtection="1">
      <alignment horizontal="left" vertical="center" wrapText="1"/>
      <protection/>
    </xf>
    <xf numFmtId="165" fontId="16" fillId="17" borderId="4" xfId="0" applyNumberFormat="1" applyFont="1" applyFill="1" applyBorder="1" applyAlignment="1">
      <alignment horizontal="left" vertical="center"/>
    </xf>
    <xf numFmtId="164" fontId="16" fillId="17" borderId="4" xfId="0" applyFont="1" applyFill="1" applyBorder="1" applyAlignment="1">
      <alignment horizontal="center" vertical="center"/>
    </xf>
    <xf numFmtId="171" fontId="16" fillId="17" borderId="4" xfId="0" applyNumberFormat="1" applyFont="1" applyFill="1" applyBorder="1" applyAlignment="1">
      <alignment horizontal="center" vertical="center"/>
    </xf>
    <xf numFmtId="170" fontId="16" fillId="17" borderId="4" xfId="0" applyNumberFormat="1" applyFont="1" applyFill="1" applyBorder="1" applyAlignment="1">
      <alignment horizontal="center" vertical="center"/>
    </xf>
    <xf numFmtId="168" fontId="16" fillId="17" borderId="4" xfId="0" applyNumberFormat="1" applyFont="1" applyFill="1" applyBorder="1" applyAlignment="1">
      <alignment horizontal="center" vertical="center"/>
    </xf>
    <xf numFmtId="169" fontId="23" fillId="17" borderId="4" xfId="0" applyNumberFormat="1" applyFont="1" applyFill="1" applyBorder="1" applyAlignment="1">
      <alignment horizontal="center" vertical="center"/>
    </xf>
    <xf numFmtId="169" fontId="16" fillId="17" borderId="4" xfId="0" applyNumberFormat="1" applyFont="1" applyFill="1" applyBorder="1" applyAlignment="1">
      <alignment horizontal="center" vertical="center"/>
    </xf>
    <xf numFmtId="164" fontId="23" fillId="17" borderId="0" xfId="0" applyFont="1" applyFill="1" applyAlignment="1">
      <alignment horizontal="center" vertical="center"/>
    </xf>
    <xf numFmtId="164" fontId="16" fillId="18" borderId="0" xfId="0" applyFont="1" applyFill="1" applyAlignment="1">
      <alignment horizontal="center" vertical="center"/>
    </xf>
    <xf numFmtId="165" fontId="16" fillId="0" borderId="4" xfId="0" applyNumberFormat="1" applyFont="1" applyFill="1" applyBorder="1" applyAlignment="1">
      <alignment vertical="center"/>
    </xf>
    <xf numFmtId="165" fontId="16" fillId="0" borderId="4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170" fontId="16" fillId="0" borderId="4" xfId="0" applyNumberFormat="1" applyFont="1" applyFill="1" applyBorder="1" applyAlignment="1">
      <alignment horizontal="right" vertical="center"/>
    </xf>
    <xf numFmtId="165" fontId="16" fillId="0" borderId="4" xfId="0" applyNumberFormat="1" applyFont="1" applyFill="1" applyBorder="1" applyAlignment="1">
      <alignment horizontal="left" vertical="center"/>
    </xf>
    <xf numFmtId="167" fontId="16" fillId="18" borderId="2" xfId="0" applyNumberFormat="1" applyFont="1" applyFill="1" applyBorder="1" applyAlignment="1" applyProtection="1">
      <alignment horizontal="center" vertical="center" wrapText="1"/>
      <protection/>
    </xf>
    <xf numFmtId="165" fontId="16" fillId="18" borderId="4" xfId="0" applyNumberFormat="1" applyFont="1" applyFill="1" applyBorder="1" applyAlignment="1">
      <alignment vertical="center"/>
    </xf>
    <xf numFmtId="165" fontId="16" fillId="18" borderId="4" xfId="0" applyNumberFormat="1" applyFont="1" applyFill="1" applyBorder="1" applyAlignment="1">
      <alignment horizontal="center" vertical="center"/>
    </xf>
    <xf numFmtId="166" fontId="16" fillId="18" borderId="4" xfId="0" applyNumberFormat="1" applyFont="1" applyFill="1" applyBorder="1" applyAlignment="1">
      <alignment horizontal="center" vertical="center"/>
    </xf>
    <xf numFmtId="170" fontId="16" fillId="18" borderId="4" xfId="0" applyNumberFormat="1" applyFont="1" applyFill="1" applyBorder="1" applyAlignment="1">
      <alignment horizontal="right" vertical="center"/>
    </xf>
    <xf numFmtId="166" fontId="16" fillId="18" borderId="2" xfId="0" applyNumberFormat="1" applyFont="1" applyFill="1" applyBorder="1" applyAlignment="1" applyProtection="1">
      <alignment horizontal="right" vertical="center" wrapText="1"/>
      <protection/>
    </xf>
    <xf numFmtId="165" fontId="16" fillId="18" borderId="2" xfId="0" applyNumberFormat="1" applyFont="1" applyFill="1" applyBorder="1" applyAlignment="1" applyProtection="1">
      <alignment horizontal="left" vertical="center" wrapText="1"/>
      <protection/>
    </xf>
    <xf numFmtId="165" fontId="16" fillId="18" borderId="4" xfId="0" applyNumberFormat="1" applyFont="1" applyFill="1" applyBorder="1" applyAlignment="1">
      <alignment horizontal="left" vertical="center"/>
    </xf>
    <xf numFmtId="164" fontId="16" fillId="18" borderId="4" xfId="0" applyFont="1" applyFill="1" applyBorder="1" applyAlignment="1">
      <alignment horizontal="center" vertical="center"/>
    </xf>
    <xf numFmtId="167" fontId="16" fillId="19" borderId="2" xfId="0" applyNumberFormat="1" applyFont="1" applyFill="1" applyBorder="1" applyAlignment="1" applyProtection="1">
      <alignment horizontal="center" vertical="center" wrapText="1"/>
      <protection/>
    </xf>
    <xf numFmtId="165" fontId="25" fillId="19" borderId="4" xfId="0" applyNumberFormat="1" applyFont="1" applyFill="1" applyBorder="1" applyAlignment="1">
      <alignment vertical="center"/>
    </xf>
    <xf numFmtId="165" fontId="16" fillId="19" borderId="4" xfId="0" applyNumberFormat="1" applyFont="1" applyFill="1" applyBorder="1" applyAlignment="1">
      <alignment vertical="center"/>
    </xf>
    <xf numFmtId="165" fontId="16" fillId="19" borderId="4" xfId="0" applyNumberFormat="1" applyFont="1" applyFill="1" applyBorder="1" applyAlignment="1">
      <alignment horizontal="center" vertical="center"/>
    </xf>
    <xf numFmtId="165" fontId="25" fillId="19" borderId="4" xfId="0" applyNumberFormat="1" applyFont="1" applyFill="1" applyBorder="1" applyAlignment="1">
      <alignment horizontal="center" vertical="center"/>
    </xf>
    <xf numFmtId="166" fontId="16" fillId="19" borderId="4" xfId="0" applyNumberFormat="1" applyFont="1" applyFill="1" applyBorder="1" applyAlignment="1">
      <alignment horizontal="center" vertical="center"/>
    </xf>
    <xf numFmtId="170" fontId="16" fillId="19" borderId="4" xfId="0" applyNumberFormat="1" applyFont="1" applyFill="1" applyBorder="1" applyAlignment="1">
      <alignment horizontal="right" vertical="center"/>
    </xf>
    <xf numFmtId="166" fontId="16" fillId="19" borderId="2" xfId="0" applyNumberFormat="1" applyFont="1" applyFill="1" applyBorder="1" applyAlignment="1" applyProtection="1">
      <alignment horizontal="right" vertical="center" wrapText="1"/>
      <protection/>
    </xf>
    <xf numFmtId="165" fontId="16" fillId="19" borderId="2" xfId="0" applyNumberFormat="1" applyFont="1" applyFill="1" applyBorder="1" applyAlignment="1" applyProtection="1">
      <alignment horizontal="left" vertical="center" wrapText="1"/>
      <protection/>
    </xf>
    <xf numFmtId="165" fontId="16" fillId="19" borderId="4" xfId="0" applyNumberFormat="1" applyFont="1" applyFill="1" applyBorder="1" applyAlignment="1">
      <alignment horizontal="left" vertical="center"/>
    </xf>
    <xf numFmtId="164" fontId="16" fillId="19" borderId="4" xfId="0" applyFont="1" applyFill="1" applyBorder="1" applyAlignment="1">
      <alignment horizontal="center" vertical="center"/>
    </xf>
    <xf numFmtId="164" fontId="16" fillId="17" borderId="0" xfId="0" applyFont="1" applyFill="1" applyAlignment="1">
      <alignment horizontal="center" vertical="center"/>
    </xf>
    <xf numFmtId="167" fontId="16" fillId="8" borderId="0" xfId="0" applyNumberFormat="1" applyFont="1" applyFill="1" applyBorder="1" applyAlignment="1" applyProtection="1">
      <alignment horizontal="center" vertical="center" wrapText="1"/>
      <protection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Border="1" applyAlignment="1">
      <alignment horizontal="center" vertical="center"/>
    </xf>
    <xf numFmtId="166" fontId="16" fillId="8" borderId="0" xfId="0" applyNumberFormat="1" applyFont="1" applyFill="1" applyBorder="1" applyAlignment="1">
      <alignment horizontal="center" vertical="center"/>
    </xf>
    <xf numFmtId="164" fontId="16" fillId="8" borderId="0" xfId="0" applyNumberFormat="1" applyFont="1" applyFill="1" applyBorder="1" applyAlignment="1">
      <alignment horizontal="right" vertical="center"/>
    </xf>
    <xf numFmtId="166" fontId="16" fillId="8" borderId="0" xfId="0" applyNumberFormat="1" applyFont="1" applyFill="1" applyBorder="1" applyAlignment="1" applyProtection="1">
      <alignment horizontal="right" vertical="center" wrapText="1"/>
      <protection/>
    </xf>
    <xf numFmtId="165" fontId="16" fillId="8" borderId="0" xfId="0" applyNumberFormat="1" applyFont="1" applyFill="1" applyBorder="1" applyAlignment="1" applyProtection="1">
      <alignment horizontal="left" vertical="center" wrapText="1"/>
      <protection/>
    </xf>
    <xf numFmtId="165" fontId="16" fillId="8" borderId="0" xfId="0" applyNumberFormat="1" applyFont="1" applyFill="1" applyBorder="1" applyAlignment="1">
      <alignment horizontal="left" vertical="center"/>
    </xf>
    <xf numFmtId="164" fontId="16" fillId="8" borderId="0" xfId="0" applyFont="1" applyFill="1" applyBorder="1" applyAlignment="1">
      <alignment horizontal="center" vertical="center" wrapText="1"/>
    </xf>
    <xf numFmtId="171" fontId="16" fillId="8" borderId="0" xfId="0" applyNumberFormat="1" applyFont="1" applyFill="1" applyBorder="1" applyAlignment="1">
      <alignment horizontal="center" vertical="center" wrapText="1"/>
    </xf>
    <xf numFmtId="170" fontId="16" fillId="8" borderId="0" xfId="0" applyNumberFormat="1" applyFont="1" applyFill="1" applyBorder="1" applyAlignment="1">
      <alignment horizontal="center" vertical="center" wrapText="1"/>
    </xf>
    <xf numFmtId="168" fontId="16" fillId="17" borderId="0" xfId="0" applyNumberFormat="1" applyFont="1" applyFill="1" applyBorder="1" applyAlignment="1">
      <alignment horizontal="center" vertical="center" wrapText="1"/>
    </xf>
    <xf numFmtId="169" fontId="16" fillId="17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8" fillId="20" borderId="0" xfId="0" applyNumberFormat="1" applyFont="1" applyFill="1" applyBorder="1" applyAlignment="1">
      <alignment horizontal="right" vertical="center"/>
    </xf>
    <xf numFmtId="166" fontId="18" fillId="2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 applyProtection="1">
      <alignment horizontal="right" vertical="center" wrapText="1"/>
      <protection/>
    </xf>
    <xf numFmtId="165" fontId="18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 applyProtection="1">
      <alignment horizontal="left" vertical="center" wrapText="1"/>
      <protection/>
    </xf>
    <xf numFmtId="165" fontId="18" fillId="0" borderId="0" xfId="0" applyNumberFormat="1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center" vertical="center"/>
    </xf>
    <xf numFmtId="171" fontId="18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71" fontId="18" fillId="20" borderId="0" xfId="0" applyNumberFormat="1" applyFont="1" applyFill="1" applyBorder="1" applyAlignment="1">
      <alignment horizontal="center" vertical="center"/>
    </xf>
    <xf numFmtId="170" fontId="18" fillId="20" borderId="0" xfId="0" applyNumberFormat="1" applyFont="1" applyFill="1" applyBorder="1" applyAlignment="1">
      <alignment horizontal="center" vertical="center"/>
    </xf>
    <xf numFmtId="168" fontId="16" fillId="0" borderId="4" xfId="0" applyNumberFormat="1" applyFont="1" applyFill="1" applyBorder="1" applyAlignment="1">
      <alignment horizontal="center" vertical="center"/>
    </xf>
    <xf numFmtId="169" fontId="20" fillId="0" borderId="4" xfId="0" applyNumberFormat="1" applyFont="1" applyFill="1" applyBorder="1" applyAlignment="1">
      <alignment horizontal="center" vertical="center"/>
    </xf>
    <xf numFmtId="169" fontId="16" fillId="0" borderId="4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 applyProtection="1">
      <alignment horizontal="center" vertical="center" wrapText="1"/>
      <protection/>
    </xf>
    <xf numFmtId="169" fontId="16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Border="1" applyAlignment="1" applyProtection="1">
      <alignment horizontal="right" vertical="center" wrapText="1"/>
      <protection/>
    </xf>
    <xf numFmtId="169" fontId="18" fillId="0" borderId="0" xfId="0" applyNumberFormat="1" applyFont="1" applyFill="1" applyBorder="1" applyAlignment="1">
      <alignment vertical="center"/>
    </xf>
    <xf numFmtId="169" fontId="18" fillId="0" borderId="0" xfId="0" applyNumberFormat="1" applyFont="1" applyFill="1" applyBorder="1" applyAlignment="1" applyProtection="1">
      <alignment horizontal="left" vertical="center" wrapText="1"/>
      <protection/>
    </xf>
    <xf numFmtId="169" fontId="18" fillId="0" borderId="0" xfId="0" applyNumberFormat="1" applyFont="1" applyFill="1" applyBorder="1" applyAlignment="1">
      <alignment horizontal="left" vertical="center"/>
    </xf>
    <xf numFmtId="170" fontId="16" fillId="0" borderId="4" xfId="0" applyNumberFormat="1" applyFont="1" applyFill="1" applyBorder="1" applyAlignment="1">
      <alignment horizontal="center" vertical="center"/>
    </xf>
    <xf numFmtId="169" fontId="16" fillId="0" borderId="0" xfId="0" applyNumberFormat="1" applyFont="1" applyFill="1" applyAlignment="1">
      <alignment horizontal="center" vertical="center"/>
    </xf>
    <xf numFmtId="169" fontId="0" fillId="0" borderId="0" xfId="0" applyNumberFormat="1" applyAlignment="1">
      <alignment/>
    </xf>
    <xf numFmtId="169" fontId="17" fillId="0" borderId="0" xfId="0" applyNumberFormat="1" applyFont="1" applyFill="1" applyBorder="1" applyAlignment="1" applyProtection="1">
      <alignment horizontal="center" vertical="center" wrapText="1"/>
      <protection/>
    </xf>
    <xf numFmtId="169" fontId="17" fillId="0" borderId="0" xfId="0" applyNumberFormat="1" applyFont="1" applyFill="1" applyBorder="1" applyAlignment="1">
      <alignment vertical="center"/>
    </xf>
    <xf numFmtId="169" fontId="17" fillId="0" borderId="0" xfId="0" applyNumberFormat="1" applyFont="1" applyFill="1" applyBorder="1" applyAlignment="1">
      <alignment horizontal="center" vertical="center"/>
    </xf>
    <xf numFmtId="169" fontId="17" fillId="0" borderId="0" xfId="0" applyNumberFormat="1" applyFont="1" applyFill="1" applyBorder="1" applyAlignment="1">
      <alignment horizontal="right" vertical="center"/>
    </xf>
    <xf numFmtId="169" fontId="17" fillId="0" borderId="0" xfId="0" applyNumberFormat="1" applyFont="1" applyFill="1" applyBorder="1" applyAlignment="1" applyProtection="1">
      <alignment horizontal="right" vertical="center" wrapText="1"/>
      <protection/>
    </xf>
    <xf numFmtId="169" fontId="17" fillId="0" borderId="0" xfId="0" applyNumberFormat="1" applyFont="1" applyFill="1" applyBorder="1" applyAlignment="1" applyProtection="1">
      <alignment horizontal="left" vertical="center" wrapText="1"/>
      <protection/>
    </xf>
    <xf numFmtId="169" fontId="17" fillId="0" borderId="0" xfId="0" applyNumberFormat="1" applyFont="1" applyFill="1" applyBorder="1" applyAlignment="1">
      <alignment horizontal="left" vertical="center"/>
    </xf>
    <xf numFmtId="170" fontId="17" fillId="0" borderId="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9" fontId="17" fillId="0" borderId="0" xfId="0" applyNumberFormat="1" applyFont="1" applyFill="1" applyAlignment="1">
      <alignment horizontal="center" vertical="center"/>
    </xf>
    <xf numFmtId="169" fontId="18" fillId="0" borderId="0" xfId="0" applyNumberFormat="1" applyFont="1" applyFill="1" applyAlignment="1">
      <alignment horizontal="center" vertical="center"/>
    </xf>
    <xf numFmtId="169" fontId="17" fillId="0" borderId="0" xfId="0" applyNumberFormat="1" applyFont="1" applyFill="1" applyAlignment="1">
      <alignment vertical="center"/>
    </xf>
    <xf numFmtId="169" fontId="17" fillId="0" borderId="0" xfId="0" applyNumberFormat="1" applyFont="1" applyAlignment="1">
      <alignment/>
    </xf>
    <xf numFmtId="166" fontId="16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 applyProtection="1">
      <alignment horizontal="right" vertical="center" wrapText="1"/>
      <protection/>
    </xf>
    <xf numFmtId="165" fontId="16" fillId="0" borderId="0" xfId="0" applyNumberFormat="1" applyFont="1" applyFill="1" applyBorder="1" applyAlignment="1" applyProtection="1">
      <alignment horizontal="left" vertical="center" wrapText="1"/>
      <protection/>
    </xf>
    <xf numFmtId="165" fontId="16" fillId="0" borderId="0" xfId="0" applyNumberFormat="1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center" vertical="center"/>
    </xf>
    <xf numFmtId="171" fontId="16" fillId="0" borderId="0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right" vertical="center"/>
    </xf>
    <xf numFmtId="164" fontId="14" fillId="0" borderId="0" xfId="0" applyNumberFormat="1" applyFont="1" applyFill="1" applyAlignment="1" applyProtection="1">
      <alignment horizontal="left" vertical="center"/>
      <protection/>
    </xf>
    <xf numFmtId="168" fontId="16" fillId="20" borderId="4" xfId="0" applyNumberFormat="1" applyFont="1" applyFill="1" applyBorder="1" applyAlignment="1">
      <alignment horizontal="center" vertical="center"/>
    </xf>
    <xf numFmtId="169" fontId="16" fillId="20" borderId="4" xfId="0" applyNumberFormat="1" applyFont="1" applyFill="1" applyBorder="1" applyAlignment="1">
      <alignment horizontal="center" vertical="center"/>
    </xf>
    <xf numFmtId="170" fontId="16" fillId="20" borderId="4" xfId="0" applyNumberFormat="1" applyFont="1" applyFill="1" applyBorder="1" applyAlignment="1">
      <alignment horizontal="center" vertical="center"/>
    </xf>
    <xf numFmtId="170" fontId="16" fillId="21" borderId="0" xfId="0" applyNumberFormat="1" applyFont="1" applyFill="1" applyBorder="1" applyAlignment="1">
      <alignment horizontal="center" vertical="center"/>
    </xf>
    <xf numFmtId="171" fontId="16" fillId="20" borderId="4" xfId="0" applyNumberFormat="1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/>
    </xf>
    <xf numFmtId="168" fontId="16" fillId="22" borderId="4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 applyProtection="1">
      <alignment horizontal="right" vertical="center" wrapText="1"/>
      <protection/>
    </xf>
    <xf numFmtId="165" fontId="13" fillId="18" borderId="2" xfId="0" applyNumberFormat="1" applyFont="1" applyFill="1" applyBorder="1" applyAlignment="1" applyProtection="1">
      <alignment horizontal="left" vertical="center" wrapText="1"/>
      <protection/>
    </xf>
    <xf numFmtId="165" fontId="13" fillId="18" borderId="2" xfId="0" applyNumberFormat="1" applyFont="1" applyFill="1" applyBorder="1" applyAlignment="1" applyProtection="1">
      <alignment horizontal="center" vertical="center" wrapText="1"/>
      <protection/>
    </xf>
    <xf numFmtId="166" fontId="16" fillId="18" borderId="2" xfId="0" applyNumberFormat="1" applyFont="1" applyFill="1" applyBorder="1" applyAlignment="1" applyProtection="1">
      <alignment horizontal="center" vertical="center" wrapText="1"/>
      <protection/>
    </xf>
    <xf numFmtId="165" fontId="16" fillId="18" borderId="2" xfId="0" applyNumberFormat="1" applyFont="1" applyFill="1" applyBorder="1" applyAlignment="1" applyProtection="1">
      <alignment horizontal="center" vertical="center" wrapText="1"/>
      <protection/>
    </xf>
    <xf numFmtId="170" fontId="16" fillId="18" borderId="2" xfId="0" applyNumberFormat="1" applyFont="1" applyFill="1" applyBorder="1" applyAlignment="1" applyProtection="1">
      <alignment horizontal="right" vertical="center" wrapText="1"/>
      <protection/>
    </xf>
    <xf numFmtId="165" fontId="16" fillId="17" borderId="2" xfId="0" applyNumberFormat="1" applyFont="1" applyFill="1" applyBorder="1" applyAlignment="1" applyProtection="1">
      <alignment horizontal="center" vertical="center" wrapText="1"/>
      <protection/>
    </xf>
    <xf numFmtId="166" fontId="16" fillId="17" borderId="2" xfId="0" applyNumberFormat="1" applyFont="1" applyFill="1" applyBorder="1" applyAlignment="1" applyProtection="1">
      <alignment horizontal="center" vertical="center" wrapText="1"/>
      <protection/>
    </xf>
    <xf numFmtId="170" fontId="16" fillId="17" borderId="2" xfId="0" applyNumberFormat="1" applyFont="1" applyFill="1" applyBorder="1" applyAlignment="1" applyProtection="1">
      <alignment horizontal="right" vertical="center" wrapText="1"/>
      <protection/>
    </xf>
    <xf numFmtId="164" fontId="23" fillId="0" borderId="0" xfId="0" applyFont="1" applyFill="1" applyAlignment="1">
      <alignment horizontal="center" vertical="center"/>
    </xf>
    <xf numFmtId="164" fontId="23" fillId="0" borderId="0" xfId="0" applyFont="1" applyFill="1" applyAlignment="1">
      <alignment vertical="center"/>
    </xf>
    <xf numFmtId="165" fontId="16" fillId="0" borderId="2" xfId="0" applyNumberFormat="1" applyFont="1" applyFill="1" applyBorder="1" applyAlignment="1">
      <alignment horizontal="left" vertical="center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6" fontId="16" fillId="0" borderId="2" xfId="0" applyNumberFormat="1" applyFont="1" applyFill="1" applyBorder="1" applyAlignment="1">
      <alignment horizontal="center" vertical="center"/>
    </xf>
    <xf numFmtId="170" fontId="16" fillId="0" borderId="2" xfId="0" applyNumberFormat="1" applyFont="1" applyFill="1" applyBorder="1" applyAlignment="1">
      <alignment horizontal="right" vertical="center"/>
    </xf>
    <xf numFmtId="165" fontId="16" fillId="0" borderId="2" xfId="0" applyNumberFormat="1" applyFont="1" applyFill="1" applyBorder="1" applyAlignment="1">
      <alignment horizontal="left" vertical="center" wrapText="1"/>
    </xf>
    <xf numFmtId="164" fontId="16" fillId="0" borderId="2" xfId="0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vertical="center"/>
    </xf>
    <xf numFmtId="164" fontId="16" fillId="0" borderId="2" xfId="0" applyNumberFormat="1" applyFont="1" applyFill="1" applyBorder="1" applyAlignment="1">
      <alignment horizontal="right" vertical="center"/>
    </xf>
    <xf numFmtId="164" fontId="16" fillId="8" borderId="4" xfId="0" applyNumberFormat="1" applyFont="1" applyFill="1" applyBorder="1" applyAlignment="1">
      <alignment horizontal="center" vertical="center"/>
    </xf>
    <xf numFmtId="165" fontId="16" fillId="8" borderId="4" xfId="0" applyNumberFormat="1" applyFont="1" applyFill="1" applyBorder="1" applyAlignment="1">
      <alignment horizontal="left" vertical="center"/>
    </xf>
    <xf numFmtId="165" fontId="16" fillId="8" borderId="4" xfId="0" applyNumberFormat="1" applyFont="1" applyFill="1" applyBorder="1" applyAlignment="1">
      <alignment horizontal="center" vertical="center"/>
    </xf>
    <xf numFmtId="166" fontId="16" fillId="8" borderId="4" xfId="0" applyNumberFormat="1" applyFont="1" applyFill="1" applyBorder="1" applyAlignment="1">
      <alignment horizontal="center" vertical="center"/>
    </xf>
    <xf numFmtId="164" fontId="16" fillId="8" borderId="4" xfId="0" applyFont="1" applyFill="1" applyBorder="1" applyAlignment="1">
      <alignment horizontal="center" vertical="center" wrapText="1"/>
    </xf>
    <xf numFmtId="165" fontId="18" fillId="20" borderId="0" xfId="0" applyNumberFormat="1" applyFont="1" applyFill="1" applyAlignment="1">
      <alignment horizontal="right" vertical="center"/>
    </xf>
    <xf numFmtId="166" fontId="18" fillId="20" borderId="0" xfId="0" applyNumberFormat="1" applyFont="1" applyFill="1" applyAlignment="1">
      <alignment vertical="center"/>
    </xf>
    <xf numFmtId="171" fontId="18" fillId="20" borderId="0" xfId="0" applyNumberFormat="1" applyFont="1" applyFill="1" applyAlignment="1">
      <alignment horizontal="center" vertical="center"/>
    </xf>
    <xf numFmtId="170" fontId="18" fillId="20" borderId="0" xfId="0" applyNumberFormat="1" applyFont="1" applyFill="1" applyAlignment="1">
      <alignment horizontal="center" vertical="center"/>
    </xf>
    <xf numFmtId="166" fontId="16" fillId="21" borderId="0" xfId="0" applyNumberFormat="1" applyFont="1" applyFill="1" applyBorder="1" applyAlignment="1">
      <alignment horizontal="center" vertical="center"/>
    </xf>
    <xf numFmtId="166" fontId="18" fillId="21" borderId="0" xfId="0" applyNumberFormat="1" applyFont="1" applyFill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cent 1 1" xfId="20"/>
    <cellStyle name="Akcent 2 1" xfId="21"/>
    <cellStyle name="Akcent 3 1" xfId="22"/>
    <cellStyle name="Akcent 4" xfId="23"/>
    <cellStyle name="Błąd 1" xfId="24"/>
    <cellStyle name="Dobry 1" xfId="25"/>
    <cellStyle name="Nagłówek 1 1" xfId="26"/>
    <cellStyle name="Nagłówek 2 1" xfId="27"/>
    <cellStyle name="Nagłówek 3" xfId="28"/>
    <cellStyle name="Neutralny 1" xfId="29"/>
    <cellStyle name="Notatka 1" xfId="30"/>
    <cellStyle name="Ostrzeżenie 1" xfId="31"/>
    <cellStyle name="Przypis dolny 1" xfId="32"/>
    <cellStyle name="Stan 1" xfId="33"/>
    <cellStyle name="Tekst 1" xfId="34"/>
    <cellStyle name="Zły 1" xfId="35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66FF00"/>
      <rgbColor rgb="0000FFFF"/>
      <rgbColor rgb="00800080"/>
      <rgbColor rgb="00800000"/>
      <rgbColor rgb="00008080"/>
      <rgbColor rgb="000000FF"/>
      <rgbColor rgb="0000CCFF"/>
      <rgbColor rgb="0099FF66"/>
      <rgbColor rgb="00CCFFCC"/>
      <rgbColor rgb="00FFFF99"/>
      <rgbColor rgb="0099CCFF"/>
      <rgbColor rgb="00FF99CC"/>
      <rgbColor rgb="00CC99FF"/>
      <rgbColor rgb="00FFCCCC"/>
      <rgbColor rgb="003366FF"/>
      <rgbColor rgb="0066FF66"/>
      <rgbColor rgb="0099FF33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110" zoomScaleNormal="110" workbookViewId="0" topLeftCell="A26">
      <selection activeCell="M54" sqref="M54"/>
    </sheetView>
  </sheetViews>
  <sheetFormatPr defaultColWidth="9.140625" defaultRowHeight="15"/>
  <cols>
    <col min="1" max="1" width="5.421875" style="0" customWidth="1"/>
    <col min="2" max="2" width="21.8515625" style="0" customWidth="1"/>
    <col min="3" max="3" width="11.421875" style="0" customWidth="1"/>
    <col min="4" max="4" width="9.8515625" style="0" customWidth="1"/>
    <col min="5" max="5" width="10.7109375" style="0" customWidth="1"/>
    <col min="6" max="6" width="9.7109375" style="0" customWidth="1"/>
    <col min="7" max="7" width="9.140625" style="0" customWidth="1"/>
    <col min="8" max="8" width="20.57421875" style="0" customWidth="1"/>
    <col min="9" max="9" width="10.140625" style="0" customWidth="1"/>
    <col min="10" max="10" width="10.00390625" style="0" customWidth="1"/>
    <col min="11" max="11" width="9.28125" style="0" customWidth="1"/>
    <col min="12" max="12" width="9.140625" style="0" customWidth="1"/>
    <col min="13" max="13" width="7.8515625" style="0" customWidth="1"/>
    <col min="14" max="14" width="11.421875" style="0" customWidth="1"/>
    <col min="15" max="15" width="23.00390625" style="0" customWidth="1"/>
    <col min="16" max="17" width="11.421875" style="0" customWidth="1"/>
    <col min="18" max="18" width="23.140625" style="0" customWidth="1"/>
    <col min="19" max="19" width="11.421875" style="0" customWidth="1"/>
    <col min="20" max="20" width="9.140625" style="0" customWidth="1"/>
    <col min="21" max="21" width="8.421875" style="0" customWidth="1"/>
    <col min="22" max="16384" width="11.421875" style="0" customWidth="1"/>
  </cols>
  <sheetData>
    <row r="1" spans="1:12" ht="16.5">
      <c r="A1" s="1"/>
      <c r="B1" s="2"/>
      <c r="C1" s="1"/>
      <c r="D1" s="3" t="s">
        <v>0</v>
      </c>
      <c r="E1" s="2"/>
      <c r="F1" s="4"/>
      <c r="G1" s="4"/>
      <c r="H1" s="5"/>
      <c r="I1" s="4"/>
      <c r="J1" s="6"/>
      <c r="K1" s="6"/>
      <c r="L1" s="6"/>
    </row>
    <row r="2" spans="1:12" ht="15.75">
      <c r="A2" s="1"/>
      <c r="B2" s="2"/>
      <c r="C2" s="1"/>
      <c r="D2" s="2"/>
      <c r="E2" s="2"/>
      <c r="F2" s="4"/>
      <c r="G2" s="4"/>
      <c r="H2" s="5"/>
      <c r="I2" s="4"/>
      <c r="J2" s="6"/>
      <c r="K2" s="6"/>
      <c r="L2" s="6"/>
    </row>
    <row r="3" spans="1:12" ht="15.75">
      <c r="A3" s="1"/>
      <c r="B3" s="2"/>
      <c r="C3" s="1"/>
      <c r="D3" s="2"/>
      <c r="E3" s="2"/>
      <c r="F3" s="7" t="s">
        <v>1</v>
      </c>
      <c r="G3" s="4"/>
      <c r="H3" s="5"/>
      <c r="I3" s="4"/>
      <c r="J3" s="6"/>
      <c r="K3" s="6"/>
      <c r="L3" s="6"/>
    </row>
    <row r="4" spans="1:12" ht="15.75">
      <c r="A4" s="8" t="s">
        <v>2</v>
      </c>
      <c r="B4" s="2"/>
      <c r="C4" s="1"/>
      <c r="D4" s="2"/>
      <c r="E4" s="2"/>
      <c r="F4" s="7"/>
      <c r="G4" s="4"/>
      <c r="H4" s="5"/>
      <c r="I4" s="4"/>
      <c r="J4" s="6"/>
      <c r="K4" s="6"/>
      <c r="L4" s="6"/>
    </row>
    <row r="5" ht="15.75">
      <c r="A5" t="s">
        <v>3</v>
      </c>
    </row>
    <row r="6" ht="15.75">
      <c r="A6" t="s">
        <v>4</v>
      </c>
    </row>
    <row r="7" ht="15.75">
      <c r="A7" t="s">
        <v>5</v>
      </c>
    </row>
    <row r="8" spans="1:21" ht="15.75" customHeight="1">
      <c r="A8" s="9" t="s">
        <v>6</v>
      </c>
      <c r="B8" s="1"/>
      <c r="C8" s="2"/>
      <c r="D8" s="1"/>
      <c r="E8" s="2"/>
      <c r="F8" s="2"/>
      <c r="G8" s="4"/>
      <c r="H8" s="4"/>
      <c r="I8" s="5"/>
      <c r="J8" s="4"/>
      <c r="K8" s="10" t="s">
        <v>7</v>
      </c>
      <c r="L8" s="10"/>
      <c r="M8" s="10"/>
      <c r="N8" s="11" t="s">
        <v>8</v>
      </c>
      <c r="O8" s="11"/>
      <c r="P8" s="11"/>
      <c r="Q8" s="11"/>
      <c r="R8" s="11"/>
      <c r="S8" s="12"/>
      <c r="T8" s="12"/>
      <c r="U8" s="13"/>
    </row>
    <row r="9" spans="1:21" ht="18.75" customHeight="1">
      <c r="A9" s="14"/>
      <c r="B9" s="15"/>
      <c r="C9" s="10" t="s">
        <v>9</v>
      </c>
      <c r="D9" s="10"/>
      <c r="E9" s="10"/>
      <c r="F9" s="10"/>
      <c r="G9" s="10"/>
      <c r="H9" s="15"/>
      <c r="I9" s="16"/>
      <c r="J9" s="17"/>
      <c r="K9" s="10"/>
      <c r="L9" s="10"/>
      <c r="M9" s="10"/>
      <c r="N9" s="10" t="s">
        <v>10</v>
      </c>
      <c r="O9" s="10"/>
      <c r="P9" s="10"/>
      <c r="Q9" s="10" t="s">
        <v>11</v>
      </c>
      <c r="R9" s="10"/>
      <c r="S9" s="12"/>
      <c r="T9" s="12"/>
      <c r="U9" s="13"/>
    </row>
    <row r="10" spans="1:21" ht="16.5" customHeight="1">
      <c r="A10" s="18" t="s">
        <v>12</v>
      </c>
      <c r="B10" s="10" t="s">
        <v>13</v>
      </c>
      <c r="C10" s="10" t="s">
        <v>14</v>
      </c>
      <c r="D10" s="10" t="s">
        <v>15</v>
      </c>
      <c r="E10" s="10" t="s">
        <v>16</v>
      </c>
      <c r="F10" s="10" t="s">
        <v>17</v>
      </c>
      <c r="G10" s="10" t="s">
        <v>18</v>
      </c>
      <c r="H10" s="10" t="s">
        <v>19</v>
      </c>
      <c r="I10" s="19" t="s">
        <v>20</v>
      </c>
      <c r="J10" s="10" t="s">
        <v>21</v>
      </c>
      <c r="K10" s="10" t="s">
        <v>22</v>
      </c>
      <c r="L10" s="10" t="s">
        <v>23</v>
      </c>
      <c r="M10" s="19" t="s">
        <v>24</v>
      </c>
      <c r="N10" s="10" t="s">
        <v>13</v>
      </c>
      <c r="O10" s="10" t="s">
        <v>9</v>
      </c>
      <c r="P10" s="10" t="s">
        <v>25</v>
      </c>
      <c r="Q10" s="10" t="s">
        <v>13</v>
      </c>
      <c r="R10" s="10" t="s">
        <v>9</v>
      </c>
      <c r="S10" s="10" t="s">
        <v>26</v>
      </c>
      <c r="T10" s="10" t="s">
        <v>27</v>
      </c>
      <c r="U10" s="10" t="s">
        <v>28</v>
      </c>
    </row>
    <row r="11" spans="1:21" ht="16.5" customHeight="1">
      <c r="A11" s="20">
        <v>1</v>
      </c>
      <c r="B11" s="21" t="s">
        <v>29</v>
      </c>
      <c r="C11" s="22" t="s">
        <v>30</v>
      </c>
      <c r="D11" s="22" t="s">
        <v>31</v>
      </c>
      <c r="E11" s="23"/>
      <c r="F11" s="23" t="s">
        <v>32</v>
      </c>
      <c r="G11" s="21" t="s">
        <v>30</v>
      </c>
      <c r="H11" s="24" t="s">
        <v>33</v>
      </c>
      <c r="I11" s="25">
        <v>39</v>
      </c>
      <c r="J11" s="24" t="s">
        <v>34</v>
      </c>
      <c r="K11" s="26">
        <v>282.35</v>
      </c>
      <c r="L11" s="26">
        <v>0</v>
      </c>
      <c r="M11" s="26">
        <f aca="true" t="shared" si="0" ref="M11:M53">K11+L11</f>
        <v>282.35</v>
      </c>
      <c r="N11" s="21" t="s">
        <v>35</v>
      </c>
      <c r="O11" s="21" t="s">
        <v>36</v>
      </c>
      <c r="P11" s="23" t="s">
        <v>37</v>
      </c>
      <c r="Q11" s="21" t="s">
        <v>35</v>
      </c>
      <c r="R11" s="21" t="s">
        <v>36</v>
      </c>
      <c r="S11" s="21" t="s">
        <v>38</v>
      </c>
      <c r="T11" s="21" t="s">
        <v>39</v>
      </c>
      <c r="U11" s="24" t="s">
        <v>40</v>
      </c>
    </row>
    <row r="12" spans="1:21" ht="16.5" customHeight="1">
      <c r="A12" s="20">
        <v>2</v>
      </c>
      <c r="B12" s="21" t="s">
        <v>41</v>
      </c>
      <c r="C12" s="22" t="s">
        <v>42</v>
      </c>
      <c r="D12" s="22"/>
      <c r="E12" s="23"/>
      <c r="F12" s="23" t="s">
        <v>32</v>
      </c>
      <c r="G12" s="21" t="s">
        <v>30</v>
      </c>
      <c r="H12" s="24" t="s">
        <v>43</v>
      </c>
      <c r="I12" s="25">
        <v>110</v>
      </c>
      <c r="J12" s="24" t="s">
        <v>44</v>
      </c>
      <c r="K12" s="26">
        <v>997.86</v>
      </c>
      <c r="L12" s="26">
        <v>343.34</v>
      </c>
      <c r="M12" s="26">
        <f t="shared" si="0"/>
        <v>1341.2</v>
      </c>
      <c r="N12" s="21" t="s">
        <v>35</v>
      </c>
      <c r="O12" s="21" t="s">
        <v>36</v>
      </c>
      <c r="P12" s="23" t="s">
        <v>37</v>
      </c>
      <c r="Q12" s="21" t="s">
        <v>35</v>
      </c>
      <c r="R12" s="21" t="s">
        <v>36</v>
      </c>
      <c r="S12" s="21" t="s">
        <v>38</v>
      </c>
      <c r="T12" s="21" t="s">
        <v>39</v>
      </c>
      <c r="U12" s="24" t="s">
        <v>40</v>
      </c>
    </row>
    <row r="13" spans="1:21" ht="16.5" customHeight="1">
      <c r="A13" s="20">
        <v>3</v>
      </c>
      <c r="B13" s="21" t="s">
        <v>41</v>
      </c>
      <c r="C13" s="22" t="s">
        <v>45</v>
      </c>
      <c r="D13" s="22"/>
      <c r="E13" s="23"/>
      <c r="F13" s="23" t="s">
        <v>32</v>
      </c>
      <c r="G13" s="21" t="s">
        <v>30</v>
      </c>
      <c r="H13" s="24" t="s">
        <v>46</v>
      </c>
      <c r="I13" s="25">
        <v>27</v>
      </c>
      <c r="J13" s="24" t="s">
        <v>47</v>
      </c>
      <c r="K13" s="26">
        <v>17.82</v>
      </c>
      <c r="L13" s="26">
        <v>43.56</v>
      </c>
      <c r="M13" s="26">
        <f t="shared" si="0"/>
        <v>61.38</v>
      </c>
      <c r="N13" s="21" t="s">
        <v>35</v>
      </c>
      <c r="O13" s="21" t="s">
        <v>36</v>
      </c>
      <c r="P13" s="23" t="s">
        <v>37</v>
      </c>
      <c r="Q13" s="21" t="s">
        <v>35</v>
      </c>
      <c r="R13" s="21" t="s">
        <v>36</v>
      </c>
      <c r="S13" s="21" t="s">
        <v>38</v>
      </c>
      <c r="T13" s="21" t="s">
        <v>39</v>
      </c>
      <c r="U13" s="24" t="s">
        <v>40</v>
      </c>
    </row>
    <row r="14" spans="1:21" ht="16.5" customHeight="1">
      <c r="A14" s="20">
        <v>4</v>
      </c>
      <c r="B14" s="21" t="s">
        <v>48</v>
      </c>
      <c r="C14" s="22" t="s">
        <v>30</v>
      </c>
      <c r="D14" s="22" t="s">
        <v>49</v>
      </c>
      <c r="E14" s="23"/>
      <c r="F14" s="23" t="s">
        <v>32</v>
      </c>
      <c r="G14" s="21" t="s">
        <v>30</v>
      </c>
      <c r="H14" s="24" t="s">
        <v>50</v>
      </c>
      <c r="I14" s="25">
        <v>11</v>
      </c>
      <c r="J14" s="24" t="s">
        <v>51</v>
      </c>
      <c r="K14" s="26">
        <v>12.27</v>
      </c>
      <c r="L14" s="26">
        <v>0</v>
      </c>
      <c r="M14" s="26">
        <f t="shared" si="0"/>
        <v>12.27</v>
      </c>
      <c r="N14" s="21" t="s">
        <v>35</v>
      </c>
      <c r="O14" s="21" t="s">
        <v>36</v>
      </c>
      <c r="P14" s="23" t="s">
        <v>37</v>
      </c>
      <c r="Q14" s="21" t="s">
        <v>35</v>
      </c>
      <c r="R14" s="21" t="s">
        <v>36</v>
      </c>
      <c r="S14" s="21" t="s">
        <v>38</v>
      </c>
      <c r="T14" s="21" t="s">
        <v>39</v>
      </c>
      <c r="U14" s="24" t="s">
        <v>40</v>
      </c>
    </row>
    <row r="15" spans="1:21" ht="16.5" customHeight="1">
      <c r="A15" s="20">
        <v>5</v>
      </c>
      <c r="B15" s="21" t="s">
        <v>52</v>
      </c>
      <c r="C15" s="21" t="s">
        <v>53</v>
      </c>
      <c r="D15" s="22"/>
      <c r="E15" s="23" t="s">
        <v>54</v>
      </c>
      <c r="F15" s="23" t="s">
        <v>32</v>
      </c>
      <c r="G15" s="21" t="s">
        <v>30</v>
      </c>
      <c r="H15" s="24" t="s">
        <v>55</v>
      </c>
      <c r="I15" s="25">
        <v>7</v>
      </c>
      <c r="J15" s="24" t="s">
        <v>51</v>
      </c>
      <c r="K15" s="26">
        <v>67.32</v>
      </c>
      <c r="L15" s="26">
        <v>0</v>
      </c>
      <c r="M15" s="26">
        <f t="shared" si="0"/>
        <v>67.32</v>
      </c>
      <c r="N15" s="21" t="s">
        <v>35</v>
      </c>
      <c r="O15" s="21" t="s">
        <v>36</v>
      </c>
      <c r="P15" s="23" t="s">
        <v>37</v>
      </c>
      <c r="Q15" s="21" t="s">
        <v>35</v>
      </c>
      <c r="R15" s="21" t="s">
        <v>36</v>
      </c>
      <c r="S15" s="21" t="s">
        <v>38</v>
      </c>
      <c r="T15" s="21" t="s">
        <v>39</v>
      </c>
      <c r="U15" s="24" t="s">
        <v>40</v>
      </c>
    </row>
    <row r="16" spans="1:21" ht="16.5" customHeight="1">
      <c r="A16" s="20">
        <v>6</v>
      </c>
      <c r="B16" s="27" t="s">
        <v>56</v>
      </c>
      <c r="C16" s="22" t="s">
        <v>30</v>
      </c>
      <c r="D16" s="22" t="s">
        <v>57</v>
      </c>
      <c r="E16" s="23" t="s">
        <v>58</v>
      </c>
      <c r="F16" s="23" t="s">
        <v>32</v>
      </c>
      <c r="G16" s="21" t="s">
        <v>30</v>
      </c>
      <c r="H16" s="24" t="s">
        <v>59</v>
      </c>
      <c r="I16" s="25">
        <v>11</v>
      </c>
      <c r="J16" s="24" t="s">
        <v>51</v>
      </c>
      <c r="K16" s="26">
        <v>125.92</v>
      </c>
      <c r="L16" s="26">
        <v>0</v>
      </c>
      <c r="M16" s="26">
        <f t="shared" si="0"/>
        <v>125.92</v>
      </c>
      <c r="N16" s="21" t="s">
        <v>35</v>
      </c>
      <c r="O16" s="21" t="s">
        <v>36</v>
      </c>
      <c r="P16" s="23" t="s">
        <v>37</v>
      </c>
      <c r="Q16" s="21" t="s">
        <v>35</v>
      </c>
      <c r="R16" s="21" t="s">
        <v>36</v>
      </c>
      <c r="S16" s="21" t="s">
        <v>38</v>
      </c>
      <c r="T16" s="21" t="s">
        <v>39</v>
      </c>
      <c r="U16" s="24" t="s">
        <v>40</v>
      </c>
    </row>
    <row r="17" spans="1:21" ht="16.5" customHeight="1">
      <c r="A17" s="20">
        <v>7</v>
      </c>
      <c r="B17" s="21" t="s">
        <v>60</v>
      </c>
      <c r="C17" s="22" t="s">
        <v>30</v>
      </c>
      <c r="D17" s="22" t="s">
        <v>49</v>
      </c>
      <c r="E17" s="23"/>
      <c r="F17" s="23" t="s">
        <v>32</v>
      </c>
      <c r="G17" s="21" t="s">
        <v>30</v>
      </c>
      <c r="H17" s="28" t="s">
        <v>61</v>
      </c>
      <c r="I17" s="25">
        <v>4</v>
      </c>
      <c r="J17" s="24" t="s">
        <v>51</v>
      </c>
      <c r="K17" s="26">
        <v>51.87</v>
      </c>
      <c r="L17" s="26">
        <v>0</v>
      </c>
      <c r="M17" s="26">
        <f t="shared" si="0"/>
        <v>51.87</v>
      </c>
      <c r="N17" s="21" t="s">
        <v>35</v>
      </c>
      <c r="O17" s="21" t="s">
        <v>36</v>
      </c>
      <c r="P17" s="23" t="s">
        <v>37</v>
      </c>
      <c r="Q17" s="21" t="s">
        <v>35</v>
      </c>
      <c r="R17" s="21" t="s">
        <v>36</v>
      </c>
      <c r="S17" s="21" t="s">
        <v>38</v>
      </c>
      <c r="T17" s="21" t="s">
        <v>39</v>
      </c>
      <c r="U17" s="24" t="s">
        <v>40</v>
      </c>
    </row>
    <row r="18" spans="1:21" ht="16.5" customHeight="1">
      <c r="A18" s="20">
        <v>8</v>
      </c>
      <c r="B18" s="21" t="s">
        <v>60</v>
      </c>
      <c r="C18" s="22" t="s">
        <v>62</v>
      </c>
      <c r="D18" s="22"/>
      <c r="E18" s="23" t="s">
        <v>63</v>
      </c>
      <c r="F18" s="23" t="s">
        <v>32</v>
      </c>
      <c r="G18" s="21" t="s">
        <v>30</v>
      </c>
      <c r="H18" s="24" t="s">
        <v>64</v>
      </c>
      <c r="I18" s="25">
        <v>9</v>
      </c>
      <c r="J18" s="24" t="s">
        <v>51</v>
      </c>
      <c r="K18" s="26">
        <v>7.12</v>
      </c>
      <c r="L18" s="26">
        <v>0</v>
      </c>
      <c r="M18" s="26">
        <f t="shared" si="0"/>
        <v>7.12</v>
      </c>
      <c r="N18" s="21" t="s">
        <v>35</v>
      </c>
      <c r="O18" s="21" t="s">
        <v>36</v>
      </c>
      <c r="P18" s="23" t="s">
        <v>37</v>
      </c>
      <c r="Q18" s="21" t="s">
        <v>35</v>
      </c>
      <c r="R18" s="21" t="s">
        <v>36</v>
      </c>
      <c r="S18" s="21" t="s">
        <v>38</v>
      </c>
      <c r="T18" s="21" t="s">
        <v>39</v>
      </c>
      <c r="U18" s="24" t="s">
        <v>40</v>
      </c>
    </row>
    <row r="19" spans="1:21" ht="16.5" customHeight="1">
      <c r="A19" s="20">
        <v>9</v>
      </c>
      <c r="B19" s="21" t="s">
        <v>60</v>
      </c>
      <c r="C19" s="22" t="s">
        <v>65</v>
      </c>
      <c r="D19" s="22"/>
      <c r="E19" s="23" t="s">
        <v>66</v>
      </c>
      <c r="F19" s="23" t="s">
        <v>32</v>
      </c>
      <c r="G19" s="21" t="s">
        <v>30</v>
      </c>
      <c r="H19" s="24" t="s">
        <v>67</v>
      </c>
      <c r="I19" s="25">
        <v>7</v>
      </c>
      <c r="J19" s="24" t="s">
        <v>51</v>
      </c>
      <c r="K19" s="26">
        <v>8.71</v>
      </c>
      <c r="L19" s="26">
        <v>0</v>
      </c>
      <c r="M19" s="26">
        <f t="shared" si="0"/>
        <v>8.71</v>
      </c>
      <c r="N19" s="21" t="s">
        <v>35</v>
      </c>
      <c r="O19" s="21" t="s">
        <v>36</v>
      </c>
      <c r="P19" s="23" t="s">
        <v>37</v>
      </c>
      <c r="Q19" s="21" t="s">
        <v>35</v>
      </c>
      <c r="R19" s="21" t="s">
        <v>36</v>
      </c>
      <c r="S19" s="21" t="s">
        <v>38</v>
      </c>
      <c r="T19" s="21" t="s">
        <v>39</v>
      </c>
      <c r="U19" s="24" t="s">
        <v>40</v>
      </c>
    </row>
    <row r="20" spans="1:21" ht="16.5" customHeight="1">
      <c r="A20" s="20">
        <v>10</v>
      </c>
      <c r="B20" s="21" t="s">
        <v>60</v>
      </c>
      <c r="C20" s="22" t="s">
        <v>68</v>
      </c>
      <c r="D20" s="22" t="s">
        <v>69</v>
      </c>
      <c r="E20" s="23" t="s">
        <v>58</v>
      </c>
      <c r="F20" s="23" t="s">
        <v>32</v>
      </c>
      <c r="G20" s="21" t="s">
        <v>30</v>
      </c>
      <c r="H20" s="24" t="s">
        <v>70</v>
      </c>
      <c r="I20" s="25">
        <v>11</v>
      </c>
      <c r="J20" s="24" t="s">
        <v>51</v>
      </c>
      <c r="K20" s="26">
        <v>0.39</v>
      </c>
      <c r="L20" s="26">
        <v>0</v>
      </c>
      <c r="M20" s="26">
        <f t="shared" si="0"/>
        <v>0.39</v>
      </c>
      <c r="N20" s="21" t="s">
        <v>35</v>
      </c>
      <c r="O20" s="21" t="s">
        <v>36</v>
      </c>
      <c r="P20" s="23" t="s">
        <v>37</v>
      </c>
      <c r="Q20" s="21" t="s">
        <v>35</v>
      </c>
      <c r="R20" s="21" t="s">
        <v>36</v>
      </c>
      <c r="S20" s="21" t="s">
        <v>38</v>
      </c>
      <c r="T20" s="21" t="s">
        <v>39</v>
      </c>
      <c r="U20" s="24" t="s">
        <v>40</v>
      </c>
    </row>
    <row r="21" spans="1:21" ht="16.5" customHeight="1">
      <c r="A21" s="20">
        <v>11</v>
      </c>
      <c r="B21" s="21" t="s">
        <v>60</v>
      </c>
      <c r="C21" s="22" t="s">
        <v>30</v>
      </c>
      <c r="D21" s="22" t="s">
        <v>71</v>
      </c>
      <c r="E21" s="23"/>
      <c r="F21" s="23" t="s">
        <v>32</v>
      </c>
      <c r="G21" s="21" t="s">
        <v>30</v>
      </c>
      <c r="H21" s="24" t="s">
        <v>72</v>
      </c>
      <c r="I21" s="25">
        <v>4</v>
      </c>
      <c r="J21" s="24" t="s">
        <v>51</v>
      </c>
      <c r="K21" s="26">
        <v>19</v>
      </c>
      <c r="L21" s="26">
        <v>0</v>
      </c>
      <c r="M21" s="26">
        <f t="shared" si="0"/>
        <v>19</v>
      </c>
      <c r="N21" s="21" t="s">
        <v>35</v>
      </c>
      <c r="O21" s="21" t="s">
        <v>36</v>
      </c>
      <c r="P21" s="23" t="s">
        <v>37</v>
      </c>
      <c r="Q21" s="21" t="s">
        <v>35</v>
      </c>
      <c r="R21" s="21" t="s">
        <v>36</v>
      </c>
      <c r="S21" s="21" t="s">
        <v>38</v>
      </c>
      <c r="T21" s="21" t="s">
        <v>39</v>
      </c>
      <c r="U21" s="24" t="s">
        <v>40</v>
      </c>
    </row>
    <row r="22" spans="1:21" ht="16.5" customHeight="1">
      <c r="A22" s="20">
        <v>12</v>
      </c>
      <c r="B22" s="21" t="s">
        <v>60</v>
      </c>
      <c r="C22" s="22" t="s">
        <v>68</v>
      </c>
      <c r="D22" s="22" t="s">
        <v>73</v>
      </c>
      <c r="E22" s="23"/>
      <c r="F22" s="23" t="s">
        <v>32</v>
      </c>
      <c r="G22" s="21" t="s">
        <v>30</v>
      </c>
      <c r="H22" s="24" t="s">
        <v>74</v>
      </c>
      <c r="I22" s="25">
        <v>4</v>
      </c>
      <c r="J22" s="24" t="s">
        <v>51</v>
      </c>
      <c r="K22" s="26">
        <v>22.97</v>
      </c>
      <c r="L22" s="26">
        <v>0</v>
      </c>
      <c r="M22" s="26">
        <f t="shared" si="0"/>
        <v>22.97</v>
      </c>
      <c r="N22" s="21" t="s">
        <v>35</v>
      </c>
      <c r="O22" s="21" t="s">
        <v>36</v>
      </c>
      <c r="P22" s="23" t="s">
        <v>37</v>
      </c>
      <c r="Q22" s="21" t="s">
        <v>35</v>
      </c>
      <c r="R22" s="21" t="s">
        <v>36</v>
      </c>
      <c r="S22" s="21" t="s">
        <v>38</v>
      </c>
      <c r="T22" s="21" t="s">
        <v>39</v>
      </c>
      <c r="U22" s="24" t="s">
        <v>40</v>
      </c>
    </row>
    <row r="23" spans="1:21" ht="16.5" customHeight="1">
      <c r="A23" s="20">
        <v>13</v>
      </c>
      <c r="B23" s="21" t="s">
        <v>60</v>
      </c>
      <c r="C23" s="22" t="s">
        <v>30</v>
      </c>
      <c r="D23" s="22" t="s">
        <v>75</v>
      </c>
      <c r="E23" s="23"/>
      <c r="F23" s="23" t="s">
        <v>32</v>
      </c>
      <c r="G23" s="21" t="s">
        <v>30</v>
      </c>
      <c r="H23" s="24" t="s">
        <v>76</v>
      </c>
      <c r="I23" s="25">
        <v>11</v>
      </c>
      <c r="J23" s="24" t="s">
        <v>51</v>
      </c>
      <c r="K23" s="26">
        <v>76.83</v>
      </c>
      <c r="L23" s="26">
        <v>0</v>
      </c>
      <c r="M23" s="26">
        <f t="shared" si="0"/>
        <v>76.83</v>
      </c>
      <c r="N23" s="21" t="s">
        <v>35</v>
      </c>
      <c r="O23" s="21" t="s">
        <v>36</v>
      </c>
      <c r="P23" s="23" t="s">
        <v>37</v>
      </c>
      <c r="Q23" s="21" t="s">
        <v>35</v>
      </c>
      <c r="R23" s="21" t="s">
        <v>36</v>
      </c>
      <c r="S23" s="21" t="s">
        <v>38</v>
      </c>
      <c r="T23" s="21" t="s">
        <v>39</v>
      </c>
      <c r="U23" s="24" t="s">
        <v>40</v>
      </c>
    </row>
    <row r="24" spans="1:21" ht="16.5" customHeight="1">
      <c r="A24" s="20">
        <v>14</v>
      </c>
      <c r="B24" s="21" t="s">
        <v>60</v>
      </c>
      <c r="C24" s="22" t="s">
        <v>77</v>
      </c>
      <c r="D24" s="22"/>
      <c r="E24" s="23" t="s">
        <v>78</v>
      </c>
      <c r="F24" s="23" t="s">
        <v>32</v>
      </c>
      <c r="G24" s="21" t="s">
        <v>30</v>
      </c>
      <c r="H24" s="24" t="s">
        <v>79</v>
      </c>
      <c r="I24" s="25">
        <v>11</v>
      </c>
      <c r="J24" s="24" t="s">
        <v>51</v>
      </c>
      <c r="K24" s="26">
        <v>29.7</v>
      </c>
      <c r="L24" s="26">
        <v>0</v>
      </c>
      <c r="M24" s="26">
        <f t="shared" si="0"/>
        <v>29.7</v>
      </c>
      <c r="N24" s="21" t="s">
        <v>35</v>
      </c>
      <c r="O24" s="21" t="s">
        <v>36</v>
      </c>
      <c r="P24" s="23" t="s">
        <v>37</v>
      </c>
      <c r="Q24" s="21" t="s">
        <v>35</v>
      </c>
      <c r="R24" s="21" t="s">
        <v>36</v>
      </c>
      <c r="S24" s="21" t="s">
        <v>38</v>
      </c>
      <c r="T24" s="21" t="s">
        <v>39</v>
      </c>
      <c r="U24" s="24" t="s">
        <v>40</v>
      </c>
    </row>
    <row r="25" spans="1:21" ht="16.5" customHeight="1">
      <c r="A25" s="20">
        <v>15</v>
      </c>
      <c r="B25" s="21" t="s">
        <v>60</v>
      </c>
      <c r="C25" s="22" t="s">
        <v>80</v>
      </c>
      <c r="D25" s="22"/>
      <c r="E25" s="23" t="s">
        <v>81</v>
      </c>
      <c r="F25" s="23" t="s">
        <v>32</v>
      </c>
      <c r="G25" s="21" t="s">
        <v>30</v>
      </c>
      <c r="H25" s="24" t="s">
        <v>82</v>
      </c>
      <c r="I25" s="25">
        <v>7</v>
      </c>
      <c r="J25" s="24" t="s">
        <v>51</v>
      </c>
      <c r="K25" s="26">
        <v>3.57</v>
      </c>
      <c r="L25" s="26">
        <v>0</v>
      </c>
      <c r="M25" s="26">
        <f t="shared" si="0"/>
        <v>3.57</v>
      </c>
      <c r="N25" s="21" t="s">
        <v>35</v>
      </c>
      <c r="O25" s="21" t="s">
        <v>36</v>
      </c>
      <c r="P25" s="23" t="s">
        <v>37</v>
      </c>
      <c r="Q25" s="21" t="s">
        <v>35</v>
      </c>
      <c r="R25" s="21" t="s">
        <v>36</v>
      </c>
      <c r="S25" s="21" t="s">
        <v>38</v>
      </c>
      <c r="T25" s="21" t="s">
        <v>39</v>
      </c>
      <c r="U25" s="24" t="s">
        <v>40</v>
      </c>
    </row>
    <row r="26" spans="1:21" ht="16.5" customHeight="1">
      <c r="A26" s="20">
        <v>16</v>
      </c>
      <c r="B26" s="21" t="s">
        <v>60</v>
      </c>
      <c r="C26" s="22" t="s">
        <v>83</v>
      </c>
      <c r="D26" s="22"/>
      <c r="E26" s="23" t="s">
        <v>84</v>
      </c>
      <c r="F26" s="23" t="s">
        <v>32</v>
      </c>
      <c r="G26" s="21" t="s">
        <v>30</v>
      </c>
      <c r="H26" s="24" t="s">
        <v>85</v>
      </c>
      <c r="I26" s="25">
        <v>11</v>
      </c>
      <c r="J26" s="24" t="s">
        <v>51</v>
      </c>
      <c r="K26" s="26">
        <v>7.92</v>
      </c>
      <c r="L26" s="26">
        <v>0</v>
      </c>
      <c r="M26" s="26">
        <f t="shared" si="0"/>
        <v>7.92</v>
      </c>
      <c r="N26" s="21" t="s">
        <v>35</v>
      </c>
      <c r="O26" s="21" t="s">
        <v>36</v>
      </c>
      <c r="P26" s="23" t="s">
        <v>37</v>
      </c>
      <c r="Q26" s="21" t="s">
        <v>35</v>
      </c>
      <c r="R26" s="21" t="s">
        <v>36</v>
      </c>
      <c r="S26" s="21" t="s">
        <v>38</v>
      </c>
      <c r="T26" s="21" t="s">
        <v>39</v>
      </c>
      <c r="U26" s="24" t="s">
        <v>40</v>
      </c>
    </row>
    <row r="27" spans="1:21" ht="16.5" customHeight="1">
      <c r="A27" s="20">
        <v>17</v>
      </c>
      <c r="B27" s="21" t="s">
        <v>60</v>
      </c>
      <c r="C27" s="22" t="s">
        <v>86</v>
      </c>
      <c r="D27" s="22"/>
      <c r="E27" s="23" t="s">
        <v>87</v>
      </c>
      <c r="F27" s="23" t="s">
        <v>32</v>
      </c>
      <c r="G27" s="21" t="s">
        <v>30</v>
      </c>
      <c r="H27" s="24" t="s">
        <v>88</v>
      </c>
      <c r="I27" s="25">
        <v>11</v>
      </c>
      <c r="J27" s="24" t="s">
        <v>51</v>
      </c>
      <c r="K27" s="26">
        <v>5.55</v>
      </c>
      <c r="L27" s="26">
        <v>0</v>
      </c>
      <c r="M27" s="26">
        <f t="shared" si="0"/>
        <v>5.55</v>
      </c>
      <c r="N27" s="21" t="s">
        <v>35</v>
      </c>
      <c r="O27" s="21" t="s">
        <v>36</v>
      </c>
      <c r="P27" s="23" t="s">
        <v>37</v>
      </c>
      <c r="Q27" s="21" t="s">
        <v>35</v>
      </c>
      <c r="R27" s="21" t="s">
        <v>36</v>
      </c>
      <c r="S27" s="21" t="s">
        <v>38</v>
      </c>
      <c r="T27" s="21" t="s">
        <v>39</v>
      </c>
      <c r="U27" s="24" t="s">
        <v>40</v>
      </c>
    </row>
    <row r="28" spans="1:21" ht="16.5" customHeight="1">
      <c r="A28" s="20">
        <v>18</v>
      </c>
      <c r="B28" s="21" t="s">
        <v>60</v>
      </c>
      <c r="C28" s="22" t="s">
        <v>89</v>
      </c>
      <c r="D28" s="22"/>
      <c r="E28" s="23" t="s">
        <v>90</v>
      </c>
      <c r="F28" s="23" t="s">
        <v>32</v>
      </c>
      <c r="G28" s="21" t="s">
        <v>30</v>
      </c>
      <c r="H28" s="24" t="s">
        <v>91</v>
      </c>
      <c r="I28" s="25">
        <v>11</v>
      </c>
      <c r="J28" s="24" t="s">
        <v>51</v>
      </c>
      <c r="K28" s="26">
        <v>3.17</v>
      </c>
      <c r="L28" s="26">
        <v>0</v>
      </c>
      <c r="M28" s="26">
        <f t="shared" si="0"/>
        <v>3.17</v>
      </c>
      <c r="N28" s="21" t="s">
        <v>35</v>
      </c>
      <c r="O28" s="21" t="s">
        <v>36</v>
      </c>
      <c r="P28" s="23" t="s">
        <v>37</v>
      </c>
      <c r="Q28" s="21" t="s">
        <v>35</v>
      </c>
      <c r="R28" s="21" t="s">
        <v>36</v>
      </c>
      <c r="S28" s="21" t="s">
        <v>38</v>
      </c>
      <c r="T28" s="21" t="s">
        <v>39</v>
      </c>
      <c r="U28" s="24" t="s">
        <v>40</v>
      </c>
    </row>
    <row r="29" spans="1:21" ht="16.5" customHeight="1">
      <c r="A29" s="20">
        <v>19</v>
      </c>
      <c r="B29" s="21" t="s">
        <v>60</v>
      </c>
      <c r="C29" s="22" t="s">
        <v>92</v>
      </c>
      <c r="D29" s="22" t="s">
        <v>93</v>
      </c>
      <c r="E29" s="23"/>
      <c r="F29" s="23" t="s">
        <v>32</v>
      </c>
      <c r="G29" s="21" t="s">
        <v>30</v>
      </c>
      <c r="H29" s="24" t="s">
        <v>94</v>
      </c>
      <c r="I29" s="25">
        <v>7</v>
      </c>
      <c r="J29" s="24" t="s">
        <v>51</v>
      </c>
      <c r="K29" s="26">
        <v>1.98</v>
      </c>
      <c r="L29" s="26">
        <v>0</v>
      </c>
      <c r="M29" s="26">
        <f t="shared" si="0"/>
        <v>1.98</v>
      </c>
      <c r="N29" s="21" t="s">
        <v>35</v>
      </c>
      <c r="O29" s="21" t="s">
        <v>36</v>
      </c>
      <c r="P29" s="23" t="s">
        <v>37</v>
      </c>
      <c r="Q29" s="21" t="s">
        <v>35</v>
      </c>
      <c r="R29" s="21" t="s">
        <v>36</v>
      </c>
      <c r="S29" s="21" t="s">
        <v>38</v>
      </c>
      <c r="T29" s="21" t="s">
        <v>39</v>
      </c>
      <c r="U29" s="24" t="s">
        <v>40</v>
      </c>
    </row>
    <row r="30" spans="1:21" ht="16.5" customHeight="1">
      <c r="A30" s="20">
        <v>20</v>
      </c>
      <c r="B30" s="21" t="s">
        <v>95</v>
      </c>
      <c r="C30" s="22" t="s">
        <v>30</v>
      </c>
      <c r="D30" s="22" t="s">
        <v>96</v>
      </c>
      <c r="E30" s="23" t="s">
        <v>97</v>
      </c>
      <c r="F30" s="23" t="s">
        <v>32</v>
      </c>
      <c r="G30" s="21" t="s">
        <v>30</v>
      </c>
      <c r="H30" s="24" t="s">
        <v>98</v>
      </c>
      <c r="I30" s="25">
        <v>9</v>
      </c>
      <c r="J30" s="24" t="s">
        <v>51</v>
      </c>
      <c r="K30" s="26">
        <v>7.53</v>
      </c>
      <c r="L30" s="26">
        <v>0</v>
      </c>
      <c r="M30" s="26">
        <f t="shared" si="0"/>
        <v>7.53</v>
      </c>
      <c r="N30" s="21" t="s">
        <v>35</v>
      </c>
      <c r="O30" s="21" t="s">
        <v>36</v>
      </c>
      <c r="P30" s="23" t="s">
        <v>37</v>
      </c>
      <c r="Q30" s="21" t="s">
        <v>35</v>
      </c>
      <c r="R30" s="21" t="s">
        <v>36</v>
      </c>
      <c r="S30" s="21" t="s">
        <v>38</v>
      </c>
      <c r="T30" s="21" t="s">
        <v>39</v>
      </c>
      <c r="U30" s="24" t="s">
        <v>40</v>
      </c>
    </row>
    <row r="31" spans="1:21" ht="16.5" customHeight="1">
      <c r="A31" s="20">
        <v>21</v>
      </c>
      <c r="B31" s="21" t="s">
        <v>95</v>
      </c>
      <c r="C31" s="22" t="s">
        <v>30</v>
      </c>
      <c r="D31" s="22" t="s">
        <v>99</v>
      </c>
      <c r="E31" s="23" t="s">
        <v>100</v>
      </c>
      <c r="F31" s="23" t="s">
        <v>32</v>
      </c>
      <c r="G31" s="21" t="s">
        <v>30</v>
      </c>
      <c r="H31" s="24" t="s">
        <v>101</v>
      </c>
      <c r="I31" s="25">
        <v>11</v>
      </c>
      <c r="J31" s="24" t="s">
        <v>51</v>
      </c>
      <c r="K31" s="26">
        <v>4.35</v>
      </c>
      <c r="L31" s="26">
        <v>0</v>
      </c>
      <c r="M31" s="26">
        <f t="shared" si="0"/>
        <v>4.35</v>
      </c>
      <c r="N31" s="21" t="s">
        <v>35</v>
      </c>
      <c r="O31" s="21" t="s">
        <v>36</v>
      </c>
      <c r="P31" s="23" t="s">
        <v>37</v>
      </c>
      <c r="Q31" s="21" t="s">
        <v>35</v>
      </c>
      <c r="R31" s="21" t="s">
        <v>36</v>
      </c>
      <c r="S31" s="21" t="s">
        <v>38</v>
      </c>
      <c r="T31" s="21" t="s">
        <v>39</v>
      </c>
      <c r="U31" s="24" t="s">
        <v>40</v>
      </c>
    </row>
    <row r="32" spans="1:21" ht="16.5" customHeight="1">
      <c r="A32" s="20">
        <v>22</v>
      </c>
      <c r="B32" s="21" t="s">
        <v>95</v>
      </c>
      <c r="C32" s="22" t="s">
        <v>30</v>
      </c>
      <c r="D32" s="22" t="s">
        <v>102</v>
      </c>
      <c r="E32" s="23" t="s">
        <v>103</v>
      </c>
      <c r="F32" s="23" t="s">
        <v>32</v>
      </c>
      <c r="G32" s="21" t="s">
        <v>30</v>
      </c>
      <c r="H32" s="24" t="s">
        <v>104</v>
      </c>
      <c r="I32" s="25">
        <v>11</v>
      </c>
      <c r="J32" s="24" t="s">
        <v>51</v>
      </c>
      <c r="K32" s="26">
        <v>133.45</v>
      </c>
      <c r="L32" s="26">
        <v>0</v>
      </c>
      <c r="M32" s="26">
        <f t="shared" si="0"/>
        <v>133.45</v>
      </c>
      <c r="N32" s="21" t="s">
        <v>35</v>
      </c>
      <c r="O32" s="21" t="s">
        <v>36</v>
      </c>
      <c r="P32" s="23" t="s">
        <v>37</v>
      </c>
      <c r="Q32" s="21" t="s">
        <v>35</v>
      </c>
      <c r="R32" s="21" t="s">
        <v>36</v>
      </c>
      <c r="S32" s="21" t="s">
        <v>38</v>
      </c>
      <c r="T32" s="21" t="s">
        <v>39</v>
      </c>
      <c r="U32" s="24" t="s">
        <v>40</v>
      </c>
    </row>
    <row r="33" spans="1:21" ht="16.5" customHeight="1">
      <c r="A33" s="20">
        <v>23</v>
      </c>
      <c r="B33" s="21" t="s">
        <v>95</v>
      </c>
      <c r="C33" s="22" t="s">
        <v>30</v>
      </c>
      <c r="D33" s="22" t="s">
        <v>105</v>
      </c>
      <c r="E33" s="23" t="s">
        <v>106</v>
      </c>
      <c r="F33" s="23" t="s">
        <v>32</v>
      </c>
      <c r="G33" s="21" t="s">
        <v>30</v>
      </c>
      <c r="H33" s="24" t="s">
        <v>107</v>
      </c>
      <c r="I33" s="25">
        <v>15</v>
      </c>
      <c r="J33" s="24" t="s">
        <v>51</v>
      </c>
      <c r="K33" s="26">
        <v>21.78</v>
      </c>
      <c r="L33" s="26">
        <v>0</v>
      </c>
      <c r="M33" s="26">
        <f t="shared" si="0"/>
        <v>21.78</v>
      </c>
      <c r="N33" s="21" t="s">
        <v>35</v>
      </c>
      <c r="O33" s="21" t="s">
        <v>36</v>
      </c>
      <c r="P33" s="23" t="s">
        <v>37</v>
      </c>
      <c r="Q33" s="21" t="s">
        <v>35</v>
      </c>
      <c r="R33" s="21" t="s">
        <v>36</v>
      </c>
      <c r="S33" s="21" t="s">
        <v>38</v>
      </c>
      <c r="T33" s="21" t="s">
        <v>39</v>
      </c>
      <c r="U33" s="24" t="s">
        <v>40</v>
      </c>
    </row>
    <row r="34" spans="1:21" ht="16.5" customHeight="1">
      <c r="A34" s="20">
        <v>24</v>
      </c>
      <c r="B34" s="21" t="s">
        <v>95</v>
      </c>
      <c r="C34" s="22" t="s">
        <v>30</v>
      </c>
      <c r="D34" s="22" t="s">
        <v>108</v>
      </c>
      <c r="E34" s="23" t="s">
        <v>109</v>
      </c>
      <c r="F34" s="23" t="s">
        <v>32</v>
      </c>
      <c r="G34" s="21" t="s">
        <v>30</v>
      </c>
      <c r="H34" s="24" t="s">
        <v>110</v>
      </c>
      <c r="I34" s="25">
        <v>11</v>
      </c>
      <c r="J34" s="24" t="s">
        <v>51</v>
      </c>
      <c r="K34" s="26">
        <v>50.69</v>
      </c>
      <c r="L34" s="26">
        <v>0</v>
      </c>
      <c r="M34" s="26">
        <f t="shared" si="0"/>
        <v>50.69</v>
      </c>
      <c r="N34" s="21" t="s">
        <v>35</v>
      </c>
      <c r="O34" s="21" t="s">
        <v>36</v>
      </c>
      <c r="P34" s="23" t="s">
        <v>37</v>
      </c>
      <c r="Q34" s="21" t="s">
        <v>35</v>
      </c>
      <c r="R34" s="21" t="s">
        <v>36</v>
      </c>
      <c r="S34" s="21" t="s">
        <v>38</v>
      </c>
      <c r="T34" s="21" t="s">
        <v>39</v>
      </c>
      <c r="U34" s="24" t="s">
        <v>40</v>
      </c>
    </row>
    <row r="35" spans="1:21" ht="16.5" customHeight="1">
      <c r="A35" s="20">
        <v>25</v>
      </c>
      <c r="B35" s="21" t="s">
        <v>95</v>
      </c>
      <c r="C35" s="22" t="s">
        <v>30</v>
      </c>
      <c r="D35" s="22" t="s">
        <v>111</v>
      </c>
      <c r="E35" s="23" t="s">
        <v>112</v>
      </c>
      <c r="F35" s="23" t="s">
        <v>32</v>
      </c>
      <c r="G35" s="21" t="s">
        <v>30</v>
      </c>
      <c r="H35" s="24" t="s">
        <v>113</v>
      </c>
      <c r="I35" s="25">
        <v>11</v>
      </c>
      <c r="J35" s="24" t="s">
        <v>51</v>
      </c>
      <c r="K35" s="26">
        <v>107.31</v>
      </c>
      <c r="L35" s="26">
        <v>0</v>
      </c>
      <c r="M35" s="26">
        <f t="shared" si="0"/>
        <v>107.31</v>
      </c>
      <c r="N35" s="21" t="s">
        <v>35</v>
      </c>
      <c r="O35" s="21" t="s">
        <v>36</v>
      </c>
      <c r="P35" s="23" t="s">
        <v>37</v>
      </c>
      <c r="Q35" s="21" t="s">
        <v>35</v>
      </c>
      <c r="R35" s="21" t="s">
        <v>36</v>
      </c>
      <c r="S35" s="21" t="s">
        <v>38</v>
      </c>
      <c r="T35" s="21" t="s">
        <v>39</v>
      </c>
      <c r="U35" s="24" t="s">
        <v>40</v>
      </c>
    </row>
    <row r="36" spans="1:21" ht="16.5" customHeight="1">
      <c r="A36" s="20">
        <v>26</v>
      </c>
      <c r="B36" s="21" t="s">
        <v>95</v>
      </c>
      <c r="C36" s="22" t="s">
        <v>30</v>
      </c>
      <c r="D36" s="22" t="s">
        <v>102</v>
      </c>
      <c r="E36" s="23" t="s">
        <v>114</v>
      </c>
      <c r="F36" s="23" t="s">
        <v>32</v>
      </c>
      <c r="G36" s="21" t="s">
        <v>30</v>
      </c>
      <c r="H36" s="24" t="s">
        <v>115</v>
      </c>
      <c r="I36" s="25">
        <v>11</v>
      </c>
      <c r="J36" s="24" t="s">
        <v>51</v>
      </c>
      <c r="K36" s="26">
        <v>98.21</v>
      </c>
      <c r="L36" s="26">
        <v>0</v>
      </c>
      <c r="M36" s="26">
        <f t="shared" si="0"/>
        <v>98.21</v>
      </c>
      <c r="N36" s="21" t="s">
        <v>35</v>
      </c>
      <c r="O36" s="21" t="s">
        <v>36</v>
      </c>
      <c r="P36" s="23" t="s">
        <v>37</v>
      </c>
      <c r="Q36" s="21" t="s">
        <v>35</v>
      </c>
      <c r="R36" s="21" t="s">
        <v>36</v>
      </c>
      <c r="S36" s="21" t="s">
        <v>38</v>
      </c>
      <c r="T36" s="21" t="s">
        <v>39</v>
      </c>
      <c r="U36" s="24" t="s">
        <v>40</v>
      </c>
    </row>
    <row r="37" spans="1:21" ht="16.5" customHeight="1">
      <c r="A37" s="20">
        <v>27</v>
      </c>
      <c r="B37" s="21" t="s">
        <v>95</v>
      </c>
      <c r="C37" s="22" t="s">
        <v>30</v>
      </c>
      <c r="D37" s="22" t="s">
        <v>116</v>
      </c>
      <c r="E37" s="23" t="s">
        <v>103</v>
      </c>
      <c r="F37" s="23" t="s">
        <v>32</v>
      </c>
      <c r="G37" s="21" t="s">
        <v>30</v>
      </c>
      <c r="H37" s="24" t="s">
        <v>117</v>
      </c>
      <c r="I37" s="25">
        <v>27</v>
      </c>
      <c r="J37" s="24" t="s">
        <v>51</v>
      </c>
      <c r="K37" s="26">
        <v>32.87</v>
      </c>
      <c r="L37" s="26">
        <v>0</v>
      </c>
      <c r="M37" s="26">
        <f t="shared" si="0"/>
        <v>32.87</v>
      </c>
      <c r="N37" s="21" t="s">
        <v>35</v>
      </c>
      <c r="O37" s="21" t="s">
        <v>36</v>
      </c>
      <c r="P37" s="23" t="s">
        <v>37</v>
      </c>
      <c r="Q37" s="21" t="s">
        <v>35</v>
      </c>
      <c r="R37" s="21" t="s">
        <v>36</v>
      </c>
      <c r="S37" s="21" t="s">
        <v>38</v>
      </c>
      <c r="T37" s="21" t="s">
        <v>39</v>
      </c>
      <c r="U37" s="24" t="s">
        <v>40</v>
      </c>
    </row>
    <row r="38" spans="1:21" ht="16.5" customHeight="1">
      <c r="A38" s="20">
        <v>28</v>
      </c>
      <c r="B38" s="21" t="s">
        <v>95</v>
      </c>
      <c r="C38" s="21" t="s">
        <v>30</v>
      </c>
      <c r="D38" s="21" t="s">
        <v>118</v>
      </c>
      <c r="E38" s="24" t="s">
        <v>112</v>
      </c>
      <c r="F38" s="24" t="s">
        <v>32</v>
      </c>
      <c r="G38" s="21" t="s">
        <v>30</v>
      </c>
      <c r="H38" s="24" t="s">
        <v>119</v>
      </c>
      <c r="I38" s="25">
        <v>9</v>
      </c>
      <c r="J38" s="24" t="s">
        <v>120</v>
      </c>
      <c r="K38" s="26">
        <v>5.15</v>
      </c>
      <c r="L38" s="26">
        <v>0</v>
      </c>
      <c r="M38" s="26">
        <f t="shared" si="0"/>
        <v>5.15</v>
      </c>
      <c r="N38" s="21" t="s">
        <v>35</v>
      </c>
      <c r="O38" s="21" t="s">
        <v>36</v>
      </c>
      <c r="P38" s="24" t="s">
        <v>37</v>
      </c>
      <c r="Q38" s="21" t="s">
        <v>35</v>
      </c>
      <c r="R38" s="21" t="s">
        <v>36</v>
      </c>
      <c r="S38" s="21" t="s">
        <v>38</v>
      </c>
      <c r="T38" s="21" t="s">
        <v>39</v>
      </c>
      <c r="U38" s="24" t="s">
        <v>40</v>
      </c>
    </row>
    <row r="39" spans="1:21" ht="16.5" customHeight="1">
      <c r="A39" s="20">
        <v>29</v>
      </c>
      <c r="B39" s="21" t="s">
        <v>95</v>
      </c>
      <c r="C39" s="21" t="s">
        <v>30</v>
      </c>
      <c r="D39" s="21" t="s">
        <v>102</v>
      </c>
      <c r="E39" s="24" t="s">
        <v>121</v>
      </c>
      <c r="F39" s="24" t="s">
        <v>32</v>
      </c>
      <c r="G39" s="21" t="s">
        <v>30</v>
      </c>
      <c r="H39" s="24" t="s">
        <v>122</v>
      </c>
      <c r="I39" s="25">
        <v>1</v>
      </c>
      <c r="J39" s="24" t="s">
        <v>120</v>
      </c>
      <c r="K39" s="26">
        <v>7.53</v>
      </c>
      <c r="L39" s="26">
        <v>0</v>
      </c>
      <c r="M39" s="26">
        <f t="shared" si="0"/>
        <v>7.53</v>
      </c>
      <c r="N39" s="21" t="s">
        <v>35</v>
      </c>
      <c r="O39" s="21" t="s">
        <v>36</v>
      </c>
      <c r="P39" s="24" t="s">
        <v>37</v>
      </c>
      <c r="Q39" s="21" t="s">
        <v>35</v>
      </c>
      <c r="R39" s="21" t="s">
        <v>36</v>
      </c>
      <c r="S39" s="21" t="s">
        <v>38</v>
      </c>
      <c r="T39" s="21" t="s">
        <v>39</v>
      </c>
      <c r="U39" s="24" t="s">
        <v>40</v>
      </c>
    </row>
    <row r="40" spans="1:21" ht="16.5" customHeight="1">
      <c r="A40" s="20">
        <v>30</v>
      </c>
      <c r="B40" s="21" t="s">
        <v>123</v>
      </c>
      <c r="C40" s="21" t="s">
        <v>30</v>
      </c>
      <c r="D40" s="21" t="s">
        <v>102</v>
      </c>
      <c r="E40" s="24" t="s">
        <v>124</v>
      </c>
      <c r="F40" s="24" t="s">
        <v>32</v>
      </c>
      <c r="G40" s="21" t="s">
        <v>30</v>
      </c>
      <c r="H40" s="24" t="s">
        <v>125</v>
      </c>
      <c r="I40" s="25">
        <v>1</v>
      </c>
      <c r="J40" s="24" t="s">
        <v>120</v>
      </c>
      <c r="K40" s="26">
        <v>3.96</v>
      </c>
      <c r="L40" s="26">
        <v>0</v>
      </c>
      <c r="M40" s="26">
        <f t="shared" si="0"/>
        <v>3.96</v>
      </c>
      <c r="N40" s="21" t="s">
        <v>35</v>
      </c>
      <c r="O40" s="21" t="s">
        <v>36</v>
      </c>
      <c r="P40" s="24" t="s">
        <v>37</v>
      </c>
      <c r="Q40" s="21" t="s">
        <v>35</v>
      </c>
      <c r="R40" s="21" t="s">
        <v>36</v>
      </c>
      <c r="S40" s="21" t="s">
        <v>38</v>
      </c>
      <c r="T40" s="21" t="s">
        <v>39</v>
      </c>
      <c r="U40" s="24" t="s">
        <v>40</v>
      </c>
    </row>
    <row r="41" spans="1:21" ht="16.5" customHeight="1">
      <c r="A41" s="20">
        <v>31</v>
      </c>
      <c r="B41" s="21" t="s">
        <v>95</v>
      </c>
      <c r="C41" s="21" t="s">
        <v>30</v>
      </c>
      <c r="D41" s="21" t="s">
        <v>102</v>
      </c>
      <c r="E41" s="24" t="s">
        <v>126</v>
      </c>
      <c r="F41" s="24" t="s">
        <v>32</v>
      </c>
      <c r="G41" s="21" t="s">
        <v>30</v>
      </c>
      <c r="H41" s="24" t="s">
        <v>127</v>
      </c>
      <c r="I41" s="25">
        <v>1</v>
      </c>
      <c r="J41" s="24" t="s">
        <v>120</v>
      </c>
      <c r="K41" s="26">
        <v>10.7</v>
      </c>
      <c r="L41" s="26">
        <v>0</v>
      </c>
      <c r="M41" s="26">
        <f t="shared" si="0"/>
        <v>10.7</v>
      </c>
      <c r="N41" s="21" t="s">
        <v>35</v>
      </c>
      <c r="O41" s="21" t="s">
        <v>36</v>
      </c>
      <c r="P41" s="24" t="s">
        <v>37</v>
      </c>
      <c r="Q41" s="21" t="s">
        <v>35</v>
      </c>
      <c r="R41" s="21" t="s">
        <v>36</v>
      </c>
      <c r="S41" s="21" t="s">
        <v>38</v>
      </c>
      <c r="T41" s="21" t="s">
        <v>39</v>
      </c>
      <c r="U41" s="24" t="s">
        <v>40</v>
      </c>
    </row>
    <row r="42" spans="1:21" ht="16.5" customHeight="1">
      <c r="A42" s="20">
        <v>32</v>
      </c>
      <c r="B42" s="21" t="s">
        <v>95</v>
      </c>
      <c r="C42" s="21" t="s">
        <v>128</v>
      </c>
      <c r="D42" s="21" t="s">
        <v>129</v>
      </c>
      <c r="E42" s="24" t="s">
        <v>130</v>
      </c>
      <c r="F42" s="24" t="s">
        <v>32</v>
      </c>
      <c r="G42" s="21" t="s">
        <v>30</v>
      </c>
      <c r="H42" s="24" t="s">
        <v>131</v>
      </c>
      <c r="I42" s="25">
        <v>7</v>
      </c>
      <c r="J42" s="24" t="s">
        <v>120</v>
      </c>
      <c r="K42" s="26">
        <v>9.51</v>
      </c>
      <c r="L42" s="26">
        <v>0</v>
      </c>
      <c r="M42" s="26">
        <f t="shared" si="0"/>
        <v>9.51</v>
      </c>
      <c r="N42" s="21" t="s">
        <v>35</v>
      </c>
      <c r="O42" s="21" t="s">
        <v>36</v>
      </c>
      <c r="P42" s="24" t="s">
        <v>37</v>
      </c>
      <c r="Q42" s="21" t="s">
        <v>35</v>
      </c>
      <c r="R42" s="21" t="s">
        <v>36</v>
      </c>
      <c r="S42" s="21" t="s">
        <v>38</v>
      </c>
      <c r="T42" s="21" t="s">
        <v>39</v>
      </c>
      <c r="U42" s="24" t="s">
        <v>40</v>
      </c>
    </row>
    <row r="43" spans="1:21" ht="16.5" customHeight="1">
      <c r="A43" s="20">
        <v>33</v>
      </c>
      <c r="B43" s="21" t="s">
        <v>95</v>
      </c>
      <c r="C43" s="21" t="s">
        <v>30</v>
      </c>
      <c r="D43" s="21" t="s">
        <v>116</v>
      </c>
      <c r="E43" s="24" t="s">
        <v>132</v>
      </c>
      <c r="F43" s="24" t="s">
        <v>32</v>
      </c>
      <c r="G43" s="21" t="s">
        <v>30</v>
      </c>
      <c r="H43" s="24" t="s">
        <v>133</v>
      </c>
      <c r="I43" s="25">
        <v>1</v>
      </c>
      <c r="J43" s="24" t="s">
        <v>120</v>
      </c>
      <c r="K43" s="26">
        <v>8.31</v>
      </c>
      <c r="L43" s="26">
        <v>0</v>
      </c>
      <c r="M43" s="26">
        <f t="shared" si="0"/>
        <v>8.31</v>
      </c>
      <c r="N43" s="21" t="s">
        <v>35</v>
      </c>
      <c r="O43" s="21" t="s">
        <v>36</v>
      </c>
      <c r="P43" s="24" t="s">
        <v>37</v>
      </c>
      <c r="Q43" s="21" t="s">
        <v>35</v>
      </c>
      <c r="R43" s="21" t="s">
        <v>36</v>
      </c>
      <c r="S43" s="21" t="s">
        <v>38</v>
      </c>
      <c r="T43" s="21" t="s">
        <v>39</v>
      </c>
      <c r="U43" s="24" t="s">
        <v>40</v>
      </c>
    </row>
    <row r="44" spans="1:21" ht="16.5" customHeight="1">
      <c r="A44" s="20">
        <v>34</v>
      </c>
      <c r="B44" s="21" t="s">
        <v>95</v>
      </c>
      <c r="C44" s="21" t="s">
        <v>30</v>
      </c>
      <c r="D44" s="21" t="s">
        <v>129</v>
      </c>
      <c r="E44" s="24" t="s">
        <v>134</v>
      </c>
      <c r="F44" s="24" t="s">
        <v>32</v>
      </c>
      <c r="G44" s="21" t="s">
        <v>30</v>
      </c>
      <c r="H44" s="24" t="s">
        <v>135</v>
      </c>
      <c r="I44" s="25">
        <v>1</v>
      </c>
      <c r="J44" s="24" t="s">
        <v>120</v>
      </c>
      <c r="K44" s="26">
        <v>3.96</v>
      </c>
      <c r="L44" s="26">
        <v>0</v>
      </c>
      <c r="M44" s="26">
        <f t="shared" si="0"/>
        <v>3.96</v>
      </c>
      <c r="N44" s="21" t="s">
        <v>35</v>
      </c>
      <c r="O44" s="21" t="s">
        <v>36</v>
      </c>
      <c r="P44" s="24" t="s">
        <v>37</v>
      </c>
      <c r="Q44" s="21" t="s">
        <v>35</v>
      </c>
      <c r="R44" s="21" t="s">
        <v>36</v>
      </c>
      <c r="S44" s="21" t="s">
        <v>38</v>
      </c>
      <c r="T44" s="21" t="s">
        <v>39</v>
      </c>
      <c r="U44" s="24" t="s">
        <v>40</v>
      </c>
    </row>
    <row r="45" spans="1:21" ht="16.5" customHeight="1">
      <c r="A45" s="20">
        <v>35</v>
      </c>
      <c r="B45" s="21" t="s">
        <v>95</v>
      </c>
      <c r="C45" s="21" t="s">
        <v>68</v>
      </c>
      <c r="D45" s="21" t="s">
        <v>116</v>
      </c>
      <c r="E45" s="24" t="s">
        <v>136</v>
      </c>
      <c r="F45" s="24" t="s">
        <v>32</v>
      </c>
      <c r="G45" s="21" t="s">
        <v>30</v>
      </c>
      <c r="H45" s="24" t="s">
        <v>137</v>
      </c>
      <c r="I45" s="25">
        <v>4</v>
      </c>
      <c r="J45" s="24" t="s">
        <v>120</v>
      </c>
      <c r="K45" s="26">
        <v>10.69</v>
      </c>
      <c r="L45" s="26">
        <v>0</v>
      </c>
      <c r="M45" s="26">
        <f t="shared" si="0"/>
        <v>10.69</v>
      </c>
      <c r="N45" s="21" t="s">
        <v>35</v>
      </c>
      <c r="O45" s="21" t="s">
        <v>36</v>
      </c>
      <c r="P45" s="24" t="s">
        <v>37</v>
      </c>
      <c r="Q45" s="21" t="s">
        <v>35</v>
      </c>
      <c r="R45" s="21" t="s">
        <v>36</v>
      </c>
      <c r="S45" s="21" t="s">
        <v>38</v>
      </c>
      <c r="T45" s="21" t="s">
        <v>39</v>
      </c>
      <c r="U45" s="24" t="s">
        <v>40</v>
      </c>
    </row>
    <row r="46" spans="1:21" ht="16.5" customHeight="1">
      <c r="A46" s="20">
        <v>36</v>
      </c>
      <c r="B46" s="21" t="s">
        <v>95</v>
      </c>
      <c r="C46" s="21" t="s">
        <v>68</v>
      </c>
      <c r="D46" s="21" t="s">
        <v>138</v>
      </c>
      <c r="E46" s="24" t="s">
        <v>112</v>
      </c>
      <c r="F46" s="24" t="s">
        <v>32</v>
      </c>
      <c r="G46" s="21" t="s">
        <v>30</v>
      </c>
      <c r="H46" s="24" t="s">
        <v>139</v>
      </c>
      <c r="I46" s="25">
        <v>1</v>
      </c>
      <c r="J46" s="24" t="s">
        <v>120</v>
      </c>
      <c r="K46" s="26">
        <v>19.01</v>
      </c>
      <c r="L46" s="26">
        <v>0</v>
      </c>
      <c r="M46" s="26">
        <f t="shared" si="0"/>
        <v>19.01</v>
      </c>
      <c r="N46" s="21" t="s">
        <v>35</v>
      </c>
      <c r="O46" s="21" t="s">
        <v>36</v>
      </c>
      <c r="P46" s="24" t="s">
        <v>37</v>
      </c>
      <c r="Q46" s="21" t="s">
        <v>35</v>
      </c>
      <c r="R46" s="21" t="s">
        <v>36</v>
      </c>
      <c r="S46" s="21" t="s">
        <v>38</v>
      </c>
      <c r="T46" s="21" t="s">
        <v>39</v>
      </c>
      <c r="U46" s="24" t="s">
        <v>40</v>
      </c>
    </row>
    <row r="47" spans="1:21" ht="16.5" customHeight="1">
      <c r="A47" s="20">
        <v>37</v>
      </c>
      <c r="B47" s="21" t="s">
        <v>95</v>
      </c>
      <c r="C47" s="21" t="s">
        <v>30</v>
      </c>
      <c r="D47" s="21" t="s">
        <v>138</v>
      </c>
      <c r="E47" s="24" t="s">
        <v>140</v>
      </c>
      <c r="F47" s="24" t="s">
        <v>32</v>
      </c>
      <c r="G47" s="21" t="s">
        <v>30</v>
      </c>
      <c r="H47" s="24" t="s">
        <v>141</v>
      </c>
      <c r="I47" s="25">
        <v>1</v>
      </c>
      <c r="J47" s="24" t="s">
        <v>120</v>
      </c>
      <c r="K47" s="26">
        <v>11.09</v>
      </c>
      <c r="L47" s="26">
        <v>0</v>
      </c>
      <c r="M47" s="26">
        <f t="shared" si="0"/>
        <v>11.09</v>
      </c>
      <c r="N47" s="21" t="s">
        <v>35</v>
      </c>
      <c r="O47" s="21" t="s">
        <v>36</v>
      </c>
      <c r="P47" s="24" t="s">
        <v>37</v>
      </c>
      <c r="Q47" s="21" t="s">
        <v>35</v>
      </c>
      <c r="R47" s="21" t="s">
        <v>36</v>
      </c>
      <c r="S47" s="21" t="s">
        <v>38</v>
      </c>
      <c r="T47" s="21" t="s">
        <v>39</v>
      </c>
      <c r="U47" s="24" t="s">
        <v>40</v>
      </c>
    </row>
    <row r="48" spans="1:21" ht="16.5" customHeight="1">
      <c r="A48" s="20">
        <v>38</v>
      </c>
      <c r="B48" s="21" t="s">
        <v>95</v>
      </c>
      <c r="C48" s="21" t="s">
        <v>68</v>
      </c>
      <c r="D48" s="21" t="s">
        <v>138</v>
      </c>
      <c r="E48" s="24" t="s">
        <v>142</v>
      </c>
      <c r="F48" s="24" t="s">
        <v>32</v>
      </c>
      <c r="G48" s="21" t="s">
        <v>30</v>
      </c>
      <c r="H48" s="24" t="s">
        <v>143</v>
      </c>
      <c r="I48" s="25">
        <v>1</v>
      </c>
      <c r="J48" s="24" t="s">
        <v>120</v>
      </c>
      <c r="K48" s="26">
        <v>4.75</v>
      </c>
      <c r="L48" s="26">
        <v>0</v>
      </c>
      <c r="M48" s="26">
        <f t="shared" si="0"/>
        <v>4.75</v>
      </c>
      <c r="N48" s="21" t="s">
        <v>35</v>
      </c>
      <c r="O48" s="21" t="s">
        <v>36</v>
      </c>
      <c r="P48" s="24" t="s">
        <v>37</v>
      </c>
      <c r="Q48" s="21" t="s">
        <v>35</v>
      </c>
      <c r="R48" s="21" t="s">
        <v>36</v>
      </c>
      <c r="S48" s="21" t="s">
        <v>38</v>
      </c>
      <c r="T48" s="21" t="s">
        <v>39</v>
      </c>
      <c r="U48" s="24" t="s">
        <v>40</v>
      </c>
    </row>
    <row r="49" spans="1:21" ht="16.5" customHeight="1">
      <c r="A49" s="20">
        <v>39</v>
      </c>
      <c r="B49" s="21" t="s">
        <v>95</v>
      </c>
      <c r="C49" s="21" t="s">
        <v>68</v>
      </c>
      <c r="D49" s="21" t="s">
        <v>138</v>
      </c>
      <c r="E49" s="24" t="s">
        <v>144</v>
      </c>
      <c r="F49" s="24" t="s">
        <v>32</v>
      </c>
      <c r="G49" s="21" t="s">
        <v>30</v>
      </c>
      <c r="H49" s="24" t="s">
        <v>145</v>
      </c>
      <c r="I49" s="25">
        <v>1</v>
      </c>
      <c r="J49" s="24" t="s">
        <v>120</v>
      </c>
      <c r="K49" s="26">
        <v>3.16</v>
      </c>
      <c r="L49" s="26">
        <v>0</v>
      </c>
      <c r="M49" s="26">
        <f t="shared" si="0"/>
        <v>3.16</v>
      </c>
      <c r="N49" s="21" t="s">
        <v>35</v>
      </c>
      <c r="O49" s="21" t="s">
        <v>36</v>
      </c>
      <c r="P49" s="24" t="s">
        <v>37</v>
      </c>
      <c r="Q49" s="21" t="s">
        <v>35</v>
      </c>
      <c r="R49" s="21" t="s">
        <v>36</v>
      </c>
      <c r="S49" s="21" t="s">
        <v>38</v>
      </c>
      <c r="T49" s="21" t="s">
        <v>39</v>
      </c>
      <c r="U49" s="24" t="s">
        <v>40</v>
      </c>
    </row>
    <row r="50" spans="1:21" ht="16.5" customHeight="1">
      <c r="A50" s="20">
        <v>40</v>
      </c>
      <c r="B50" s="21" t="s">
        <v>95</v>
      </c>
      <c r="C50" s="21" t="s">
        <v>68</v>
      </c>
      <c r="D50" s="21" t="s">
        <v>138</v>
      </c>
      <c r="E50" s="24" t="s">
        <v>97</v>
      </c>
      <c r="F50" s="24" t="s">
        <v>32</v>
      </c>
      <c r="G50" s="21" t="s">
        <v>30</v>
      </c>
      <c r="H50" s="24" t="s">
        <v>146</v>
      </c>
      <c r="I50" s="25">
        <v>1</v>
      </c>
      <c r="J50" s="24" t="s">
        <v>120</v>
      </c>
      <c r="K50" s="26">
        <v>9.51</v>
      </c>
      <c r="L50" s="26">
        <v>0</v>
      </c>
      <c r="M50" s="26">
        <f t="shared" si="0"/>
        <v>9.51</v>
      </c>
      <c r="N50" s="21" t="s">
        <v>35</v>
      </c>
      <c r="O50" s="21" t="s">
        <v>36</v>
      </c>
      <c r="P50" s="24" t="s">
        <v>37</v>
      </c>
      <c r="Q50" s="21" t="s">
        <v>35</v>
      </c>
      <c r="R50" s="21" t="s">
        <v>36</v>
      </c>
      <c r="S50" s="21" t="s">
        <v>38</v>
      </c>
      <c r="T50" s="21" t="s">
        <v>39</v>
      </c>
      <c r="U50" s="24" t="s">
        <v>40</v>
      </c>
    </row>
    <row r="51" spans="1:21" ht="16.5" customHeight="1">
      <c r="A51" s="20">
        <v>41</v>
      </c>
      <c r="B51" s="21" t="s">
        <v>60</v>
      </c>
      <c r="C51" s="22" t="s">
        <v>147</v>
      </c>
      <c r="D51" s="22"/>
      <c r="E51" s="23" t="s">
        <v>148</v>
      </c>
      <c r="F51" s="23" t="s">
        <v>32</v>
      </c>
      <c r="G51" s="21" t="s">
        <v>30</v>
      </c>
      <c r="H51" s="24" t="s">
        <v>149</v>
      </c>
      <c r="I51" s="25">
        <v>7</v>
      </c>
      <c r="J51" s="24" t="s">
        <v>51</v>
      </c>
      <c r="K51" s="26">
        <v>4.75</v>
      </c>
      <c r="L51" s="26">
        <v>0</v>
      </c>
      <c r="M51" s="26">
        <f t="shared" si="0"/>
        <v>4.75</v>
      </c>
      <c r="N51" s="21" t="s">
        <v>35</v>
      </c>
      <c r="O51" s="21" t="s">
        <v>36</v>
      </c>
      <c r="P51" s="23" t="s">
        <v>37</v>
      </c>
      <c r="Q51" s="21" t="s">
        <v>35</v>
      </c>
      <c r="R51" s="21" t="s">
        <v>36</v>
      </c>
      <c r="S51" s="21" t="s">
        <v>38</v>
      </c>
      <c r="T51" s="21" t="s">
        <v>39</v>
      </c>
      <c r="U51" s="24" t="s">
        <v>40</v>
      </c>
    </row>
    <row r="52" spans="1:21" ht="16.5" customHeight="1">
      <c r="A52" s="20">
        <v>42</v>
      </c>
      <c r="B52" s="21" t="s">
        <v>150</v>
      </c>
      <c r="C52" s="22" t="s">
        <v>30</v>
      </c>
      <c r="D52" s="22" t="s">
        <v>31</v>
      </c>
      <c r="E52" s="23"/>
      <c r="F52" s="23" t="s">
        <v>32</v>
      </c>
      <c r="G52" s="21" t="s">
        <v>30</v>
      </c>
      <c r="H52" s="24" t="s">
        <v>151</v>
      </c>
      <c r="I52" s="25">
        <v>11</v>
      </c>
      <c r="J52" s="24" t="s">
        <v>51</v>
      </c>
      <c r="K52" s="26">
        <v>0.03</v>
      </c>
      <c r="L52" s="26">
        <v>0</v>
      </c>
      <c r="M52" s="26">
        <f t="shared" si="0"/>
        <v>0.03</v>
      </c>
      <c r="N52" s="21" t="s">
        <v>35</v>
      </c>
      <c r="O52" s="21" t="s">
        <v>36</v>
      </c>
      <c r="P52" s="24" t="s">
        <v>37</v>
      </c>
      <c r="Q52" s="21" t="s">
        <v>35</v>
      </c>
      <c r="R52" s="21" t="s">
        <v>36</v>
      </c>
      <c r="S52" s="21" t="s">
        <v>38</v>
      </c>
      <c r="T52" s="21" t="s">
        <v>39</v>
      </c>
      <c r="U52" s="24" t="s">
        <v>40</v>
      </c>
    </row>
    <row r="53" spans="1:21" ht="16.5" customHeight="1">
      <c r="A53" s="20">
        <v>43</v>
      </c>
      <c r="B53" s="21" t="s">
        <v>60</v>
      </c>
      <c r="C53" s="22" t="s">
        <v>30</v>
      </c>
      <c r="D53" s="22" t="s">
        <v>105</v>
      </c>
      <c r="E53" s="23" t="s">
        <v>152</v>
      </c>
      <c r="F53" s="23" t="s">
        <v>32</v>
      </c>
      <c r="G53" s="21" t="s">
        <v>30</v>
      </c>
      <c r="H53" s="24" t="s">
        <v>153</v>
      </c>
      <c r="I53" s="25">
        <v>50</v>
      </c>
      <c r="J53" s="24" t="s">
        <v>34</v>
      </c>
      <c r="K53" s="26">
        <v>127.52</v>
      </c>
      <c r="L53" s="26">
        <v>0</v>
      </c>
      <c r="M53" s="26">
        <f t="shared" si="0"/>
        <v>127.52</v>
      </c>
      <c r="N53" s="21" t="s">
        <v>35</v>
      </c>
      <c r="O53" s="21" t="s">
        <v>36</v>
      </c>
      <c r="P53" s="24" t="s">
        <v>37</v>
      </c>
      <c r="Q53" s="21" t="s">
        <v>35</v>
      </c>
      <c r="R53" s="21" t="s">
        <v>36</v>
      </c>
      <c r="S53" s="21" t="s">
        <v>38</v>
      </c>
      <c r="T53" s="21" t="s">
        <v>39</v>
      </c>
      <c r="U53" s="24" t="s">
        <v>40</v>
      </c>
    </row>
    <row r="54" spans="1:21" ht="16.5" customHeight="1">
      <c r="A54" s="29"/>
      <c r="B54" s="30"/>
      <c r="C54" s="30"/>
      <c r="D54" s="30"/>
      <c r="E54" s="30"/>
      <c r="F54" s="30"/>
      <c r="G54" s="30"/>
      <c r="H54" s="31" t="s">
        <v>154</v>
      </c>
      <c r="I54" s="32">
        <f>SUM(I11:I53)</f>
        <v>517</v>
      </c>
      <c r="J54" s="33"/>
      <c r="K54" s="34">
        <f>SUM(K11:K53)</f>
        <v>2438.14</v>
      </c>
      <c r="L54" s="34">
        <f>SUM(L11:L53)</f>
        <v>386.9</v>
      </c>
      <c r="M54" s="34">
        <f>SUM(M11:M53)</f>
        <v>2825.040000000001</v>
      </c>
      <c r="N54" s="30"/>
      <c r="O54" s="30"/>
      <c r="P54" s="30"/>
      <c r="Q54" s="30"/>
      <c r="R54" s="30"/>
      <c r="S54" s="30"/>
      <c r="T54" s="30"/>
      <c r="U54" s="30"/>
    </row>
    <row r="55" spans="1:22" ht="16.5">
      <c r="A55" s="35"/>
      <c r="B55" s="36"/>
      <c r="C55" s="36"/>
      <c r="D55" s="36"/>
      <c r="E55" s="36"/>
      <c r="F55" s="36"/>
      <c r="G55" s="36"/>
      <c r="H55" s="36"/>
      <c r="I55" s="37"/>
      <c r="J55" s="36"/>
      <c r="K55" s="36"/>
      <c r="L55" s="36"/>
      <c r="M55" s="37"/>
      <c r="N55" s="36"/>
      <c r="O55" s="36"/>
      <c r="P55" s="36"/>
      <c r="Q55" s="36"/>
      <c r="R55" s="36"/>
      <c r="S55" s="12"/>
      <c r="T55" s="12"/>
      <c r="U55" s="38"/>
      <c r="V55" s="30"/>
    </row>
    <row r="56" spans="1:21" ht="15.75">
      <c r="A56" s="35"/>
      <c r="B56" s="36"/>
      <c r="C56" s="36"/>
      <c r="D56" s="36"/>
      <c r="E56" s="36"/>
      <c r="F56" s="36"/>
      <c r="G56" s="36"/>
      <c r="H56" s="36"/>
      <c r="I56" s="37"/>
      <c r="J56" s="36"/>
      <c r="K56" s="36"/>
      <c r="L56" s="36"/>
      <c r="M56" s="37"/>
      <c r="N56" s="36"/>
      <c r="O56" s="36"/>
      <c r="P56" s="36"/>
      <c r="Q56" s="36"/>
      <c r="R56" s="36"/>
      <c r="S56" s="12"/>
      <c r="T56" s="12"/>
      <c r="U56" s="13"/>
    </row>
    <row r="57" spans="7:16" ht="15.75">
      <c r="G57" s="30"/>
      <c r="H57" s="30"/>
      <c r="I57" s="30"/>
      <c r="J57" s="30"/>
      <c r="K57" s="30"/>
      <c r="L57" s="30"/>
      <c r="M57" s="30"/>
      <c r="N57" s="30"/>
      <c r="O57" s="30"/>
      <c r="P57" s="30"/>
    </row>
    <row r="58" spans="7:16" ht="15.75">
      <c r="G58" s="30"/>
      <c r="H58" s="39"/>
      <c r="I58" s="39"/>
      <c r="J58" s="40"/>
      <c r="K58" s="41"/>
      <c r="L58" s="41"/>
      <c r="M58" s="30"/>
      <c r="N58" s="30"/>
      <c r="O58" s="30"/>
      <c r="P58" s="30"/>
    </row>
    <row r="59" spans="7:16" ht="15.75">
      <c r="G59" s="30"/>
      <c r="H59" s="39"/>
      <c r="I59" s="39"/>
      <c r="J59" s="41"/>
      <c r="K59" s="42"/>
      <c r="L59" s="42"/>
      <c r="M59" s="30"/>
      <c r="N59" s="30"/>
      <c r="O59" s="30"/>
      <c r="P59" s="30"/>
    </row>
    <row r="60" spans="7:16" ht="15.75">
      <c r="G60" s="30"/>
      <c r="H60" s="39"/>
      <c r="I60" s="39"/>
      <c r="J60" s="41"/>
      <c r="K60" s="42"/>
      <c r="L60" s="42"/>
      <c r="M60" s="30"/>
      <c r="N60" s="30"/>
      <c r="O60" s="43"/>
      <c r="P60" s="30"/>
    </row>
    <row r="61" spans="7:16" ht="15.75">
      <c r="G61" s="30"/>
      <c r="H61" s="39"/>
      <c r="I61" s="39"/>
      <c r="J61" s="41"/>
      <c r="K61" s="42"/>
      <c r="L61" s="42"/>
      <c r="M61" s="30"/>
      <c r="N61" s="30"/>
      <c r="O61" s="30"/>
      <c r="P61" s="30"/>
    </row>
    <row r="62" spans="7:16" ht="15.75">
      <c r="G62" s="30"/>
      <c r="H62" s="39"/>
      <c r="I62" s="39"/>
      <c r="J62" s="41"/>
      <c r="K62" s="42"/>
      <c r="L62" s="42"/>
      <c r="M62" s="30"/>
      <c r="N62" s="30"/>
      <c r="O62" s="30"/>
      <c r="P62" s="30"/>
    </row>
    <row r="63" spans="7:16" ht="15.75">
      <c r="G63" s="30"/>
      <c r="H63" s="39"/>
      <c r="I63" s="39"/>
      <c r="J63" s="41"/>
      <c r="K63" s="42"/>
      <c r="L63" s="42"/>
      <c r="M63" s="30"/>
      <c r="N63" s="30"/>
      <c r="O63" s="30"/>
      <c r="P63" s="30"/>
    </row>
    <row r="64" spans="7:16" ht="15.75">
      <c r="G64" s="30"/>
      <c r="H64" s="39"/>
      <c r="I64" s="39"/>
      <c r="J64" s="41"/>
      <c r="K64" s="42"/>
      <c r="L64" s="42"/>
      <c r="M64" s="30"/>
      <c r="N64" s="30"/>
      <c r="O64" s="30"/>
      <c r="P64" s="30"/>
    </row>
    <row r="65" spans="7:16" ht="15.75"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spans="7:16" ht="15.75"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7:16" ht="15.75"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7:16" ht="15.75"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7:16" ht="15.75">
      <c r="G69" s="30"/>
      <c r="H69" s="30"/>
      <c r="I69" s="30"/>
      <c r="J69" s="30"/>
      <c r="K69" s="30"/>
      <c r="L69" s="30"/>
      <c r="M69" s="30"/>
      <c r="N69" s="30"/>
      <c r="O69" s="30"/>
      <c r="P69" s="30"/>
    </row>
  </sheetData>
  <sheetProtection selectLockedCells="1" selectUnlockedCells="1"/>
  <mergeCells count="5">
    <mergeCell ref="K8:M9"/>
    <mergeCell ref="N8:R8"/>
    <mergeCell ref="C9:G9"/>
    <mergeCell ref="N9:P9"/>
    <mergeCell ref="Q9:R9"/>
  </mergeCells>
  <conditionalFormatting sqref="H18:H53 H8:H16">
    <cfRule type="expression" priority="1" dxfId="0" stopIfTrue="1">
      <formula>AND(COUNTIF($H:$H,H65433)&gt;1,NOT(ISBLANK(H65433)))</formula>
    </cfRule>
  </conditionalFormatting>
  <conditionalFormatting sqref="H18:H35 H11:H16">
    <cfRule type="expression" priority="2" dxfId="0" stopIfTrue="1">
      <formula>AND(COUNTIF($H:$H,H10)&gt;1,NOT(ISBLANK(H10)))</formula>
    </cfRule>
  </conditionalFormatting>
  <conditionalFormatting sqref="H11:H12">
    <cfRule type="expression" priority="3" dxfId="0" stopIfTrue="1">
      <formula>AND(COUNTIF($H:$H,H10)&gt;1,NOT(ISBLANK(H10)))</formula>
    </cfRule>
  </conditionalFormatting>
  <conditionalFormatting sqref="H11:H12">
    <cfRule type="expression" priority="4" dxfId="0" stopIfTrue="1">
      <formula>AND(COUNTIF($H:$H,H10)&gt;1,NOT(ISBLANK(H10)))</formula>
    </cfRule>
  </conditionalFormatting>
  <conditionalFormatting sqref="H12">
    <cfRule type="expression" priority="5" dxfId="0" stopIfTrue="1">
      <formula>AND(COUNTIF($H:$H,H11)&gt;1,NOT(ISBLANK(H11)))</formula>
    </cfRule>
  </conditionalFormatting>
  <conditionalFormatting sqref="H11:H12">
    <cfRule type="expression" priority="6" dxfId="0" stopIfTrue="1">
      <formula>AND(COUNTIF($H:$H,H10)&gt;1,NOT(ISBLANK(H10)))</formula>
    </cfRule>
  </conditionalFormatting>
  <printOptions/>
  <pageMargins left="0.7875" right="0.7875" top="0.8861111111111111" bottom="0.8861111111111111" header="0.5118055555555555" footer="0.5118055555555555"/>
  <pageSetup horizontalDpi="300" verticalDpi="300" orientation="landscape" paperSize="8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7"/>
  <sheetViews>
    <sheetView zoomScale="110" zoomScaleNormal="110" workbookViewId="0" topLeftCell="A148">
      <selection activeCell="D168" sqref="D168"/>
    </sheetView>
  </sheetViews>
  <sheetFormatPr defaultColWidth="9.140625" defaultRowHeight="12.75" customHeight="1"/>
  <cols>
    <col min="1" max="1" width="3.421875" style="35" customWidth="1"/>
    <col min="2" max="2" width="33.140625" style="36" customWidth="1"/>
    <col min="3" max="3" width="9.421875" style="36" customWidth="1"/>
    <col min="4" max="4" width="13.421875" style="36" customWidth="1"/>
    <col min="5" max="5" width="9.421875" style="36" customWidth="1"/>
    <col min="6" max="6" width="5.421875" style="36" customWidth="1"/>
    <col min="7" max="7" width="11.421875" style="36" customWidth="1"/>
    <col min="8" max="8" width="28.421875" style="36" customWidth="1"/>
    <col min="9" max="9" width="6.421875" style="37" customWidth="1"/>
    <col min="10" max="10" width="6.421875" style="36" customWidth="1"/>
    <col min="11" max="11" width="9.421875" style="36" customWidth="1"/>
    <col min="12" max="12" width="7.421875" style="36" customWidth="1"/>
    <col min="13" max="13" width="8.421875" style="36" customWidth="1"/>
    <col min="14" max="14" width="9.421875" style="37" customWidth="1"/>
    <col min="15" max="15" width="11.421875" style="36" customWidth="1"/>
    <col min="16" max="16" width="24.421875" style="36" customWidth="1"/>
    <col min="17" max="17" width="9.421875" style="36" customWidth="1"/>
    <col min="18" max="18" width="21.421875" style="36" customWidth="1"/>
    <col min="19" max="19" width="26.421875" style="36" customWidth="1"/>
    <col min="20" max="20" width="10.421875" style="12" customWidth="1"/>
    <col min="21" max="21" width="8.421875" style="12" customWidth="1"/>
    <col min="22" max="22" width="8.421875" style="44" customWidth="1"/>
    <col min="23" max="23" width="9.00390625" style="45" customWidth="1"/>
    <col min="24" max="25" width="9.00390625" style="46" customWidth="1"/>
    <col min="26" max="28" width="9.00390625" style="47" customWidth="1"/>
    <col min="29" max="29" width="9.00390625" style="48" customWidth="1"/>
    <col min="30" max="30" width="6.8515625" style="48" customWidth="1"/>
    <col min="31" max="31" width="10.00390625" style="48" customWidth="1"/>
    <col min="32" max="33" width="16.421875" style="49" customWidth="1"/>
    <col min="34" max="34" width="15.421875" style="49" customWidth="1"/>
    <col min="35" max="35" width="15.7109375" style="49" customWidth="1"/>
    <col min="36" max="37" width="15.421875" style="49" customWidth="1"/>
    <col min="38" max="39" width="15.8515625" style="49" customWidth="1"/>
    <col min="40" max="40" width="12.8515625" style="49" customWidth="1"/>
    <col min="41" max="41" width="15.421875" style="49" customWidth="1"/>
    <col min="42" max="43" width="12.421875" style="49" customWidth="1"/>
    <col min="44" max="44" width="15.421875" style="49" customWidth="1"/>
    <col min="45" max="46" width="8.421875" style="49" customWidth="1"/>
    <col min="47" max="47" width="16.8515625" style="49" customWidth="1"/>
    <col min="48" max="48" width="10.57421875" style="49" customWidth="1"/>
    <col min="49" max="49" width="10.421875" style="49" customWidth="1"/>
    <col min="50" max="50" width="12.421875" style="49" customWidth="1"/>
    <col min="51" max="52" width="8.421875" style="49" customWidth="1"/>
    <col min="53" max="53" width="11.8515625" style="49" customWidth="1"/>
    <col min="54" max="55" width="8.421875" style="49" customWidth="1"/>
    <col min="56" max="56" width="13.00390625" style="49" customWidth="1"/>
    <col min="57" max="58" width="8.421875" style="49" customWidth="1"/>
    <col min="59" max="59" width="12.7109375" style="49" customWidth="1"/>
    <col min="60" max="61" width="8.421875" style="49" customWidth="1"/>
    <col min="62" max="62" width="12.421875" style="49" customWidth="1"/>
    <col min="63" max="64" width="8.421875" style="49" customWidth="1"/>
    <col min="65" max="65" width="12.421875" style="49" customWidth="1"/>
    <col min="66" max="67" width="8.421875" style="49" customWidth="1"/>
    <col min="68" max="68" width="12.421875" style="49" customWidth="1"/>
    <col min="69" max="69" width="10.8515625" style="49" customWidth="1"/>
    <col min="70" max="71" width="8.421875" style="49" customWidth="1"/>
    <col min="72" max="253" width="8.421875" style="44" customWidth="1"/>
    <col min="254" max="16384" width="8.421875" style="0" customWidth="1"/>
  </cols>
  <sheetData>
    <row r="1" spans="1:256" ht="12.75" customHeight="1">
      <c r="A1" s="9"/>
      <c r="B1" s="1"/>
      <c r="C1" s="2"/>
      <c r="D1" s="1"/>
      <c r="E1" s="3"/>
      <c r="F1" s="2"/>
      <c r="G1" s="4"/>
      <c r="H1" s="4"/>
      <c r="I1" s="5"/>
      <c r="J1" s="4"/>
      <c r="K1" s="6"/>
      <c r="L1" s="6"/>
      <c r="M1" s="6"/>
      <c r="N1" s="50"/>
      <c r="O1" s="51"/>
      <c r="P1" s="51"/>
      <c r="Q1" s="51"/>
      <c r="R1" s="51"/>
      <c r="S1" s="51"/>
      <c r="IT1" s="30"/>
      <c r="IU1" s="30"/>
      <c r="IV1" s="30"/>
    </row>
    <row r="2" spans="1:256" ht="12.75" customHeight="1">
      <c r="A2" s="9"/>
      <c r="B2" s="1"/>
      <c r="C2" s="2"/>
      <c r="D2" s="1"/>
      <c r="E2" s="3" t="s">
        <v>155</v>
      </c>
      <c r="F2" s="2"/>
      <c r="G2" s="4"/>
      <c r="H2" s="4"/>
      <c r="I2" s="5"/>
      <c r="J2" s="4"/>
      <c r="K2" s="6"/>
      <c r="L2" s="6"/>
      <c r="M2" s="6"/>
      <c r="N2" s="50"/>
      <c r="O2" s="51"/>
      <c r="P2" s="51"/>
      <c r="Q2" s="51"/>
      <c r="R2" s="51"/>
      <c r="S2" s="51"/>
      <c r="IT2" s="30"/>
      <c r="IU2" s="30"/>
      <c r="IV2" s="30"/>
    </row>
    <row r="3" spans="1:256" ht="12.75" customHeight="1">
      <c r="A3" s="9"/>
      <c r="B3" s="1"/>
      <c r="C3" s="2"/>
      <c r="D3" s="1"/>
      <c r="E3" s="2"/>
      <c r="F3" s="2"/>
      <c r="G3" s="4"/>
      <c r="H3" s="4"/>
      <c r="I3" s="5"/>
      <c r="J3" s="4"/>
      <c r="K3" s="6"/>
      <c r="L3" s="6"/>
      <c r="M3" s="6"/>
      <c r="N3" s="50"/>
      <c r="O3" s="51"/>
      <c r="P3" s="51"/>
      <c r="Q3" s="51"/>
      <c r="R3" s="51"/>
      <c r="S3" s="51"/>
      <c r="IT3" s="30"/>
      <c r="IU3" s="30"/>
      <c r="IV3" s="30"/>
    </row>
    <row r="4" spans="1:256" ht="12.75" customHeight="1">
      <c r="A4" s="9"/>
      <c r="B4" s="1"/>
      <c r="C4" s="2"/>
      <c r="D4" s="1"/>
      <c r="E4" s="2"/>
      <c r="F4" s="2"/>
      <c r="G4" s="7" t="s">
        <v>156</v>
      </c>
      <c r="H4" s="4"/>
      <c r="I4" s="5"/>
      <c r="J4" s="4"/>
      <c r="K4" s="6"/>
      <c r="L4" s="6"/>
      <c r="M4" s="6"/>
      <c r="N4" s="50"/>
      <c r="O4" s="51"/>
      <c r="P4" s="51"/>
      <c r="Q4" s="51"/>
      <c r="R4" s="51"/>
      <c r="S4" s="51"/>
      <c r="IT4" s="30"/>
      <c r="IU4" s="30"/>
      <c r="IV4" s="30"/>
    </row>
    <row r="5" spans="1:256" ht="12.75" customHeight="1">
      <c r="A5" s="9"/>
      <c r="B5" s="8" t="s">
        <v>157</v>
      </c>
      <c r="C5" s="2"/>
      <c r="D5" s="1"/>
      <c r="E5" s="2"/>
      <c r="F5" s="2"/>
      <c r="G5" s="7"/>
      <c r="H5" s="4"/>
      <c r="I5" s="5"/>
      <c r="J5" s="4"/>
      <c r="K5" s="6"/>
      <c r="L5" s="6"/>
      <c r="M5" s="6"/>
      <c r="N5" s="50"/>
      <c r="O5" s="51"/>
      <c r="P5" s="51"/>
      <c r="Q5" s="51"/>
      <c r="R5" s="51"/>
      <c r="S5" s="51"/>
      <c r="IT5" s="30"/>
      <c r="IU5" s="30"/>
      <c r="IV5" s="30"/>
    </row>
    <row r="6" spans="1:256" ht="12.75" customHeight="1">
      <c r="A6" s="9"/>
      <c r="B6" s="1"/>
      <c r="C6" s="2"/>
      <c r="D6" s="1"/>
      <c r="E6" s="2"/>
      <c r="F6" s="2"/>
      <c r="G6" s="7"/>
      <c r="H6" s="4"/>
      <c r="I6" s="5"/>
      <c r="J6" s="4"/>
      <c r="K6" s="6"/>
      <c r="L6" s="6"/>
      <c r="M6" s="6"/>
      <c r="N6" s="50"/>
      <c r="O6" s="51"/>
      <c r="P6" s="51"/>
      <c r="Q6" s="51"/>
      <c r="R6" s="51"/>
      <c r="S6" s="51"/>
      <c r="IT6" s="30"/>
      <c r="IU6" s="30"/>
      <c r="IV6" s="30"/>
    </row>
    <row r="7" spans="1:256" ht="12.75" customHeight="1">
      <c r="A7" s="52">
        <v>1</v>
      </c>
      <c r="B7" s="53" t="s">
        <v>158</v>
      </c>
      <c r="C7" s="2"/>
      <c r="D7" s="1"/>
      <c r="E7" s="2"/>
      <c r="F7" s="2"/>
      <c r="G7" s="4"/>
      <c r="H7" s="4"/>
      <c r="I7" s="5"/>
      <c r="J7" s="4"/>
      <c r="K7" s="6"/>
      <c r="L7" s="6"/>
      <c r="M7" s="6"/>
      <c r="N7" s="50"/>
      <c r="O7" s="51"/>
      <c r="P7" s="51"/>
      <c r="Q7" s="51"/>
      <c r="R7" s="51"/>
      <c r="S7" s="51"/>
      <c r="IT7" s="30"/>
      <c r="IU7" s="30"/>
      <c r="IV7" s="30"/>
    </row>
    <row r="8" spans="1:256" ht="12.75" customHeight="1">
      <c r="A8" s="52"/>
      <c r="B8" s="53" t="s">
        <v>159</v>
      </c>
      <c r="C8" s="2"/>
      <c r="D8" s="1"/>
      <c r="E8" s="2"/>
      <c r="F8" s="2"/>
      <c r="G8" s="4"/>
      <c r="H8" s="4"/>
      <c r="I8" s="5"/>
      <c r="J8" s="4"/>
      <c r="K8" s="6"/>
      <c r="L8" s="6"/>
      <c r="M8" s="6"/>
      <c r="N8" s="50"/>
      <c r="O8" s="51"/>
      <c r="P8" s="51"/>
      <c r="Q8" s="51"/>
      <c r="R8" s="51"/>
      <c r="S8" s="51"/>
      <c r="IT8" s="30"/>
      <c r="IU8" s="30"/>
      <c r="IV8" s="30"/>
    </row>
    <row r="9" spans="1:256" ht="12.75" customHeight="1">
      <c r="A9" s="52"/>
      <c r="B9" s="53" t="s">
        <v>160</v>
      </c>
      <c r="C9" s="2"/>
      <c r="D9" s="1"/>
      <c r="E9" s="2"/>
      <c r="F9" s="2"/>
      <c r="G9" s="4"/>
      <c r="H9" s="4"/>
      <c r="I9" s="5"/>
      <c r="J9" s="4"/>
      <c r="K9" s="6"/>
      <c r="L9" s="6"/>
      <c r="M9" s="6"/>
      <c r="N9" s="50"/>
      <c r="O9" s="51"/>
      <c r="P9" s="51"/>
      <c r="Q9" s="51"/>
      <c r="R9" s="51"/>
      <c r="S9" s="51"/>
      <c r="IT9" s="30"/>
      <c r="IU9" s="30"/>
      <c r="IV9" s="30"/>
    </row>
    <row r="10" spans="1:256" ht="12.75" customHeight="1">
      <c r="A10" s="52"/>
      <c r="B10" s="53" t="s">
        <v>161</v>
      </c>
      <c r="C10" s="2"/>
      <c r="D10" s="1"/>
      <c r="E10" s="2"/>
      <c r="F10" s="2"/>
      <c r="G10" s="4"/>
      <c r="H10" s="4"/>
      <c r="I10" s="5"/>
      <c r="J10" s="4"/>
      <c r="K10" s="6"/>
      <c r="L10" s="6"/>
      <c r="M10" s="6"/>
      <c r="N10" s="50"/>
      <c r="O10" s="51"/>
      <c r="P10" s="51"/>
      <c r="Q10" s="51"/>
      <c r="R10" s="51"/>
      <c r="S10" s="51"/>
      <c r="IT10" s="30"/>
      <c r="IU10" s="30"/>
      <c r="IV10" s="30"/>
    </row>
    <row r="11" spans="1:256" ht="12.75" customHeight="1">
      <c r="A11" s="52"/>
      <c r="B11" s="54" t="s">
        <v>5</v>
      </c>
      <c r="C11" s="2"/>
      <c r="D11" s="1"/>
      <c r="E11" s="2"/>
      <c r="F11" s="2"/>
      <c r="G11" s="4"/>
      <c r="H11" s="4"/>
      <c r="I11" s="5"/>
      <c r="J11" s="4"/>
      <c r="K11" s="6"/>
      <c r="L11" s="6"/>
      <c r="M11" s="6"/>
      <c r="N11" s="50"/>
      <c r="O11" s="51"/>
      <c r="P11" s="51"/>
      <c r="Q11" s="51"/>
      <c r="R11" s="51"/>
      <c r="S11" s="51"/>
      <c r="IT11" s="30"/>
      <c r="IU11" s="30"/>
      <c r="IV11" s="30"/>
    </row>
    <row r="12" spans="1:19" ht="21" customHeight="1">
      <c r="A12" s="9"/>
      <c r="B12"/>
      <c r="C12" s="2"/>
      <c r="D12" s="1"/>
      <c r="E12" s="2"/>
      <c r="F12" s="2"/>
      <c r="G12" s="4"/>
      <c r="H12" s="4"/>
      <c r="I12" s="5"/>
      <c r="J12" s="4"/>
      <c r="K12" s="10" t="s">
        <v>7</v>
      </c>
      <c r="L12" s="10"/>
      <c r="M12" s="10"/>
      <c r="N12" s="10"/>
      <c r="O12" s="11" t="s">
        <v>8</v>
      </c>
      <c r="P12" s="11"/>
      <c r="Q12" s="11"/>
      <c r="R12" s="11"/>
      <c r="S12" s="11"/>
    </row>
    <row r="13" spans="1:70" ht="27.75" customHeight="1">
      <c r="A13" s="14"/>
      <c r="B13" s="15"/>
      <c r="C13" s="10" t="s">
        <v>9</v>
      </c>
      <c r="D13" s="10"/>
      <c r="E13" s="10"/>
      <c r="F13" s="10"/>
      <c r="G13" s="10"/>
      <c r="H13" s="15"/>
      <c r="I13" s="16"/>
      <c r="J13" s="17"/>
      <c r="K13" s="10"/>
      <c r="L13" s="10"/>
      <c r="M13" s="10"/>
      <c r="N13" s="10"/>
      <c r="O13" s="10" t="s">
        <v>10</v>
      </c>
      <c r="P13" s="10"/>
      <c r="Q13" s="10"/>
      <c r="R13" s="10" t="s">
        <v>11</v>
      </c>
      <c r="S13" s="10"/>
      <c r="W13" s="55" t="s">
        <v>162</v>
      </c>
      <c r="X13" s="55"/>
      <c r="Y13" s="55"/>
      <c r="Z13" s="56" t="s">
        <v>163</v>
      </c>
      <c r="AA13" s="56"/>
      <c r="AB13" s="56"/>
      <c r="AC13" s="57" t="s">
        <v>164</v>
      </c>
      <c r="AD13" s="57"/>
      <c r="AE13" s="57"/>
      <c r="AF13" s="58"/>
      <c r="AG13" s="58" t="s">
        <v>165</v>
      </c>
      <c r="AH13" s="58"/>
      <c r="AI13" s="58"/>
      <c r="AJ13" s="58" t="s">
        <v>165</v>
      </c>
      <c r="AK13" s="58"/>
      <c r="AL13" s="58"/>
      <c r="AM13" s="58" t="s">
        <v>165</v>
      </c>
      <c r="AN13" s="58"/>
      <c r="AO13" s="58"/>
      <c r="AP13" s="58" t="s">
        <v>165</v>
      </c>
      <c r="AQ13" s="58"/>
      <c r="AR13" s="58"/>
      <c r="AS13" s="58" t="s">
        <v>165</v>
      </c>
      <c r="AT13" s="58"/>
      <c r="AU13" s="58"/>
      <c r="AV13" s="58" t="s">
        <v>165</v>
      </c>
      <c r="AW13" s="58"/>
      <c r="AX13" s="58"/>
      <c r="AY13" s="58" t="s">
        <v>165</v>
      </c>
      <c r="AZ13" s="58"/>
      <c r="BA13" s="58"/>
      <c r="BB13" s="58" t="s">
        <v>165</v>
      </c>
      <c r="BC13" s="58"/>
      <c r="BD13" s="58"/>
      <c r="BE13" s="58" t="s">
        <v>165</v>
      </c>
      <c r="BF13" s="58"/>
      <c r="BG13" s="58"/>
      <c r="BH13" s="58" t="s">
        <v>165</v>
      </c>
      <c r="BI13" s="58"/>
      <c r="BJ13" s="58"/>
      <c r="BK13" s="58" t="s">
        <v>165</v>
      </c>
      <c r="BL13" s="58"/>
      <c r="BM13" s="58" t="s">
        <v>165</v>
      </c>
      <c r="BN13" s="58"/>
      <c r="BO13" s="58"/>
      <c r="BP13" s="58" t="s">
        <v>165</v>
      </c>
      <c r="BQ13" s="58"/>
      <c r="BR13" s="58"/>
    </row>
    <row r="14" spans="1:70" ht="27.75" customHeight="1">
      <c r="A14" s="18" t="s">
        <v>12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9" t="s">
        <v>20</v>
      </c>
      <c r="J14" s="10" t="s">
        <v>21</v>
      </c>
      <c r="K14" s="10" t="s">
        <v>22</v>
      </c>
      <c r="L14" s="10" t="s">
        <v>23</v>
      </c>
      <c r="M14" s="10" t="s">
        <v>166</v>
      </c>
      <c r="N14" s="19" t="s">
        <v>24</v>
      </c>
      <c r="O14" s="10" t="s">
        <v>13</v>
      </c>
      <c r="P14" s="10" t="s">
        <v>9</v>
      </c>
      <c r="Q14" s="10" t="s">
        <v>25</v>
      </c>
      <c r="R14" s="10" t="s">
        <v>13</v>
      </c>
      <c r="S14" s="10" t="s">
        <v>9</v>
      </c>
      <c r="T14" s="10" t="s">
        <v>26</v>
      </c>
      <c r="U14" s="10" t="s">
        <v>27</v>
      </c>
      <c r="V14" s="59" t="s">
        <v>167</v>
      </c>
      <c r="W14" s="55" t="s">
        <v>168</v>
      </c>
      <c r="X14" s="60" t="s">
        <v>169</v>
      </c>
      <c r="Y14" s="60" t="s">
        <v>154</v>
      </c>
      <c r="Z14" s="56" t="s">
        <v>168</v>
      </c>
      <c r="AA14" s="56" t="s">
        <v>169</v>
      </c>
      <c r="AB14" s="61" t="s">
        <v>154</v>
      </c>
      <c r="AC14" s="62" t="s">
        <v>168</v>
      </c>
      <c r="AD14" s="62" t="s">
        <v>169</v>
      </c>
      <c r="AE14" s="63" t="s">
        <v>154</v>
      </c>
      <c r="AF14" s="58" t="s">
        <v>170</v>
      </c>
      <c r="AG14" s="58" t="s">
        <v>168</v>
      </c>
      <c r="AH14" s="58" t="s">
        <v>169</v>
      </c>
      <c r="AI14" s="58" t="s">
        <v>170</v>
      </c>
      <c r="AJ14" s="58" t="s">
        <v>168</v>
      </c>
      <c r="AK14" s="58" t="s">
        <v>169</v>
      </c>
      <c r="AL14" s="58" t="s">
        <v>170</v>
      </c>
      <c r="AM14" s="58" t="s">
        <v>168</v>
      </c>
      <c r="AN14" s="58" t="s">
        <v>169</v>
      </c>
      <c r="AO14" s="58" t="s">
        <v>170</v>
      </c>
      <c r="AP14" s="58" t="s">
        <v>168</v>
      </c>
      <c r="AQ14" s="58" t="s">
        <v>169</v>
      </c>
      <c r="AR14" s="58" t="s">
        <v>170</v>
      </c>
      <c r="AS14" s="58" t="s">
        <v>168</v>
      </c>
      <c r="AT14" s="58" t="s">
        <v>169</v>
      </c>
      <c r="AU14" s="58" t="s">
        <v>170</v>
      </c>
      <c r="AV14" s="58" t="s">
        <v>168</v>
      </c>
      <c r="AW14" s="58" t="s">
        <v>169</v>
      </c>
      <c r="AX14" s="58" t="s">
        <v>170</v>
      </c>
      <c r="AY14" s="58" t="s">
        <v>168</v>
      </c>
      <c r="AZ14" s="58" t="s">
        <v>169</v>
      </c>
      <c r="BA14" s="58" t="s">
        <v>170</v>
      </c>
      <c r="BB14" s="58" t="s">
        <v>168</v>
      </c>
      <c r="BC14" s="58" t="s">
        <v>169</v>
      </c>
      <c r="BD14" s="58" t="s">
        <v>170</v>
      </c>
      <c r="BE14" s="58" t="s">
        <v>168</v>
      </c>
      <c r="BF14" s="58" t="s">
        <v>169</v>
      </c>
      <c r="BG14" s="58" t="s">
        <v>170</v>
      </c>
      <c r="BH14" s="58" t="s">
        <v>168</v>
      </c>
      <c r="BI14" s="58" t="s">
        <v>169</v>
      </c>
      <c r="BJ14" s="58" t="s">
        <v>170</v>
      </c>
      <c r="BK14" s="58" t="s">
        <v>168</v>
      </c>
      <c r="BL14" s="58" t="s">
        <v>169</v>
      </c>
      <c r="BM14" s="58" t="s">
        <v>170</v>
      </c>
      <c r="BN14" s="58" t="s">
        <v>168</v>
      </c>
      <c r="BO14" s="58" t="s">
        <v>169</v>
      </c>
      <c r="BP14" s="58" t="s">
        <v>170</v>
      </c>
      <c r="BQ14" s="58" t="s">
        <v>168</v>
      </c>
      <c r="BR14" s="58" t="s">
        <v>169</v>
      </c>
    </row>
    <row r="15" spans="1:256" ht="13.5" customHeight="1">
      <c r="A15" s="20" t="s">
        <v>100</v>
      </c>
      <c r="B15" s="21" t="s">
        <v>171</v>
      </c>
      <c r="C15" s="22" t="s">
        <v>172</v>
      </c>
      <c r="D15" s="22"/>
      <c r="E15" s="23"/>
      <c r="F15" s="23" t="s">
        <v>32</v>
      </c>
      <c r="G15" s="21" t="s">
        <v>30</v>
      </c>
      <c r="H15" s="23" t="s">
        <v>173</v>
      </c>
      <c r="I15" s="25">
        <v>15</v>
      </c>
      <c r="J15" s="24" t="s">
        <v>51</v>
      </c>
      <c r="K15" s="64">
        <v>13.99</v>
      </c>
      <c r="L15" s="26">
        <v>0</v>
      </c>
      <c r="M15" s="26">
        <v>0</v>
      </c>
      <c r="N15" s="26">
        <f aca="true" t="shared" si="0" ref="N15:N65">K15+L15</f>
        <v>13.99</v>
      </c>
      <c r="O15" s="65" t="s">
        <v>174</v>
      </c>
      <c r="P15" s="65" t="s">
        <v>175</v>
      </c>
      <c r="Q15" s="66" t="s">
        <v>176</v>
      </c>
      <c r="R15" s="65" t="s">
        <v>174</v>
      </c>
      <c r="S15" s="65" t="s">
        <v>175</v>
      </c>
      <c r="T15" s="21" t="s">
        <v>38</v>
      </c>
      <c r="U15" s="21" t="s">
        <v>39</v>
      </c>
      <c r="V15" s="58" t="s">
        <v>40</v>
      </c>
      <c r="W15" s="67">
        <f aca="true" t="shared" si="1" ref="W15:W61">Z15*36/1000</f>
        <v>17.75232</v>
      </c>
      <c r="X15" s="68">
        <f aca="true" t="shared" si="2" ref="X15:X65">AA15*36/1000</f>
        <v>0</v>
      </c>
      <c r="Y15" s="68">
        <f aca="true" t="shared" si="3" ref="Y15:Y65">W15+X15</f>
        <v>17.75232</v>
      </c>
      <c r="Z15" s="56">
        <f aca="true" t="shared" si="4" ref="Z15:Z17">AC15/12.5</f>
        <v>493.12</v>
      </c>
      <c r="AA15" s="56">
        <f aca="true" t="shared" si="5" ref="AA15:AA17">AD15/12.5</f>
        <v>0</v>
      </c>
      <c r="AB15" s="56">
        <f aca="true" t="shared" si="6" ref="AB15:AB63">Z15+AA15</f>
        <v>493.12</v>
      </c>
      <c r="AC15" s="57">
        <f aca="true" t="shared" si="7" ref="AC15:AC32">AG15+AJ15+AM15+AP15+AS15+AV15+AY15</f>
        <v>6164</v>
      </c>
      <c r="AD15" s="57">
        <f aca="true" t="shared" si="8" ref="AD15:AD32">AH15+AK15+AN15+AQ15+AT15+AW15+AZ15</f>
        <v>0</v>
      </c>
      <c r="AE15" s="57">
        <f aca="true" t="shared" si="9" ref="AE15:AE65">AC15+AD15</f>
        <v>6164</v>
      </c>
      <c r="AF15" s="58" t="s">
        <v>177</v>
      </c>
      <c r="AG15" s="49">
        <v>239</v>
      </c>
      <c r="AH15" s="49">
        <v>0</v>
      </c>
      <c r="AI15" s="49" t="s">
        <v>178</v>
      </c>
      <c r="AJ15" s="49">
        <v>580</v>
      </c>
      <c r="AK15" s="49">
        <v>0</v>
      </c>
      <c r="AL15" s="49" t="s">
        <v>179</v>
      </c>
      <c r="AM15" s="49">
        <v>890</v>
      </c>
      <c r="AN15" s="49">
        <v>0</v>
      </c>
      <c r="AO15" s="49" t="s">
        <v>180</v>
      </c>
      <c r="AP15" s="49">
        <v>1116</v>
      </c>
      <c r="AQ15" s="49">
        <v>0</v>
      </c>
      <c r="AR15" s="49" t="s">
        <v>181</v>
      </c>
      <c r="AS15" s="49">
        <v>1142</v>
      </c>
      <c r="AT15" s="49">
        <v>0</v>
      </c>
      <c r="AU15" s="49" t="s">
        <v>182</v>
      </c>
      <c r="AV15" s="49">
        <v>1352</v>
      </c>
      <c r="AW15" s="49">
        <v>0</v>
      </c>
      <c r="AX15" s="49" t="s">
        <v>183</v>
      </c>
      <c r="AY15" s="49">
        <v>845</v>
      </c>
      <c r="AZ15" s="49">
        <v>0</v>
      </c>
      <c r="IT15" s="44"/>
      <c r="IU15" s="44"/>
      <c r="IV15" s="44"/>
    </row>
    <row r="16" spans="1:256" ht="13.5" customHeight="1">
      <c r="A16" s="20" t="s">
        <v>184</v>
      </c>
      <c r="B16" s="21" t="s">
        <v>185</v>
      </c>
      <c r="C16" s="22" t="s">
        <v>186</v>
      </c>
      <c r="D16" s="22" t="s">
        <v>187</v>
      </c>
      <c r="E16" s="23" t="s">
        <v>100</v>
      </c>
      <c r="F16" s="23" t="s">
        <v>32</v>
      </c>
      <c r="G16" s="21" t="s">
        <v>30</v>
      </c>
      <c r="H16" s="23" t="s">
        <v>188</v>
      </c>
      <c r="I16" s="25">
        <v>11</v>
      </c>
      <c r="J16" s="24" t="s">
        <v>51</v>
      </c>
      <c r="K16" s="64">
        <v>9.24</v>
      </c>
      <c r="L16" s="26">
        <v>0</v>
      </c>
      <c r="M16" s="26">
        <v>0</v>
      </c>
      <c r="N16" s="26">
        <f t="shared" si="0"/>
        <v>9.24</v>
      </c>
      <c r="O16" s="65" t="s">
        <v>174</v>
      </c>
      <c r="P16" s="65" t="s">
        <v>175</v>
      </c>
      <c r="Q16" s="66" t="s">
        <v>176</v>
      </c>
      <c r="R16" s="65" t="s">
        <v>174</v>
      </c>
      <c r="S16" s="65" t="s">
        <v>175</v>
      </c>
      <c r="T16" s="21" t="s">
        <v>38</v>
      </c>
      <c r="U16" s="21" t="s">
        <v>39</v>
      </c>
      <c r="V16" s="58" t="s">
        <v>40</v>
      </c>
      <c r="W16" s="67">
        <f t="shared" si="1"/>
        <v>8.74944</v>
      </c>
      <c r="X16" s="68">
        <f t="shared" si="2"/>
        <v>0</v>
      </c>
      <c r="Y16" s="68">
        <f t="shared" si="3"/>
        <v>8.74944</v>
      </c>
      <c r="Z16" s="56">
        <f t="shared" si="4"/>
        <v>243.04</v>
      </c>
      <c r="AA16" s="56">
        <f t="shared" si="5"/>
        <v>0</v>
      </c>
      <c r="AB16" s="56">
        <f t="shared" si="6"/>
        <v>243.04</v>
      </c>
      <c r="AC16" s="57">
        <f t="shared" si="7"/>
        <v>3038</v>
      </c>
      <c r="AD16" s="57">
        <f t="shared" si="8"/>
        <v>0</v>
      </c>
      <c r="AE16" s="57">
        <f t="shared" si="9"/>
        <v>3038</v>
      </c>
      <c r="AF16" s="49" t="s">
        <v>189</v>
      </c>
      <c r="AG16" s="49">
        <v>488</v>
      </c>
      <c r="AH16" s="49">
        <v>0</v>
      </c>
      <c r="AI16" s="49" t="s">
        <v>190</v>
      </c>
      <c r="AJ16" s="49">
        <v>415</v>
      </c>
      <c r="AK16" s="49">
        <v>0</v>
      </c>
      <c r="AL16" s="49" t="s">
        <v>191</v>
      </c>
      <c r="AM16" s="49">
        <v>471</v>
      </c>
      <c r="AN16" s="49">
        <v>0</v>
      </c>
      <c r="AO16" s="49" t="s">
        <v>180</v>
      </c>
      <c r="AP16" s="49">
        <v>416</v>
      </c>
      <c r="AQ16" s="49">
        <v>0</v>
      </c>
      <c r="AR16" s="49" t="s">
        <v>181</v>
      </c>
      <c r="AS16" s="49">
        <v>382</v>
      </c>
      <c r="AT16" s="49">
        <v>0</v>
      </c>
      <c r="AU16" s="49" t="s">
        <v>192</v>
      </c>
      <c r="AV16" s="49">
        <v>442</v>
      </c>
      <c r="AW16" s="49">
        <v>0</v>
      </c>
      <c r="AX16" s="49" t="s">
        <v>193</v>
      </c>
      <c r="AY16" s="49">
        <v>424</v>
      </c>
      <c r="AZ16" s="49">
        <v>0</v>
      </c>
      <c r="IT16" s="44"/>
      <c r="IU16" s="44"/>
      <c r="IV16" s="44"/>
    </row>
    <row r="17" spans="1:256" ht="13.5" customHeight="1">
      <c r="A17" s="20" t="s">
        <v>194</v>
      </c>
      <c r="B17" s="21" t="s">
        <v>195</v>
      </c>
      <c r="C17" s="22" t="s">
        <v>196</v>
      </c>
      <c r="D17" s="22"/>
      <c r="E17" s="23"/>
      <c r="F17" s="23" t="s">
        <v>32</v>
      </c>
      <c r="G17" s="21" t="s">
        <v>30</v>
      </c>
      <c r="H17" s="23" t="s">
        <v>197</v>
      </c>
      <c r="I17" s="25">
        <v>11</v>
      </c>
      <c r="J17" s="24" t="s">
        <v>51</v>
      </c>
      <c r="K17" s="64">
        <v>46.46</v>
      </c>
      <c r="L17" s="26">
        <v>0</v>
      </c>
      <c r="M17" s="26">
        <v>0</v>
      </c>
      <c r="N17" s="26">
        <f t="shared" si="0"/>
        <v>46.46</v>
      </c>
      <c r="O17" s="65" t="s">
        <v>174</v>
      </c>
      <c r="P17" s="65" t="s">
        <v>175</v>
      </c>
      <c r="Q17" s="66" t="s">
        <v>176</v>
      </c>
      <c r="R17" s="65" t="s">
        <v>174</v>
      </c>
      <c r="S17" s="65" t="s">
        <v>175</v>
      </c>
      <c r="T17" s="21" t="s">
        <v>38</v>
      </c>
      <c r="U17" s="21" t="s">
        <v>39</v>
      </c>
      <c r="V17" s="58" t="s">
        <v>40</v>
      </c>
      <c r="W17" s="67">
        <f t="shared" si="1"/>
        <v>57.37248</v>
      </c>
      <c r="X17" s="68">
        <f t="shared" si="2"/>
        <v>0</v>
      </c>
      <c r="Y17" s="68">
        <f t="shared" si="3"/>
        <v>57.37248</v>
      </c>
      <c r="Z17" s="56">
        <f t="shared" si="4"/>
        <v>1593.68</v>
      </c>
      <c r="AA17" s="56">
        <f t="shared" si="5"/>
        <v>0</v>
      </c>
      <c r="AB17" s="56">
        <f t="shared" si="6"/>
        <v>1593.68</v>
      </c>
      <c r="AC17" s="57">
        <f t="shared" si="7"/>
        <v>19921</v>
      </c>
      <c r="AD17" s="57">
        <f t="shared" si="8"/>
        <v>0</v>
      </c>
      <c r="AE17" s="57">
        <f t="shared" si="9"/>
        <v>19921</v>
      </c>
      <c r="AF17" s="49" t="s">
        <v>189</v>
      </c>
      <c r="AG17" s="49">
        <v>0</v>
      </c>
      <c r="AH17" s="49">
        <v>0</v>
      </c>
      <c r="AI17" s="49" t="s">
        <v>198</v>
      </c>
      <c r="AJ17" s="49">
        <v>6211</v>
      </c>
      <c r="AK17" s="49">
        <v>0</v>
      </c>
      <c r="AL17" s="49" t="s">
        <v>199</v>
      </c>
      <c r="AM17" s="49">
        <v>21</v>
      </c>
      <c r="AN17" s="49">
        <v>0</v>
      </c>
      <c r="AO17" s="49" t="s">
        <v>200</v>
      </c>
      <c r="AP17" s="49">
        <v>319</v>
      </c>
      <c r="AQ17" s="49">
        <v>0</v>
      </c>
      <c r="AR17" s="49" t="s">
        <v>201</v>
      </c>
      <c r="AS17" s="49">
        <v>115</v>
      </c>
      <c r="AT17" s="49">
        <v>0</v>
      </c>
      <c r="AU17" s="49" t="s">
        <v>202</v>
      </c>
      <c r="AV17" s="49">
        <v>671</v>
      </c>
      <c r="AW17" s="49">
        <v>0</v>
      </c>
      <c r="AX17" s="49" t="s">
        <v>203</v>
      </c>
      <c r="AY17" s="49">
        <v>12584</v>
      </c>
      <c r="AZ17" s="49">
        <v>0</v>
      </c>
      <c r="IT17" s="44"/>
      <c r="IU17" s="44"/>
      <c r="IV17" s="44"/>
    </row>
    <row r="18" spans="1:256" ht="13.5" customHeight="1">
      <c r="A18" s="20" t="s">
        <v>204</v>
      </c>
      <c r="B18" s="21" t="s">
        <v>205</v>
      </c>
      <c r="C18" s="22" t="s">
        <v>30</v>
      </c>
      <c r="D18" s="22" t="s">
        <v>206</v>
      </c>
      <c r="E18" s="23" t="s">
        <v>207</v>
      </c>
      <c r="F18" s="23" t="s">
        <v>32</v>
      </c>
      <c r="G18" s="21" t="s">
        <v>30</v>
      </c>
      <c r="H18" s="23" t="s">
        <v>208</v>
      </c>
      <c r="I18" s="25">
        <v>27</v>
      </c>
      <c r="J18" s="24" t="s">
        <v>51</v>
      </c>
      <c r="K18" s="64">
        <v>123.55</v>
      </c>
      <c r="L18" s="26">
        <v>0</v>
      </c>
      <c r="M18" s="26">
        <v>0</v>
      </c>
      <c r="N18" s="26">
        <f t="shared" si="0"/>
        <v>123.55</v>
      </c>
      <c r="O18" s="65" t="s">
        <v>174</v>
      </c>
      <c r="P18" s="65" t="s">
        <v>175</v>
      </c>
      <c r="Q18" s="66" t="s">
        <v>176</v>
      </c>
      <c r="R18" s="65" t="s">
        <v>174</v>
      </c>
      <c r="S18" s="65" t="s">
        <v>175</v>
      </c>
      <c r="T18" s="21" t="s">
        <v>38</v>
      </c>
      <c r="U18" s="21" t="s">
        <v>39</v>
      </c>
      <c r="V18" s="58" t="s">
        <v>40</v>
      </c>
      <c r="W18" s="67">
        <f t="shared" si="1"/>
        <v>175.12919999999997</v>
      </c>
      <c r="X18" s="68">
        <f t="shared" si="2"/>
        <v>0</v>
      </c>
      <c r="Y18" s="69">
        <f t="shared" si="3"/>
        <v>175.12919999999997</v>
      </c>
      <c r="Z18" s="56">
        <f>AC18/10</f>
        <v>4864.7</v>
      </c>
      <c r="AA18" s="56">
        <f>AD18/10</f>
        <v>0</v>
      </c>
      <c r="AB18" s="56">
        <f t="shared" si="6"/>
        <v>4864.7</v>
      </c>
      <c r="AC18" s="57">
        <f t="shared" si="7"/>
        <v>48647</v>
      </c>
      <c r="AD18" s="57">
        <f t="shared" si="8"/>
        <v>0</v>
      </c>
      <c r="AE18" s="57">
        <f t="shared" si="9"/>
        <v>48647</v>
      </c>
      <c r="AF18" s="49" t="s">
        <v>209</v>
      </c>
      <c r="AG18" s="49">
        <v>10620</v>
      </c>
      <c r="AH18" s="49">
        <v>0</v>
      </c>
      <c r="AI18" s="49" t="s">
        <v>210</v>
      </c>
      <c r="AJ18" s="49">
        <v>8730</v>
      </c>
      <c r="AK18" s="49">
        <v>0</v>
      </c>
      <c r="AL18" s="49" t="s">
        <v>211</v>
      </c>
      <c r="AM18" s="49">
        <v>9245</v>
      </c>
      <c r="AN18" s="49">
        <v>0</v>
      </c>
      <c r="AO18" s="49" t="s">
        <v>212</v>
      </c>
      <c r="AP18" s="49">
        <v>10188</v>
      </c>
      <c r="AQ18" s="49">
        <v>0</v>
      </c>
      <c r="AU18" s="49" t="s">
        <v>213</v>
      </c>
      <c r="AV18" s="70">
        <v>9864</v>
      </c>
      <c r="AW18" s="49">
        <v>0</v>
      </c>
      <c r="IT18" s="44"/>
      <c r="IU18" s="44"/>
      <c r="IV18" s="44"/>
    </row>
    <row r="19" spans="1:256" ht="17.25" customHeight="1">
      <c r="A19" s="20" t="s">
        <v>214</v>
      </c>
      <c r="B19" s="21" t="s">
        <v>215</v>
      </c>
      <c r="C19" s="22" t="s">
        <v>30</v>
      </c>
      <c r="D19" s="22" t="s">
        <v>102</v>
      </c>
      <c r="E19" s="23" t="s">
        <v>216</v>
      </c>
      <c r="F19" s="23" t="s">
        <v>32</v>
      </c>
      <c r="G19" s="21" t="s">
        <v>30</v>
      </c>
      <c r="H19" s="23" t="s">
        <v>217</v>
      </c>
      <c r="I19" s="25">
        <v>11</v>
      </c>
      <c r="J19" s="24" t="s">
        <v>51</v>
      </c>
      <c r="K19" s="64">
        <v>34.85</v>
      </c>
      <c r="L19" s="26">
        <v>0</v>
      </c>
      <c r="M19" s="26">
        <v>0</v>
      </c>
      <c r="N19" s="26">
        <f t="shared" si="0"/>
        <v>34.85</v>
      </c>
      <c r="O19" s="65" t="s">
        <v>174</v>
      </c>
      <c r="P19" s="65" t="s">
        <v>175</v>
      </c>
      <c r="Q19" s="66" t="s">
        <v>176</v>
      </c>
      <c r="R19" s="65" t="s">
        <v>174</v>
      </c>
      <c r="S19" s="65" t="s">
        <v>175</v>
      </c>
      <c r="T19" s="21" t="s">
        <v>38</v>
      </c>
      <c r="U19" s="21" t="s">
        <v>39</v>
      </c>
      <c r="V19" s="58" t="s">
        <v>40</v>
      </c>
      <c r="W19" s="67">
        <f t="shared" si="1"/>
        <v>19.34181818181818</v>
      </c>
      <c r="X19" s="68">
        <f t="shared" si="2"/>
        <v>0</v>
      </c>
      <c r="Y19" s="68">
        <f t="shared" si="3"/>
        <v>19.34181818181818</v>
      </c>
      <c r="Z19" s="56">
        <f>AC19/11</f>
        <v>537.2727272727273</v>
      </c>
      <c r="AA19" s="56">
        <f>AD19/11</f>
        <v>0</v>
      </c>
      <c r="AB19" s="56">
        <f t="shared" si="6"/>
        <v>537.2727272727273</v>
      </c>
      <c r="AC19" s="57">
        <f t="shared" si="7"/>
        <v>5910</v>
      </c>
      <c r="AD19" s="57">
        <f t="shared" si="8"/>
        <v>0</v>
      </c>
      <c r="AE19" s="57">
        <f t="shared" si="9"/>
        <v>5910</v>
      </c>
      <c r="AF19" s="49" t="s">
        <v>218</v>
      </c>
      <c r="AG19" s="49">
        <v>3007</v>
      </c>
      <c r="AH19" s="49">
        <v>0</v>
      </c>
      <c r="AI19" s="49" t="s">
        <v>219</v>
      </c>
      <c r="AJ19" s="49">
        <v>1480</v>
      </c>
      <c r="AK19" s="49">
        <v>0</v>
      </c>
      <c r="AL19" s="49" t="s">
        <v>220</v>
      </c>
      <c r="AM19" s="49">
        <v>700</v>
      </c>
      <c r="AN19" s="49">
        <v>0</v>
      </c>
      <c r="AO19" s="49" t="s">
        <v>221</v>
      </c>
      <c r="AP19" s="49">
        <v>255</v>
      </c>
      <c r="AQ19" s="49">
        <v>0</v>
      </c>
      <c r="AU19" s="49" t="s">
        <v>222</v>
      </c>
      <c r="AV19" s="70">
        <v>468</v>
      </c>
      <c r="AW19" s="49">
        <v>0</v>
      </c>
      <c r="IT19" s="44"/>
      <c r="IU19" s="44"/>
      <c r="IV19" s="44"/>
    </row>
    <row r="20" spans="1:256" ht="13.5" customHeight="1">
      <c r="A20" s="20" t="s">
        <v>207</v>
      </c>
      <c r="B20" s="21" t="s">
        <v>223</v>
      </c>
      <c r="C20" s="22" t="s">
        <v>30</v>
      </c>
      <c r="D20" s="22" t="s">
        <v>224</v>
      </c>
      <c r="E20" s="23" t="s">
        <v>225</v>
      </c>
      <c r="F20" s="23" t="s">
        <v>32</v>
      </c>
      <c r="G20" s="21" t="s">
        <v>30</v>
      </c>
      <c r="H20" s="23" t="s">
        <v>226</v>
      </c>
      <c r="I20" s="25">
        <v>1</v>
      </c>
      <c r="J20" s="24" t="s">
        <v>51</v>
      </c>
      <c r="K20" s="64">
        <v>0.53</v>
      </c>
      <c r="L20" s="26">
        <v>0</v>
      </c>
      <c r="M20" s="26">
        <v>0</v>
      </c>
      <c r="N20" s="26">
        <f t="shared" si="0"/>
        <v>0.53</v>
      </c>
      <c r="O20" s="65" t="s">
        <v>174</v>
      </c>
      <c r="P20" s="65" t="s">
        <v>175</v>
      </c>
      <c r="Q20" s="66" t="s">
        <v>176</v>
      </c>
      <c r="R20" s="65" t="s">
        <v>174</v>
      </c>
      <c r="S20" s="65" t="s">
        <v>175</v>
      </c>
      <c r="T20" s="21" t="s">
        <v>38</v>
      </c>
      <c r="U20" s="21" t="s">
        <v>39</v>
      </c>
      <c r="V20" s="58" t="s">
        <v>40</v>
      </c>
      <c r="W20" s="67">
        <f t="shared" si="1"/>
        <v>0.7089230769230769</v>
      </c>
      <c r="X20" s="68">
        <f t="shared" si="2"/>
        <v>0</v>
      </c>
      <c r="Y20" s="68">
        <f t="shared" si="3"/>
        <v>0.7089230769230769</v>
      </c>
      <c r="Z20" s="56">
        <f aca="true" t="shared" si="10" ref="Z20:Z24">AC20/13</f>
        <v>19.692307692307693</v>
      </c>
      <c r="AA20" s="56">
        <f aca="true" t="shared" si="11" ref="AA20:AA24">AD20/13</f>
        <v>0</v>
      </c>
      <c r="AB20" s="56">
        <f t="shared" si="6"/>
        <v>19.692307692307693</v>
      </c>
      <c r="AC20" s="57">
        <f t="shared" si="7"/>
        <v>256</v>
      </c>
      <c r="AD20" s="57">
        <f t="shared" si="8"/>
        <v>0</v>
      </c>
      <c r="AE20" s="57">
        <f t="shared" si="9"/>
        <v>256</v>
      </c>
      <c r="AF20" s="49" t="s">
        <v>227</v>
      </c>
      <c r="AG20" s="49">
        <v>24</v>
      </c>
      <c r="AH20" s="49">
        <v>0</v>
      </c>
      <c r="AI20" s="49" t="s">
        <v>228</v>
      </c>
      <c r="AJ20" s="49">
        <v>32</v>
      </c>
      <c r="AK20" s="49">
        <v>0</v>
      </c>
      <c r="AL20" s="49" t="s">
        <v>229</v>
      </c>
      <c r="AM20" s="49">
        <v>34</v>
      </c>
      <c r="AN20" s="49">
        <v>0</v>
      </c>
      <c r="AO20" s="49" t="s">
        <v>230</v>
      </c>
      <c r="AP20" s="49">
        <v>36</v>
      </c>
      <c r="AQ20" s="49">
        <v>0</v>
      </c>
      <c r="AR20" s="49" t="s">
        <v>231</v>
      </c>
      <c r="AS20" s="49">
        <v>42</v>
      </c>
      <c r="AT20" s="49">
        <v>0</v>
      </c>
      <c r="AU20" s="49" t="s">
        <v>232</v>
      </c>
      <c r="AV20" s="49">
        <v>41</v>
      </c>
      <c r="AW20" s="49">
        <v>0</v>
      </c>
      <c r="AX20" s="49" t="s">
        <v>233</v>
      </c>
      <c r="AY20" s="49">
        <v>47</v>
      </c>
      <c r="AZ20" s="49">
        <v>0</v>
      </c>
      <c r="IT20" s="44"/>
      <c r="IU20" s="44"/>
      <c r="IV20" s="44"/>
    </row>
    <row r="21" spans="1:256" ht="18" customHeight="1">
      <c r="A21" s="20" t="s">
        <v>234</v>
      </c>
      <c r="B21" s="21" t="s">
        <v>235</v>
      </c>
      <c r="C21" s="22" t="s">
        <v>30</v>
      </c>
      <c r="D21" s="22" t="s">
        <v>31</v>
      </c>
      <c r="E21" s="23" t="s">
        <v>207</v>
      </c>
      <c r="F21" s="23" t="s">
        <v>32</v>
      </c>
      <c r="G21" s="21" t="s">
        <v>30</v>
      </c>
      <c r="H21" s="23" t="s">
        <v>236</v>
      </c>
      <c r="I21" s="25">
        <v>1</v>
      </c>
      <c r="J21" s="24" t="s">
        <v>237</v>
      </c>
      <c r="K21" s="64">
        <v>0.05</v>
      </c>
      <c r="L21" s="26">
        <v>0</v>
      </c>
      <c r="M21" s="26">
        <v>0</v>
      </c>
      <c r="N21" s="26">
        <f t="shared" si="0"/>
        <v>0.05</v>
      </c>
      <c r="O21" s="65" t="s">
        <v>174</v>
      </c>
      <c r="P21" s="65" t="s">
        <v>175</v>
      </c>
      <c r="Q21" s="66" t="s">
        <v>176</v>
      </c>
      <c r="R21" s="65" t="s">
        <v>174</v>
      </c>
      <c r="S21" s="65" t="s">
        <v>175</v>
      </c>
      <c r="T21" s="21" t="s">
        <v>38</v>
      </c>
      <c r="U21" s="21" t="s">
        <v>39</v>
      </c>
      <c r="V21" s="58" t="s">
        <v>40</v>
      </c>
      <c r="W21" s="67">
        <f t="shared" si="1"/>
        <v>0.072</v>
      </c>
      <c r="X21" s="68">
        <f t="shared" si="2"/>
        <v>0</v>
      </c>
      <c r="Y21" s="68">
        <f t="shared" si="3"/>
        <v>0.072</v>
      </c>
      <c r="Z21" s="56">
        <f t="shared" si="10"/>
        <v>2</v>
      </c>
      <c r="AA21" s="56">
        <f t="shared" si="11"/>
        <v>0</v>
      </c>
      <c r="AB21" s="56">
        <f t="shared" si="6"/>
        <v>2</v>
      </c>
      <c r="AC21" s="57">
        <f t="shared" si="7"/>
        <v>26</v>
      </c>
      <c r="AD21" s="57">
        <f t="shared" si="8"/>
        <v>0</v>
      </c>
      <c r="AE21" s="57">
        <f t="shared" si="9"/>
        <v>26</v>
      </c>
      <c r="AF21" s="49" t="s">
        <v>238</v>
      </c>
      <c r="AG21" s="49">
        <v>2</v>
      </c>
      <c r="AH21" s="49">
        <v>0</v>
      </c>
      <c r="AI21" s="49" t="s">
        <v>239</v>
      </c>
      <c r="AJ21" s="49">
        <v>4</v>
      </c>
      <c r="AK21" s="49">
        <v>0</v>
      </c>
      <c r="AL21" s="49" t="s">
        <v>240</v>
      </c>
      <c r="AM21" s="49">
        <v>4</v>
      </c>
      <c r="AN21" s="49">
        <v>0</v>
      </c>
      <c r="AO21" s="49" t="s">
        <v>241</v>
      </c>
      <c r="AP21" s="49">
        <v>4</v>
      </c>
      <c r="AQ21" s="49">
        <v>0</v>
      </c>
      <c r="AR21" s="49" t="s">
        <v>242</v>
      </c>
      <c r="AS21" s="49">
        <v>4</v>
      </c>
      <c r="AT21" s="49">
        <v>0</v>
      </c>
      <c r="AU21" s="49" t="s">
        <v>202</v>
      </c>
      <c r="AV21" s="49">
        <v>4</v>
      </c>
      <c r="AW21" s="49">
        <v>0</v>
      </c>
      <c r="AX21" s="49" t="s">
        <v>243</v>
      </c>
      <c r="AY21" s="49">
        <v>4</v>
      </c>
      <c r="AZ21" s="49">
        <v>0</v>
      </c>
      <c r="IT21" s="44"/>
      <c r="IU21" s="44"/>
      <c r="IV21" s="44"/>
    </row>
    <row r="22" spans="1:256" ht="17.25" customHeight="1">
      <c r="A22" s="20" t="s">
        <v>244</v>
      </c>
      <c r="B22" s="21" t="s">
        <v>245</v>
      </c>
      <c r="C22" s="22" t="s">
        <v>30</v>
      </c>
      <c r="D22" s="22" t="s">
        <v>246</v>
      </c>
      <c r="E22" s="23" t="s">
        <v>244</v>
      </c>
      <c r="F22" s="23" t="s">
        <v>32</v>
      </c>
      <c r="G22" s="21" t="s">
        <v>30</v>
      </c>
      <c r="H22" s="23" t="s">
        <v>247</v>
      </c>
      <c r="I22" s="25">
        <v>1</v>
      </c>
      <c r="J22" s="24" t="s">
        <v>237</v>
      </c>
      <c r="K22" s="64">
        <v>0.84</v>
      </c>
      <c r="L22" s="26">
        <v>0</v>
      </c>
      <c r="M22" s="26">
        <v>0</v>
      </c>
      <c r="N22" s="26">
        <f t="shared" si="0"/>
        <v>0.84</v>
      </c>
      <c r="O22" s="65" t="s">
        <v>174</v>
      </c>
      <c r="P22" s="65" t="s">
        <v>175</v>
      </c>
      <c r="Q22" s="66" t="s">
        <v>176</v>
      </c>
      <c r="R22" s="65" t="s">
        <v>174</v>
      </c>
      <c r="S22" s="65" t="s">
        <v>175</v>
      </c>
      <c r="T22" s="21" t="s">
        <v>38</v>
      </c>
      <c r="U22" s="21" t="s">
        <v>39</v>
      </c>
      <c r="V22" s="58" t="s">
        <v>40</v>
      </c>
      <c r="W22" s="67">
        <f t="shared" si="1"/>
        <v>1.26</v>
      </c>
      <c r="X22" s="68">
        <f t="shared" si="2"/>
        <v>0</v>
      </c>
      <c r="Y22" s="68">
        <f t="shared" si="3"/>
        <v>1.26</v>
      </c>
      <c r="Z22" s="56">
        <f t="shared" si="10"/>
        <v>35</v>
      </c>
      <c r="AA22" s="56">
        <f t="shared" si="11"/>
        <v>0</v>
      </c>
      <c r="AB22" s="56">
        <f t="shared" si="6"/>
        <v>35</v>
      </c>
      <c r="AC22" s="57">
        <f t="shared" si="7"/>
        <v>455</v>
      </c>
      <c r="AD22" s="57">
        <f t="shared" si="8"/>
        <v>0</v>
      </c>
      <c r="AE22" s="57">
        <f t="shared" si="9"/>
        <v>455</v>
      </c>
      <c r="AF22" s="49" t="s">
        <v>238</v>
      </c>
      <c r="AG22" s="49">
        <v>36</v>
      </c>
      <c r="AH22" s="49">
        <v>0</v>
      </c>
      <c r="AI22" s="49" t="s">
        <v>248</v>
      </c>
      <c r="AJ22" s="49">
        <v>68</v>
      </c>
      <c r="AK22" s="49">
        <v>0</v>
      </c>
      <c r="AL22" s="49" t="s">
        <v>240</v>
      </c>
      <c r="AM22" s="49">
        <v>70</v>
      </c>
      <c r="AN22" s="49">
        <v>0</v>
      </c>
      <c r="AO22" s="49" t="s">
        <v>249</v>
      </c>
      <c r="AP22" s="49">
        <v>70</v>
      </c>
      <c r="AQ22" s="49">
        <v>0</v>
      </c>
      <c r="AR22" s="49" t="s">
        <v>242</v>
      </c>
      <c r="AS22" s="49">
        <v>70</v>
      </c>
      <c r="AT22" s="49">
        <v>0</v>
      </c>
      <c r="AU22" s="49" t="s">
        <v>202</v>
      </c>
      <c r="AV22" s="49">
        <v>70</v>
      </c>
      <c r="AW22" s="49">
        <v>0</v>
      </c>
      <c r="AX22" s="49" t="s">
        <v>243</v>
      </c>
      <c r="AY22" s="49">
        <v>71</v>
      </c>
      <c r="AZ22" s="49">
        <v>0</v>
      </c>
      <c r="IT22" s="44"/>
      <c r="IU22" s="44"/>
      <c r="IV22" s="44"/>
    </row>
    <row r="23" spans="1:256" ht="16.5" customHeight="1">
      <c r="A23" s="20" t="s">
        <v>250</v>
      </c>
      <c r="B23" s="21" t="s">
        <v>245</v>
      </c>
      <c r="C23" s="22" t="s">
        <v>30</v>
      </c>
      <c r="D23" s="22" t="s">
        <v>251</v>
      </c>
      <c r="E23" s="23"/>
      <c r="F23" s="23" t="s">
        <v>32</v>
      </c>
      <c r="G23" s="21" t="s">
        <v>30</v>
      </c>
      <c r="H23" s="23" t="s">
        <v>252</v>
      </c>
      <c r="I23" s="25">
        <v>1</v>
      </c>
      <c r="J23" s="24" t="s">
        <v>237</v>
      </c>
      <c r="K23" s="64">
        <v>0.84</v>
      </c>
      <c r="L23" s="26">
        <v>0</v>
      </c>
      <c r="M23" s="26">
        <v>0</v>
      </c>
      <c r="N23" s="26">
        <f t="shared" si="0"/>
        <v>0.84</v>
      </c>
      <c r="O23" s="65" t="s">
        <v>174</v>
      </c>
      <c r="P23" s="65" t="s">
        <v>175</v>
      </c>
      <c r="Q23" s="66" t="s">
        <v>176</v>
      </c>
      <c r="R23" s="65" t="s">
        <v>174</v>
      </c>
      <c r="S23" s="65" t="s">
        <v>175</v>
      </c>
      <c r="T23" s="21" t="s">
        <v>38</v>
      </c>
      <c r="U23" s="21" t="s">
        <v>39</v>
      </c>
      <c r="V23" s="58" t="s">
        <v>40</v>
      </c>
      <c r="W23" s="67">
        <f t="shared" si="1"/>
        <v>1.26</v>
      </c>
      <c r="X23" s="68">
        <f t="shared" si="2"/>
        <v>0</v>
      </c>
      <c r="Y23" s="68">
        <f t="shared" si="3"/>
        <v>1.26</v>
      </c>
      <c r="Z23" s="56">
        <f t="shared" si="10"/>
        <v>35</v>
      </c>
      <c r="AA23" s="56">
        <f t="shared" si="11"/>
        <v>0</v>
      </c>
      <c r="AB23" s="56">
        <f t="shared" si="6"/>
        <v>35</v>
      </c>
      <c r="AC23" s="57">
        <f t="shared" si="7"/>
        <v>455</v>
      </c>
      <c r="AD23" s="57">
        <f t="shared" si="8"/>
        <v>0</v>
      </c>
      <c r="AE23" s="57">
        <f t="shared" si="9"/>
        <v>455</v>
      </c>
      <c r="AF23" s="49" t="s">
        <v>238</v>
      </c>
      <c r="AG23" s="49">
        <v>36</v>
      </c>
      <c r="AH23" s="49">
        <v>0</v>
      </c>
      <c r="AI23" s="49" t="s">
        <v>253</v>
      </c>
      <c r="AJ23" s="49">
        <v>68</v>
      </c>
      <c r="AK23" s="49">
        <v>0</v>
      </c>
      <c r="AL23" s="49" t="s">
        <v>240</v>
      </c>
      <c r="AM23" s="49">
        <v>70</v>
      </c>
      <c r="AN23" s="49">
        <v>0</v>
      </c>
      <c r="AO23" s="49" t="s">
        <v>249</v>
      </c>
      <c r="AP23" s="49">
        <v>70</v>
      </c>
      <c r="AQ23" s="49">
        <v>0</v>
      </c>
      <c r="AR23" s="49" t="s">
        <v>242</v>
      </c>
      <c r="AS23" s="49">
        <v>70</v>
      </c>
      <c r="AT23" s="49">
        <v>0</v>
      </c>
      <c r="AU23" s="49" t="s">
        <v>202</v>
      </c>
      <c r="AV23" s="49">
        <v>70</v>
      </c>
      <c r="AW23" s="49">
        <v>0</v>
      </c>
      <c r="AX23" s="49" t="s">
        <v>243</v>
      </c>
      <c r="AY23" s="49">
        <v>71</v>
      </c>
      <c r="AZ23" s="49">
        <v>0</v>
      </c>
      <c r="IT23" s="44"/>
      <c r="IU23" s="44"/>
      <c r="IV23" s="44"/>
    </row>
    <row r="24" spans="1:256" ht="16.5" customHeight="1">
      <c r="A24" s="20" t="s">
        <v>254</v>
      </c>
      <c r="B24" s="21" t="s">
        <v>245</v>
      </c>
      <c r="C24" s="22" t="s">
        <v>30</v>
      </c>
      <c r="D24" s="22" t="s">
        <v>255</v>
      </c>
      <c r="E24" s="23"/>
      <c r="F24" s="23" t="s">
        <v>32</v>
      </c>
      <c r="G24" s="21" t="s">
        <v>30</v>
      </c>
      <c r="H24" s="23" t="s">
        <v>256</v>
      </c>
      <c r="I24" s="25">
        <v>1</v>
      </c>
      <c r="J24" s="24" t="s">
        <v>237</v>
      </c>
      <c r="K24" s="64">
        <v>0.84</v>
      </c>
      <c r="L24" s="26">
        <v>0</v>
      </c>
      <c r="M24" s="26">
        <v>0</v>
      </c>
      <c r="N24" s="26">
        <f t="shared" si="0"/>
        <v>0.84</v>
      </c>
      <c r="O24" s="65" t="s">
        <v>174</v>
      </c>
      <c r="P24" s="65" t="s">
        <v>175</v>
      </c>
      <c r="Q24" s="66" t="s">
        <v>176</v>
      </c>
      <c r="R24" s="65" t="s">
        <v>174</v>
      </c>
      <c r="S24" s="65" t="s">
        <v>175</v>
      </c>
      <c r="T24" s="21" t="s">
        <v>38</v>
      </c>
      <c r="U24" s="21" t="s">
        <v>39</v>
      </c>
      <c r="V24" s="58" t="s">
        <v>40</v>
      </c>
      <c r="W24" s="67">
        <f t="shared" si="1"/>
        <v>1.26</v>
      </c>
      <c r="X24" s="68">
        <f t="shared" si="2"/>
        <v>0</v>
      </c>
      <c r="Y24" s="68">
        <f t="shared" si="3"/>
        <v>1.26</v>
      </c>
      <c r="Z24" s="56">
        <f t="shared" si="10"/>
        <v>35</v>
      </c>
      <c r="AA24" s="56">
        <f t="shared" si="11"/>
        <v>0</v>
      </c>
      <c r="AB24" s="56">
        <f t="shared" si="6"/>
        <v>35</v>
      </c>
      <c r="AC24" s="57">
        <f t="shared" si="7"/>
        <v>455</v>
      </c>
      <c r="AD24" s="57">
        <f t="shared" si="8"/>
        <v>0</v>
      </c>
      <c r="AE24" s="57">
        <f t="shared" si="9"/>
        <v>455</v>
      </c>
      <c r="AF24" s="49" t="s">
        <v>238</v>
      </c>
      <c r="AG24" s="49">
        <v>36</v>
      </c>
      <c r="AH24" s="49">
        <v>0</v>
      </c>
      <c r="AI24" s="49" t="s">
        <v>248</v>
      </c>
      <c r="AJ24" s="49">
        <v>68</v>
      </c>
      <c r="AK24" s="49">
        <v>0</v>
      </c>
      <c r="AL24" s="49" t="s">
        <v>240</v>
      </c>
      <c r="AM24" s="49">
        <v>70</v>
      </c>
      <c r="AN24" s="49">
        <v>0</v>
      </c>
      <c r="AO24" s="49" t="s">
        <v>249</v>
      </c>
      <c r="AP24" s="49">
        <v>70</v>
      </c>
      <c r="AQ24" s="49">
        <v>0</v>
      </c>
      <c r="AR24" s="49" t="s">
        <v>242</v>
      </c>
      <c r="AS24" s="49">
        <v>70</v>
      </c>
      <c r="AT24" s="49">
        <v>0</v>
      </c>
      <c r="AU24" s="49" t="s">
        <v>202</v>
      </c>
      <c r="AV24" s="49">
        <v>70</v>
      </c>
      <c r="AW24" s="49">
        <v>0</v>
      </c>
      <c r="AX24" s="49" t="s">
        <v>243</v>
      </c>
      <c r="AY24" s="49">
        <v>71</v>
      </c>
      <c r="AZ24" s="49">
        <v>0</v>
      </c>
      <c r="IT24" s="44"/>
      <c r="IU24" s="44"/>
      <c r="IV24" s="44"/>
    </row>
    <row r="25" spans="1:256" ht="16.5" customHeight="1">
      <c r="A25" s="20" t="s">
        <v>257</v>
      </c>
      <c r="B25" s="21" t="s">
        <v>258</v>
      </c>
      <c r="C25" s="22" t="s">
        <v>30</v>
      </c>
      <c r="D25" s="22" t="s">
        <v>102</v>
      </c>
      <c r="E25" s="23" t="s">
        <v>259</v>
      </c>
      <c r="F25" s="23" t="s">
        <v>32</v>
      </c>
      <c r="G25" s="21" t="s">
        <v>30</v>
      </c>
      <c r="H25" s="23" t="s">
        <v>260</v>
      </c>
      <c r="I25" s="25">
        <v>1</v>
      </c>
      <c r="J25" s="24" t="s">
        <v>237</v>
      </c>
      <c r="K25" s="64">
        <v>0.84</v>
      </c>
      <c r="L25" s="26">
        <v>0</v>
      </c>
      <c r="M25" s="26">
        <v>0</v>
      </c>
      <c r="N25" s="26">
        <f t="shared" si="0"/>
        <v>0.84</v>
      </c>
      <c r="O25" s="65" t="s">
        <v>174</v>
      </c>
      <c r="P25" s="65" t="s">
        <v>175</v>
      </c>
      <c r="Q25" s="66" t="s">
        <v>176</v>
      </c>
      <c r="R25" s="65" t="s">
        <v>174</v>
      </c>
      <c r="S25" s="65" t="s">
        <v>175</v>
      </c>
      <c r="T25" s="21" t="s">
        <v>38</v>
      </c>
      <c r="U25" s="21" t="s">
        <v>39</v>
      </c>
      <c r="V25" s="58" t="s">
        <v>40</v>
      </c>
      <c r="W25" s="67">
        <f t="shared" si="1"/>
        <v>1.26</v>
      </c>
      <c r="X25" s="68">
        <f t="shared" si="2"/>
        <v>0</v>
      </c>
      <c r="Y25" s="68">
        <f t="shared" si="3"/>
        <v>1.26</v>
      </c>
      <c r="Z25" s="56">
        <f aca="true" t="shared" si="12" ref="Z25:Z26">AC25/12</f>
        <v>35</v>
      </c>
      <c r="AA25" s="56">
        <f aca="true" t="shared" si="13" ref="AA25:AA26">AD25/12</f>
        <v>0</v>
      </c>
      <c r="AB25" s="56">
        <f t="shared" si="6"/>
        <v>35</v>
      </c>
      <c r="AC25" s="57">
        <f t="shared" si="7"/>
        <v>420</v>
      </c>
      <c r="AD25" s="57">
        <f t="shared" si="8"/>
        <v>0</v>
      </c>
      <c r="AE25" s="57">
        <f t="shared" si="9"/>
        <v>420</v>
      </c>
      <c r="AF25" s="49" t="s">
        <v>238</v>
      </c>
      <c r="AG25" s="49">
        <v>1</v>
      </c>
      <c r="AH25" s="49">
        <v>0</v>
      </c>
      <c r="AI25" s="49" t="s">
        <v>261</v>
      </c>
      <c r="AJ25" s="49">
        <v>68</v>
      </c>
      <c r="AK25" s="49">
        <v>0</v>
      </c>
      <c r="AL25" s="49" t="s">
        <v>262</v>
      </c>
      <c r="AM25" s="49">
        <v>70</v>
      </c>
      <c r="AN25" s="49">
        <v>0</v>
      </c>
      <c r="AO25" s="49" t="s">
        <v>263</v>
      </c>
      <c r="AP25" s="49">
        <v>70</v>
      </c>
      <c r="AQ25" s="49">
        <v>0</v>
      </c>
      <c r="AR25" s="49" t="s">
        <v>264</v>
      </c>
      <c r="AS25" s="49">
        <v>71</v>
      </c>
      <c r="AT25" s="49">
        <v>0</v>
      </c>
      <c r="AU25" s="49" t="s">
        <v>265</v>
      </c>
      <c r="AV25" s="49">
        <v>70</v>
      </c>
      <c r="AW25" s="49">
        <v>0</v>
      </c>
      <c r="AX25" s="49" t="s">
        <v>266</v>
      </c>
      <c r="AY25" s="49">
        <v>70</v>
      </c>
      <c r="AZ25" s="49">
        <v>0</v>
      </c>
      <c r="IT25" s="44"/>
      <c r="IU25" s="44"/>
      <c r="IV25" s="44"/>
    </row>
    <row r="26" spans="1:256" ht="16.5" customHeight="1">
      <c r="A26" s="20" t="s">
        <v>267</v>
      </c>
      <c r="B26" s="21" t="s">
        <v>268</v>
      </c>
      <c r="C26" s="22" t="s">
        <v>30</v>
      </c>
      <c r="D26" s="22" t="s">
        <v>224</v>
      </c>
      <c r="E26" s="23" t="s">
        <v>214</v>
      </c>
      <c r="F26" s="23" t="s">
        <v>32</v>
      </c>
      <c r="G26" s="21" t="s">
        <v>30</v>
      </c>
      <c r="H26" s="23" t="s">
        <v>269</v>
      </c>
      <c r="I26" s="25">
        <v>1</v>
      </c>
      <c r="J26" s="24" t="s">
        <v>237</v>
      </c>
      <c r="K26" s="64">
        <v>0.84</v>
      </c>
      <c r="L26" s="26">
        <v>0</v>
      </c>
      <c r="M26" s="26">
        <v>0</v>
      </c>
      <c r="N26" s="26">
        <f t="shared" si="0"/>
        <v>0.84</v>
      </c>
      <c r="O26" s="65" t="s">
        <v>174</v>
      </c>
      <c r="P26" s="65" t="s">
        <v>175</v>
      </c>
      <c r="Q26" s="66" t="s">
        <v>176</v>
      </c>
      <c r="R26" s="65" t="s">
        <v>174</v>
      </c>
      <c r="S26" s="65" t="s">
        <v>175</v>
      </c>
      <c r="T26" s="21" t="s">
        <v>38</v>
      </c>
      <c r="U26" s="21" t="s">
        <v>39</v>
      </c>
      <c r="V26" s="58" t="s">
        <v>40</v>
      </c>
      <c r="W26" s="67">
        <f t="shared" si="1"/>
        <v>1.26</v>
      </c>
      <c r="X26" s="68">
        <f t="shared" si="2"/>
        <v>0</v>
      </c>
      <c r="Y26" s="68">
        <f t="shared" si="3"/>
        <v>1.26</v>
      </c>
      <c r="Z26" s="56">
        <f t="shared" si="12"/>
        <v>35</v>
      </c>
      <c r="AA26" s="56">
        <f t="shared" si="13"/>
        <v>0</v>
      </c>
      <c r="AB26" s="56">
        <f t="shared" si="6"/>
        <v>35</v>
      </c>
      <c r="AC26" s="57">
        <f t="shared" si="7"/>
        <v>420</v>
      </c>
      <c r="AD26" s="57">
        <f t="shared" si="8"/>
        <v>0</v>
      </c>
      <c r="AE26" s="57">
        <f t="shared" si="9"/>
        <v>420</v>
      </c>
      <c r="AF26" s="49" t="s">
        <v>238</v>
      </c>
      <c r="AG26" s="49">
        <v>1</v>
      </c>
      <c r="AH26" s="49">
        <v>0</v>
      </c>
      <c r="AI26" s="49" t="s">
        <v>261</v>
      </c>
      <c r="AJ26" s="49">
        <v>68</v>
      </c>
      <c r="AK26" s="49">
        <v>0</v>
      </c>
      <c r="AL26" s="49" t="s">
        <v>262</v>
      </c>
      <c r="AM26" s="49">
        <v>70</v>
      </c>
      <c r="AN26" s="49">
        <v>0</v>
      </c>
      <c r="AO26" s="49" t="s">
        <v>263</v>
      </c>
      <c r="AP26" s="49">
        <v>70</v>
      </c>
      <c r="AQ26" s="49">
        <v>0</v>
      </c>
      <c r="AR26" s="49" t="s">
        <v>264</v>
      </c>
      <c r="AS26" s="49">
        <v>71</v>
      </c>
      <c r="AT26" s="49">
        <v>0</v>
      </c>
      <c r="AU26" s="49" t="s">
        <v>265</v>
      </c>
      <c r="AV26" s="49">
        <v>70</v>
      </c>
      <c r="AW26" s="49">
        <v>0</v>
      </c>
      <c r="AX26" s="49" t="s">
        <v>266</v>
      </c>
      <c r="AY26" s="49">
        <v>70</v>
      </c>
      <c r="AZ26" s="49">
        <v>0</v>
      </c>
      <c r="IT26" s="44"/>
      <c r="IU26" s="44"/>
      <c r="IV26" s="44"/>
    </row>
    <row r="27" spans="1:256" ht="16.5" customHeight="1">
      <c r="A27" s="20" t="s">
        <v>270</v>
      </c>
      <c r="B27" s="21" t="s">
        <v>245</v>
      </c>
      <c r="C27" s="22" t="s">
        <v>30</v>
      </c>
      <c r="D27" s="22" t="s">
        <v>271</v>
      </c>
      <c r="E27" s="23" t="s">
        <v>272</v>
      </c>
      <c r="F27" s="23" t="s">
        <v>32</v>
      </c>
      <c r="G27" s="21" t="s">
        <v>30</v>
      </c>
      <c r="H27" s="23" t="s">
        <v>273</v>
      </c>
      <c r="I27" s="25">
        <v>1</v>
      </c>
      <c r="J27" s="24" t="s">
        <v>237</v>
      </c>
      <c r="K27" s="64">
        <v>0.84</v>
      </c>
      <c r="L27" s="26">
        <v>0</v>
      </c>
      <c r="M27" s="26">
        <v>0</v>
      </c>
      <c r="N27" s="26">
        <f t="shared" si="0"/>
        <v>0.84</v>
      </c>
      <c r="O27" s="65" t="s">
        <v>174</v>
      </c>
      <c r="P27" s="65" t="s">
        <v>175</v>
      </c>
      <c r="Q27" s="66" t="s">
        <v>176</v>
      </c>
      <c r="R27" s="65" t="s">
        <v>174</v>
      </c>
      <c r="S27" s="65" t="s">
        <v>175</v>
      </c>
      <c r="T27" s="21" t="s">
        <v>38</v>
      </c>
      <c r="U27" s="21" t="s">
        <v>39</v>
      </c>
      <c r="V27" s="58" t="s">
        <v>40</v>
      </c>
      <c r="W27" s="67">
        <f t="shared" si="1"/>
        <v>1.26</v>
      </c>
      <c r="X27" s="68">
        <f t="shared" si="2"/>
        <v>0</v>
      </c>
      <c r="Y27" s="68">
        <f t="shared" si="3"/>
        <v>1.26</v>
      </c>
      <c r="Z27" s="56">
        <f aca="true" t="shared" si="14" ref="Z27:Z33">AC27/13</f>
        <v>35</v>
      </c>
      <c r="AA27" s="56">
        <f aca="true" t="shared" si="15" ref="AA27:AA32">AD27/13</f>
        <v>0</v>
      </c>
      <c r="AB27" s="56">
        <f t="shared" si="6"/>
        <v>35</v>
      </c>
      <c r="AC27" s="57">
        <f t="shared" si="7"/>
        <v>455</v>
      </c>
      <c r="AD27" s="57">
        <f t="shared" si="8"/>
        <v>0</v>
      </c>
      <c r="AE27" s="57">
        <f t="shared" si="9"/>
        <v>455</v>
      </c>
      <c r="AF27" s="49" t="s">
        <v>238</v>
      </c>
      <c r="AG27" s="49">
        <v>36</v>
      </c>
      <c r="AH27" s="49">
        <v>0</v>
      </c>
      <c r="AI27" s="49" t="s">
        <v>248</v>
      </c>
      <c r="AJ27" s="49">
        <v>68</v>
      </c>
      <c r="AK27" s="49">
        <v>0</v>
      </c>
      <c r="AL27" s="49" t="s">
        <v>240</v>
      </c>
      <c r="AM27" s="49">
        <v>70</v>
      </c>
      <c r="AN27" s="49">
        <v>0</v>
      </c>
      <c r="AO27" s="49" t="s">
        <v>249</v>
      </c>
      <c r="AP27" s="49">
        <v>70</v>
      </c>
      <c r="AQ27" s="49">
        <v>0</v>
      </c>
      <c r="AR27" s="49" t="s">
        <v>242</v>
      </c>
      <c r="AS27" s="49">
        <v>70</v>
      </c>
      <c r="AT27" s="49">
        <v>0</v>
      </c>
      <c r="AU27" s="49" t="s">
        <v>202</v>
      </c>
      <c r="AV27" s="49">
        <v>70</v>
      </c>
      <c r="AW27" s="49">
        <v>0</v>
      </c>
      <c r="AX27" s="49" t="s">
        <v>243</v>
      </c>
      <c r="AY27" s="49">
        <v>71</v>
      </c>
      <c r="AZ27" s="49">
        <v>0</v>
      </c>
      <c r="IT27" s="44"/>
      <c r="IU27" s="44"/>
      <c r="IV27" s="44"/>
    </row>
    <row r="28" spans="1:256" ht="16.5" customHeight="1">
      <c r="A28" s="20" t="s">
        <v>274</v>
      </c>
      <c r="B28" s="21" t="s">
        <v>258</v>
      </c>
      <c r="C28" s="22" t="s">
        <v>30</v>
      </c>
      <c r="D28" s="22" t="s">
        <v>116</v>
      </c>
      <c r="E28" s="23" t="s">
        <v>275</v>
      </c>
      <c r="F28" s="23" t="s">
        <v>32</v>
      </c>
      <c r="G28" s="21" t="s">
        <v>30</v>
      </c>
      <c r="H28" s="23" t="s">
        <v>276</v>
      </c>
      <c r="I28" s="25">
        <v>1</v>
      </c>
      <c r="J28" s="24" t="s">
        <v>237</v>
      </c>
      <c r="K28" s="64">
        <v>0.84</v>
      </c>
      <c r="L28" s="26">
        <v>0</v>
      </c>
      <c r="M28" s="26">
        <v>0</v>
      </c>
      <c r="N28" s="26">
        <f t="shared" si="0"/>
        <v>0.84</v>
      </c>
      <c r="O28" s="65" t="s">
        <v>174</v>
      </c>
      <c r="P28" s="65" t="s">
        <v>175</v>
      </c>
      <c r="Q28" s="66" t="s">
        <v>176</v>
      </c>
      <c r="R28" s="65" t="s">
        <v>174</v>
      </c>
      <c r="S28" s="65" t="s">
        <v>175</v>
      </c>
      <c r="T28" s="21" t="s">
        <v>38</v>
      </c>
      <c r="U28" s="21" t="s">
        <v>39</v>
      </c>
      <c r="V28" s="58" t="s">
        <v>40</v>
      </c>
      <c r="W28" s="67">
        <f t="shared" si="1"/>
        <v>1.26</v>
      </c>
      <c r="X28" s="68">
        <f t="shared" si="2"/>
        <v>0</v>
      </c>
      <c r="Y28" s="68">
        <f t="shared" si="3"/>
        <v>1.26</v>
      </c>
      <c r="Z28" s="56">
        <f t="shared" si="14"/>
        <v>35</v>
      </c>
      <c r="AA28" s="56">
        <f t="shared" si="15"/>
        <v>0</v>
      </c>
      <c r="AB28" s="56">
        <f t="shared" si="6"/>
        <v>35</v>
      </c>
      <c r="AC28" s="57">
        <f t="shared" si="7"/>
        <v>455</v>
      </c>
      <c r="AD28" s="57">
        <f t="shared" si="8"/>
        <v>0</v>
      </c>
      <c r="AE28" s="57">
        <f t="shared" si="9"/>
        <v>455</v>
      </c>
      <c r="AF28" s="49" t="s">
        <v>238</v>
      </c>
      <c r="AG28" s="49">
        <v>36</v>
      </c>
      <c r="AH28" s="49">
        <v>0</v>
      </c>
      <c r="AI28" s="49" t="s">
        <v>248</v>
      </c>
      <c r="AJ28" s="49">
        <v>68</v>
      </c>
      <c r="AK28" s="49">
        <v>0</v>
      </c>
      <c r="AL28" s="49" t="s">
        <v>240</v>
      </c>
      <c r="AM28" s="49">
        <v>70</v>
      </c>
      <c r="AN28" s="49">
        <v>0</v>
      </c>
      <c r="AO28" s="49" t="s">
        <v>249</v>
      </c>
      <c r="AP28" s="49">
        <v>70</v>
      </c>
      <c r="AQ28" s="49">
        <v>0</v>
      </c>
      <c r="AR28" s="49" t="s">
        <v>242</v>
      </c>
      <c r="AS28" s="49">
        <v>70</v>
      </c>
      <c r="AT28" s="49">
        <v>0</v>
      </c>
      <c r="AU28" s="49" t="s">
        <v>202</v>
      </c>
      <c r="AV28" s="49">
        <v>70</v>
      </c>
      <c r="AW28" s="49">
        <v>0</v>
      </c>
      <c r="AX28" s="49" t="s">
        <v>243</v>
      </c>
      <c r="AY28" s="49">
        <v>71</v>
      </c>
      <c r="AZ28" s="49">
        <v>0</v>
      </c>
      <c r="IT28" s="44"/>
      <c r="IU28" s="44"/>
      <c r="IV28" s="44"/>
    </row>
    <row r="29" spans="1:256" ht="16.5" customHeight="1">
      <c r="A29" s="20" t="s">
        <v>277</v>
      </c>
      <c r="B29" s="21" t="s">
        <v>278</v>
      </c>
      <c r="C29" s="22" t="s">
        <v>30</v>
      </c>
      <c r="D29" s="22" t="s">
        <v>279</v>
      </c>
      <c r="E29" s="23"/>
      <c r="F29" s="23" t="s">
        <v>32</v>
      </c>
      <c r="G29" s="21" t="s">
        <v>30</v>
      </c>
      <c r="H29" s="23" t="s">
        <v>280</v>
      </c>
      <c r="I29" s="25">
        <v>1</v>
      </c>
      <c r="J29" s="24" t="s">
        <v>237</v>
      </c>
      <c r="K29" s="64">
        <v>0.84</v>
      </c>
      <c r="L29" s="26">
        <v>0</v>
      </c>
      <c r="M29" s="26">
        <v>0</v>
      </c>
      <c r="N29" s="26">
        <f t="shared" si="0"/>
        <v>0.84</v>
      </c>
      <c r="O29" s="65" t="s">
        <v>174</v>
      </c>
      <c r="P29" s="65" t="s">
        <v>175</v>
      </c>
      <c r="Q29" s="66" t="s">
        <v>176</v>
      </c>
      <c r="R29" s="65" t="s">
        <v>174</v>
      </c>
      <c r="S29" s="65" t="s">
        <v>175</v>
      </c>
      <c r="T29" s="21" t="s">
        <v>38</v>
      </c>
      <c r="U29" s="21" t="s">
        <v>39</v>
      </c>
      <c r="V29" s="58" t="s">
        <v>40</v>
      </c>
      <c r="W29" s="67">
        <f t="shared" si="1"/>
        <v>1.26</v>
      </c>
      <c r="X29" s="68">
        <f t="shared" si="2"/>
        <v>0</v>
      </c>
      <c r="Y29" s="68">
        <f t="shared" si="3"/>
        <v>1.26</v>
      </c>
      <c r="Z29" s="56">
        <f t="shared" si="14"/>
        <v>35</v>
      </c>
      <c r="AA29" s="56">
        <f t="shared" si="15"/>
        <v>0</v>
      </c>
      <c r="AB29" s="56">
        <f t="shared" si="6"/>
        <v>35</v>
      </c>
      <c r="AC29" s="57">
        <f t="shared" si="7"/>
        <v>455</v>
      </c>
      <c r="AD29" s="57">
        <f t="shared" si="8"/>
        <v>0</v>
      </c>
      <c r="AE29" s="57">
        <f t="shared" si="9"/>
        <v>455</v>
      </c>
      <c r="AF29" s="49" t="s">
        <v>238</v>
      </c>
      <c r="AG29" s="49">
        <v>36</v>
      </c>
      <c r="AH29" s="49">
        <v>0</v>
      </c>
      <c r="AI29" s="49" t="s">
        <v>248</v>
      </c>
      <c r="AJ29" s="49">
        <v>68</v>
      </c>
      <c r="AK29" s="49">
        <v>0</v>
      </c>
      <c r="AL29" s="49" t="s">
        <v>240</v>
      </c>
      <c r="AM29" s="49">
        <v>70</v>
      </c>
      <c r="AN29" s="49">
        <v>0</v>
      </c>
      <c r="AO29" s="49" t="s">
        <v>249</v>
      </c>
      <c r="AP29" s="49">
        <v>70</v>
      </c>
      <c r="AQ29" s="49">
        <v>0</v>
      </c>
      <c r="AR29" s="49" t="s">
        <v>242</v>
      </c>
      <c r="AS29" s="49">
        <v>70</v>
      </c>
      <c r="AT29" s="49">
        <v>0</v>
      </c>
      <c r="AU29" s="49" t="s">
        <v>202</v>
      </c>
      <c r="AV29" s="49">
        <v>70</v>
      </c>
      <c r="AW29" s="49">
        <v>0</v>
      </c>
      <c r="AX29" s="49" t="s">
        <v>243</v>
      </c>
      <c r="AY29" s="49">
        <v>71</v>
      </c>
      <c r="AZ29" s="49">
        <v>0</v>
      </c>
      <c r="IT29" s="44"/>
      <c r="IU29" s="44"/>
      <c r="IV29" s="44"/>
    </row>
    <row r="30" spans="1:256" ht="16.5" customHeight="1">
      <c r="A30" s="20" t="s">
        <v>132</v>
      </c>
      <c r="B30" s="21" t="s">
        <v>245</v>
      </c>
      <c r="C30" s="22" t="s">
        <v>30</v>
      </c>
      <c r="D30" s="22" t="s">
        <v>246</v>
      </c>
      <c r="E30" s="23" t="s">
        <v>207</v>
      </c>
      <c r="F30" s="23" t="s">
        <v>32</v>
      </c>
      <c r="G30" s="21" t="s">
        <v>30</v>
      </c>
      <c r="H30" s="23" t="s">
        <v>281</v>
      </c>
      <c r="I30" s="25">
        <v>1</v>
      </c>
      <c r="J30" s="24" t="s">
        <v>237</v>
      </c>
      <c r="K30" s="64">
        <v>0.84</v>
      </c>
      <c r="L30" s="26">
        <v>0</v>
      </c>
      <c r="M30" s="26">
        <v>0</v>
      </c>
      <c r="N30" s="26">
        <f t="shared" si="0"/>
        <v>0.84</v>
      </c>
      <c r="O30" s="65" t="s">
        <v>174</v>
      </c>
      <c r="P30" s="65" t="s">
        <v>175</v>
      </c>
      <c r="Q30" s="66" t="s">
        <v>176</v>
      </c>
      <c r="R30" s="65" t="s">
        <v>174</v>
      </c>
      <c r="S30" s="65" t="s">
        <v>175</v>
      </c>
      <c r="T30" s="21" t="s">
        <v>38</v>
      </c>
      <c r="U30" s="21" t="s">
        <v>39</v>
      </c>
      <c r="V30" s="58" t="s">
        <v>40</v>
      </c>
      <c r="W30" s="67">
        <f t="shared" si="1"/>
        <v>1.26</v>
      </c>
      <c r="X30" s="68">
        <f t="shared" si="2"/>
        <v>0</v>
      </c>
      <c r="Y30" s="68">
        <f t="shared" si="3"/>
        <v>1.26</v>
      </c>
      <c r="Z30" s="56">
        <f t="shared" si="14"/>
        <v>35</v>
      </c>
      <c r="AA30" s="56">
        <f t="shared" si="15"/>
        <v>0</v>
      </c>
      <c r="AB30" s="56">
        <f t="shared" si="6"/>
        <v>35</v>
      </c>
      <c r="AC30" s="57">
        <f t="shared" si="7"/>
        <v>455</v>
      </c>
      <c r="AD30" s="57">
        <f t="shared" si="8"/>
        <v>0</v>
      </c>
      <c r="AE30" s="57">
        <f t="shared" si="9"/>
        <v>455</v>
      </c>
      <c r="AF30" s="49" t="s">
        <v>238</v>
      </c>
      <c r="AG30" s="49">
        <v>36</v>
      </c>
      <c r="AH30" s="49">
        <v>0</v>
      </c>
      <c r="AI30" s="49" t="s">
        <v>248</v>
      </c>
      <c r="AJ30" s="49">
        <v>68</v>
      </c>
      <c r="AK30" s="49">
        <v>0</v>
      </c>
      <c r="AL30" s="49" t="s">
        <v>240</v>
      </c>
      <c r="AM30" s="49">
        <v>70</v>
      </c>
      <c r="AN30" s="49">
        <v>0</v>
      </c>
      <c r="AO30" s="49" t="s">
        <v>249</v>
      </c>
      <c r="AP30" s="49">
        <v>70</v>
      </c>
      <c r="AQ30" s="49">
        <v>0</v>
      </c>
      <c r="AR30" s="49" t="s">
        <v>242</v>
      </c>
      <c r="AS30" s="49">
        <v>70</v>
      </c>
      <c r="AT30" s="49">
        <v>0</v>
      </c>
      <c r="AU30" s="49" t="s">
        <v>202</v>
      </c>
      <c r="AV30" s="49">
        <v>70</v>
      </c>
      <c r="AW30" s="49">
        <v>0</v>
      </c>
      <c r="AX30" s="49" t="s">
        <v>243</v>
      </c>
      <c r="AY30" s="49">
        <v>71</v>
      </c>
      <c r="AZ30" s="49">
        <v>0</v>
      </c>
      <c r="IT30" s="44"/>
      <c r="IU30" s="44"/>
      <c r="IV30" s="44"/>
    </row>
    <row r="31" spans="1:256" ht="18" customHeight="1">
      <c r="A31" s="20" t="s">
        <v>282</v>
      </c>
      <c r="B31" s="71" t="s">
        <v>283</v>
      </c>
      <c r="C31" s="22" t="s">
        <v>30</v>
      </c>
      <c r="D31" s="22" t="s">
        <v>284</v>
      </c>
      <c r="E31" s="23"/>
      <c r="F31" s="23" t="s">
        <v>32</v>
      </c>
      <c r="G31" s="21" t="s">
        <v>30</v>
      </c>
      <c r="H31" s="23" t="s">
        <v>285</v>
      </c>
      <c r="I31" s="25">
        <v>1</v>
      </c>
      <c r="J31" s="24" t="s">
        <v>237</v>
      </c>
      <c r="K31" s="64">
        <v>0.84</v>
      </c>
      <c r="L31" s="26">
        <v>0</v>
      </c>
      <c r="M31" s="26">
        <v>0</v>
      </c>
      <c r="N31" s="26">
        <f t="shared" si="0"/>
        <v>0.84</v>
      </c>
      <c r="O31" s="65" t="s">
        <v>174</v>
      </c>
      <c r="P31" s="65" t="s">
        <v>175</v>
      </c>
      <c r="Q31" s="66" t="s">
        <v>176</v>
      </c>
      <c r="R31" s="65" t="s">
        <v>174</v>
      </c>
      <c r="S31" s="65" t="s">
        <v>175</v>
      </c>
      <c r="T31" s="21" t="s">
        <v>38</v>
      </c>
      <c r="U31" s="21" t="s">
        <v>39</v>
      </c>
      <c r="V31" s="58" t="s">
        <v>40</v>
      </c>
      <c r="W31" s="67">
        <f t="shared" si="1"/>
        <v>1.26</v>
      </c>
      <c r="X31" s="68">
        <f t="shared" si="2"/>
        <v>0</v>
      </c>
      <c r="Y31" s="68">
        <f t="shared" si="3"/>
        <v>1.26</v>
      </c>
      <c r="Z31" s="56">
        <f t="shared" si="14"/>
        <v>35</v>
      </c>
      <c r="AA31" s="56">
        <f t="shared" si="15"/>
        <v>0</v>
      </c>
      <c r="AB31" s="56">
        <f t="shared" si="6"/>
        <v>35</v>
      </c>
      <c r="AC31" s="57">
        <f t="shared" si="7"/>
        <v>455</v>
      </c>
      <c r="AD31" s="57">
        <f t="shared" si="8"/>
        <v>0</v>
      </c>
      <c r="AE31" s="57">
        <f t="shared" si="9"/>
        <v>455</v>
      </c>
      <c r="AF31" s="49" t="s">
        <v>238</v>
      </c>
      <c r="AG31" s="49">
        <v>36</v>
      </c>
      <c r="AH31" s="49">
        <v>0</v>
      </c>
      <c r="AI31" s="49" t="s">
        <v>248</v>
      </c>
      <c r="AJ31" s="49">
        <v>68</v>
      </c>
      <c r="AK31" s="49">
        <v>0</v>
      </c>
      <c r="AL31" s="49" t="s">
        <v>240</v>
      </c>
      <c r="AM31" s="49">
        <v>70</v>
      </c>
      <c r="AN31" s="49">
        <v>0</v>
      </c>
      <c r="AO31" s="49" t="s">
        <v>249</v>
      </c>
      <c r="AP31" s="49">
        <v>70</v>
      </c>
      <c r="AQ31" s="49">
        <v>0</v>
      </c>
      <c r="AR31" s="49" t="s">
        <v>242</v>
      </c>
      <c r="AS31" s="49">
        <v>70</v>
      </c>
      <c r="AT31" s="49">
        <v>0</v>
      </c>
      <c r="AU31" s="49" t="s">
        <v>202</v>
      </c>
      <c r="AV31" s="49">
        <v>70</v>
      </c>
      <c r="AW31" s="49">
        <v>0</v>
      </c>
      <c r="AX31" s="49" t="s">
        <v>243</v>
      </c>
      <c r="AY31" s="49">
        <v>71</v>
      </c>
      <c r="AZ31" s="49">
        <v>0</v>
      </c>
      <c r="IT31" s="44"/>
      <c r="IU31" s="44"/>
      <c r="IV31" s="44"/>
    </row>
    <row r="32" spans="1:256" ht="21.75" customHeight="1">
      <c r="A32" s="20" t="s">
        <v>286</v>
      </c>
      <c r="B32" s="21" t="s">
        <v>287</v>
      </c>
      <c r="C32" s="22" t="s">
        <v>30</v>
      </c>
      <c r="D32" s="22" t="s">
        <v>255</v>
      </c>
      <c r="E32" s="23"/>
      <c r="F32" s="23" t="s">
        <v>32</v>
      </c>
      <c r="G32" s="21" t="s">
        <v>30</v>
      </c>
      <c r="H32" s="23" t="s">
        <v>288</v>
      </c>
      <c r="I32" s="25">
        <v>14</v>
      </c>
      <c r="J32" s="24" t="s">
        <v>51</v>
      </c>
      <c r="K32" s="64">
        <v>20.86</v>
      </c>
      <c r="L32" s="26">
        <v>0</v>
      </c>
      <c r="M32" s="26">
        <v>0</v>
      </c>
      <c r="N32" s="26">
        <f t="shared" si="0"/>
        <v>20.86</v>
      </c>
      <c r="O32" s="65" t="s">
        <v>174</v>
      </c>
      <c r="P32" s="65" t="s">
        <v>175</v>
      </c>
      <c r="Q32" s="66" t="s">
        <v>176</v>
      </c>
      <c r="R32" s="65" t="s">
        <v>174</v>
      </c>
      <c r="S32" s="65" t="s">
        <v>175</v>
      </c>
      <c r="T32" s="21" t="s">
        <v>38</v>
      </c>
      <c r="U32" s="21" t="s">
        <v>39</v>
      </c>
      <c r="V32" s="58" t="s">
        <v>40</v>
      </c>
      <c r="W32" s="67">
        <f t="shared" si="1"/>
        <v>23.93723076923077</v>
      </c>
      <c r="X32" s="68">
        <f t="shared" si="2"/>
        <v>0</v>
      </c>
      <c r="Y32" s="69">
        <f t="shared" si="3"/>
        <v>23.93723076923077</v>
      </c>
      <c r="Z32" s="56">
        <f t="shared" si="14"/>
        <v>664.9230769230769</v>
      </c>
      <c r="AA32" s="56">
        <f t="shared" si="15"/>
        <v>0</v>
      </c>
      <c r="AB32" s="56">
        <f t="shared" si="6"/>
        <v>664.9230769230769</v>
      </c>
      <c r="AC32" s="57">
        <f t="shared" si="7"/>
        <v>8644</v>
      </c>
      <c r="AD32" s="57">
        <f t="shared" si="8"/>
        <v>0</v>
      </c>
      <c r="AE32" s="57">
        <f t="shared" si="9"/>
        <v>8644</v>
      </c>
      <c r="AF32" s="49" t="s">
        <v>227</v>
      </c>
      <c r="AG32" s="49">
        <v>750</v>
      </c>
      <c r="AH32" s="49">
        <v>0</v>
      </c>
      <c r="AI32" s="49" t="s">
        <v>289</v>
      </c>
      <c r="AJ32" s="49">
        <v>1103</v>
      </c>
      <c r="AK32" s="49">
        <v>0</v>
      </c>
      <c r="AL32" s="49" t="s">
        <v>290</v>
      </c>
      <c r="AM32" s="49">
        <v>1128</v>
      </c>
      <c r="AN32" s="49">
        <v>0</v>
      </c>
      <c r="AO32" s="49" t="s">
        <v>291</v>
      </c>
      <c r="AP32" s="49">
        <v>1302</v>
      </c>
      <c r="AQ32" s="49">
        <v>0</v>
      </c>
      <c r="AR32" s="49" t="s">
        <v>292</v>
      </c>
      <c r="AS32" s="49">
        <v>1568</v>
      </c>
      <c r="AT32" s="49">
        <v>0</v>
      </c>
      <c r="AU32" s="49" t="s">
        <v>293</v>
      </c>
      <c r="AV32" s="49">
        <v>1439</v>
      </c>
      <c r="AW32" s="49">
        <v>0</v>
      </c>
      <c r="AX32" s="49" t="s">
        <v>294</v>
      </c>
      <c r="AY32" s="49">
        <v>1354</v>
      </c>
      <c r="AZ32" s="49">
        <v>0</v>
      </c>
      <c r="IT32" s="44"/>
      <c r="IU32" s="44"/>
      <c r="IV32" s="44"/>
    </row>
    <row r="33" spans="1:71" s="44" customFormat="1" ht="13.5" customHeight="1">
      <c r="A33" s="20" t="s">
        <v>295</v>
      </c>
      <c r="B33" s="21" t="s">
        <v>296</v>
      </c>
      <c r="C33" s="22" t="s">
        <v>30</v>
      </c>
      <c r="D33" s="22" t="s">
        <v>297</v>
      </c>
      <c r="E33" s="23" t="s">
        <v>298</v>
      </c>
      <c r="F33" s="23" t="s">
        <v>32</v>
      </c>
      <c r="G33" s="21" t="s">
        <v>30</v>
      </c>
      <c r="H33" s="23" t="s">
        <v>299</v>
      </c>
      <c r="I33" s="25">
        <v>40</v>
      </c>
      <c r="J33" s="24" t="s">
        <v>34</v>
      </c>
      <c r="K33" s="64">
        <v>18.22</v>
      </c>
      <c r="L33" s="26">
        <v>0</v>
      </c>
      <c r="M33" s="26">
        <v>0</v>
      </c>
      <c r="N33" s="26">
        <f t="shared" si="0"/>
        <v>18.22</v>
      </c>
      <c r="O33" s="65" t="s">
        <v>174</v>
      </c>
      <c r="P33" s="65" t="s">
        <v>175</v>
      </c>
      <c r="Q33" s="66" t="s">
        <v>176</v>
      </c>
      <c r="R33" s="65" t="s">
        <v>174</v>
      </c>
      <c r="S33" s="65" t="s">
        <v>175</v>
      </c>
      <c r="T33" s="21" t="s">
        <v>38</v>
      </c>
      <c r="U33" s="21" t="s">
        <v>39</v>
      </c>
      <c r="V33" s="58" t="s">
        <v>40</v>
      </c>
      <c r="W33" s="67">
        <f t="shared" si="1"/>
        <v>24.79015384615385</v>
      </c>
      <c r="X33" s="68">
        <f t="shared" si="2"/>
        <v>0</v>
      </c>
      <c r="Y33" s="69">
        <f t="shared" si="3"/>
        <v>24.79015384615385</v>
      </c>
      <c r="Z33" s="56">
        <f t="shared" si="14"/>
        <v>688.6153846153846</v>
      </c>
      <c r="AA33" s="56">
        <f>AD33/12</f>
        <v>0</v>
      </c>
      <c r="AB33" s="56">
        <f t="shared" si="6"/>
        <v>688.6153846153846</v>
      </c>
      <c r="AC33" s="57">
        <f>AG33+AJ33+AM33+AP33+AS33+AV33+AY33+BB33+BE33+BH33+BK33+BN33+BQ33</f>
        <v>8952</v>
      </c>
      <c r="AD33" s="57">
        <f>AH33+AK33+AN33+AQ33+AT33+AW33+BC33+BF33+BI33+BL33+BO33+BR33+AZ33</f>
        <v>0</v>
      </c>
      <c r="AE33" s="57">
        <f t="shared" si="9"/>
        <v>8952</v>
      </c>
      <c r="AF33" s="49" t="s">
        <v>238</v>
      </c>
      <c r="AG33" s="49">
        <v>792</v>
      </c>
      <c r="AH33" s="49">
        <v>0</v>
      </c>
      <c r="AI33" s="49" t="s">
        <v>300</v>
      </c>
      <c r="AJ33" s="49">
        <v>738</v>
      </c>
      <c r="AK33" s="49">
        <v>0</v>
      </c>
      <c r="AL33" s="49" t="s">
        <v>301</v>
      </c>
      <c r="AM33" s="49">
        <v>819</v>
      </c>
      <c r="AN33" s="49">
        <v>0</v>
      </c>
      <c r="AO33" s="49" t="s">
        <v>302</v>
      </c>
      <c r="AP33" s="49">
        <v>700</v>
      </c>
      <c r="AQ33" s="49">
        <v>0</v>
      </c>
      <c r="AR33" s="49" t="s">
        <v>303</v>
      </c>
      <c r="AS33" s="49">
        <v>540</v>
      </c>
      <c r="AT33" s="49">
        <v>0</v>
      </c>
      <c r="AU33" s="49" t="s">
        <v>304</v>
      </c>
      <c r="AV33" s="49">
        <v>529</v>
      </c>
      <c r="AW33" s="49">
        <v>0</v>
      </c>
      <c r="AX33" s="49" t="s">
        <v>305</v>
      </c>
      <c r="AY33" s="49">
        <v>669</v>
      </c>
      <c r="AZ33" s="49">
        <v>0</v>
      </c>
      <c r="BA33" s="49" t="s">
        <v>306</v>
      </c>
      <c r="BB33" s="49">
        <v>554</v>
      </c>
      <c r="BC33" s="49">
        <v>0</v>
      </c>
      <c r="BD33" s="49" t="s">
        <v>307</v>
      </c>
      <c r="BE33" s="49">
        <v>591</v>
      </c>
      <c r="BF33" s="49">
        <v>0</v>
      </c>
      <c r="BG33" s="49" t="s">
        <v>308</v>
      </c>
      <c r="BH33" s="49">
        <v>784</v>
      </c>
      <c r="BI33" s="49">
        <v>0</v>
      </c>
      <c r="BJ33" s="49" t="s">
        <v>309</v>
      </c>
      <c r="BK33" s="49">
        <v>673</v>
      </c>
      <c r="BL33" s="49">
        <v>0</v>
      </c>
      <c r="BM33" s="49" t="s">
        <v>310</v>
      </c>
      <c r="BN33" s="49">
        <v>854</v>
      </c>
      <c r="BO33" s="49">
        <v>0</v>
      </c>
      <c r="BP33" s="70" t="s">
        <v>311</v>
      </c>
      <c r="BQ33" s="49">
        <v>709</v>
      </c>
      <c r="BR33" s="49">
        <v>0</v>
      </c>
      <c r="BS33" s="49"/>
    </row>
    <row r="34" spans="1:256" ht="13.5" customHeight="1">
      <c r="A34" s="20" t="s">
        <v>275</v>
      </c>
      <c r="B34" s="21" t="s">
        <v>312</v>
      </c>
      <c r="C34" s="22" t="s">
        <v>30</v>
      </c>
      <c r="D34" s="22" t="s">
        <v>313</v>
      </c>
      <c r="E34" s="23" t="s">
        <v>257</v>
      </c>
      <c r="F34" s="23" t="s">
        <v>32</v>
      </c>
      <c r="G34" s="21" t="s">
        <v>30</v>
      </c>
      <c r="H34" s="23" t="s">
        <v>314</v>
      </c>
      <c r="I34" s="25">
        <v>11</v>
      </c>
      <c r="J34" s="24" t="s">
        <v>51</v>
      </c>
      <c r="K34" s="64">
        <v>21.65</v>
      </c>
      <c r="L34" s="26">
        <v>0</v>
      </c>
      <c r="M34" s="26">
        <v>0</v>
      </c>
      <c r="N34" s="26">
        <f t="shared" si="0"/>
        <v>21.65</v>
      </c>
      <c r="O34" s="65" t="s">
        <v>174</v>
      </c>
      <c r="P34" s="65" t="s">
        <v>175</v>
      </c>
      <c r="Q34" s="66" t="s">
        <v>176</v>
      </c>
      <c r="R34" s="65" t="s">
        <v>315</v>
      </c>
      <c r="S34" s="65" t="s">
        <v>316</v>
      </c>
      <c r="T34" s="21" t="s">
        <v>38</v>
      </c>
      <c r="U34" s="21" t="s">
        <v>39</v>
      </c>
      <c r="V34" s="58" t="s">
        <v>40</v>
      </c>
      <c r="W34" s="67">
        <f t="shared" si="1"/>
        <v>30.78981818181818</v>
      </c>
      <c r="X34" s="68">
        <f t="shared" si="2"/>
        <v>0</v>
      </c>
      <c r="Y34" s="69">
        <f t="shared" si="3"/>
        <v>30.78981818181818</v>
      </c>
      <c r="Z34" s="56">
        <f>AC34/11</f>
        <v>855.2727272727273</v>
      </c>
      <c r="AA34" s="56">
        <f>AD34/11</f>
        <v>0</v>
      </c>
      <c r="AB34" s="56">
        <f t="shared" si="6"/>
        <v>855.2727272727273</v>
      </c>
      <c r="AC34" s="57">
        <f aca="true" t="shared" si="16" ref="AC34:AC39">AG34+AJ34+AM34+AP34+AS34+AV34+AY34</f>
        <v>9408</v>
      </c>
      <c r="AD34" s="57">
        <f aca="true" t="shared" si="17" ref="AD34:AD39">AH34+AK34+AN34+AQ34+AT34+AW34+AZ34</f>
        <v>0</v>
      </c>
      <c r="AE34" s="57">
        <f t="shared" si="9"/>
        <v>9408</v>
      </c>
      <c r="AF34" s="49" t="s">
        <v>317</v>
      </c>
      <c r="AG34" s="49">
        <v>1134</v>
      </c>
      <c r="AH34" s="49">
        <v>0</v>
      </c>
      <c r="AI34" s="49" t="s">
        <v>318</v>
      </c>
      <c r="AJ34" s="49">
        <v>1586</v>
      </c>
      <c r="AK34" s="49">
        <v>0</v>
      </c>
      <c r="AL34" s="49" t="s">
        <v>319</v>
      </c>
      <c r="AM34" s="49">
        <v>1561</v>
      </c>
      <c r="AN34" s="49">
        <v>0</v>
      </c>
      <c r="AO34" s="49" t="s">
        <v>320</v>
      </c>
      <c r="AP34" s="49">
        <v>1888</v>
      </c>
      <c r="AQ34" s="49">
        <v>0</v>
      </c>
      <c r="AR34" s="49" t="s">
        <v>321</v>
      </c>
      <c r="AS34" s="49">
        <v>1602</v>
      </c>
      <c r="AT34" s="49">
        <v>0</v>
      </c>
      <c r="AU34" s="49" t="s">
        <v>322</v>
      </c>
      <c r="AV34" s="49">
        <v>1637</v>
      </c>
      <c r="AW34" s="49">
        <v>0</v>
      </c>
      <c r="IT34" s="44"/>
      <c r="IU34" s="44"/>
      <c r="IV34" s="44"/>
    </row>
    <row r="35" spans="1:256" ht="13.5" customHeight="1">
      <c r="A35" s="20" t="s">
        <v>323</v>
      </c>
      <c r="B35" s="21" t="s">
        <v>324</v>
      </c>
      <c r="C35" s="22" t="s">
        <v>30</v>
      </c>
      <c r="D35" s="22" t="s">
        <v>99</v>
      </c>
      <c r="E35" s="23" t="s">
        <v>100</v>
      </c>
      <c r="F35" s="23" t="s">
        <v>32</v>
      </c>
      <c r="G35" s="21" t="s">
        <v>30</v>
      </c>
      <c r="H35" s="23" t="s">
        <v>325</v>
      </c>
      <c r="I35" s="25">
        <v>27</v>
      </c>
      <c r="J35" s="24" t="s">
        <v>51</v>
      </c>
      <c r="K35" s="64">
        <v>18.22</v>
      </c>
      <c r="L35" s="26">
        <v>0</v>
      </c>
      <c r="M35" s="26">
        <v>0</v>
      </c>
      <c r="N35" s="26">
        <f t="shared" si="0"/>
        <v>18.22</v>
      </c>
      <c r="O35" s="65" t="s">
        <v>174</v>
      </c>
      <c r="P35" s="65" t="s">
        <v>175</v>
      </c>
      <c r="Q35" s="66" t="s">
        <v>176</v>
      </c>
      <c r="R35" s="65" t="s">
        <v>326</v>
      </c>
      <c r="S35" s="65" t="s">
        <v>327</v>
      </c>
      <c r="T35" s="21" t="s">
        <v>38</v>
      </c>
      <c r="U35" s="21" t="s">
        <v>39</v>
      </c>
      <c r="V35" s="58" t="s">
        <v>40</v>
      </c>
      <c r="W35" s="67">
        <f t="shared" si="1"/>
        <v>24.321</v>
      </c>
      <c r="X35" s="68">
        <f t="shared" si="2"/>
        <v>0</v>
      </c>
      <c r="Y35" s="69">
        <f t="shared" si="3"/>
        <v>24.321</v>
      </c>
      <c r="Z35" s="56">
        <f>AC35/12</f>
        <v>675.5833333333334</v>
      </c>
      <c r="AA35" s="56">
        <f>AD35/12</f>
        <v>0</v>
      </c>
      <c r="AB35" s="56">
        <f t="shared" si="6"/>
        <v>675.5833333333334</v>
      </c>
      <c r="AC35" s="57">
        <f t="shared" si="16"/>
        <v>8107</v>
      </c>
      <c r="AD35" s="57">
        <f t="shared" si="17"/>
        <v>0</v>
      </c>
      <c r="AE35" s="57">
        <f t="shared" si="9"/>
        <v>8107</v>
      </c>
      <c r="AF35" s="49" t="s">
        <v>209</v>
      </c>
      <c r="AG35" s="49">
        <v>1250</v>
      </c>
      <c r="AH35" s="49">
        <v>0</v>
      </c>
      <c r="AI35" s="49" t="s">
        <v>210</v>
      </c>
      <c r="AJ35" s="49">
        <v>1225</v>
      </c>
      <c r="AK35" s="49">
        <v>0</v>
      </c>
      <c r="AL35" s="49" t="s">
        <v>211</v>
      </c>
      <c r="AM35" s="49">
        <v>1353</v>
      </c>
      <c r="AN35" s="49">
        <v>0</v>
      </c>
      <c r="AO35" s="49" t="s">
        <v>212</v>
      </c>
      <c r="AP35" s="49">
        <v>1429</v>
      </c>
      <c r="AQ35" s="49">
        <v>0</v>
      </c>
      <c r="AR35" s="49" t="s">
        <v>328</v>
      </c>
      <c r="AS35" s="49">
        <v>1432</v>
      </c>
      <c r="AT35" s="49">
        <v>0</v>
      </c>
      <c r="AU35" s="49" t="s">
        <v>213</v>
      </c>
      <c r="AV35" s="49">
        <v>1418</v>
      </c>
      <c r="AW35" s="49">
        <v>0</v>
      </c>
      <c r="IT35" s="44"/>
      <c r="IU35" s="44"/>
      <c r="IV35" s="44"/>
    </row>
    <row r="36" spans="1:52" ht="13.5" customHeight="1">
      <c r="A36" s="20" t="s">
        <v>329</v>
      </c>
      <c r="B36" s="21" t="s">
        <v>330</v>
      </c>
      <c r="C36" s="22" t="s">
        <v>331</v>
      </c>
      <c r="D36" s="22" t="s">
        <v>332</v>
      </c>
      <c r="E36" s="23" t="s">
        <v>333</v>
      </c>
      <c r="F36" s="23" t="s">
        <v>32</v>
      </c>
      <c r="G36" s="21" t="s">
        <v>30</v>
      </c>
      <c r="H36" s="23" t="s">
        <v>334</v>
      </c>
      <c r="I36" s="25">
        <v>4</v>
      </c>
      <c r="J36" s="24" t="s">
        <v>51</v>
      </c>
      <c r="K36" s="64">
        <v>0.02</v>
      </c>
      <c r="L36" s="26">
        <v>0</v>
      </c>
      <c r="M36" s="26">
        <v>0</v>
      </c>
      <c r="N36" s="26">
        <f t="shared" si="0"/>
        <v>0.02</v>
      </c>
      <c r="O36" s="21" t="s">
        <v>174</v>
      </c>
      <c r="P36" s="21" t="s">
        <v>175</v>
      </c>
      <c r="Q36" s="23" t="s">
        <v>176</v>
      </c>
      <c r="R36" s="21" t="s">
        <v>335</v>
      </c>
      <c r="S36" s="21" t="s">
        <v>336</v>
      </c>
      <c r="T36" s="21" t="s">
        <v>38</v>
      </c>
      <c r="U36" s="21" t="s">
        <v>39</v>
      </c>
      <c r="V36" s="58" t="s">
        <v>40</v>
      </c>
      <c r="W36" s="67">
        <f t="shared" si="1"/>
        <v>0</v>
      </c>
      <c r="X36" s="68">
        <f t="shared" si="2"/>
        <v>0</v>
      </c>
      <c r="Y36" s="69">
        <f t="shared" si="3"/>
        <v>0</v>
      </c>
      <c r="Z36" s="56">
        <f>AC36/12.5</f>
        <v>0</v>
      </c>
      <c r="AA36" s="56">
        <f>AD36/12.5</f>
        <v>0</v>
      </c>
      <c r="AB36" s="56">
        <f t="shared" si="6"/>
        <v>0</v>
      </c>
      <c r="AC36" s="57">
        <f t="shared" si="16"/>
        <v>0</v>
      </c>
      <c r="AD36" s="57">
        <f t="shared" si="17"/>
        <v>0</v>
      </c>
      <c r="AE36" s="57">
        <f t="shared" si="9"/>
        <v>0</v>
      </c>
      <c r="AF36" s="49" t="s">
        <v>189</v>
      </c>
      <c r="AG36" s="49">
        <v>0</v>
      </c>
      <c r="AH36" s="49">
        <v>0</v>
      </c>
      <c r="AI36" s="49" t="s">
        <v>190</v>
      </c>
      <c r="AJ36" s="49">
        <v>0</v>
      </c>
      <c r="AK36" s="49">
        <v>0</v>
      </c>
      <c r="AL36" s="49" t="s">
        <v>191</v>
      </c>
      <c r="AM36" s="49">
        <v>0</v>
      </c>
      <c r="AN36" s="49">
        <v>0</v>
      </c>
      <c r="AO36" s="49" t="s">
        <v>180</v>
      </c>
      <c r="AP36" s="49">
        <v>0</v>
      </c>
      <c r="AQ36" s="49">
        <v>0</v>
      </c>
      <c r="AR36" s="49" t="s">
        <v>181</v>
      </c>
      <c r="AS36" s="49">
        <v>0</v>
      </c>
      <c r="AT36" s="49">
        <v>0</v>
      </c>
      <c r="AU36" s="49" t="s">
        <v>192</v>
      </c>
      <c r="AV36" s="49">
        <v>0</v>
      </c>
      <c r="AW36" s="49">
        <v>0</v>
      </c>
      <c r="AX36" s="49" t="s">
        <v>193</v>
      </c>
      <c r="AY36" s="49">
        <v>0</v>
      </c>
      <c r="AZ36" s="49">
        <v>0</v>
      </c>
    </row>
    <row r="37" spans="1:49" ht="13.5" customHeight="1">
      <c r="A37" s="20" t="s">
        <v>337</v>
      </c>
      <c r="B37" s="21" t="s">
        <v>338</v>
      </c>
      <c r="C37" s="22" t="s">
        <v>30</v>
      </c>
      <c r="D37" s="22" t="s">
        <v>102</v>
      </c>
      <c r="E37" s="23" t="s">
        <v>339</v>
      </c>
      <c r="F37" s="23" t="s">
        <v>32</v>
      </c>
      <c r="G37" s="21" t="s">
        <v>30</v>
      </c>
      <c r="H37" s="23" t="s">
        <v>340</v>
      </c>
      <c r="I37" s="25">
        <v>27</v>
      </c>
      <c r="J37" s="24" t="s">
        <v>341</v>
      </c>
      <c r="K37" s="64">
        <v>160.25</v>
      </c>
      <c r="L37" s="26">
        <v>48.58</v>
      </c>
      <c r="M37" s="26">
        <v>0</v>
      </c>
      <c r="N37" s="26">
        <f t="shared" si="0"/>
        <v>208.82999999999998</v>
      </c>
      <c r="O37" s="65" t="s">
        <v>174</v>
      </c>
      <c r="P37" s="65" t="s">
        <v>175</v>
      </c>
      <c r="Q37" s="66" t="s">
        <v>176</v>
      </c>
      <c r="R37" s="21" t="s">
        <v>335</v>
      </c>
      <c r="S37" s="65" t="s">
        <v>336</v>
      </c>
      <c r="T37" s="21" t="s">
        <v>38</v>
      </c>
      <c r="U37" s="21" t="s">
        <v>39</v>
      </c>
      <c r="V37" s="58" t="s">
        <v>40</v>
      </c>
      <c r="W37" s="67">
        <f t="shared" si="1"/>
        <v>220.638</v>
      </c>
      <c r="X37" s="68">
        <f t="shared" si="2"/>
        <v>76.02</v>
      </c>
      <c r="Y37" s="69">
        <f t="shared" si="3"/>
        <v>296.658</v>
      </c>
      <c r="Z37" s="56">
        <f>AC37/12</f>
        <v>6128.833333333333</v>
      </c>
      <c r="AA37" s="56">
        <f>AD37/12</f>
        <v>2111.6666666666665</v>
      </c>
      <c r="AB37" s="56">
        <f t="shared" si="6"/>
        <v>8240.5</v>
      </c>
      <c r="AC37" s="57">
        <f t="shared" si="16"/>
        <v>73546</v>
      </c>
      <c r="AD37" s="57">
        <f t="shared" si="17"/>
        <v>25340</v>
      </c>
      <c r="AE37" s="57">
        <f t="shared" si="9"/>
        <v>98886</v>
      </c>
      <c r="AF37" s="49" t="s">
        <v>209</v>
      </c>
      <c r="AG37" s="49">
        <v>14557</v>
      </c>
      <c r="AH37" s="49">
        <v>4863</v>
      </c>
      <c r="AI37" s="49" t="s">
        <v>210</v>
      </c>
      <c r="AJ37" s="49">
        <v>13116</v>
      </c>
      <c r="AK37" s="49">
        <v>6357</v>
      </c>
      <c r="AL37" s="49" t="s">
        <v>211</v>
      </c>
      <c r="AM37" s="49">
        <v>11206</v>
      </c>
      <c r="AN37" s="49">
        <v>4338</v>
      </c>
      <c r="AO37" s="49" t="s">
        <v>212</v>
      </c>
      <c r="AP37" s="49">
        <v>12162</v>
      </c>
      <c r="AQ37" s="49">
        <v>3627</v>
      </c>
      <c r="AR37" s="49" t="s">
        <v>328</v>
      </c>
      <c r="AS37" s="49">
        <v>11080</v>
      </c>
      <c r="AT37" s="49">
        <v>3094</v>
      </c>
      <c r="AU37" s="49" t="s">
        <v>213</v>
      </c>
      <c r="AV37" s="49">
        <v>11425</v>
      </c>
      <c r="AW37" s="49">
        <v>3061</v>
      </c>
    </row>
    <row r="38" spans="1:49" ht="13.5" customHeight="1">
      <c r="A38" s="20" t="s">
        <v>342</v>
      </c>
      <c r="B38" s="21" t="s">
        <v>343</v>
      </c>
      <c r="C38" s="22" t="s">
        <v>30</v>
      </c>
      <c r="D38" s="22" t="s">
        <v>271</v>
      </c>
      <c r="E38" s="23" t="s">
        <v>344</v>
      </c>
      <c r="F38" s="23" t="s">
        <v>32</v>
      </c>
      <c r="G38" s="21" t="s">
        <v>30</v>
      </c>
      <c r="H38" s="23" t="s">
        <v>345</v>
      </c>
      <c r="I38" s="25">
        <v>15</v>
      </c>
      <c r="J38" s="24" t="s">
        <v>341</v>
      </c>
      <c r="K38" s="64">
        <v>28.78</v>
      </c>
      <c r="L38" s="26">
        <v>29.3</v>
      </c>
      <c r="M38" s="26">
        <v>0</v>
      </c>
      <c r="N38" s="26">
        <f t="shared" si="0"/>
        <v>58.08</v>
      </c>
      <c r="O38" s="65" t="s">
        <v>174</v>
      </c>
      <c r="P38" s="65" t="s">
        <v>175</v>
      </c>
      <c r="Q38" s="66" t="s">
        <v>176</v>
      </c>
      <c r="R38" s="21" t="s">
        <v>335</v>
      </c>
      <c r="S38" s="65" t="s">
        <v>336</v>
      </c>
      <c r="T38" s="21" t="s">
        <v>38</v>
      </c>
      <c r="U38" s="21" t="s">
        <v>39</v>
      </c>
      <c r="V38" s="58" t="s">
        <v>40</v>
      </c>
      <c r="W38" s="67">
        <f t="shared" si="1"/>
        <v>51.72218181818182</v>
      </c>
      <c r="X38" s="68">
        <f t="shared" si="2"/>
        <v>36.893454545454546</v>
      </c>
      <c r="Y38" s="69">
        <f t="shared" si="3"/>
        <v>88.61563636363636</v>
      </c>
      <c r="Z38" s="56">
        <f>AC38/11</f>
        <v>1436.7272727272727</v>
      </c>
      <c r="AA38" s="56">
        <f>AD38/11</f>
        <v>1024.8181818181818</v>
      </c>
      <c r="AB38" s="56">
        <f t="shared" si="6"/>
        <v>2461.5454545454545</v>
      </c>
      <c r="AC38" s="57">
        <f t="shared" si="16"/>
        <v>15804</v>
      </c>
      <c r="AD38" s="57">
        <f t="shared" si="17"/>
        <v>11273</v>
      </c>
      <c r="AE38" s="57">
        <f t="shared" si="9"/>
        <v>27077</v>
      </c>
      <c r="AF38" s="49" t="s">
        <v>346</v>
      </c>
      <c r="AG38" s="49">
        <v>781</v>
      </c>
      <c r="AH38" s="49">
        <v>689</v>
      </c>
      <c r="AI38" s="49" t="s">
        <v>347</v>
      </c>
      <c r="AJ38" s="49">
        <v>2674</v>
      </c>
      <c r="AK38" s="49">
        <v>2435</v>
      </c>
      <c r="AL38" s="49" t="s">
        <v>348</v>
      </c>
      <c r="AM38" s="49">
        <v>1258</v>
      </c>
      <c r="AN38" s="49">
        <v>1403</v>
      </c>
      <c r="AO38" s="49" t="s">
        <v>349</v>
      </c>
      <c r="AP38" s="49">
        <v>7182</v>
      </c>
      <c r="AQ38" s="49">
        <v>3777</v>
      </c>
      <c r="AR38" s="49" t="s">
        <v>321</v>
      </c>
      <c r="AS38" s="49">
        <v>2719</v>
      </c>
      <c r="AT38" s="49">
        <v>2153</v>
      </c>
      <c r="AU38" s="49" t="s">
        <v>350</v>
      </c>
      <c r="AV38" s="49">
        <v>1190</v>
      </c>
      <c r="AW38" s="49">
        <v>816</v>
      </c>
    </row>
    <row r="39" spans="1:49" ht="13.5" customHeight="1">
      <c r="A39" s="20" t="s">
        <v>351</v>
      </c>
      <c r="B39" s="21" t="s">
        <v>352</v>
      </c>
      <c r="C39" s="22" t="s">
        <v>30</v>
      </c>
      <c r="D39" s="22" t="s">
        <v>118</v>
      </c>
      <c r="E39" s="23" t="s">
        <v>194</v>
      </c>
      <c r="F39" s="23" t="s">
        <v>32</v>
      </c>
      <c r="G39" s="21" t="s">
        <v>30</v>
      </c>
      <c r="H39" s="23" t="s">
        <v>353</v>
      </c>
      <c r="I39" s="25">
        <v>22</v>
      </c>
      <c r="J39" s="24" t="s">
        <v>51</v>
      </c>
      <c r="K39" s="64">
        <v>34.32</v>
      </c>
      <c r="L39" s="26">
        <v>0</v>
      </c>
      <c r="M39" s="26">
        <v>0</v>
      </c>
      <c r="N39" s="26">
        <f t="shared" si="0"/>
        <v>34.32</v>
      </c>
      <c r="O39" s="65" t="s">
        <v>174</v>
      </c>
      <c r="P39" s="65" t="s">
        <v>175</v>
      </c>
      <c r="Q39" s="66" t="s">
        <v>176</v>
      </c>
      <c r="R39" s="21" t="s">
        <v>335</v>
      </c>
      <c r="S39" s="65" t="s">
        <v>336</v>
      </c>
      <c r="T39" s="21" t="s">
        <v>38</v>
      </c>
      <c r="U39" s="21" t="s">
        <v>39</v>
      </c>
      <c r="V39" s="58" t="s">
        <v>40</v>
      </c>
      <c r="W39" s="67">
        <f t="shared" si="1"/>
        <v>26.172</v>
      </c>
      <c r="X39" s="68">
        <f t="shared" si="2"/>
        <v>0</v>
      </c>
      <c r="Y39" s="69">
        <f t="shared" si="3"/>
        <v>26.172</v>
      </c>
      <c r="Z39" s="56">
        <f>AC39/12</f>
        <v>727</v>
      </c>
      <c r="AA39" s="56">
        <f>AD39/12</f>
        <v>0</v>
      </c>
      <c r="AB39" s="56">
        <f t="shared" si="6"/>
        <v>727</v>
      </c>
      <c r="AC39" s="57">
        <f t="shared" si="16"/>
        <v>8724</v>
      </c>
      <c r="AD39" s="57">
        <f t="shared" si="17"/>
        <v>0</v>
      </c>
      <c r="AE39" s="57">
        <f t="shared" si="9"/>
        <v>8724</v>
      </c>
      <c r="AF39" s="49" t="s">
        <v>209</v>
      </c>
      <c r="AG39" s="49">
        <v>2509</v>
      </c>
      <c r="AH39" s="49">
        <v>0</v>
      </c>
      <c r="AI39" s="49" t="s">
        <v>210</v>
      </c>
      <c r="AJ39" s="49">
        <v>1069</v>
      </c>
      <c r="AK39" s="49">
        <v>0</v>
      </c>
      <c r="AL39" s="49" t="s">
        <v>211</v>
      </c>
      <c r="AM39" s="49">
        <v>213</v>
      </c>
      <c r="AN39" s="49">
        <v>0</v>
      </c>
      <c r="AO39" s="49" t="s">
        <v>212</v>
      </c>
      <c r="AP39" s="49">
        <v>51</v>
      </c>
      <c r="AQ39" s="49">
        <v>0</v>
      </c>
      <c r="AR39" s="49" t="s">
        <v>328</v>
      </c>
      <c r="AS39" s="49">
        <v>1162</v>
      </c>
      <c r="AT39" s="49">
        <v>0</v>
      </c>
      <c r="AU39" s="49" t="s">
        <v>213</v>
      </c>
      <c r="AV39" s="49">
        <v>3720</v>
      </c>
      <c r="AW39" s="49">
        <v>0</v>
      </c>
    </row>
    <row r="40" spans="1:67" ht="13.5" customHeight="1">
      <c r="A40" s="20" t="s">
        <v>354</v>
      </c>
      <c r="B40" s="21" t="s">
        <v>355</v>
      </c>
      <c r="C40" s="22" t="s">
        <v>30</v>
      </c>
      <c r="D40" s="22" t="s">
        <v>356</v>
      </c>
      <c r="E40" s="23" t="s">
        <v>194</v>
      </c>
      <c r="F40" s="23" t="s">
        <v>32</v>
      </c>
      <c r="G40" s="21" t="s">
        <v>30</v>
      </c>
      <c r="H40" s="23" t="s">
        <v>357</v>
      </c>
      <c r="I40" s="25">
        <v>70</v>
      </c>
      <c r="J40" s="24" t="s">
        <v>34</v>
      </c>
      <c r="K40" s="64">
        <v>460.68</v>
      </c>
      <c r="L40" s="26">
        <v>0</v>
      </c>
      <c r="M40" s="26">
        <v>0</v>
      </c>
      <c r="N40" s="26">
        <f t="shared" si="0"/>
        <v>460.68</v>
      </c>
      <c r="O40" s="65" t="s">
        <v>174</v>
      </c>
      <c r="P40" s="65" t="s">
        <v>175</v>
      </c>
      <c r="Q40" s="66" t="s">
        <v>176</v>
      </c>
      <c r="R40" s="21" t="s">
        <v>335</v>
      </c>
      <c r="S40" s="65" t="s">
        <v>336</v>
      </c>
      <c r="T40" s="21" t="s">
        <v>38</v>
      </c>
      <c r="U40" s="21" t="s">
        <v>39</v>
      </c>
      <c r="V40" s="58" t="s">
        <v>40</v>
      </c>
      <c r="W40" s="67">
        <f t="shared" si="1"/>
        <v>355.01236363636366</v>
      </c>
      <c r="X40" s="68">
        <f t="shared" si="2"/>
        <v>0</v>
      </c>
      <c r="Y40" s="69">
        <f t="shared" si="3"/>
        <v>355.01236363636366</v>
      </c>
      <c r="Z40" s="56">
        <f>AC40/11</f>
        <v>9861.454545454546</v>
      </c>
      <c r="AA40" s="56">
        <f>AD40/11</f>
        <v>0</v>
      </c>
      <c r="AB40" s="56">
        <f t="shared" si="6"/>
        <v>9861.454545454546</v>
      </c>
      <c r="AC40" s="57">
        <f>AG40+AJ40+AM40+AP40+AS40+AV40+AY40+BB40+BH40+BK40+BN40</f>
        <v>108476</v>
      </c>
      <c r="AD40" s="57">
        <f>AH40+AK40+AN40+AQ40+AT40+AW40+AZ40+BC40+BF40+BI40+BL40+BO40+BR40</f>
        <v>0</v>
      </c>
      <c r="AE40" s="57">
        <f t="shared" si="9"/>
        <v>108476</v>
      </c>
      <c r="AF40" s="49" t="s">
        <v>238</v>
      </c>
      <c r="AG40" s="49">
        <v>17023</v>
      </c>
      <c r="AH40" s="49">
        <v>0</v>
      </c>
      <c r="AI40" s="49" t="s">
        <v>300</v>
      </c>
      <c r="AJ40" s="49">
        <v>16357</v>
      </c>
      <c r="AK40" s="49">
        <v>0</v>
      </c>
      <c r="AL40" s="49" t="s">
        <v>301</v>
      </c>
      <c r="AM40" s="49">
        <v>17569</v>
      </c>
      <c r="AN40" s="49">
        <v>0</v>
      </c>
      <c r="AO40" s="49" t="s">
        <v>302</v>
      </c>
      <c r="AP40" s="49">
        <v>15039</v>
      </c>
      <c r="AQ40" s="49">
        <v>0</v>
      </c>
      <c r="AR40" s="49" t="s">
        <v>303</v>
      </c>
      <c r="AS40" s="49">
        <v>14833</v>
      </c>
      <c r="AT40" s="49">
        <v>0</v>
      </c>
      <c r="AU40" s="49" t="s">
        <v>304</v>
      </c>
      <c r="AV40" s="49">
        <v>14681</v>
      </c>
      <c r="AW40" s="49">
        <v>0</v>
      </c>
      <c r="AX40" s="49" t="s">
        <v>305</v>
      </c>
      <c r="AY40" s="49">
        <v>7066</v>
      </c>
      <c r="AZ40" s="49">
        <v>0</v>
      </c>
      <c r="BA40" s="49" t="s">
        <v>306</v>
      </c>
      <c r="BB40" s="49">
        <v>1162</v>
      </c>
      <c r="BC40" s="49">
        <v>0</v>
      </c>
      <c r="BG40" s="49" t="s">
        <v>308</v>
      </c>
      <c r="BH40" s="49">
        <v>1615</v>
      </c>
      <c r="BI40" s="49">
        <v>0</v>
      </c>
      <c r="BJ40" s="49" t="s">
        <v>309</v>
      </c>
      <c r="BK40" s="49">
        <v>1570</v>
      </c>
      <c r="BL40" s="49">
        <v>0</v>
      </c>
      <c r="BM40" s="49" t="s">
        <v>310</v>
      </c>
      <c r="BN40" s="49">
        <v>1561</v>
      </c>
      <c r="BO40" s="49">
        <v>0</v>
      </c>
    </row>
    <row r="41" spans="1:52" ht="13.5" customHeight="1">
      <c r="A41" s="20" t="s">
        <v>358</v>
      </c>
      <c r="B41" s="21" t="s">
        <v>359</v>
      </c>
      <c r="C41" s="22" t="s">
        <v>147</v>
      </c>
      <c r="D41" s="22" t="s">
        <v>147</v>
      </c>
      <c r="E41" s="23" t="s">
        <v>194</v>
      </c>
      <c r="F41" s="23" t="s">
        <v>32</v>
      </c>
      <c r="G41" s="21" t="s">
        <v>30</v>
      </c>
      <c r="H41" s="23" t="s">
        <v>360</v>
      </c>
      <c r="I41" s="25">
        <v>11</v>
      </c>
      <c r="J41" s="24" t="s">
        <v>51</v>
      </c>
      <c r="K41" s="64">
        <v>42.77</v>
      </c>
      <c r="L41" s="26">
        <v>0</v>
      </c>
      <c r="M41" s="26">
        <v>0</v>
      </c>
      <c r="N41" s="26">
        <f t="shared" si="0"/>
        <v>42.77</v>
      </c>
      <c r="O41" s="65" t="s">
        <v>174</v>
      </c>
      <c r="P41" s="65" t="s">
        <v>175</v>
      </c>
      <c r="Q41" s="66" t="s">
        <v>176</v>
      </c>
      <c r="R41" s="65" t="s">
        <v>361</v>
      </c>
      <c r="S41" s="65" t="s">
        <v>362</v>
      </c>
      <c r="T41" s="21" t="s">
        <v>38</v>
      </c>
      <c r="U41" s="21" t="s">
        <v>39</v>
      </c>
      <c r="V41" s="58" t="s">
        <v>40</v>
      </c>
      <c r="W41" s="67">
        <f t="shared" si="1"/>
        <v>39.24553846153846</v>
      </c>
      <c r="X41" s="68">
        <f t="shared" si="2"/>
        <v>0</v>
      </c>
      <c r="Y41" s="69">
        <f t="shared" si="3"/>
        <v>39.24553846153846</v>
      </c>
      <c r="Z41" s="56">
        <f aca="true" t="shared" si="18" ref="Z41:Z42">AC41/13</f>
        <v>1090.1538461538462</v>
      </c>
      <c r="AA41" s="56">
        <f>AD41/13</f>
        <v>0</v>
      </c>
      <c r="AB41" s="56">
        <f t="shared" si="6"/>
        <v>1090.1538461538462</v>
      </c>
      <c r="AC41" s="57">
        <f>AG41+AJ41+AM41+AP41+AS41+AV41+AY41</f>
        <v>14172</v>
      </c>
      <c r="AD41" s="57">
        <f aca="true" t="shared" si="19" ref="AD41:AD49">AH41+AK41+AN41+AQ41+AT41+AW41+AZ41</f>
        <v>0</v>
      </c>
      <c r="AE41" s="57">
        <f t="shared" si="9"/>
        <v>14172</v>
      </c>
      <c r="AF41" s="49" t="s">
        <v>363</v>
      </c>
      <c r="AG41" s="49">
        <v>493</v>
      </c>
      <c r="AH41" s="49">
        <v>0</v>
      </c>
      <c r="AI41" s="49" t="s">
        <v>364</v>
      </c>
      <c r="AJ41" s="49">
        <v>2626</v>
      </c>
      <c r="AK41" s="49">
        <v>0</v>
      </c>
      <c r="AL41" s="49" t="s">
        <v>365</v>
      </c>
      <c r="AM41" s="49">
        <v>1921</v>
      </c>
      <c r="AN41" s="49">
        <v>0</v>
      </c>
      <c r="AO41" s="49" t="s">
        <v>366</v>
      </c>
      <c r="AP41" s="49">
        <v>1539</v>
      </c>
      <c r="AQ41" s="49">
        <v>0</v>
      </c>
      <c r="AR41" s="49" t="s">
        <v>367</v>
      </c>
      <c r="AS41" s="49">
        <v>1233</v>
      </c>
      <c r="AT41" s="49">
        <v>0</v>
      </c>
      <c r="AU41" s="49" t="s">
        <v>368</v>
      </c>
      <c r="AV41" s="49">
        <v>3351</v>
      </c>
      <c r="AW41" s="49">
        <v>0</v>
      </c>
      <c r="AX41" s="49" t="s">
        <v>369</v>
      </c>
      <c r="AY41" s="49">
        <v>3009</v>
      </c>
      <c r="AZ41" s="49">
        <v>0</v>
      </c>
    </row>
    <row r="42" spans="1:52" ht="13.5" customHeight="1">
      <c r="A42" s="20" t="s">
        <v>370</v>
      </c>
      <c r="B42" s="21" t="s">
        <v>371</v>
      </c>
      <c r="C42" s="22" t="s">
        <v>172</v>
      </c>
      <c r="D42" s="22" t="s">
        <v>71</v>
      </c>
      <c r="E42" s="23" t="s">
        <v>254</v>
      </c>
      <c r="F42" s="23" t="s">
        <v>32</v>
      </c>
      <c r="G42" s="21" t="s">
        <v>30</v>
      </c>
      <c r="H42" s="23" t="s">
        <v>372</v>
      </c>
      <c r="I42" s="25">
        <v>17</v>
      </c>
      <c r="J42" s="24" t="s">
        <v>51</v>
      </c>
      <c r="K42" s="64">
        <v>27.19</v>
      </c>
      <c r="L42" s="26">
        <v>0</v>
      </c>
      <c r="M42" s="26">
        <v>0</v>
      </c>
      <c r="N42" s="26">
        <f t="shared" si="0"/>
        <v>27.19</v>
      </c>
      <c r="O42" s="65" t="s">
        <v>174</v>
      </c>
      <c r="P42" s="65" t="s">
        <v>175</v>
      </c>
      <c r="Q42" s="66" t="s">
        <v>176</v>
      </c>
      <c r="R42" s="65" t="s">
        <v>373</v>
      </c>
      <c r="S42" s="65" t="s">
        <v>374</v>
      </c>
      <c r="T42" s="21" t="s">
        <v>38</v>
      </c>
      <c r="U42" s="21" t="s">
        <v>39</v>
      </c>
      <c r="V42" s="58" t="s">
        <v>40</v>
      </c>
      <c r="W42" s="67">
        <f t="shared" si="1"/>
        <v>22.69107692307692</v>
      </c>
      <c r="X42" s="68">
        <f t="shared" si="2"/>
        <v>0</v>
      </c>
      <c r="Y42" s="69">
        <f t="shared" si="3"/>
        <v>22.69107692307692</v>
      </c>
      <c r="Z42" s="56">
        <f t="shared" si="18"/>
        <v>630.3076923076923</v>
      </c>
      <c r="AA42" s="56">
        <f>AD42/11</f>
        <v>0</v>
      </c>
      <c r="AB42" s="56">
        <f t="shared" si="6"/>
        <v>630.3076923076923</v>
      </c>
      <c r="AC42" s="57">
        <f>AG42+AJ42+AM42+AP42+AS42+AV42+AY42+BB42+BE42+BH42+BK42+BN42+BQ42</f>
        <v>8194</v>
      </c>
      <c r="AD42" s="57">
        <f t="shared" si="19"/>
        <v>0</v>
      </c>
      <c r="AE42" s="57">
        <f t="shared" si="9"/>
        <v>8194</v>
      </c>
      <c r="AF42" s="49" t="s">
        <v>363</v>
      </c>
      <c r="AG42" s="49">
        <v>374</v>
      </c>
      <c r="AH42" s="49">
        <v>0</v>
      </c>
      <c r="AI42" s="49" t="s">
        <v>375</v>
      </c>
      <c r="AJ42" s="49">
        <v>1583</v>
      </c>
      <c r="AK42" s="49">
        <v>0</v>
      </c>
      <c r="AL42" s="49" t="s">
        <v>240</v>
      </c>
      <c r="AM42" s="49">
        <v>929</v>
      </c>
      <c r="AN42" s="49">
        <v>0</v>
      </c>
      <c r="AO42" s="49" t="s">
        <v>241</v>
      </c>
      <c r="AP42" s="49">
        <v>675</v>
      </c>
      <c r="AQ42" s="49">
        <v>0</v>
      </c>
      <c r="AR42" s="49" t="s">
        <v>242</v>
      </c>
      <c r="AS42" s="49">
        <v>1047</v>
      </c>
      <c r="AT42" s="49">
        <v>0</v>
      </c>
      <c r="AU42" s="49" t="s">
        <v>202</v>
      </c>
      <c r="AV42" s="49">
        <v>2112</v>
      </c>
      <c r="AW42" s="49">
        <v>0</v>
      </c>
      <c r="AX42" s="49" t="s">
        <v>243</v>
      </c>
      <c r="AY42" s="49">
        <v>1474</v>
      </c>
      <c r="AZ42" s="49">
        <v>0</v>
      </c>
    </row>
    <row r="43" spans="1:255" ht="13.5" customHeight="1">
      <c r="A43" s="20" t="s">
        <v>376</v>
      </c>
      <c r="B43" s="21" t="s">
        <v>377</v>
      </c>
      <c r="C43" s="22" t="s">
        <v>45</v>
      </c>
      <c r="D43" s="22" t="s">
        <v>378</v>
      </c>
      <c r="E43" s="23" t="s">
        <v>254</v>
      </c>
      <c r="F43" s="23" t="s">
        <v>32</v>
      </c>
      <c r="G43" s="21" t="s">
        <v>30</v>
      </c>
      <c r="H43" s="23" t="s">
        <v>379</v>
      </c>
      <c r="I43" s="25">
        <v>11</v>
      </c>
      <c r="J43" s="24" t="s">
        <v>51</v>
      </c>
      <c r="K43" s="64">
        <v>13.46</v>
      </c>
      <c r="L43" s="26">
        <v>0</v>
      </c>
      <c r="M43" s="26">
        <v>0</v>
      </c>
      <c r="N43" s="26">
        <f t="shared" si="0"/>
        <v>13.46</v>
      </c>
      <c r="O43" s="65" t="s">
        <v>174</v>
      </c>
      <c r="P43" s="65" t="s">
        <v>175</v>
      </c>
      <c r="Q43" s="66" t="s">
        <v>176</v>
      </c>
      <c r="R43" s="65" t="s">
        <v>373</v>
      </c>
      <c r="S43" s="65" t="s">
        <v>374</v>
      </c>
      <c r="T43" s="21" t="s">
        <v>38</v>
      </c>
      <c r="U43" s="21" t="s">
        <v>39</v>
      </c>
      <c r="V43" s="58" t="s">
        <v>40</v>
      </c>
      <c r="W43" s="67">
        <f t="shared" si="1"/>
        <v>16.548479999999998</v>
      </c>
      <c r="X43" s="68">
        <f t="shared" si="2"/>
        <v>0</v>
      </c>
      <c r="Y43" s="69">
        <f t="shared" si="3"/>
        <v>16.548479999999998</v>
      </c>
      <c r="Z43" s="56">
        <f aca="true" t="shared" si="20" ref="Z43:Z44">AC43/12.5</f>
        <v>459.68</v>
      </c>
      <c r="AA43" s="56">
        <f aca="true" t="shared" si="21" ref="AA43:AA44">AD43/10.5</f>
        <v>0</v>
      </c>
      <c r="AB43" s="56">
        <f t="shared" si="6"/>
        <v>459.68</v>
      </c>
      <c r="AC43" s="57">
        <f aca="true" t="shared" si="22" ref="AC43:AC45">AG43+AJ43+AM43+AP43+AS43+AV43+AY43</f>
        <v>5746</v>
      </c>
      <c r="AD43" s="57">
        <f t="shared" si="19"/>
        <v>0</v>
      </c>
      <c r="AE43" s="57">
        <f t="shared" si="9"/>
        <v>5746</v>
      </c>
      <c r="AF43" s="49" t="s">
        <v>189</v>
      </c>
      <c r="AG43" s="49">
        <v>949</v>
      </c>
      <c r="AH43" s="49">
        <v>0</v>
      </c>
      <c r="AI43" s="49" t="s">
        <v>190</v>
      </c>
      <c r="AJ43" s="49">
        <v>972</v>
      </c>
      <c r="AK43" s="49">
        <v>0</v>
      </c>
      <c r="AL43" s="49" t="s">
        <v>191</v>
      </c>
      <c r="AM43" s="49">
        <v>978</v>
      </c>
      <c r="AN43" s="49">
        <v>0</v>
      </c>
      <c r="AO43" s="49" t="s">
        <v>180</v>
      </c>
      <c r="AP43" s="49">
        <v>290</v>
      </c>
      <c r="AQ43" s="49">
        <v>0</v>
      </c>
      <c r="AR43" s="49" t="s">
        <v>181</v>
      </c>
      <c r="AS43" s="49">
        <v>175</v>
      </c>
      <c r="AT43" s="49">
        <v>0</v>
      </c>
      <c r="AU43" s="49" t="s">
        <v>192</v>
      </c>
      <c r="AV43" s="49">
        <v>1139</v>
      </c>
      <c r="AW43" s="49">
        <v>0</v>
      </c>
      <c r="AX43" s="49" t="s">
        <v>193</v>
      </c>
      <c r="AY43" s="49">
        <v>1243</v>
      </c>
      <c r="AZ43" s="49">
        <v>0</v>
      </c>
      <c r="IT43" s="44"/>
      <c r="IU43" s="44"/>
    </row>
    <row r="44" spans="1:255" ht="13.5" customHeight="1">
      <c r="A44" s="20" t="s">
        <v>380</v>
      </c>
      <c r="B44" s="21" t="s">
        <v>381</v>
      </c>
      <c r="C44" s="22" t="s">
        <v>331</v>
      </c>
      <c r="D44" s="22" t="s">
        <v>378</v>
      </c>
      <c r="E44" s="23" t="s">
        <v>382</v>
      </c>
      <c r="F44" s="23" t="s">
        <v>32</v>
      </c>
      <c r="G44" s="21" t="s">
        <v>30</v>
      </c>
      <c r="H44" s="23" t="s">
        <v>383</v>
      </c>
      <c r="I44" s="25">
        <v>11</v>
      </c>
      <c r="J44" s="24" t="s">
        <v>51</v>
      </c>
      <c r="K44" s="64">
        <v>3.7</v>
      </c>
      <c r="L44" s="26">
        <v>0</v>
      </c>
      <c r="M44" s="26">
        <v>0</v>
      </c>
      <c r="N44" s="26">
        <f t="shared" si="0"/>
        <v>3.7</v>
      </c>
      <c r="O44" s="65" t="s">
        <v>174</v>
      </c>
      <c r="P44" s="65" t="s">
        <v>175</v>
      </c>
      <c r="Q44" s="66" t="s">
        <v>176</v>
      </c>
      <c r="R44" s="65" t="s">
        <v>373</v>
      </c>
      <c r="S44" s="65" t="s">
        <v>374</v>
      </c>
      <c r="T44" s="21" t="s">
        <v>38</v>
      </c>
      <c r="U44" s="21" t="s">
        <v>39</v>
      </c>
      <c r="V44" s="58" t="s">
        <v>40</v>
      </c>
      <c r="W44" s="67">
        <f t="shared" si="1"/>
        <v>2.18304</v>
      </c>
      <c r="X44" s="68">
        <f t="shared" si="2"/>
        <v>0</v>
      </c>
      <c r="Y44" s="69">
        <f t="shared" si="3"/>
        <v>2.18304</v>
      </c>
      <c r="Z44" s="56">
        <f t="shared" si="20"/>
        <v>60.64</v>
      </c>
      <c r="AA44" s="56">
        <f t="shared" si="21"/>
        <v>0</v>
      </c>
      <c r="AB44" s="56">
        <f t="shared" si="6"/>
        <v>60.64</v>
      </c>
      <c r="AC44" s="57">
        <f t="shared" si="22"/>
        <v>758</v>
      </c>
      <c r="AD44" s="57">
        <f t="shared" si="19"/>
        <v>0</v>
      </c>
      <c r="AE44" s="57">
        <f t="shared" si="9"/>
        <v>758</v>
      </c>
      <c r="AF44" s="49" t="s">
        <v>189</v>
      </c>
      <c r="AG44" s="49">
        <v>86</v>
      </c>
      <c r="AH44" s="49">
        <v>0</v>
      </c>
      <c r="AI44" s="49" t="s">
        <v>190</v>
      </c>
      <c r="AJ44" s="49">
        <v>185</v>
      </c>
      <c r="AK44" s="49">
        <v>0</v>
      </c>
      <c r="AL44" s="49" t="s">
        <v>191</v>
      </c>
      <c r="AM44" s="49">
        <v>73</v>
      </c>
      <c r="AN44" s="49">
        <v>0</v>
      </c>
      <c r="AO44" s="49" t="s">
        <v>180</v>
      </c>
      <c r="AP44" s="49">
        <v>31</v>
      </c>
      <c r="AQ44" s="49">
        <v>0</v>
      </c>
      <c r="AR44" s="49" t="s">
        <v>181</v>
      </c>
      <c r="AS44" s="49">
        <v>31</v>
      </c>
      <c r="AT44" s="49">
        <v>0</v>
      </c>
      <c r="AU44" s="49" t="s">
        <v>192</v>
      </c>
      <c r="AV44" s="49">
        <v>166</v>
      </c>
      <c r="AW44" s="49">
        <v>0</v>
      </c>
      <c r="AX44" s="49" t="s">
        <v>193</v>
      </c>
      <c r="AY44" s="49">
        <v>186</v>
      </c>
      <c r="AZ44" s="49">
        <v>0</v>
      </c>
      <c r="IT44" s="44"/>
      <c r="IU44" s="44"/>
    </row>
    <row r="45" spans="1:256" ht="13.5" customHeight="1">
      <c r="A45" s="20" t="s">
        <v>272</v>
      </c>
      <c r="B45" s="21" t="s">
        <v>371</v>
      </c>
      <c r="C45" s="22" t="s">
        <v>30</v>
      </c>
      <c r="D45" s="22" t="s">
        <v>384</v>
      </c>
      <c r="E45" s="23" t="s">
        <v>194</v>
      </c>
      <c r="F45" s="23" t="s">
        <v>32</v>
      </c>
      <c r="G45" s="21" t="s">
        <v>30</v>
      </c>
      <c r="H45" s="23" t="s">
        <v>385</v>
      </c>
      <c r="I45" s="25">
        <v>17</v>
      </c>
      <c r="J45" s="24" t="s">
        <v>51</v>
      </c>
      <c r="K45" s="64">
        <v>67.85</v>
      </c>
      <c r="L45" s="26">
        <v>0</v>
      </c>
      <c r="M45" s="26">
        <v>0</v>
      </c>
      <c r="N45" s="26">
        <f t="shared" si="0"/>
        <v>67.85</v>
      </c>
      <c r="O45" s="65" t="s">
        <v>174</v>
      </c>
      <c r="P45" s="65" t="s">
        <v>175</v>
      </c>
      <c r="Q45" s="66" t="s">
        <v>176</v>
      </c>
      <c r="R45" s="65" t="s">
        <v>386</v>
      </c>
      <c r="S45" s="65" t="s">
        <v>336</v>
      </c>
      <c r="T45" s="21" t="s">
        <v>38</v>
      </c>
      <c r="U45" s="21" t="s">
        <v>39</v>
      </c>
      <c r="V45" s="58" t="s">
        <v>40</v>
      </c>
      <c r="W45" s="67">
        <f t="shared" si="1"/>
        <v>75.054</v>
      </c>
      <c r="X45" s="68">
        <f t="shared" si="2"/>
        <v>0</v>
      </c>
      <c r="Y45" s="69">
        <f t="shared" si="3"/>
        <v>75.054</v>
      </c>
      <c r="Z45" s="56">
        <f>AC45/12</f>
        <v>2084.8333333333335</v>
      </c>
      <c r="AA45" s="56">
        <f>AD45/12</f>
        <v>0</v>
      </c>
      <c r="AB45" s="56">
        <f t="shared" si="6"/>
        <v>2084.8333333333335</v>
      </c>
      <c r="AC45" s="57">
        <f t="shared" si="22"/>
        <v>25018</v>
      </c>
      <c r="AD45" s="57">
        <f t="shared" si="19"/>
        <v>0</v>
      </c>
      <c r="AE45" s="57">
        <f t="shared" si="9"/>
        <v>25018</v>
      </c>
      <c r="AF45" s="49" t="s">
        <v>209</v>
      </c>
      <c r="AG45" s="49">
        <v>5033</v>
      </c>
      <c r="AH45" s="49">
        <v>0</v>
      </c>
      <c r="AI45" s="49" t="s">
        <v>210</v>
      </c>
      <c r="AJ45" s="49">
        <v>4358</v>
      </c>
      <c r="AK45" s="49">
        <v>0</v>
      </c>
      <c r="AL45" s="49" t="s">
        <v>211</v>
      </c>
      <c r="AM45" s="49">
        <v>3665</v>
      </c>
      <c r="AN45" s="49">
        <v>0</v>
      </c>
      <c r="AO45" s="49" t="s">
        <v>212</v>
      </c>
      <c r="AP45" s="49">
        <v>1931</v>
      </c>
      <c r="AQ45" s="49">
        <v>0</v>
      </c>
      <c r="AR45" s="49" t="s">
        <v>328</v>
      </c>
      <c r="AS45" s="49">
        <v>4888</v>
      </c>
      <c r="AT45" s="49">
        <v>0</v>
      </c>
      <c r="AU45" s="49" t="s">
        <v>213</v>
      </c>
      <c r="AV45" s="49">
        <v>5143</v>
      </c>
      <c r="AW45" s="49">
        <v>0</v>
      </c>
      <c r="IT45" s="44"/>
      <c r="IU45" s="44"/>
      <c r="IV45" s="44"/>
    </row>
    <row r="46" spans="1:256" ht="13.5" customHeight="1">
      <c r="A46" s="20" t="s">
        <v>387</v>
      </c>
      <c r="B46" s="21" t="s">
        <v>388</v>
      </c>
      <c r="C46" s="22" t="s">
        <v>30</v>
      </c>
      <c r="D46" s="22" t="s">
        <v>378</v>
      </c>
      <c r="E46" s="23" t="s">
        <v>100</v>
      </c>
      <c r="F46" s="23" t="s">
        <v>32</v>
      </c>
      <c r="G46" s="21" t="s">
        <v>30</v>
      </c>
      <c r="H46" s="23" t="s">
        <v>389</v>
      </c>
      <c r="I46" s="25">
        <v>11</v>
      </c>
      <c r="J46" s="24" t="s">
        <v>51</v>
      </c>
      <c r="K46" s="64">
        <v>9.24</v>
      </c>
      <c r="L46" s="26">
        <v>0</v>
      </c>
      <c r="M46" s="26">
        <v>0</v>
      </c>
      <c r="N46" s="26">
        <f t="shared" si="0"/>
        <v>9.24</v>
      </c>
      <c r="O46" s="65" t="s">
        <v>174</v>
      </c>
      <c r="P46" s="65" t="s">
        <v>175</v>
      </c>
      <c r="Q46" s="66" t="s">
        <v>176</v>
      </c>
      <c r="R46" s="65" t="s">
        <v>386</v>
      </c>
      <c r="S46" s="65" t="s">
        <v>390</v>
      </c>
      <c r="T46" s="21" t="s">
        <v>38</v>
      </c>
      <c r="U46" s="21" t="s">
        <v>39</v>
      </c>
      <c r="V46" s="58" t="s">
        <v>40</v>
      </c>
      <c r="W46" s="67">
        <f t="shared" si="1"/>
        <v>11.667272727272726</v>
      </c>
      <c r="X46" s="68">
        <f t="shared" si="2"/>
        <v>0</v>
      </c>
      <c r="Y46" s="69">
        <f t="shared" si="3"/>
        <v>11.667272727272726</v>
      </c>
      <c r="Z46" s="56">
        <f>AC46/11</f>
        <v>324.09090909090907</v>
      </c>
      <c r="AA46" s="56">
        <f>AD46/7</f>
        <v>0</v>
      </c>
      <c r="AB46" s="56">
        <f t="shared" si="6"/>
        <v>324.09090909090907</v>
      </c>
      <c r="AC46" s="57">
        <f>AG46+AJ46+AM46+AP46+AS46+AV46+AY46+BB46+BE46+BH46+BK46+BN46+BQ46</f>
        <v>3565</v>
      </c>
      <c r="AD46" s="57">
        <f t="shared" si="19"/>
        <v>0</v>
      </c>
      <c r="AE46" s="57">
        <f t="shared" si="9"/>
        <v>3565</v>
      </c>
      <c r="AF46" s="49" t="s">
        <v>391</v>
      </c>
      <c r="AG46" s="49">
        <v>265</v>
      </c>
      <c r="AH46" s="49">
        <v>0</v>
      </c>
      <c r="AI46" s="49" t="s">
        <v>392</v>
      </c>
      <c r="AJ46" s="49">
        <v>495</v>
      </c>
      <c r="AK46" s="49">
        <v>0</v>
      </c>
      <c r="AL46" s="49" t="s">
        <v>393</v>
      </c>
      <c r="AM46" s="49">
        <v>491</v>
      </c>
      <c r="AN46" s="49">
        <v>0</v>
      </c>
      <c r="AO46" s="49" t="s">
        <v>394</v>
      </c>
      <c r="AP46" s="49">
        <v>476</v>
      </c>
      <c r="AQ46" s="49">
        <v>0</v>
      </c>
      <c r="AR46" s="49" t="s">
        <v>395</v>
      </c>
      <c r="AS46" s="49">
        <v>1838</v>
      </c>
      <c r="AT46" s="49">
        <v>0</v>
      </c>
      <c r="IT46" s="44"/>
      <c r="IU46" s="44"/>
      <c r="IV46" s="44"/>
    </row>
    <row r="47" spans="1:256" ht="13.5" customHeight="1">
      <c r="A47" s="20" t="s">
        <v>396</v>
      </c>
      <c r="B47" s="21" t="s">
        <v>397</v>
      </c>
      <c r="C47" s="22" t="s">
        <v>30</v>
      </c>
      <c r="D47" s="22" t="s">
        <v>378</v>
      </c>
      <c r="E47" s="23" t="s">
        <v>100</v>
      </c>
      <c r="F47" s="23" t="s">
        <v>32</v>
      </c>
      <c r="G47" s="21" t="s">
        <v>30</v>
      </c>
      <c r="H47" s="23" t="s">
        <v>398</v>
      </c>
      <c r="I47" s="25">
        <v>14</v>
      </c>
      <c r="J47" s="24" t="s">
        <v>51</v>
      </c>
      <c r="K47" s="64">
        <v>47.78</v>
      </c>
      <c r="L47" s="26">
        <v>0</v>
      </c>
      <c r="M47" s="26">
        <v>0</v>
      </c>
      <c r="N47" s="26">
        <f t="shared" si="0"/>
        <v>47.78</v>
      </c>
      <c r="O47" s="65" t="s">
        <v>174</v>
      </c>
      <c r="P47" s="65" t="s">
        <v>175</v>
      </c>
      <c r="Q47" s="66" t="s">
        <v>176</v>
      </c>
      <c r="R47" s="65" t="s">
        <v>386</v>
      </c>
      <c r="S47" s="65" t="s">
        <v>390</v>
      </c>
      <c r="T47" s="21" t="s">
        <v>38</v>
      </c>
      <c r="U47" s="21" t="s">
        <v>39</v>
      </c>
      <c r="V47" s="58" t="s">
        <v>40</v>
      </c>
      <c r="W47" s="67">
        <f t="shared" si="1"/>
        <v>61.438153846153845</v>
      </c>
      <c r="X47" s="68">
        <f t="shared" si="2"/>
        <v>0</v>
      </c>
      <c r="Y47" s="69">
        <f t="shared" si="3"/>
        <v>61.438153846153845</v>
      </c>
      <c r="Z47" s="56">
        <f aca="true" t="shared" si="23" ref="Z47:Z50">AC47/13</f>
        <v>1706.6153846153845</v>
      </c>
      <c r="AA47" s="56">
        <f aca="true" t="shared" si="24" ref="AA47:AA50">AD47/13</f>
        <v>0</v>
      </c>
      <c r="AB47" s="56">
        <f t="shared" si="6"/>
        <v>1706.6153846153845</v>
      </c>
      <c r="AC47" s="57">
        <f aca="true" t="shared" si="25" ref="AC47:AC49">AG47+AJ47+AM47+AP47+AS47+AV47+AY47</f>
        <v>22186</v>
      </c>
      <c r="AD47" s="57">
        <f t="shared" si="19"/>
        <v>0</v>
      </c>
      <c r="AE47" s="57">
        <f t="shared" si="9"/>
        <v>22186</v>
      </c>
      <c r="AF47" s="49" t="s">
        <v>399</v>
      </c>
      <c r="AG47" s="49">
        <v>1510</v>
      </c>
      <c r="AH47" s="49">
        <v>0</v>
      </c>
      <c r="AI47" s="49" t="s">
        <v>392</v>
      </c>
      <c r="AJ47" s="49">
        <v>3308</v>
      </c>
      <c r="AK47" s="49">
        <v>0</v>
      </c>
      <c r="AL47" s="49" t="s">
        <v>393</v>
      </c>
      <c r="AM47" s="49">
        <v>2280</v>
      </c>
      <c r="AN47" s="49">
        <v>0</v>
      </c>
      <c r="AO47" s="49" t="s">
        <v>394</v>
      </c>
      <c r="AP47" s="49">
        <v>1792</v>
      </c>
      <c r="AQ47" s="49">
        <v>0</v>
      </c>
      <c r="AR47" s="49" t="s">
        <v>400</v>
      </c>
      <c r="AS47" s="49">
        <v>2609</v>
      </c>
      <c r="AT47" s="49">
        <v>0</v>
      </c>
      <c r="AU47" s="49" t="s">
        <v>401</v>
      </c>
      <c r="AV47" s="49">
        <v>6298</v>
      </c>
      <c r="AW47" s="49">
        <v>0</v>
      </c>
      <c r="AX47" s="49" t="s">
        <v>402</v>
      </c>
      <c r="AY47" s="49">
        <v>4389</v>
      </c>
      <c r="AZ47" s="49">
        <v>0</v>
      </c>
      <c r="IT47" s="44"/>
      <c r="IU47" s="44"/>
      <c r="IV47" s="44"/>
    </row>
    <row r="48" spans="1:256" ht="13.5" customHeight="1">
      <c r="A48" s="20" t="s">
        <v>403</v>
      </c>
      <c r="B48" s="21" t="s">
        <v>404</v>
      </c>
      <c r="C48" s="22" t="s">
        <v>405</v>
      </c>
      <c r="D48" s="22"/>
      <c r="E48" s="23" t="s">
        <v>254</v>
      </c>
      <c r="F48" s="23" t="s">
        <v>32</v>
      </c>
      <c r="G48" s="21" t="s">
        <v>30</v>
      </c>
      <c r="H48" s="23" t="s">
        <v>406</v>
      </c>
      <c r="I48" s="25">
        <v>27</v>
      </c>
      <c r="J48" s="24" t="s">
        <v>51</v>
      </c>
      <c r="K48" s="64">
        <v>53.86</v>
      </c>
      <c r="L48" s="26">
        <v>0</v>
      </c>
      <c r="M48" s="26">
        <v>0</v>
      </c>
      <c r="N48" s="26">
        <f t="shared" si="0"/>
        <v>53.86</v>
      </c>
      <c r="O48" s="65" t="s">
        <v>174</v>
      </c>
      <c r="P48" s="65" t="s">
        <v>175</v>
      </c>
      <c r="Q48" s="66" t="s">
        <v>176</v>
      </c>
      <c r="R48" s="65" t="s">
        <v>407</v>
      </c>
      <c r="S48" s="65" t="s">
        <v>408</v>
      </c>
      <c r="T48" s="21" t="s">
        <v>38</v>
      </c>
      <c r="U48" s="21" t="s">
        <v>39</v>
      </c>
      <c r="V48" s="58" t="s">
        <v>40</v>
      </c>
      <c r="W48" s="67">
        <f t="shared" si="1"/>
        <v>37.75015384615384</v>
      </c>
      <c r="X48" s="68">
        <f t="shared" si="2"/>
        <v>0</v>
      </c>
      <c r="Y48" s="69">
        <f t="shared" si="3"/>
        <v>37.75015384615384</v>
      </c>
      <c r="Z48" s="56">
        <f t="shared" si="23"/>
        <v>1048.6153846153845</v>
      </c>
      <c r="AA48" s="56">
        <f t="shared" si="24"/>
        <v>0</v>
      </c>
      <c r="AB48" s="56">
        <f t="shared" si="6"/>
        <v>1048.6153846153845</v>
      </c>
      <c r="AC48" s="57">
        <f t="shared" si="25"/>
        <v>13632</v>
      </c>
      <c r="AD48" s="57">
        <f t="shared" si="19"/>
        <v>0</v>
      </c>
      <c r="AE48" s="57">
        <f t="shared" si="9"/>
        <v>13632</v>
      </c>
      <c r="AF48" s="49" t="s">
        <v>409</v>
      </c>
      <c r="AG48" s="49">
        <v>1342</v>
      </c>
      <c r="AH48" s="49">
        <v>0</v>
      </c>
      <c r="AI48" s="49" t="s">
        <v>410</v>
      </c>
      <c r="AJ48" s="49">
        <v>1432</v>
      </c>
      <c r="AK48" s="49">
        <v>0</v>
      </c>
      <c r="AL48" s="49" t="s">
        <v>240</v>
      </c>
      <c r="AM48" s="49">
        <v>1628</v>
      </c>
      <c r="AN48" s="49">
        <v>0</v>
      </c>
      <c r="AO48" s="49" t="s">
        <v>249</v>
      </c>
      <c r="AP48" s="49">
        <v>1332</v>
      </c>
      <c r="AQ48" s="49">
        <v>0</v>
      </c>
      <c r="AR48" s="49" t="s">
        <v>242</v>
      </c>
      <c r="AS48" s="49">
        <v>1882</v>
      </c>
      <c r="AT48" s="49">
        <v>0</v>
      </c>
      <c r="AU48" s="49" t="s">
        <v>202</v>
      </c>
      <c r="AV48" s="49">
        <v>3383</v>
      </c>
      <c r="AW48" s="49">
        <v>0</v>
      </c>
      <c r="AX48" s="49" t="s">
        <v>243</v>
      </c>
      <c r="AY48" s="49">
        <v>2633</v>
      </c>
      <c r="AZ48" s="49">
        <v>0</v>
      </c>
      <c r="IT48" s="44"/>
      <c r="IU48" s="44"/>
      <c r="IV48" s="44"/>
    </row>
    <row r="49" spans="1:256" ht="13.5" customHeight="1">
      <c r="A49" s="20" t="s">
        <v>411</v>
      </c>
      <c r="B49" s="21" t="s">
        <v>412</v>
      </c>
      <c r="C49" s="22" t="s">
        <v>30</v>
      </c>
      <c r="D49" s="22" t="s">
        <v>102</v>
      </c>
      <c r="E49" s="23" t="s">
        <v>207</v>
      </c>
      <c r="F49" s="23" t="s">
        <v>32</v>
      </c>
      <c r="G49" s="21" t="s">
        <v>30</v>
      </c>
      <c r="H49" s="23" t="s">
        <v>413</v>
      </c>
      <c r="I49" s="25">
        <v>14</v>
      </c>
      <c r="J49" s="24" t="s">
        <v>51</v>
      </c>
      <c r="K49" s="64">
        <v>116.16</v>
      </c>
      <c r="L49" s="26">
        <v>0</v>
      </c>
      <c r="M49" s="26">
        <v>0</v>
      </c>
      <c r="N49" s="26">
        <f t="shared" si="0"/>
        <v>116.16</v>
      </c>
      <c r="O49" s="65" t="s">
        <v>174</v>
      </c>
      <c r="P49" s="65" t="s">
        <v>175</v>
      </c>
      <c r="Q49" s="66" t="s">
        <v>176</v>
      </c>
      <c r="R49" s="21" t="s">
        <v>414</v>
      </c>
      <c r="S49" s="65" t="s">
        <v>415</v>
      </c>
      <c r="T49" s="21" t="s">
        <v>38</v>
      </c>
      <c r="U49" s="21" t="s">
        <v>39</v>
      </c>
      <c r="V49" s="58" t="s">
        <v>40</v>
      </c>
      <c r="W49" s="67">
        <f t="shared" si="1"/>
        <v>75.6803076923077</v>
      </c>
      <c r="X49" s="68">
        <f t="shared" si="2"/>
        <v>0</v>
      </c>
      <c r="Y49" s="69">
        <f t="shared" si="3"/>
        <v>75.6803076923077</v>
      </c>
      <c r="Z49" s="56">
        <f t="shared" si="23"/>
        <v>2102.230769230769</v>
      </c>
      <c r="AA49" s="56">
        <f t="shared" si="24"/>
        <v>0</v>
      </c>
      <c r="AB49" s="56">
        <f t="shared" si="6"/>
        <v>2102.230769230769</v>
      </c>
      <c r="AC49" s="57">
        <f t="shared" si="25"/>
        <v>27329</v>
      </c>
      <c r="AD49" s="57">
        <f t="shared" si="19"/>
        <v>0</v>
      </c>
      <c r="AE49" s="57">
        <f t="shared" si="9"/>
        <v>27329</v>
      </c>
      <c r="AF49" s="49" t="s">
        <v>227</v>
      </c>
      <c r="AG49" s="49">
        <v>2357</v>
      </c>
      <c r="AH49" s="49">
        <v>0</v>
      </c>
      <c r="AI49" s="49" t="s">
        <v>228</v>
      </c>
      <c r="AJ49" s="49">
        <v>4995</v>
      </c>
      <c r="AK49" s="49">
        <v>0</v>
      </c>
      <c r="AL49" s="49" t="s">
        <v>220</v>
      </c>
      <c r="AM49" s="49">
        <v>2721</v>
      </c>
      <c r="AN49" s="49">
        <v>0</v>
      </c>
      <c r="AO49" s="49" t="s">
        <v>416</v>
      </c>
      <c r="AP49" s="49">
        <v>1536</v>
      </c>
      <c r="AQ49" s="49">
        <v>0</v>
      </c>
      <c r="AR49" s="49" t="s">
        <v>417</v>
      </c>
      <c r="AS49" s="49">
        <v>2960</v>
      </c>
      <c r="AT49" s="49">
        <v>0</v>
      </c>
      <c r="AU49" s="49" t="s">
        <v>418</v>
      </c>
      <c r="AV49" s="49">
        <v>7092</v>
      </c>
      <c r="AW49" s="49">
        <v>0</v>
      </c>
      <c r="AX49" s="49" t="s">
        <v>419</v>
      </c>
      <c r="AY49" s="49">
        <v>5668</v>
      </c>
      <c r="IT49" s="44"/>
      <c r="IU49" s="44"/>
      <c r="IV49" s="44"/>
    </row>
    <row r="50" spans="1:71" s="44" customFormat="1" ht="13.5" customHeight="1">
      <c r="A50" s="20" t="s">
        <v>420</v>
      </c>
      <c r="B50" s="21" t="s">
        <v>421</v>
      </c>
      <c r="C50" s="22" t="s">
        <v>30</v>
      </c>
      <c r="D50" s="22" t="s">
        <v>422</v>
      </c>
      <c r="E50" s="23" t="s">
        <v>272</v>
      </c>
      <c r="F50" s="23" t="s">
        <v>32</v>
      </c>
      <c r="G50" s="21" t="s">
        <v>30</v>
      </c>
      <c r="H50" s="23" t="s">
        <v>423</v>
      </c>
      <c r="I50" s="25">
        <v>56</v>
      </c>
      <c r="J50" s="24" t="s">
        <v>34</v>
      </c>
      <c r="K50" s="64">
        <v>26.93</v>
      </c>
      <c r="L50" s="26">
        <v>0</v>
      </c>
      <c r="M50" s="26">
        <v>0</v>
      </c>
      <c r="N50" s="26">
        <f t="shared" si="0"/>
        <v>26.93</v>
      </c>
      <c r="O50" s="65" t="s">
        <v>174</v>
      </c>
      <c r="P50" s="65" t="s">
        <v>175</v>
      </c>
      <c r="Q50" s="66" t="s">
        <v>176</v>
      </c>
      <c r="R50" s="21" t="s">
        <v>424</v>
      </c>
      <c r="S50" s="65" t="s">
        <v>425</v>
      </c>
      <c r="T50" s="21" t="s">
        <v>38</v>
      </c>
      <c r="U50" s="21" t="s">
        <v>39</v>
      </c>
      <c r="V50" s="58" t="s">
        <v>40</v>
      </c>
      <c r="W50" s="67">
        <f t="shared" si="1"/>
        <v>34.38</v>
      </c>
      <c r="X50" s="68">
        <f t="shared" si="2"/>
        <v>0</v>
      </c>
      <c r="Y50" s="69">
        <f t="shared" si="3"/>
        <v>34.38</v>
      </c>
      <c r="Z50" s="56">
        <f t="shared" si="23"/>
        <v>955</v>
      </c>
      <c r="AA50" s="56">
        <f t="shared" si="24"/>
        <v>0</v>
      </c>
      <c r="AB50" s="56">
        <f t="shared" si="6"/>
        <v>955</v>
      </c>
      <c r="AC50" s="57">
        <f>AG50+AJ50+AM50+AP50+AS50+AV50+AY50+BB50+BE50+BH50+BK50+BN50+BQ50</f>
        <v>12415</v>
      </c>
      <c r="AD50" s="57">
        <f>AH50+AK50+AN50+AQ50+AT50+AW50+AZ50+BC50+BF50+BI50+BL50+BO50+BR50</f>
        <v>0</v>
      </c>
      <c r="AE50" s="57">
        <f t="shared" si="9"/>
        <v>12415</v>
      </c>
      <c r="AF50" s="49" t="s">
        <v>238</v>
      </c>
      <c r="AG50" s="49">
        <v>1187</v>
      </c>
      <c r="AH50" s="49">
        <v>0</v>
      </c>
      <c r="AI50" s="49" t="s">
        <v>300</v>
      </c>
      <c r="AJ50" s="49">
        <v>1431</v>
      </c>
      <c r="AK50" s="49">
        <v>0</v>
      </c>
      <c r="AL50" s="49" t="s">
        <v>301</v>
      </c>
      <c r="AM50" s="49">
        <v>1327</v>
      </c>
      <c r="AN50" s="49">
        <v>0</v>
      </c>
      <c r="AO50" s="49" t="s">
        <v>302</v>
      </c>
      <c r="AP50" s="49">
        <v>598</v>
      </c>
      <c r="AQ50" s="49">
        <v>0</v>
      </c>
      <c r="AR50" s="49" t="s">
        <v>303</v>
      </c>
      <c r="AS50" s="49">
        <v>836</v>
      </c>
      <c r="AT50" s="49">
        <v>0</v>
      </c>
      <c r="AU50" s="49" t="s">
        <v>304</v>
      </c>
      <c r="AV50" s="49">
        <v>674</v>
      </c>
      <c r="AW50" s="49">
        <v>0</v>
      </c>
      <c r="AX50" s="49" t="s">
        <v>305</v>
      </c>
      <c r="AY50" s="49">
        <v>291</v>
      </c>
      <c r="AZ50" s="49">
        <v>0</v>
      </c>
      <c r="BA50" s="49" t="s">
        <v>306</v>
      </c>
      <c r="BB50" s="49">
        <v>384</v>
      </c>
      <c r="BC50" s="49">
        <v>0</v>
      </c>
      <c r="BD50" s="49" t="s">
        <v>307</v>
      </c>
      <c r="BE50" s="49">
        <v>1009</v>
      </c>
      <c r="BF50" s="49">
        <v>0</v>
      </c>
      <c r="BG50" s="49" t="s">
        <v>308</v>
      </c>
      <c r="BH50" s="49">
        <v>1164</v>
      </c>
      <c r="BI50" s="49">
        <v>0</v>
      </c>
      <c r="BJ50" s="49" t="s">
        <v>309</v>
      </c>
      <c r="BK50" s="49">
        <v>1238</v>
      </c>
      <c r="BL50" s="49">
        <v>0</v>
      </c>
      <c r="BM50" s="49" t="s">
        <v>310</v>
      </c>
      <c r="BN50" s="49">
        <v>1224</v>
      </c>
      <c r="BO50" s="49">
        <v>0</v>
      </c>
      <c r="BP50" s="49" t="s">
        <v>311</v>
      </c>
      <c r="BQ50" s="49">
        <v>1052</v>
      </c>
      <c r="BR50" s="49">
        <v>0</v>
      </c>
      <c r="BS50" s="49"/>
    </row>
    <row r="51" spans="1:256" ht="18" customHeight="1">
      <c r="A51" s="20" t="s">
        <v>259</v>
      </c>
      <c r="B51" s="72" t="s">
        <v>426</v>
      </c>
      <c r="C51" s="73" t="s">
        <v>30</v>
      </c>
      <c r="D51" s="73" t="s">
        <v>427</v>
      </c>
      <c r="E51" s="74" t="s">
        <v>428</v>
      </c>
      <c r="F51" s="73" t="s">
        <v>32</v>
      </c>
      <c r="G51" s="73" t="s">
        <v>30</v>
      </c>
      <c r="H51" s="75" t="s">
        <v>429</v>
      </c>
      <c r="I51" s="76">
        <v>4</v>
      </c>
      <c r="J51" s="77" t="s">
        <v>120</v>
      </c>
      <c r="K51" s="78">
        <v>2.9</v>
      </c>
      <c r="L51" s="26">
        <v>0</v>
      </c>
      <c r="M51" s="26">
        <v>0</v>
      </c>
      <c r="N51" s="26">
        <f t="shared" si="0"/>
        <v>2.9</v>
      </c>
      <c r="O51" s="65" t="s">
        <v>174</v>
      </c>
      <c r="P51" s="65" t="s">
        <v>175</v>
      </c>
      <c r="Q51" s="66" t="s">
        <v>430</v>
      </c>
      <c r="R51" s="65" t="s">
        <v>174</v>
      </c>
      <c r="S51" s="65" t="s">
        <v>175</v>
      </c>
      <c r="T51" s="21" t="s">
        <v>38</v>
      </c>
      <c r="U51" s="21" t="s">
        <v>39</v>
      </c>
      <c r="V51" s="58" t="s">
        <v>40</v>
      </c>
      <c r="W51" s="67">
        <f t="shared" si="1"/>
        <v>2.151</v>
      </c>
      <c r="X51" s="68">
        <f t="shared" si="2"/>
        <v>0</v>
      </c>
      <c r="Y51" s="68">
        <f t="shared" si="3"/>
        <v>2.151</v>
      </c>
      <c r="Z51" s="56">
        <f>AC51/12</f>
        <v>59.75</v>
      </c>
      <c r="AA51" s="56">
        <f>AD51/12</f>
        <v>0</v>
      </c>
      <c r="AB51" s="56">
        <f t="shared" si="6"/>
        <v>59.75</v>
      </c>
      <c r="AC51" s="57">
        <f aca="true" t="shared" si="26" ref="AC51:AC65">AG51+AJ51+AM51+AP51+AS51+AV51+AY51</f>
        <v>717</v>
      </c>
      <c r="AD51" s="57">
        <f aca="true" t="shared" si="27" ref="AD51:AD65">AH51+AK51+AN51+AQ51+AT51+AW51+AZ51</f>
        <v>0</v>
      </c>
      <c r="AE51" s="57">
        <f t="shared" si="9"/>
        <v>717</v>
      </c>
      <c r="AI51" s="49" t="s">
        <v>431</v>
      </c>
      <c r="AJ51" s="49">
        <v>155</v>
      </c>
      <c r="AK51" s="49">
        <v>0</v>
      </c>
      <c r="AL51" s="49" t="s">
        <v>432</v>
      </c>
      <c r="AM51" s="49">
        <v>119</v>
      </c>
      <c r="AN51" s="49">
        <v>0</v>
      </c>
      <c r="AO51" s="49" t="s">
        <v>433</v>
      </c>
      <c r="AP51" s="49">
        <v>78</v>
      </c>
      <c r="AQ51" s="49">
        <v>0</v>
      </c>
      <c r="AR51" s="49" t="s">
        <v>434</v>
      </c>
      <c r="AS51" s="49">
        <v>6</v>
      </c>
      <c r="AT51" s="49">
        <v>0</v>
      </c>
      <c r="AU51" s="49" t="s">
        <v>435</v>
      </c>
      <c r="AV51" s="49">
        <v>122</v>
      </c>
      <c r="AW51" s="49">
        <v>0</v>
      </c>
      <c r="AX51" s="49" t="s">
        <v>436</v>
      </c>
      <c r="AY51" s="49">
        <v>237</v>
      </c>
      <c r="AZ51" s="49">
        <v>0</v>
      </c>
      <c r="IT51" s="44"/>
      <c r="IU51" s="44"/>
      <c r="IV51" s="44"/>
    </row>
    <row r="52" spans="1:256" ht="13.5" customHeight="1">
      <c r="A52" s="20" t="s">
        <v>437</v>
      </c>
      <c r="B52" s="21" t="s">
        <v>438</v>
      </c>
      <c r="C52" s="22" t="s">
        <v>30</v>
      </c>
      <c r="D52" s="22" t="s">
        <v>297</v>
      </c>
      <c r="E52" s="23" t="s">
        <v>267</v>
      </c>
      <c r="F52" s="23" t="s">
        <v>32</v>
      </c>
      <c r="G52" s="21" t="s">
        <v>30</v>
      </c>
      <c r="H52" s="23" t="s">
        <v>439</v>
      </c>
      <c r="I52" s="25">
        <v>1</v>
      </c>
      <c r="J52" s="24" t="s">
        <v>51</v>
      </c>
      <c r="K52" s="64">
        <v>0.26</v>
      </c>
      <c r="L52" s="26">
        <v>0</v>
      </c>
      <c r="M52" s="26">
        <v>0</v>
      </c>
      <c r="N52" s="26">
        <f t="shared" si="0"/>
        <v>0.26</v>
      </c>
      <c r="O52" s="65" t="s">
        <v>174</v>
      </c>
      <c r="P52" s="65" t="s">
        <v>175</v>
      </c>
      <c r="Q52" s="66" t="s">
        <v>430</v>
      </c>
      <c r="R52" s="65" t="s">
        <v>174</v>
      </c>
      <c r="S52" s="65" t="s">
        <v>175</v>
      </c>
      <c r="T52" s="21" t="s">
        <v>38</v>
      </c>
      <c r="U52" s="21" t="s">
        <v>39</v>
      </c>
      <c r="V52" s="58" t="s">
        <v>40</v>
      </c>
      <c r="W52" s="67">
        <f t="shared" si="1"/>
        <v>0.2935384615384615</v>
      </c>
      <c r="X52" s="68">
        <f t="shared" si="2"/>
        <v>0</v>
      </c>
      <c r="Y52" s="68">
        <f t="shared" si="3"/>
        <v>0.2935384615384615</v>
      </c>
      <c r="Z52" s="56">
        <f>AC52/13</f>
        <v>8.153846153846153</v>
      </c>
      <c r="AA52" s="56">
        <f>AD52/13</f>
        <v>0</v>
      </c>
      <c r="AB52" s="56">
        <f t="shared" si="6"/>
        <v>8.153846153846153</v>
      </c>
      <c r="AC52" s="57">
        <f t="shared" si="26"/>
        <v>106</v>
      </c>
      <c r="AD52" s="57">
        <f t="shared" si="27"/>
        <v>0</v>
      </c>
      <c r="AE52" s="57">
        <f t="shared" si="9"/>
        <v>106</v>
      </c>
      <c r="AF52" s="49" t="s">
        <v>440</v>
      </c>
      <c r="AG52" s="49">
        <v>18</v>
      </c>
      <c r="AH52" s="49">
        <v>0</v>
      </c>
      <c r="AI52" s="49" t="s">
        <v>441</v>
      </c>
      <c r="AJ52" s="49">
        <v>15</v>
      </c>
      <c r="AK52" s="49">
        <v>0</v>
      </c>
      <c r="AL52" s="49" t="s">
        <v>442</v>
      </c>
      <c r="AM52" s="49">
        <v>15</v>
      </c>
      <c r="AN52" s="49">
        <v>0</v>
      </c>
      <c r="AO52" s="49" t="s">
        <v>443</v>
      </c>
      <c r="AP52" s="49">
        <v>15</v>
      </c>
      <c r="AQ52" s="49">
        <v>0</v>
      </c>
      <c r="AR52" s="49" t="s">
        <v>444</v>
      </c>
      <c r="AS52" s="49">
        <v>14</v>
      </c>
      <c r="AT52" s="49">
        <v>0</v>
      </c>
      <c r="AU52" s="49" t="s">
        <v>293</v>
      </c>
      <c r="AV52" s="49">
        <v>16</v>
      </c>
      <c r="AW52" s="49">
        <v>0</v>
      </c>
      <c r="AX52" s="49" t="s">
        <v>445</v>
      </c>
      <c r="AY52" s="49">
        <v>13</v>
      </c>
      <c r="AZ52" s="49">
        <v>0</v>
      </c>
      <c r="IT52" s="44"/>
      <c r="IU52" s="44"/>
      <c r="IV52" s="44"/>
    </row>
    <row r="53" spans="1:256" ht="13.5" customHeight="1">
      <c r="A53" s="20" t="s">
        <v>446</v>
      </c>
      <c r="B53" s="21" t="s">
        <v>447</v>
      </c>
      <c r="C53" s="21" t="s">
        <v>196</v>
      </c>
      <c r="D53" s="21" t="s">
        <v>448</v>
      </c>
      <c r="E53" s="24" t="s">
        <v>449</v>
      </c>
      <c r="F53" s="24" t="s">
        <v>32</v>
      </c>
      <c r="G53" s="21" t="s">
        <v>30</v>
      </c>
      <c r="H53" s="24" t="s">
        <v>450</v>
      </c>
      <c r="I53" s="25">
        <v>2</v>
      </c>
      <c r="J53" s="24" t="s">
        <v>120</v>
      </c>
      <c r="K53" s="64">
        <v>1.85</v>
      </c>
      <c r="L53" s="26">
        <v>0</v>
      </c>
      <c r="M53" s="26">
        <v>0</v>
      </c>
      <c r="N53" s="26">
        <f t="shared" si="0"/>
        <v>1.85</v>
      </c>
      <c r="O53" s="21" t="s">
        <v>174</v>
      </c>
      <c r="P53" s="21" t="s">
        <v>175</v>
      </c>
      <c r="Q53" s="24" t="s">
        <v>176</v>
      </c>
      <c r="R53" s="21" t="s">
        <v>174</v>
      </c>
      <c r="S53" s="21" t="s">
        <v>175</v>
      </c>
      <c r="T53" s="21" t="s">
        <v>38</v>
      </c>
      <c r="U53" s="21" t="s">
        <v>39</v>
      </c>
      <c r="V53" s="58" t="s">
        <v>40</v>
      </c>
      <c r="W53" s="67">
        <f t="shared" si="1"/>
        <v>1.33632</v>
      </c>
      <c r="X53" s="68">
        <f t="shared" si="2"/>
        <v>0</v>
      </c>
      <c r="Y53" s="68">
        <f t="shared" si="3"/>
        <v>1.33632</v>
      </c>
      <c r="Z53" s="56">
        <f aca="true" t="shared" si="28" ref="Z53:Z54">AC53/12.5</f>
        <v>37.12</v>
      </c>
      <c r="AA53" s="56">
        <f aca="true" t="shared" si="29" ref="AA53:AA54">AD53/12.5</f>
        <v>0</v>
      </c>
      <c r="AB53" s="56">
        <f t="shared" si="6"/>
        <v>37.12</v>
      </c>
      <c r="AC53" s="57">
        <f t="shared" si="26"/>
        <v>464</v>
      </c>
      <c r="AD53" s="57">
        <f t="shared" si="27"/>
        <v>0</v>
      </c>
      <c r="AE53" s="57">
        <f t="shared" si="9"/>
        <v>464</v>
      </c>
      <c r="AF53" s="49" t="s">
        <v>189</v>
      </c>
      <c r="AG53" s="49">
        <v>31</v>
      </c>
      <c r="AH53" s="49">
        <v>0</v>
      </c>
      <c r="AI53" s="49" t="s">
        <v>451</v>
      </c>
      <c r="AJ53" s="49">
        <v>105</v>
      </c>
      <c r="AK53" s="49">
        <v>0</v>
      </c>
      <c r="AL53" s="49" t="s">
        <v>452</v>
      </c>
      <c r="AM53" s="49">
        <v>112</v>
      </c>
      <c r="AN53" s="49">
        <v>0</v>
      </c>
      <c r="AO53" s="49" t="s">
        <v>453</v>
      </c>
      <c r="AP53" s="49">
        <v>28</v>
      </c>
      <c r="AQ53" s="49">
        <v>0</v>
      </c>
      <c r="AR53" s="49" t="s">
        <v>454</v>
      </c>
      <c r="AS53" s="49">
        <v>13</v>
      </c>
      <c r="AT53" s="49">
        <v>0</v>
      </c>
      <c r="AU53" s="49" t="s">
        <v>455</v>
      </c>
      <c r="AV53" s="49">
        <v>87</v>
      </c>
      <c r="AW53" s="49">
        <v>0</v>
      </c>
      <c r="AX53" s="49" t="s">
        <v>456</v>
      </c>
      <c r="AY53" s="49">
        <v>88</v>
      </c>
      <c r="AZ53" s="49">
        <v>0</v>
      </c>
      <c r="IT53" s="44"/>
      <c r="IU53" s="44"/>
      <c r="IV53" s="44"/>
    </row>
    <row r="54" spans="1:256" ht="17.25" customHeight="1">
      <c r="A54" s="20">
        <v>40</v>
      </c>
      <c r="B54" s="21" t="s">
        <v>457</v>
      </c>
      <c r="C54" s="21" t="s">
        <v>45</v>
      </c>
      <c r="D54" s="21" t="s">
        <v>378</v>
      </c>
      <c r="E54" s="24" t="s">
        <v>458</v>
      </c>
      <c r="F54" s="24" t="s">
        <v>459</v>
      </c>
      <c r="G54" s="21" t="s">
        <v>30</v>
      </c>
      <c r="H54" s="24" t="s">
        <v>460</v>
      </c>
      <c r="I54" s="25">
        <v>2</v>
      </c>
      <c r="J54" s="24" t="s">
        <v>120</v>
      </c>
      <c r="K54" s="64">
        <v>0.53</v>
      </c>
      <c r="L54" s="26">
        <v>0</v>
      </c>
      <c r="M54" s="26">
        <v>0</v>
      </c>
      <c r="N54" s="26">
        <f t="shared" si="0"/>
        <v>0.53</v>
      </c>
      <c r="O54" s="21" t="s">
        <v>174</v>
      </c>
      <c r="P54" s="21" t="s">
        <v>175</v>
      </c>
      <c r="Q54" s="24" t="s">
        <v>176</v>
      </c>
      <c r="R54" s="21" t="s">
        <v>174</v>
      </c>
      <c r="S54" s="21" t="s">
        <v>175</v>
      </c>
      <c r="T54" s="21" t="s">
        <v>38</v>
      </c>
      <c r="U54" s="21" t="s">
        <v>39</v>
      </c>
      <c r="V54" s="58" t="s">
        <v>40</v>
      </c>
      <c r="W54" s="67">
        <f t="shared" si="1"/>
        <v>0.65952</v>
      </c>
      <c r="X54" s="68">
        <f t="shared" si="2"/>
        <v>0</v>
      </c>
      <c r="Y54" s="68">
        <f t="shared" si="3"/>
        <v>0.65952</v>
      </c>
      <c r="Z54" s="56">
        <f t="shared" si="28"/>
        <v>18.32</v>
      </c>
      <c r="AA54" s="56">
        <f t="shared" si="29"/>
        <v>0</v>
      </c>
      <c r="AB54" s="56">
        <f t="shared" si="6"/>
        <v>18.32</v>
      </c>
      <c r="AC54" s="57">
        <f t="shared" si="26"/>
        <v>229</v>
      </c>
      <c r="AD54" s="57">
        <f t="shared" si="27"/>
        <v>0</v>
      </c>
      <c r="AE54" s="57">
        <f t="shared" si="9"/>
        <v>229</v>
      </c>
      <c r="AF54" s="49" t="s">
        <v>461</v>
      </c>
      <c r="AG54" s="49">
        <v>1</v>
      </c>
      <c r="AH54" s="49">
        <v>0</v>
      </c>
      <c r="AI54" s="49" t="s">
        <v>462</v>
      </c>
      <c r="AJ54" s="49">
        <v>0</v>
      </c>
      <c r="AK54" s="49">
        <v>0</v>
      </c>
      <c r="AL54" s="49" t="s">
        <v>179</v>
      </c>
      <c r="AM54" s="49">
        <v>3</v>
      </c>
      <c r="AN54" s="49">
        <v>0</v>
      </c>
      <c r="AO54" s="49" t="s">
        <v>180</v>
      </c>
      <c r="AP54" s="49">
        <v>80</v>
      </c>
      <c r="AQ54" s="49">
        <v>0</v>
      </c>
      <c r="AR54" s="49" t="s">
        <v>181</v>
      </c>
      <c r="AS54" s="49">
        <v>85</v>
      </c>
      <c r="AT54" s="49">
        <v>0</v>
      </c>
      <c r="AU54" s="49" t="s">
        <v>182</v>
      </c>
      <c r="AV54" s="49">
        <v>32</v>
      </c>
      <c r="AW54" s="49">
        <v>0</v>
      </c>
      <c r="AX54" s="49" t="s">
        <v>183</v>
      </c>
      <c r="AY54" s="49">
        <v>28</v>
      </c>
      <c r="AZ54" s="49">
        <v>0</v>
      </c>
      <c r="IT54" s="44"/>
      <c r="IU54" s="44"/>
      <c r="IV54" s="44"/>
    </row>
    <row r="55" spans="1:256" ht="19.5" customHeight="1">
      <c r="A55" s="20" t="s">
        <v>463</v>
      </c>
      <c r="B55" s="21" t="s">
        <v>464</v>
      </c>
      <c r="C55" s="21" t="s">
        <v>465</v>
      </c>
      <c r="D55" s="21" t="s">
        <v>465</v>
      </c>
      <c r="E55" s="24"/>
      <c r="F55" s="24" t="s">
        <v>32</v>
      </c>
      <c r="G55" s="21" t="s">
        <v>30</v>
      </c>
      <c r="H55" s="24" t="s">
        <v>466</v>
      </c>
      <c r="I55" s="25">
        <v>2</v>
      </c>
      <c r="J55" s="24" t="s">
        <v>120</v>
      </c>
      <c r="K55" s="64">
        <v>2.64</v>
      </c>
      <c r="L55" s="26">
        <v>0</v>
      </c>
      <c r="M55" s="26">
        <v>0</v>
      </c>
      <c r="N55" s="26">
        <f t="shared" si="0"/>
        <v>2.64</v>
      </c>
      <c r="O55" s="21" t="s">
        <v>174</v>
      </c>
      <c r="P55" s="21" t="s">
        <v>175</v>
      </c>
      <c r="Q55" s="24" t="s">
        <v>176</v>
      </c>
      <c r="R55" s="21" t="s">
        <v>174</v>
      </c>
      <c r="S55" s="21" t="s">
        <v>175</v>
      </c>
      <c r="T55" s="21" t="s">
        <v>38</v>
      </c>
      <c r="U55" s="21" t="s">
        <v>39</v>
      </c>
      <c r="V55" s="58" t="s">
        <v>40</v>
      </c>
      <c r="W55" s="67">
        <f t="shared" si="1"/>
        <v>0.5926153846153845</v>
      </c>
      <c r="X55" s="68">
        <f t="shared" si="2"/>
        <v>0</v>
      </c>
      <c r="Y55" s="68">
        <f t="shared" si="3"/>
        <v>0.5926153846153845</v>
      </c>
      <c r="Z55" s="56">
        <f aca="true" t="shared" si="30" ref="Z55:Z59">AC55/13</f>
        <v>16.46153846153846</v>
      </c>
      <c r="AA55" s="56">
        <f>AD55/13</f>
        <v>0</v>
      </c>
      <c r="AB55" s="56">
        <f t="shared" si="6"/>
        <v>16.46153846153846</v>
      </c>
      <c r="AC55" s="57">
        <f t="shared" si="26"/>
        <v>214</v>
      </c>
      <c r="AD55" s="57">
        <f t="shared" si="27"/>
        <v>0</v>
      </c>
      <c r="AE55" s="57">
        <f t="shared" si="9"/>
        <v>214</v>
      </c>
      <c r="AF55" s="49" t="s">
        <v>363</v>
      </c>
      <c r="AG55" s="49">
        <v>30</v>
      </c>
      <c r="AH55" s="49">
        <v>0</v>
      </c>
      <c r="AI55" s="49" t="s">
        <v>467</v>
      </c>
      <c r="AJ55" s="49">
        <v>40</v>
      </c>
      <c r="AK55" s="49">
        <v>0</v>
      </c>
      <c r="AL55" s="49" t="s">
        <v>468</v>
      </c>
      <c r="AM55" s="49">
        <v>33</v>
      </c>
      <c r="AN55" s="49">
        <v>0</v>
      </c>
      <c r="AO55" s="49" t="s">
        <v>469</v>
      </c>
      <c r="AP55" s="49">
        <v>12</v>
      </c>
      <c r="AQ55" s="49">
        <v>0</v>
      </c>
      <c r="AR55" s="49" t="s">
        <v>470</v>
      </c>
      <c r="AS55" s="49">
        <v>19</v>
      </c>
      <c r="AT55" s="49">
        <v>0</v>
      </c>
      <c r="AU55" s="49" t="s">
        <v>471</v>
      </c>
      <c r="AV55" s="49">
        <v>55</v>
      </c>
      <c r="AW55" s="49">
        <v>0</v>
      </c>
      <c r="AX55" s="49" t="s">
        <v>472</v>
      </c>
      <c r="AY55" s="49">
        <v>25</v>
      </c>
      <c r="AZ55" s="49">
        <v>0</v>
      </c>
      <c r="IT55" s="44"/>
      <c r="IU55" s="44"/>
      <c r="IV55" s="44"/>
    </row>
    <row r="56" spans="1:256" ht="19.5" customHeight="1">
      <c r="A56" s="20" t="s">
        <v>344</v>
      </c>
      <c r="B56" s="21" t="s">
        <v>473</v>
      </c>
      <c r="C56" s="22" t="s">
        <v>30</v>
      </c>
      <c r="D56" s="22" t="s">
        <v>474</v>
      </c>
      <c r="E56" s="23" t="s">
        <v>204</v>
      </c>
      <c r="F56" s="23" t="s">
        <v>32</v>
      </c>
      <c r="G56" s="21" t="s">
        <v>30</v>
      </c>
      <c r="H56" s="23" t="s">
        <v>475</v>
      </c>
      <c r="I56" s="25">
        <v>2</v>
      </c>
      <c r="J56" s="24" t="s">
        <v>120</v>
      </c>
      <c r="K56" s="64">
        <v>1.06</v>
      </c>
      <c r="L56" s="26">
        <v>0</v>
      </c>
      <c r="M56" s="26">
        <v>0</v>
      </c>
      <c r="N56" s="26">
        <f t="shared" si="0"/>
        <v>1.06</v>
      </c>
      <c r="O56" s="21" t="s">
        <v>174</v>
      </c>
      <c r="P56" s="21" t="s">
        <v>175</v>
      </c>
      <c r="Q56" s="23" t="s">
        <v>176</v>
      </c>
      <c r="R56" s="21" t="s">
        <v>174</v>
      </c>
      <c r="S56" s="21" t="s">
        <v>175</v>
      </c>
      <c r="T56" s="21" t="s">
        <v>38</v>
      </c>
      <c r="U56" s="21" t="s">
        <v>39</v>
      </c>
      <c r="V56" s="58" t="s">
        <v>40</v>
      </c>
      <c r="W56" s="67">
        <f t="shared" si="1"/>
        <v>1.5535384615384615</v>
      </c>
      <c r="X56" s="68">
        <f t="shared" si="2"/>
        <v>0</v>
      </c>
      <c r="Y56" s="68">
        <f t="shared" si="3"/>
        <v>1.5535384615384615</v>
      </c>
      <c r="Z56" s="56">
        <f t="shared" si="30"/>
        <v>43.15384615384615</v>
      </c>
      <c r="AA56" s="56">
        <f aca="true" t="shared" si="31" ref="AA56:AA58">AD56/11</f>
        <v>0</v>
      </c>
      <c r="AB56" s="56">
        <f t="shared" si="6"/>
        <v>43.15384615384615</v>
      </c>
      <c r="AC56" s="57">
        <f t="shared" si="26"/>
        <v>561</v>
      </c>
      <c r="AD56" s="57">
        <f t="shared" si="27"/>
        <v>0</v>
      </c>
      <c r="AE56" s="57">
        <f t="shared" si="9"/>
        <v>561</v>
      </c>
      <c r="AF56" s="49" t="s">
        <v>399</v>
      </c>
      <c r="AG56" s="49">
        <v>92</v>
      </c>
      <c r="AH56" s="49">
        <v>0</v>
      </c>
      <c r="AI56" s="49" t="s">
        <v>392</v>
      </c>
      <c r="AJ56" s="49">
        <v>77</v>
      </c>
      <c r="AK56" s="49">
        <v>0</v>
      </c>
      <c r="AL56" s="49" t="s">
        <v>393</v>
      </c>
      <c r="AM56" s="49">
        <v>68</v>
      </c>
      <c r="AN56" s="49">
        <v>0</v>
      </c>
      <c r="AO56" s="49" t="s">
        <v>476</v>
      </c>
      <c r="AP56" s="49">
        <v>64</v>
      </c>
      <c r="AQ56" s="49">
        <v>0</v>
      </c>
      <c r="AR56" s="49" t="s">
        <v>400</v>
      </c>
      <c r="AS56" s="49">
        <v>69</v>
      </c>
      <c r="AT56" s="49">
        <v>0</v>
      </c>
      <c r="AU56" s="49" t="s">
        <v>401</v>
      </c>
      <c r="AV56" s="49">
        <v>85</v>
      </c>
      <c r="AW56" s="49">
        <v>0</v>
      </c>
      <c r="AX56" s="49" t="s">
        <v>477</v>
      </c>
      <c r="AY56" s="49">
        <v>106</v>
      </c>
      <c r="AZ56" s="49">
        <v>0</v>
      </c>
      <c r="IT56" s="44"/>
      <c r="IU56" s="44"/>
      <c r="IV56" s="44"/>
    </row>
    <row r="57" spans="1:256" ht="21" customHeight="1">
      <c r="A57" s="20" t="s">
        <v>478</v>
      </c>
      <c r="B57" s="21" t="s">
        <v>479</v>
      </c>
      <c r="C57" s="22" t="s">
        <v>30</v>
      </c>
      <c r="D57" s="22" t="s">
        <v>57</v>
      </c>
      <c r="E57" s="23" t="s">
        <v>480</v>
      </c>
      <c r="F57" s="23" t="s">
        <v>32</v>
      </c>
      <c r="G57" s="21" t="s">
        <v>30</v>
      </c>
      <c r="H57" s="23" t="s">
        <v>481</v>
      </c>
      <c r="I57" s="25">
        <v>2</v>
      </c>
      <c r="J57" s="24" t="s">
        <v>120</v>
      </c>
      <c r="K57" s="64">
        <v>0.84</v>
      </c>
      <c r="L57" s="26">
        <v>0</v>
      </c>
      <c r="M57" s="26">
        <v>0</v>
      </c>
      <c r="N57" s="26">
        <f t="shared" si="0"/>
        <v>0.84</v>
      </c>
      <c r="O57" s="21" t="s">
        <v>174</v>
      </c>
      <c r="P57" s="21" t="s">
        <v>175</v>
      </c>
      <c r="Q57" s="23" t="s">
        <v>176</v>
      </c>
      <c r="R57" s="21" t="s">
        <v>174</v>
      </c>
      <c r="S57" s="21" t="s">
        <v>175</v>
      </c>
      <c r="T57" s="21" t="s">
        <v>38</v>
      </c>
      <c r="U57" s="21" t="s">
        <v>39</v>
      </c>
      <c r="V57" s="58" t="s">
        <v>40</v>
      </c>
      <c r="W57" s="67">
        <f t="shared" si="1"/>
        <v>1.716923076923077</v>
      </c>
      <c r="X57" s="68">
        <f t="shared" si="2"/>
        <v>0</v>
      </c>
      <c r="Y57" s="68">
        <f t="shared" si="3"/>
        <v>1.716923076923077</v>
      </c>
      <c r="Z57" s="56">
        <f t="shared" si="30"/>
        <v>47.69230769230769</v>
      </c>
      <c r="AA57" s="56">
        <f t="shared" si="31"/>
        <v>0</v>
      </c>
      <c r="AB57" s="56">
        <f t="shared" si="6"/>
        <v>47.69230769230769</v>
      </c>
      <c r="AC57" s="57">
        <f t="shared" si="26"/>
        <v>620</v>
      </c>
      <c r="AD57" s="57">
        <f t="shared" si="27"/>
        <v>0</v>
      </c>
      <c r="AE57" s="57">
        <f t="shared" si="9"/>
        <v>620</v>
      </c>
      <c r="AF57" s="49" t="s">
        <v>399</v>
      </c>
      <c r="AG57" s="49">
        <v>83</v>
      </c>
      <c r="AH57" s="49">
        <v>0</v>
      </c>
      <c r="AI57" s="49" t="s">
        <v>392</v>
      </c>
      <c r="AJ57" s="49">
        <v>151</v>
      </c>
      <c r="AK57" s="49">
        <v>0</v>
      </c>
      <c r="AL57" s="49" t="s">
        <v>482</v>
      </c>
      <c r="AM57" s="49">
        <v>77</v>
      </c>
      <c r="AN57" s="49">
        <v>0</v>
      </c>
      <c r="AO57" s="49" t="s">
        <v>483</v>
      </c>
      <c r="AP57" s="49">
        <v>85</v>
      </c>
      <c r="AQ57" s="49">
        <v>0</v>
      </c>
      <c r="AR57" s="49" t="s">
        <v>484</v>
      </c>
      <c r="AS57" s="49">
        <v>92</v>
      </c>
      <c r="AT57" s="49">
        <v>0</v>
      </c>
      <c r="AU57" s="49" t="s">
        <v>485</v>
      </c>
      <c r="AV57" s="49">
        <v>66</v>
      </c>
      <c r="AW57" s="49">
        <v>0</v>
      </c>
      <c r="AX57" s="49" t="s">
        <v>402</v>
      </c>
      <c r="AY57" s="49">
        <v>66</v>
      </c>
      <c r="AZ57" s="49">
        <v>0</v>
      </c>
      <c r="IT57" s="44"/>
      <c r="IU57" s="44"/>
      <c r="IV57" s="44"/>
    </row>
    <row r="58" spans="1:256" ht="20.25" customHeight="1">
      <c r="A58" s="20" t="s">
        <v>486</v>
      </c>
      <c r="B58" s="21" t="s">
        <v>487</v>
      </c>
      <c r="C58" s="22" t="s">
        <v>30</v>
      </c>
      <c r="D58" s="22" t="s">
        <v>75</v>
      </c>
      <c r="E58" s="23" t="s">
        <v>100</v>
      </c>
      <c r="F58" s="23" t="s">
        <v>32</v>
      </c>
      <c r="G58" s="21" t="s">
        <v>30</v>
      </c>
      <c r="H58" s="23" t="s">
        <v>488</v>
      </c>
      <c r="I58" s="25">
        <v>2</v>
      </c>
      <c r="J58" s="24" t="s">
        <v>120</v>
      </c>
      <c r="K58" s="64">
        <v>2.9</v>
      </c>
      <c r="L58" s="26">
        <v>0</v>
      </c>
      <c r="M58" s="26">
        <v>0</v>
      </c>
      <c r="N58" s="26">
        <f t="shared" si="0"/>
        <v>2.9</v>
      </c>
      <c r="O58" s="21" t="s">
        <v>174</v>
      </c>
      <c r="P58" s="21" t="s">
        <v>175</v>
      </c>
      <c r="Q58" s="23" t="s">
        <v>176</v>
      </c>
      <c r="R58" s="21" t="s">
        <v>174</v>
      </c>
      <c r="S58" s="21" t="s">
        <v>175</v>
      </c>
      <c r="T58" s="21" t="s">
        <v>38</v>
      </c>
      <c r="U58" s="21" t="s">
        <v>39</v>
      </c>
      <c r="V58" s="58" t="s">
        <v>40</v>
      </c>
      <c r="W58" s="67">
        <f t="shared" si="1"/>
        <v>5.43876923076923</v>
      </c>
      <c r="X58" s="68">
        <f t="shared" si="2"/>
        <v>0</v>
      </c>
      <c r="Y58" s="68">
        <f t="shared" si="3"/>
        <v>5.43876923076923</v>
      </c>
      <c r="Z58" s="56">
        <f t="shared" si="30"/>
        <v>151.07692307692307</v>
      </c>
      <c r="AA58" s="56">
        <f t="shared" si="31"/>
        <v>0</v>
      </c>
      <c r="AB58" s="56">
        <f t="shared" si="6"/>
        <v>151.07692307692307</v>
      </c>
      <c r="AC58" s="57">
        <f t="shared" si="26"/>
        <v>1964</v>
      </c>
      <c r="AD58" s="57">
        <f t="shared" si="27"/>
        <v>0</v>
      </c>
      <c r="AE58" s="57">
        <f t="shared" si="9"/>
        <v>1964</v>
      </c>
      <c r="AF58" s="49" t="s">
        <v>399</v>
      </c>
      <c r="AG58" s="49">
        <v>257</v>
      </c>
      <c r="AH58" s="49">
        <v>0</v>
      </c>
      <c r="AI58" s="49" t="s">
        <v>489</v>
      </c>
      <c r="AJ58" s="49">
        <v>306</v>
      </c>
      <c r="AK58" s="49">
        <v>0</v>
      </c>
      <c r="AL58" s="49" t="s">
        <v>490</v>
      </c>
      <c r="AM58" s="49">
        <v>186</v>
      </c>
      <c r="AN58" s="49">
        <v>0</v>
      </c>
      <c r="AO58" s="49" t="s">
        <v>491</v>
      </c>
      <c r="AP58" s="49">
        <v>256</v>
      </c>
      <c r="AQ58" s="49">
        <v>0</v>
      </c>
      <c r="AR58" s="49" t="s">
        <v>444</v>
      </c>
      <c r="AS58" s="49">
        <v>348</v>
      </c>
      <c r="AT58" s="49">
        <v>0</v>
      </c>
      <c r="AU58" s="49" t="s">
        <v>492</v>
      </c>
      <c r="AV58" s="49">
        <v>335</v>
      </c>
      <c r="AW58" s="49">
        <v>0</v>
      </c>
      <c r="AX58" s="49" t="s">
        <v>493</v>
      </c>
      <c r="AY58" s="49">
        <v>276</v>
      </c>
      <c r="AZ58" s="49">
        <v>0</v>
      </c>
      <c r="IT58" s="44"/>
      <c r="IU58" s="44"/>
      <c r="IV58" s="44"/>
    </row>
    <row r="59" spans="1:47" ht="12.75" customHeight="1">
      <c r="A59" s="79" t="s">
        <v>494</v>
      </c>
      <c r="B59" s="80" t="s">
        <v>495</v>
      </c>
      <c r="C59" s="80" t="s">
        <v>30</v>
      </c>
      <c r="D59" s="80" t="s">
        <v>496</v>
      </c>
      <c r="E59" s="81" t="s">
        <v>497</v>
      </c>
      <c r="F59" s="81" t="s">
        <v>32</v>
      </c>
      <c r="G59" s="80" t="s">
        <v>30</v>
      </c>
      <c r="H59" s="81" t="s">
        <v>498</v>
      </c>
      <c r="I59" s="82">
        <v>4</v>
      </c>
      <c r="J59" s="81" t="s">
        <v>120</v>
      </c>
      <c r="K59" s="83">
        <v>1</v>
      </c>
      <c r="L59" s="84">
        <v>0</v>
      </c>
      <c r="M59" s="84">
        <v>0</v>
      </c>
      <c r="N59" s="84">
        <f t="shared" si="0"/>
        <v>1</v>
      </c>
      <c r="O59" s="80" t="s">
        <v>174</v>
      </c>
      <c r="P59" s="80" t="s">
        <v>175</v>
      </c>
      <c r="Q59" s="81" t="s">
        <v>430</v>
      </c>
      <c r="R59" s="85" t="s">
        <v>174</v>
      </c>
      <c r="S59" s="85" t="s">
        <v>175</v>
      </c>
      <c r="T59" s="86" t="s">
        <v>38</v>
      </c>
      <c r="U59" s="86" t="s">
        <v>39</v>
      </c>
      <c r="V59" s="87" t="s">
        <v>499</v>
      </c>
      <c r="W59" s="88">
        <f t="shared" si="1"/>
        <v>0</v>
      </c>
      <c r="X59" s="89">
        <f t="shared" si="2"/>
        <v>0</v>
      </c>
      <c r="Y59" s="89">
        <f t="shared" si="3"/>
        <v>0</v>
      </c>
      <c r="Z59" s="90">
        <f t="shared" si="30"/>
        <v>0</v>
      </c>
      <c r="AA59" s="90">
        <f>AD59/12.5</f>
        <v>0</v>
      </c>
      <c r="AB59" s="90">
        <f t="shared" si="6"/>
        <v>0</v>
      </c>
      <c r="AC59" s="91">
        <f t="shared" si="26"/>
        <v>0</v>
      </c>
      <c r="AD59" s="92">
        <f t="shared" si="27"/>
        <v>0</v>
      </c>
      <c r="AE59" s="91">
        <f t="shared" si="9"/>
        <v>0</v>
      </c>
      <c r="AF59" s="93" t="s">
        <v>500</v>
      </c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</row>
    <row r="60" spans="1:256" ht="12.75" customHeight="1">
      <c r="A60" s="20" t="s">
        <v>501</v>
      </c>
      <c r="B60" s="95" t="s">
        <v>502</v>
      </c>
      <c r="C60" s="95" t="s">
        <v>30</v>
      </c>
      <c r="D60" s="95" t="s">
        <v>503</v>
      </c>
      <c r="E60" s="96" t="s">
        <v>504</v>
      </c>
      <c r="F60" s="96" t="s">
        <v>32</v>
      </c>
      <c r="G60" s="95" t="s">
        <v>30</v>
      </c>
      <c r="H60" s="96" t="s">
        <v>505</v>
      </c>
      <c r="I60" s="97">
        <v>4</v>
      </c>
      <c r="J60" s="96" t="s">
        <v>120</v>
      </c>
      <c r="K60" s="98">
        <v>1</v>
      </c>
      <c r="L60" s="26">
        <v>0</v>
      </c>
      <c r="M60" s="26">
        <v>0</v>
      </c>
      <c r="N60" s="26">
        <f t="shared" si="0"/>
        <v>1</v>
      </c>
      <c r="O60" s="95" t="s">
        <v>174</v>
      </c>
      <c r="P60" s="95" t="s">
        <v>175</v>
      </c>
      <c r="Q60" s="96" t="s">
        <v>430</v>
      </c>
      <c r="R60" s="21" t="s">
        <v>174</v>
      </c>
      <c r="S60" s="21" t="s">
        <v>175</v>
      </c>
      <c r="T60" s="99" t="s">
        <v>38</v>
      </c>
      <c r="U60" s="99" t="s">
        <v>39</v>
      </c>
      <c r="V60" s="58" t="s">
        <v>499</v>
      </c>
      <c r="W60" s="67">
        <f t="shared" si="1"/>
        <v>0.026181818181818185</v>
      </c>
      <c r="X60" s="68">
        <f t="shared" si="2"/>
        <v>0</v>
      </c>
      <c r="Y60" s="68">
        <f t="shared" si="3"/>
        <v>0.026181818181818185</v>
      </c>
      <c r="Z60" s="56">
        <f>AC60/11</f>
        <v>0.7272727272727273</v>
      </c>
      <c r="AA60" s="56">
        <f>AD60/11</f>
        <v>0</v>
      </c>
      <c r="AB60" s="56">
        <f t="shared" si="6"/>
        <v>0.7272727272727273</v>
      </c>
      <c r="AC60" s="57">
        <f t="shared" si="26"/>
        <v>8</v>
      </c>
      <c r="AD60" s="57">
        <f t="shared" si="27"/>
        <v>0</v>
      </c>
      <c r="AE60" s="57">
        <f t="shared" si="9"/>
        <v>8</v>
      </c>
      <c r="AF60" s="49" t="s">
        <v>506</v>
      </c>
      <c r="AG60" s="49">
        <v>1</v>
      </c>
      <c r="AH60" s="49">
        <v>0</v>
      </c>
      <c r="AI60" s="49" t="s">
        <v>507</v>
      </c>
      <c r="AJ60" s="49">
        <v>6</v>
      </c>
      <c r="AK60" s="49">
        <v>0</v>
      </c>
      <c r="AL60" s="49" t="s">
        <v>508</v>
      </c>
      <c r="AM60" s="49">
        <v>1</v>
      </c>
      <c r="AN60" s="49">
        <v>0</v>
      </c>
      <c r="AO60" s="49" t="s">
        <v>509</v>
      </c>
      <c r="AP60" s="49">
        <v>0</v>
      </c>
      <c r="AQ60" s="49">
        <v>0</v>
      </c>
      <c r="AR60" s="49" t="s">
        <v>510</v>
      </c>
      <c r="AS60" s="49">
        <v>0</v>
      </c>
      <c r="AT60" s="49">
        <v>0</v>
      </c>
      <c r="AU60" s="49" t="s">
        <v>511</v>
      </c>
      <c r="AV60" s="49">
        <v>0</v>
      </c>
      <c r="AW60" s="49">
        <v>0</v>
      </c>
      <c r="IT60" s="44"/>
      <c r="IU60" s="44"/>
      <c r="IV60" s="44"/>
    </row>
    <row r="61" spans="1:256" ht="12.75" customHeight="1">
      <c r="A61" s="100" t="s">
        <v>512</v>
      </c>
      <c r="B61" s="101" t="s">
        <v>513</v>
      </c>
      <c r="C61" s="101" t="s">
        <v>30</v>
      </c>
      <c r="D61" s="101" t="s">
        <v>514</v>
      </c>
      <c r="E61" s="102" t="s">
        <v>515</v>
      </c>
      <c r="F61" s="102" t="s">
        <v>32</v>
      </c>
      <c r="G61" s="101" t="s">
        <v>30</v>
      </c>
      <c r="H61" s="102" t="s">
        <v>516</v>
      </c>
      <c r="I61" s="103">
        <v>3</v>
      </c>
      <c r="J61" s="102" t="s">
        <v>120</v>
      </c>
      <c r="K61" s="104">
        <v>1</v>
      </c>
      <c r="L61" s="105">
        <v>0</v>
      </c>
      <c r="M61" s="105">
        <v>0</v>
      </c>
      <c r="N61" s="105">
        <f t="shared" si="0"/>
        <v>1</v>
      </c>
      <c r="O61" s="101" t="s">
        <v>174</v>
      </c>
      <c r="P61" s="101" t="s">
        <v>175</v>
      </c>
      <c r="Q61" s="102" t="s">
        <v>430</v>
      </c>
      <c r="R61" s="106" t="s">
        <v>174</v>
      </c>
      <c r="S61" s="106" t="s">
        <v>175</v>
      </c>
      <c r="T61" s="107" t="s">
        <v>38</v>
      </c>
      <c r="U61" s="107" t="s">
        <v>39</v>
      </c>
      <c r="V61" s="108" t="s">
        <v>499</v>
      </c>
      <c r="W61" s="88">
        <f t="shared" si="1"/>
        <v>0</v>
      </c>
      <c r="X61" s="89">
        <f t="shared" si="2"/>
        <v>0</v>
      </c>
      <c r="Y61" s="89">
        <f t="shared" si="3"/>
        <v>0</v>
      </c>
      <c r="Z61" s="90">
        <f aca="true" t="shared" si="32" ref="Z61:Z62">AC61/13</f>
        <v>0</v>
      </c>
      <c r="AA61" s="90">
        <f aca="true" t="shared" si="33" ref="AA61:AA62">AD61/12.5</f>
        <v>0</v>
      </c>
      <c r="AB61" s="90">
        <f t="shared" si="6"/>
        <v>0</v>
      </c>
      <c r="AC61" s="92">
        <f t="shared" si="26"/>
        <v>0</v>
      </c>
      <c r="AD61" s="92">
        <f t="shared" si="27"/>
        <v>0</v>
      </c>
      <c r="AE61" s="92">
        <f t="shared" si="9"/>
        <v>0</v>
      </c>
      <c r="AF61" s="94" t="s">
        <v>517</v>
      </c>
      <c r="AG61" s="94"/>
      <c r="AH61" s="94"/>
      <c r="AI61" s="94" t="s">
        <v>518</v>
      </c>
      <c r="AJ61" s="94">
        <v>0</v>
      </c>
      <c r="AK61" s="94">
        <v>0</v>
      </c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IT61" s="44"/>
      <c r="IU61" s="44"/>
      <c r="IV61" s="44"/>
    </row>
    <row r="62" spans="1:256" ht="12.75" customHeight="1">
      <c r="A62" s="109" t="s">
        <v>519</v>
      </c>
      <c r="B62" s="110" t="s">
        <v>520</v>
      </c>
      <c r="C62" s="111" t="s">
        <v>30</v>
      </c>
      <c r="D62" s="111" t="s">
        <v>521</v>
      </c>
      <c r="E62" s="112" t="s">
        <v>522</v>
      </c>
      <c r="F62" s="112" t="s">
        <v>32</v>
      </c>
      <c r="G62" s="111" t="s">
        <v>30</v>
      </c>
      <c r="H62" s="113" t="s">
        <v>523</v>
      </c>
      <c r="I62" s="114">
        <v>4</v>
      </c>
      <c r="J62" s="112" t="s">
        <v>120</v>
      </c>
      <c r="K62" s="115">
        <v>1</v>
      </c>
      <c r="L62" s="116">
        <v>0</v>
      </c>
      <c r="M62" s="116">
        <v>0</v>
      </c>
      <c r="N62" s="116">
        <f t="shared" si="0"/>
        <v>1</v>
      </c>
      <c r="O62" s="111" t="s">
        <v>174</v>
      </c>
      <c r="P62" s="111" t="s">
        <v>175</v>
      </c>
      <c r="Q62" s="112" t="s">
        <v>430</v>
      </c>
      <c r="R62" s="117" t="s">
        <v>174</v>
      </c>
      <c r="S62" s="117" t="s">
        <v>175</v>
      </c>
      <c r="T62" s="118" t="s">
        <v>38</v>
      </c>
      <c r="U62" s="118" t="s">
        <v>39</v>
      </c>
      <c r="V62" s="119" t="s">
        <v>499</v>
      </c>
      <c r="W62" s="88">
        <v>0</v>
      </c>
      <c r="X62" s="89">
        <f t="shared" si="2"/>
        <v>0</v>
      </c>
      <c r="Y62" s="89">
        <f t="shared" si="3"/>
        <v>0</v>
      </c>
      <c r="Z62" s="90">
        <f t="shared" si="32"/>
        <v>8.153846153846153</v>
      </c>
      <c r="AA62" s="90">
        <f t="shared" si="33"/>
        <v>0</v>
      </c>
      <c r="AB62" s="90">
        <f t="shared" si="6"/>
        <v>8.153846153846153</v>
      </c>
      <c r="AC62" s="92">
        <f t="shared" si="26"/>
        <v>106</v>
      </c>
      <c r="AD62" s="92">
        <f t="shared" si="27"/>
        <v>0</v>
      </c>
      <c r="AE62" s="92">
        <f t="shared" si="9"/>
        <v>106</v>
      </c>
      <c r="AF62" s="94" t="s">
        <v>524</v>
      </c>
      <c r="AG62" s="94"/>
      <c r="AH62" s="94"/>
      <c r="AI62" s="94" t="s">
        <v>525</v>
      </c>
      <c r="AJ62" s="94">
        <v>106</v>
      </c>
      <c r="AK62" s="94">
        <v>0</v>
      </c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IT62" s="44"/>
      <c r="IU62" s="44"/>
      <c r="IV62" s="44"/>
    </row>
    <row r="63" spans="1:256" ht="12.75" customHeight="1">
      <c r="A63" s="20" t="s">
        <v>526</v>
      </c>
      <c r="B63" s="95" t="s">
        <v>527</v>
      </c>
      <c r="C63" s="95" t="s">
        <v>30</v>
      </c>
      <c r="D63" s="95" t="s">
        <v>528</v>
      </c>
      <c r="E63" s="96" t="s">
        <v>529</v>
      </c>
      <c r="F63" s="96" t="s">
        <v>32</v>
      </c>
      <c r="G63" s="95" t="s">
        <v>30</v>
      </c>
      <c r="H63" s="96" t="s">
        <v>530</v>
      </c>
      <c r="I63" s="97">
        <v>5</v>
      </c>
      <c r="J63" s="96" t="s">
        <v>120</v>
      </c>
      <c r="K63" s="98">
        <v>1</v>
      </c>
      <c r="L63" s="26">
        <v>0</v>
      </c>
      <c r="M63" s="26">
        <v>0</v>
      </c>
      <c r="N63" s="26">
        <f t="shared" si="0"/>
        <v>1</v>
      </c>
      <c r="O63" s="95" t="s">
        <v>174</v>
      </c>
      <c r="P63" s="95" t="s">
        <v>175</v>
      </c>
      <c r="Q63" s="96" t="s">
        <v>430</v>
      </c>
      <c r="R63" s="21" t="s">
        <v>174</v>
      </c>
      <c r="S63" s="21" t="s">
        <v>175</v>
      </c>
      <c r="T63" s="99" t="s">
        <v>38</v>
      </c>
      <c r="U63" s="99" t="s">
        <v>39</v>
      </c>
      <c r="V63" s="58" t="s">
        <v>499</v>
      </c>
      <c r="W63" s="67">
        <f aca="true" t="shared" si="34" ref="W63:W65">Z63*36/1000</f>
        <v>0</v>
      </c>
      <c r="X63" s="68">
        <f t="shared" si="2"/>
        <v>0</v>
      </c>
      <c r="Y63" s="68">
        <f t="shared" si="3"/>
        <v>0</v>
      </c>
      <c r="Z63" s="56">
        <f>AC63/11</f>
        <v>0</v>
      </c>
      <c r="AA63" s="56">
        <f>AD63/11</f>
        <v>0</v>
      </c>
      <c r="AB63" s="56">
        <f t="shared" si="6"/>
        <v>0</v>
      </c>
      <c r="AC63" s="57">
        <f t="shared" si="26"/>
        <v>0</v>
      </c>
      <c r="AD63" s="57">
        <f t="shared" si="27"/>
        <v>0</v>
      </c>
      <c r="AE63" s="57">
        <f t="shared" si="9"/>
        <v>0</v>
      </c>
      <c r="AF63" s="49" t="s">
        <v>399</v>
      </c>
      <c r="AG63" s="49">
        <v>0</v>
      </c>
      <c r="AH63" s="49">
        <v>0</v>
      </c>
      <c r="AI63" s="49" t="s">
        <v>489</v>
      </c>
      <c r="AJ63" s="49">
        <v>0</v>
      </c>
      <c r="AK63" s="49">
        <v>0</v>
      </c>
      <c r="AL63" s="49" t="s">
        <v>490</v>
      </c>
      <c r="AM63" s="49">
        <v>0</v>
      </c>
      <c r="AN63" s="49">
        <v>0</v>
      </c>
      <c r="AO63" s="49" t="s">
        <v>491</v>
      </c>
      <c r="AP63" s="49">
        <v>0</v>
      </c>
      <c r="AQ63" s="49">
        <v>0</v>
      </c>
      <c r="AR63" s="49" t="s">
        <v>444</v>
      </c>
      <c r="AS63" s="49">
        <v>0</v>
      </c>
      <c r="AT63" s="49">
        <v>0</v>
      </c>
      <c r="AU63" s="49" t="s">
        <v>492</v>
      </c>
      <c r="AV63" s="49">
        <v>0</v>
      </c>
      <c r="AW63" s="49">
        <v>0</v>
      </c>
      <c r="IT63" s="44"/>
      <c r="IU63" s="44"/>
      <c r="IV63" s="44"/>
    </row>
    <row r="64" spans="1:256" ht="12.75" customHeight="1">
      <c r="A64" s="100" t="s">
        <v>449</v>
      </c>
      <c r="B64" s="101" t="s">
        <v>495</v>
      </c>
      <c r="C64" s="101" t="s">
        <v>30</v>
      </c>
      <c r="D64" s="101" t="s">
        <v>503</v>
      </c>
      <c r="E64" s="102" t="s">
        <v>531</v>
      </c>
      <c r="F64" s="102" t="s">
        <v>32</v>
      </c>
      <c r="G64" s="101" t="s">
        <v>30</v>
      </c>
      <c r="H64" s="102" t="s">
        <v>532</v>
      </c>
      <c r="I64" s="103">
        <v>4</v>
      </c>
      <c r="J64" s="102" t="s">
        <v>120</v>
      </c>
      <c r="K64" s="104">
        <v>1</v>
      </c>
      <c r="L64" s="105">
        <v>0</v>
      </c>
      <c r="M64" s="105">
        <v>0</v>
      </c>
      <c r="N64" s="105">
        <f t="shared" si="0"/>
        <v>1</v>
      </c>
      <c r="O64" s="101" t="s">
        <v>174</v>
      </c>
      <c r="P64" s="101" t="s">
        <v>175</v>
      </c>
      <c r="Q64" s="102" t="s">
        <v>430</v>
      </c>
      <c r="R64" s="106" t="s">
        <v>174</v>
      </c>
      <c r="S64" s="106" t="s">
        <v>175</v>
      </c>
      <c r="T64" s="107" t="s">
        <v>38</v>
      </c>
      <c r="U64" s="107" t="s">
        <v>39</v>
      </c>
      <c r="V64" s="108" t="s">
        <v>499</v>
      </c>
      <c r="W64" s="88">
        <f t="shared" si="34"/>
        <v>0</v>
      </c>
      <c r="X64" s="89">
        <f t="shared" si="2"/>
        <v>0</v>
      </c>
      <c r="Y64" s="89">
        <f t="shared" si="3"/>
        <v>0</v>
      </c>
      <c r="Z64" s="90">
        <f aca="true" t="shared" si="35" ref="Z64:Z65">AC64/13</f>
        <v>0</v>
      </c>
      <c r="AA64" s="90"/>
      <c r="AB64" s="90"/>
      <c r="AC64" s="92">
        <f t="shared" si="26"/>
        <v>0</v>
      </c>
      <c r="AD64" s="92">
        <f t="shared" si="27"/>
        <v>0</v>
      </c>
      <c r="AE64" s="92">
        <f t="shared" si="9"/>
        <v>0</v>
      </c>
      <c r="AF64" s="94" t="s">
        <v>517</v>
      </c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IT64" s="44"/>
      <c r="IU64" s="44"/>
      <c r="IV64" s="44"/>
    </row>
    <row r="65" spans="1:256" ht="13.5" customHeight="1">
      <c r="A65" s="79" t="s">
        <v>533</v>
      </c>
      <c r="B65" s="80" t="s">
        <v>534</v>
      </c>
      <c r="C65" s="80" t="s">
        <v>30</v>
      </c>
      <c r="D65" s="80" t="s">
        <v>521</v>
      </c>
      <c r="E65" s="81" t="s">
        <v>535</v>
      </c>
      <c r="F65" s="81" t="s">
        <v>32</v>
      </c>
      <c r="G65" s="80" t="s">
        <v>30</v>
      </c>
      <c r="H65" s="81" t="s">
        <v>523</v>
      </c>
      <c r="I65" s="82">
        <v>3</v>
      </c>
      <c r="J65" s="81" t="s">
        <v>120</v>
      </c>
      <c r="K65" s="83">
        <v>1</v>
      </c>
      <c r="L65" s="84">
        <v>0</v>
      </c>
      <c r="M65" s="84">
        <v>0</v>
      </c>
      <c r="N65" s="84">
        <f t="shared" si="0"/>
        <v>1</v>
      </c>
      <c r="O65" s="80" t="s">
        <v>174</v>
      </c>
      <c r="P65" s="80" t="s">
        <v>175</v>
      </c>
      <c r="Q65" s="81" t="s">
        <v>430</v>
      </c>
      <c r="R65" s="85" t="s">
        <v>174</v>
      </c>
      <c r="S65" s="85" t="s">
        <v>175</v>
      </c>
      <c r="T65" s="86" t="s">
        <v>38</v>
      </c>
      <c r="U65" s="86" t="s">
        <v>39</v>
      </c>
      <c r="V65" s="87" t="s">
        <v>499</v>
      </c>
      <c r="W65" s="88">
        <f t="shared" si="34"/>
        <v>0.3849230769230769</v>
      </c>
      <c r="X65" s="89">
        <f t="shared" si="2"/>
        <v>0</v>
      </c>
      <c r="Y65" s="89">
        <f t="shared" si="3"/>
        <v>0.3849230769230769</v>
      </c>
      <c r="Z65" s="90">
        <f t="shared" si="35"/>
        <v>10.692307692307692</v>
      </c>
      <c r="AA65" s="90"/>
      <c r="AB65" s="90"/>
      <c r="AC65" s="92">
        <f t="shared" si="26"/>
        <v>139</v>
      </c>
      <c r="AD65" s="92">
        <f t="shared" si="27"/>
        <v>0</v>
      </c>
      <c r="AE65" s="92">
        <f t="shared" si="9"/>
        <v>139</v>
      </c>
      <c r="AF65" s="120" t="s">
        <v>317</v>
      </c>
      <c r="AG65" s="120">
        <v>139</v>
      </c>
      <c r="AH65" s="120">
        <v>0</v>
      </c>
      <c r="AI65" s="120" t="s">
        <v>536</v>
      </c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IT65" s="44"/>
      <c r="IU65" s="44"/>
      <c r="IV65" s="44"/>
    </row>
    <row r="66" spans="1:256" ht="27.75" customHeight="1">
      <c r="A66" s="121">
        <v>52</v>
      </c>
      <c r="B66" s="122" t="s">
        <v>537</v>
      </c>
      <c r="C66" s="122" t="s">
        <v>30</v>
      </c>
      <c r="D66" s="122" t="s">
        <v>538</v>
      </c>
      <c r="E66" s="123" t="s">
        <v>539</v>
      </c>
      <c r="F66" s="123" t="s">
        <v>32</v>
      </c>
      <c r="G66" s="122" t="s">
        <v>30</v>
      </c>
      <c r="H66" s="123" t="s">
        <v>540</v>
      </c>
      <c r="I66" s="124">
        <v>13</v>
      </c>
      <c r="J66" s="123" t="s">
        <v>341</v>
      </c>
      <c r="K66" s="125"/>
      <c r="L66" s="126"/>
      <c r="M66" s="126"/>
      <c r="N66" s="126"/>
      <c r="O66" s="122"/>
      <c r="P66" s="122"/>
      <c r="Q66" s="123"/>
      <c r="R66" s="127"/>
      <c r="S66" s="127"/>
      <c r="T66" s="128"/>
      <c r="U66" s="128"/>
      <c r="V66" s="129" t="s">
        <v>541</v>
      </c>
      <c r="W66" s="130"/>
      <c r="X66" s="131"/>
      <c r="Y66" s="131"/>
      <c r="Z66" s="132"/>
      <c r="AA66" s="132"/>
      <c r="AB66" s="132"/>
      <c r="AC66" s="133"/>
      <c r="AD66" s="133" t="s">
        <v>542</v>
      </c>
      <c r="AE66" s="133"/>
      <c r="AF66" s="94" t="s">
        <v>543</v>
      </c>
      <c r="AG66" s="94">
        <v>26</v>
      </c>
      <c r="AH66" s="94">
        <v>18</v>
      </c>
      <c r="AI66" s="94" t="s">
        <v>544</v>
      </c>
      <c r="AJ66" s="94">
        <v>0</v>
      </c>
      <c r="AK66" s="94">
        <v>0</v>
      </c>
      <c r="AL66" s="94" t="s">
        <v>545</v>
      </c>
      <c r="AM66" s="94">
        <v>44</v>
      </c>
      <c r="AN66" s="94">
        <v>0</v>
      </c>
      <c r="AO66" s="94"/>
      <c r="AP66" s="94"/>
      <c r="AQ66" s="94"/>
      <c r="AR66" s="94"/>
      <c r="AS66" s="94"/>
      <c r="AT66" s="94"/>
      <c r="AU66" s="94"/>
      <c r="IT66" s="44"/>
      <c r="IU66" s="44"/>
      <c r="IV66" s="44"/>
    </row>
    <row r="67" spans="1:31" ht="14.25" customHeight="1">
      <c r="A67" s="29"/>
      <c r="B67" s="134"/>
      <c r="C67" s="134"/>
      <c r="D67" s="134"/>
      <c r="E67" s="135"/>
      <c r="F67" s="135"/>
      <c r="G67" s="134"/>
      <c r="H67" s="136" t="s">
        <v>154</v>
      </c>
      <c r="I67" s="137">
        <f>SUM(I15:I66)-I59-I61-I62-I64-I65-I66</f>
        <v>532</v>
      </c>
      <c r="J67" s="138"/>
      <c r="K67" s="139"/>
      <c r="L67" s="140"/>
      <c r="M67" s="140"/>
      <c r="N67" s="140"/>
      <c r="O67" s="141"/>
      <c r="P67" s="141"/>
      <c r="Q67" s="138"/>
      <c r="R67" s="142"/>
      <c r="S67" s="142"/>
      <c r="T67" s="143"/>
      <c r="U67" s="143"/>
      <c r="V67" s="144"/>
      <c r="W67" s="145"/>
      <c r="X67" s="146"/>
      <c r="Y67" s="146"/>
      <c r="Z67" s="39"/>
      <c r="AA67" s="39"/>
      <c r="AB67" s="39"/>
      <c r="AC67" s="41"/>
      <c r="AD67" s="41"/>
      <c r="AE67" s="41"/>
    </row>
    <row r="68" spans="1:31" ht="14.25" customHeight="1">
      <c r="A68" s="29"/>
      <c r="B68" s="134"/>
      <c r="C68" s="134"/>
      <c r="D68" s="134"/>
      <c r="E68" s="135"/>
      <c r="F68" s="135"/>
      <c r="G68" s="134"/>
      <c r="H68" s="138"/>
      <c r="I68" s="147"/>
      <c r="J68" s="138"/>
      <c r="K68" s="139"/>
      <c r="L68" s="140"/>
      <c r="M68" s="140"/>
      <c r="N68" s="140"/>
      <c r="O68" s="141"/>
      <c r="P68" s="141"/>
      <c r="Q68" s="138"/>
      <c r="R68" s="142"/>
      <c r="S68" s="142"/>
      <c r="T68" s="143"/>
      <c r="U68" s="143"/>
      <c r="V68" s="144" t="s">
        <v>154</v>
      </c>
      <c r="W68" s="148">
        <f>SUM(W11:W63)</f>
        <v>1439.5153594405592</v>
      </c>
      <c r="X68" s="149">
        <f>SUM(X15:X63)</f>
        <v>112.91345454545454</v>
      </c>
      <c r="Y68" s="149">
        <f>SUM(Y15:Y63)</f>
        <v>1552.4288139860137</v>
      </c>
      <c r="Z68" s="39"/>
      <c r="AA68" s="150" t="s">
        <v>546</v>
      </c>
      <c r="AB68" s="150" t="s">
        <v>547</v>
      </c>
      <c r="AC68" s="151" t="s">
        <v>548</v>
      </c>
      <c r="AD68" s="152" t="s">
        <v>549</v>
      </c>
      <c r="AE68" s="152" t="s">
        <v>550</v>
      </c>
    </row>
    <row r="69" spans="1:256" s="48" customFormat="1" ht="14.25" customHeight="1">
      <c r="A69" s="153"/>
      <c r="B69" s="154"/>
      <c r="C69" s="154"/>
      <c r="D69" s="154"/>
      <c r="E69" s="41"/>
      <c r="F69" s="41"/>
      <c r="G69" s="154"/>
      <c r="H69" s="155"/>
      <c r="I69" s="155"/>
      <c r="J69" s="155"/>
      <c r="K69" s="156"/>
      <c r="L69" s="157"/>
      <c r="M69" s="157"/>
      <c r="N69" s="157"/>
      <c r="O69" s="158"/>
      <c r="P69" s="158"/>
      <c r="Q69" s="155"/>
      <c r="R69" s="159"/>
      <c r="S69" s="159"/>
      <c r="T69" s="160"/>
      <c r="U69" s="160"/>
      <c r="V69" s="155"/>
      <c r="W69" s="145"/>
      <c r="X69" s="146"/>
      <c r="Y69" s="146"/>
      <c r="Z69" s="39"/>
      <c r="AA69" s="150" t="s">
        <v>51</v>
      </c>
      <c r="AB69" s="150">
        <v>21</v>
      </c>
      <c r="AC69" s="152">
        <f>I15+I16+I17+I18+I19+I20+I32+I34+I35+I36+I39+I41+I42+I43+I44+I45+I46+I47+I48+I49+I52</f>
        <v>288</v>
      </c>
      <c r="AD69" s="161">
        <f>W15+W16+W17+W18+W19+W20+W32+W34+W35+W36+W39+W41+W42+W43+W44+W45+W46+W47+W48+W49+W52</f>
        <v>726.825792167832</v>
      </c>
      <c r="AE69" s="161">
        <f>X15+X16+X17+X18+X19+X20+X32+X34+X35+X36+X39+X41+X42+X43+X44+X45+X46+X47+X48+X49+X52</f>
        <v>0</v>
      </c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IT69" s="163"/>
      <c r="IU69" s="163"/>
      <c r="IV69" s="163"/>
    </row>
    <row r="70" spans="1:256" s="175" customFormat="1" ht="13.5" customHeight="1">
      <c r="A70" s="164"/>
      <c r="B70" s="165" t="s">
        <v>551</v>
      </c>
      <c r="C70" s="165"/>
      <c r="D70" s="165"/>
      <c r="E70" s="166"/>
      <c r="F70" s="166"/>
      <c r="G70" s="165"/>
      <c r="H70" s="166"/>
      <c r="I70" s="166"/>
      <c r="J70" s="166"/>
      <c r="K70" s="167"/>
      <c r="L70" s="168"/>
      <c r="M70" s="168"/>
      <c r="N70" s="168"/>
      <c r="O70" s="165"/>
      <c r="P70" s="165"/>
      <c r="Q70" s="166"/>
      <c r="R70" s="169"/>
      <c r="S70" s="169"/>
      <c r="T70" s="170"/>
      <c r="U70" s="170"/>
      <c r="V70" s="166" t="s">
        <v>552</v>
      </c>
      <c r="W70" s="166"/>
      <c r="X70" s="171">
        <v>1071.96</v>
      </c>
      <c r="Y70" s="171"/>
      <c r="Z70" s="172"/>
      <c r="AA70" s="150" t="s">
        <v>237</v>
      </c>
      <c r="AB70" s="150">
        <v>11</v>
      </c>
      <c r="AC70" s="152">
        <f>I21+I22+I23+I24+I25+I26+I27+I28+I29+I30+I31</f>
        <v>11</v>
      </c>
      <c r="AD70" s="161">
        <f>W21+W22+W23+W24+W25+W26+W27+W28+W29+W30+W31</f>
        <v>12.671999999999999</v>
      </c>
      <c r="AE70" s="161">
        <v>0</v>
      </c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4"/>
      <c r="BQ70" s="174"/>
      <c r="BR70" s="174"/>
      <c r="BS70" s="173"/>
      <c r="IT70" s="176"/>
      <c r="IU70" s="176"/>
      <c r="IV70" s="176"/>
    </row>
    <row r="71" spans="1:31" ht="13.5" customHeight="1">
      <c r="A71" s="29"/>
      <c r="B71" s="134"/>
      <c r="C71" s="134"/>
      <c r="D71" s="134"/>
      <c r="E71" s="135"/>
      <c r="F71" s="135"/>
      <c r="G71" s="134"/>
      <c r="H71" s="135"/>
      <c r="I71" s="177"/>
      <c r="J71" s="135"/>
      <c r="K71" s="178"/>
      <c r="L71" s="179"/>
      <c r="M71" s="179"/>
      <c r="N71" s="179"/>
      <c r="O71" s="134"/>
      <c r="P71" s="134"/>
      <c r="Q71" s="135"/>
      <c r="R71" s="180"/>
      <c r="S71" s="180"/>
      <c r="T71" s="181"/>
      <c r="U71" s="181"/>
      <c r="V71" s="182"/>
      <c r="W71" s="183"/>
      <c r="X71" s="177">
        <f>X70*1000</f>
        <v>1071960</v>
      </c>
      <c r="Y71" s="42"/>
      <c r="Z71" s="39"/>
      <c r="AA71" s="150" t="s">
        <v>34</v>
      </c>
      <c r="AB71" s="150">
        <v>3</v>
      </c>
      <c r="AC71" s="152">
        <f>I33+I40+I50</f>
        <v>166</v>
      </c>
      <c r="AD71" s="161">
        <f>W33+W40+W50</f>
        <v>414.1825174825175</v>
      </c>
      <c r="AE71" s="161">
        <v>0</v>
      </c>
    </row>
    <row r="72" spans="2:31" ht="12.75" customHeight="1">
      <c r="B72" s="184" t="s">
        <v>553</v>
      </c>
      <c r="AA72" s="150" t="s">
        <v>554</v>
      </c>
      <c r="AB72" s="150">
        <v>2</v>
      </c>
      <c r="AC72" s="152">
        <f>I37+I38</f>
        <v>42</v>
      </c>
      <c r="AD72" s="161">
        <f>W37+W38</f>
        <v>272.36018181818184</v>
      </c>
      <c r="AE72" s="161">
        <f>X37+X38</f>
        <v>112.91345454545454</v>
      </c>
    </row>
    <row r="73" spans="1:253" ht="21" customHeight="1">
      <c r="A73" s="185"/>
      <c r="B73" s="8"/>
      <c r="C73" s="2"/>
      <c r="D73" s="1"/>
      <c r="E73" s="2"/>
      <c r="F73" s="2"/>
      <c r="G73" s="4"/>
      <c r="H73" s="7" t="s">
        <v>555</v>
      </c>
      <c r="I73" s="5"/>
      <c r="J73" s="4"/>
      <c r="K73" s="4"/>
      <c r="L73" s="4"/>
      <c r="M73" s="4"/>
      <c r="N73" s="5"/>
      <c r="O73" s="1"/>
      <c r="P73" s="1"/>
      <c r="Q73" s="4"/>
      <c r="R73" s="1"/>
      <c r="S73" s="1"/>
      <c r="AA73" s="150" t="s">
        <v>120</v>
      </c>
      <c r="AB73" s="150">
        <v>9</v>
      </c>
      <c r="AC73" s="152">
        <f>I51+I53+I54+I55+I56+I57+I58+I60+I63</f>
        <v>25</v>
      </c>
      <c r="AD73" s="161">
        <f>W51+W53+W54+W55+W56+W57+W58+W60+W63</f>
        <v>13.47486797202797</v>
      </c>
      <c r="AE73" s="161">
        <v>0</v>
      </c>
      <c r="IR73"/>
      <c r="IS73"/>
    </row>
    <row r="74" spans="1:253" ht="21" customHeight="1">
      <c r="A74" s="9"/>
      <c r="B74" s="1"/>
      <c r="C74" s="2"/>
      <c r="D74" s="1"/>
      <c r="E74" s="2"/>
      <c r="F74" s="2"/>
      <c r="G74" s="4"/>
      <c r="H74" s="4"/>
      <c r="I74" s="5"/>
      <c r="J74" s="4"/>
      <c r="K74" s="10" t="s">
        <v>556</v>
      </c>
      <c r="L74" s="10"/>
      <c r="M74" s="10"/>
      <c r="N74" s="10"/>
      <c r="O74" s="11" t="s">
        <v>8</v>
      </c>
      <c r="P74" s="11"/>
      <c r="Q74" s="11"/>
      <c r="R74" s="11"/>
      <c r="S74" s="11"/>
      <c r="AA74" s="186" t="s">
        <v>154</v>
      </c>
      <c r="AB74" s="186">
        <f>SUM(AB69:AB73)</f>
        <v>46</v>
      </c>
      <c r="AC74" s="187">
        <f>SUM(AC69:AC73)</f>
        <v>532</v>
      </c>
      <c r="AD74" s="188">
        <f>SUM(AD69:AD73)</f>
        <v>1439.5153594405592</v>
      </c>
      <c r="AE74" s="188">
        <f>SUM(AE69:AE73)</f>
        <v>112.91345454545454</v>
      </c>
      <c r="IR74"/>
      <c r="IS74"/>
    </row>
    <row r="75" spans="1:253" ht="21" customHeight="1">
      <c r="A75" s="9"/>
      <c r="B75" s="1"/>
      <c r="C75" s="2"/>
      <c r="D75" s="1"/>
      <c r="E75" s="2"/>
      <c r="F75" s="2"/>
      <c r="G75" s="4"/>
      <c r="H75" s="4"/>
      <c r="I75" s="5"/>
      <c r="J75" s="4"/>
      <c r="K75" s="10"/>
      <c r="L75" s="10"/>
      <c r="M75" s="10"/>
      <c r="N75" s="10"/>
      <c r="O75" s="11"/>
      <c r="P75" s="11"/>
      <c r="Q75" s="11"/>
      <c r="R75" s="11"/>
      <c r="S75" s="11"/>
      <c r="AA75" s="39"/>
      <c r="AB75" s="39"/>
      <c r="AC75" s="41"/>
      <c r="AD75" s="189">
        <f>SUM(AD74+AE74)</f>
        <v>1552.4288139860137</v>
      </c>
      <c r="AE75" s="189"/>
      <c r="IR75"/>
      <c r="IS75"/>
    </row>
    <row r="76" spans="1:253" ht="21" customHeight="1">
      <c r="A76" s="9"/>
      <c r="B76" s="1"/>
      <c r="C76" s="2"/>
      <c r="D76" s="1"/>
      <c r="E76" s="2"/>
      <c r="F76" s="2"/>
      <c r="G76" s="4"/>
      <c r="H76" s="4"/>
      <c r="I76" s="5"/>
      <c r="J76" s="4"/>
      <c r="K76" s="10"/>
      <c r="L76" s="10"/>
      <c r="M76" s="10"/>
      <c r="N76" s="10"/>
      <c r="O76" s="11"/>
      <c r="P76" s="11"/>
      <c r="Q76" s="11"/>
      <c r="R76" s="11"/>
      <c r="S76" s="11"/>
      <c r="AA76" s="39"/>
      <c r="AB76" s="39"/>
      <c r="AC76" s="41"/>
      <c r="AD76" s="42"/>
      <c r="AE76" s="42"/>
      <c r="IR76"/>
      <c r="IS76"/>
    </row>
    <row r="77" spans="1:253" ht="27.75" customHeight="1">
      <c r="A77" s="14"/>
      <c r="B77" s="15"/>
      <c r="C77" s="10" t="s">
        <v>9</v>
      </c>
      <c r="D77" s="10"/>
      <c r="E77" s="10"/>
      <c r="F77" s="10"/>
      <c r="G77" s="10"/>
      <c r="H77" s="15"/>
      <c r="I77" s="16"/>
      <c r="J77" s="17"/>
      <c r="K77" s="10"/>
      <c r="L77" s="10"/>
      <c r="M77" s="10"/>
      <c r="N77" s="10"/>
      <c r="O77" s="10" t="s">
        <v>10</v>
      </c>
      <c r="P77" s="10"/>
      <c r="Q77" s="10"/>
      <c r="R77" s="10" t="s">
        <v>11</v>
      </c>
      <c r="S77" s="10"/>
      <c r="W77" s="55" t="s">
        <v>162</v>
      </c>
      <c r="X77" s="55"/>
      <c r="Y77" s="55"/>
      <c r="Z77" s="56" t="s">
        <v>163</v>
      </c>
      <c r="AA77" s="56"/>
      <c r="AB77" s="56"/>
      <c r="AC77" s="57" t="s">
        <v>164</v>
      </c>
      <c r="AD77" s="57"/>
      <c r="AE77" s="57"/>
      <c r="AF77" s="58"/>
      <c r="AG77" s="58" t="s">
        <v>165</v>
      </c>
      <c r="AH77" s="58"/>
      <c r="AI77" s="58"/>
      <c r="AJ77" s="58" t="s">
        <v>165</v>
      </c>
      <c r="AK77" s="58"/>
      <c r="AL77" s="58"/>
      <c r="AM77" s="58" t="s">
        <v>165</v>
      </c>
      <c r="AN77" s="58"/>
      <c r="AO77" s="58"/>
      <c r="AP77" s="58" t="s">
        <v>165</v>
      </c>
      <c r="AQ77" s="58"/>
      <c r="AR77" s="58"/>
      <c r="AS77" s="58" t="s">
        <v>165</v>
      </c>
      <c r="AT77" s="58"/>
      <c r="AU77" s="58"/>
      <c r="AV77" s="58" t="s">
        <v>165</v>
      </c>
      <c r="AW77" s="58"/>
      <c r="AX77" s="58"/>
      <c r="AY77" s="58" t="s">
        <v>165</v>
      </c>
      <c r="AZ77" s="58"/>
      <c r="BA77" s="58"/>
      <c r="BB77" s="58" t="s">
        <v>165</v>
      </c>
      <c r="BC77" s="58"/>
      <c r="BD77" s="58"/>
      <c r="BE77" s="58" t="s">
        <v>165</v>
      </c>
      <c r="BF77" s="58"/>
      <c r="BG77" s="58"/>
      <c r="BH77" s="58" t="s">
        <v>165</v>
      </c>
      <c r="BI77" s="58"/>
      <c r="BJ77" s="58"/>
      <c r="BK77" s="58" t="s">
        <v>165</v>
      </c>
      <c r="BL77" s="58"/>
      <c r="BM77" s="58"/>
      <c r="BN77" s="58" t="s">
        <v>165</v>
      </c>
      <c r="BO77" s="58"/>
      <c r="BP77" s="58"/>
      <c r="BQ77" s="58" t="s">
        <v>165</v>
      </c>
      <c r="BR77" s="58"/>
      <c r="IR77"/>
      <c r="IS77"/>
    </row>
    <row r="78" spans="1:253" ht="27.75" customHeight="1">
      <c r="A78" s="18" t="s">
        <v>12</v>
      </c>
      <c r="B78" s="10" t="s">
        <v>13</v>
      </c>
      <c r="C78" s="10" t="s">
        <v>14</v>
      </c>
      <c r="D78" s="10" t="s">
        <v>15</v>
      </c>
      <c r="E78" s="10" t="s">
        <v>16</v>
      </c>
      <c r="F78" s="10" t="s">
        <v>17</v>
      </c>
      <c r="G78" s="10" t="s">
        <v>18</v>
      </c>
      <c r="H78" s="10" t="s">
        <v>19</v>
      </c>
      <c r="I78" s="19" t="s">
        <v>20</v>
      </c>
      <c r="J78" s="10" t="s">
        <v>21</v>
      </c>
      <c r="K78" s="10" t="s">
        <v>22</v>
      </c>
      <c r="L78" s="10" t="s">
        <v>23</v>
      </c>
      <c r="M78" s="10" t="s">
        <v>166</v>
      </c>
      <c r="N78" s="19" t="s">
        <v>24</v>
      </c>
      <c r="O78" s="10" t="s">
        <v>13</v>
      </c>
      <c r="P78" s="10" t="s">
        <v>9</v>
      </c>
      <c r="Q78" s="10" t="s">
        <v>25</v>
      </c>
      <c r="R78" s="10" t="s">
        <v>13</v>
      </c>
      <c r="S78" s="10" t="s">
        <v>9</v>
      </c>
      <c r="T78" s="10" t="s">
        <v>26</v>
      </c>
      <c r="U78" s="10" t="s">
        <v>27</v>
      </c>
      <c r="V78" s="59" t="s">
        <v>167</v>
      </c>
      <c r="W78" s="190" t="s">
        <v>168</v>
      </c>
      <c r="X78" s="188" t="s">
        <v>169</v>
      </c>
      <c r="Y78" s="188" t="s">
        <v>154</v>
      </c>
      <c r="Z78" s="56" t="s">
        <v>168</v>
      </c>
      <c r="AA78" s="56" t="s">
        <v>169</v>
      </c>
      <c r="AB78" s="61" t="s">
        <v>154</v>
      </c>
      <c r="AC78" s="62" t="s">
        <v>168</v>
      </c>
      <c r="AD78" s="62" t="s">
        <v>169</v>
      </c>
      <c r="AE78" s="63" t="s">
        <v>154</v>
      </c>
      <c r="AF78" s="58" t="s">
        <v>170</v>
      </c>
      <c r="AG78" s="58" t="s">
        <v>168</v>
      </c>
      <c r="AH78" s="58" t="s">
        <v>169</v>
      </c>
      <c r="AI78" s="58" t="s">
        <v>170</v>
      </c>
      <c r="AJ78" s="58" t="s">
        <v>168</v>
      </c>
      <c r="AK78" s="58" t="s">
        <v>169</v>
      </c>
      <c r="AL78" s="58" t="s">
        <v>170</v>
      </c>
      <c r="AM78" s="58" t="s">
        <v>168</v>
      </c>
      <c r="AN78" s="58" t="s">
        <v>169</v>
      </c>
      <c r="AO78" s="58" t="s">
        <v>170</v>
      </c>
      <c r="AP78" s="58" t="s">
        <v>168</v>
      </c>
      <c r="AQ78" s="58" t="s">
        <v>169</v>
      </c>
      <c r="AR78" s="58" t="s">
        <v>170</v>
      </c>
      <c r="AS78" s="58" t="s">
        <v>168</v>
      </c>
      <c r="AT78" s="58" t="s">
        <v>169</v>
      </c>
      <c r="AU78" s="58" t="s">
        <v>170</v>
      </c>
      <c r="AV78" s="58" t="s">
        <v>168</v>
      </c>
      <c r="AW78" s="58" t="s">
        <v>169</v>
      </c>
      <c r="AX78" s="58" t="s">
        <v>170</v>
      </c>
      <c r="AY78" s="58" t="s">
        <v>168</v>
      </c>
      <c r="AZ78" s="58" t="s">
        <v>169</v>
      </c>
      <c r="BA78" s="58" t="s">
        <v>170</v>
      </c>
      <c r="BB78" s="58" t="s">
        <v>168</v>
      </c>
      <c r="BC78" s="58" t="s">
        <v>169</v>
      </c>
      <c r="BD78" s="58" t="s">
        <v>170</v>
      </c>
      <c r="BE78" s="58" t="s">
        <v>168</v>
      </c>
      <c r="BF78" s="58" t="s">
        <v>169</v>
      </c>
      <c r="BG78" s="58" t="s">
        <v>170</v>
      </c>
      <c r="BH78" s="58" t="s">
        <v>168</v>
      </c>
      <c r="BI78" s="58" t="s">
        <v>169</v>
      </c>
      <c r="BJ78" s="58" t="s">
        <v>170</v>
      </c>
      <c r="BK78" s="58" t="s">
        <v>168</v>
      </c>
      <c r="BL78" s="58" t="s">
        <v>169</v>
      </c>
      <c r="BM78" s="58" t="s">
        <v>170</v>
      </c>
      <c r="BN78" s="58" t="s">
        <v>168</v>
      </c>
      <c r="BO78" s="58" t="s">
        <v>169</v>
      </c>
      <c r="BP78" s="58" t="s">
        <v>170</v>
      </c>
      <c r="BQ78" s="58" t="s">
        <v>168</v>
      </c>
      <c r="BR78" s="58" t="s">
        <v>169</v>
      </c>
      <c r="IR78"/>
      <c r="IS78"/>
    </row>
    <row r="79" spans="1:256" ht="15" customHeight="1">
      <c r="A79" s="20" t="s">
        <v>100</v>
      </c>
      <c r="B79" s="21" t="s">
        <v>557</v>
      </c>
      <c r="C79" s="22" t="s">
        <v>558</v>
      </c>
      <c r="D79" s="22"/>
      <c r="E79" s="23" t="s">
        <v>194</v>
      </c>
      <c r="F79" s="23" t="s">
        <v>32</v>
      </c>
      <c r="G79" s="21" t="s">
        <v>30</v>
      </c>
      <c r="H79" s="191" t="s">
        <v>559</v>
      </c>
      <c r="I79" s="25">
        <v>11</v>
      </c>
      <c r="J79" s="24" t="s">
        <v>341</v>
      </c>
      <c r="K79" s="64">
        <v>18.48</v>
      </c>
      <c r="L79" s="26">
        <v>28.51</v>
      </c>
      <c r="M79" s="26">
        <v>0</v>
      </c>
      <c r="N79" s="26">
        <f aca="true" t="shared" si="36" ref="N79:N167">K79+L79</f>
        <v>46.99</v>
      </c>
      <c r="O79" s="65" t="s">
        <v>174</v>
      </c>
      <c r="P79" s="65" t="s">
        <v>175</v>
      </c>
      <c r="Q79" s="66" t="s">
        <v>176</v>
      </c>
      <c r="R79" s="65" t="s">
        <v>174</v>
      </c>
      <c r="S79" s="65" t="s">
        <v>175</v>
      </c>
      <c r="T79" s="21" t="s">
        <v>38</v>
      </c>
      <c r="U79" s="21" t="s">
        <v>39</v>
      </c>
      <c r="V79" s="58" t="s">
        <v>40</v>
      </c>
      <c r="W79" s="190">
        <f aca="true" t="shared" si="37" ref="W79:W185">Z79*36/1000</f>
        <v>21.3984</v>
      </c>
      <c r="X79" s="188">
        <f aca="true" t="shared" si="38" ref="X79:X185">AA79*36/1000</f>
        <v>31.97376</v>
      </c>
      <c r="Y79" s="188">
        <f aca="true" t="shared" si="39" ref="Y79:Y185">W79+X79</f>
        <v>53.372159999999994</v>
      </c>
      <c r="Z79" s="192">
        <f aca="true" t="shared" si="40" ref="Z79:Z84">AC79/12.5</f>
        <v>594.4</v>
      </c>
      <c r="AA79" s="192">
        <f aca="true" t="shared" si="41" ref="AA79:AA84">AD79/12.5</f>
        <v>888.16</v>
      </c>
      <c r="AB79" s="192">
        <f aca="true" t="shared" si="42" ref="AB79:AB185">Z79+AA79</f>
        <v>1482.56</v>
      </c>
      <c r="AC79" s="62">
        <f aca="true" t="shared" si="43" ref="AC79:AC131">AG79+AJ79+AM79+AP79+AS79+AV79+AY79</f>
        <v>7430</v>
      </c>
      <c r="AD79" s="62">
        <f aca="true" t="shared" si="44" ref="AD79:AD185">AH79+AK79+AN79+AQ79+AT79+AW79+AZ79</f>
        <v>11102</v>
      </c>
      <c r="AE79" s="62">
        <f aca="true" t="shared" si="45" ref="AE79:AE185">AC79+AD79</f>
        <v>18532</v>
      </c>
      <c r="AF79" s="49" t="s">
        <v>560</v>
      </c>
      <c r="AG79" s="49">
        <v>1659</v>
      </c>
      <c r="AH79" s="49">
        <v>881</v>
      </c>
      <c r="AI79" s="49" t="s">
        <v>561</v>
      </c>
      <c r="AJ79" s="49">
        <v>1683</v>
      </c>
      <c r="AK79" s="49">
        <v>1305</v>
      </c>
      <c r="AL79" s="49" t="s">
        <v>452</v>
      </c>
      <c r="AM79" s="49">
        <v>546</v>
      </c>
      <c r="AN79" s="49">
        <v>1682</v>
      </c>
      <c r="AO79" s="49" t="s">
        <v>180</v>
      </c>
      <c r="AP79" s="49">
        <v>119</v>
      </c>
      <c r="AQ79" s="49">
        <v>1526</v>
      </c>
      <c r="AR79" s="49" t="s">
        <v>181</v>
      </c>
      <c r="AS79" s="49">
        <v>438</v>
      </c>
      <c r="AT79" s="49">
        <v>1880</v>
      </c>
      <c r="AU79" s="49" t="s">
        <v>182</v>
      </c>
      <c r="AV79" s="49">
        <v>1093</v>
      </c>
      <c r="AW79" s="49">
        <v>1849</v>
      </c>
      <c r="AX79" s="49" t="s">
        <v>183</v>
      </c>
      <c r="AY79" s="49">
        <v>1892</v>
      </c>
      <c r="AZ79" s="49">
        <v>1979</v>
      </c>
      <c r="IT79" s="44"/>
      <c r="IU79" s="44"/>
      <c r="IV79" s="44"/>
    </row>
    <row r="80" spans="1:256" ht="13.5" customHeight="1">
      <c r="A80" s="20" t="s">
        <v>184</v>
      </c>
      <c r="B80" s="21" t="s">
        <v>562</v>
      </c>
      <c r="C80" s="22" t="s">
        <v>558</v>
      </c>
      <c r="D80" s="22"/>
      <c r="E80" s="23" t="s">
        <v>563</v>
      </c>
      <c r="F80" s="23" t="s">
        <v>32</v>
      </c>
      <c r="G80" s="21" t="s">
        <v>30</v>
      </c>
      <c r="H80" s="23" t="s">
        <v>564</v>
      </c>
      <c r="I80" s="25">
        <v>4</v>
      </c>
      <c r="J80" s="24" t="s">
        <v>341</v>
      </c>
      <c r="K80" s="64">
        <v>8.18</v>
      </c>
      <c r="L80" s="26">
        <v>12.41</v>
      </c>
      <c r="M80" s="26">
        <v>0</v>
      </c>
      <c r="N80" s="26">
        <f t="shared" si="36"/>
        <v>20.59</v>
      </c>
      <c r="O80" s="65" t="s">
        <v>174</v>
      </c>
      <c r="P80" s="65" t="s">
        <v>175</v>
      </c>
      <c r="Q80" s="66" t="s">
        <v>176</v>
      </c>
      <c r="R80" s="65" t="s">
        <v>174</v>
      </c>
      <c r="S80" s="65" t="s">
        <v>175</v>
      </c>
      <c r="T80" s="21" t="s">
        <v>38</v>
      </c>
      <c r="U80" s="21" t="s">
        <v>39</v>
      </c>
      <c r="V80" s="58" t="s">
        <v>40</v>
      </c>
      <c r="W80" s="190">
        <f t="shared" si="37"/>
        <v>9.55584</v>
      </c>
      <c r="X80" s="188">
        <f t="shared" si="38"/>
        <v>13.59648</v>
      </c>
      <c r="Y80" s="188">
        <f t="shared" si="39"/>
        <v>23.15232</v>
      </c>
      <c r="Z80" s="192">
        <f t="shared" si="40"/>
        <v>265.44</v>
      </c>
      <c r="AA80" s="192">
        <f t="shared" si="41"/>
        <v>377.68</v>
      </c>
      <c r="AB80" s="192">
        <f t="shared" si="42"/>
        <v>643.12</v>
      </c>
      <c r="AC80" s="62">
        <f t="shared" si="43"/>
        <v>3318</v>
      </c>
      <c r="AD80" s="62">
        <f t="shared" si="44"/>
        <v>4721</v>
      </c>
      <c r="AE80" s="62">
        <f t="shared" si="45"/>
        <v>8039</v>
      </c>
      <c r="AF80" s="49" t="s">
        <v>189</v>
      </c>
      <c r="AG80" s="49">
        <v>719</v>
      </c>
      <c r="AH80" s="49">
        <v>383</v>
      </c>
      <c r="AI80" s="49" t="s">
        <v>190</v>
      </c>
      <c r="AJ80" s="49">
        <v>735</v>
      </c>
      <c r="AK80" s="49">
        <v>544</v>
      </c>
      <c r="AL80" s="49" t="s">
        <v>191</v>
      </c>
      <c r="AM80" s="49">
        <v>283</v>
      </c>
      <c r="AN80" s="49">
        <v>815</v>
      </c>
      <c r="AO80" s="49" t="s">
        <v>180</v>
      </c>
      <c r="AP80" s="49">
        <v>65</v>
      </c>
      <c r="AQ80" s="49">
        <v>581</v>
      </c>
      <c r="AR80" s="49" t="s">
        <v>181</v>
      </c>
      <c r="AS80" s="49">
        <v>166</v>
      </c>
      <c r="AT80" s="49">
        <v>644</v>
      </c>
      <c r="AU80" s="49" t="s">
        <v>192</v>
      </c>
      <c r="AV80" s="49">
        <v>525</v>
      </c>
      <c r="AW80" s="49">
        <v>884</v>
      </c>
      <c r="AX80" s="49" t="s">
        <v>193</v>
      </c>
      <c r="AY80" s="49">
        <v>825</v>
      </c>
      <c r="AZ80" s="49">
        <v>870</v>
      </c>
      <c r="IT80" s="44"/>
      <c r="IU80" s="44"/>
      <c r="IV80" s="44"/>
    </row>
    <row r="81" spans="1:256" ht="13.5" customHeight="1">
      <c r="A81" s="20" t="s">
        <v>194</v>
      </c>
      <c r="B81" s="21" t="s">
        <v>565</v>
      </c>
      <c r="C81" s="22" t="s">
        <v>558</v>
      </c>
      <c r="D81" s="22"/>
      <c r="E81" s="23" t="s">
        <v>566</v>
      </c>
      <c r="F81" s="23" t="s">
        <v>32</v>
      </c>
      <c r="G81" s="21" t="s">
        <v>30</v>
      </c>
      <c r="H81" s="23" t="s">
        <v>567</v>
      </c>
      <c r="I81" s="25">
        <v>4</v>
      </c>
      <c r="J81" s="24" t="s">
        <v>341</v>
      </c>
      <c r="K81" s="64">
        <v>8.45</v>
      </c>
      <c r="L81" s="26">
        <v>13.2</v>
      </c>
      <c r="M81" s="26">
        <v>0</v>
      </c>
      <c r="N81" s="26">
        <f t="shared" si="36"/>
        <v>21.65</v>
      </c>
      <c r="O81" s="65" t="s">
        <v>174</v>
      </c>
      <c r="P81" s="65" t="s">
        <v>175</v>
      </c>
      <c r="Q81" s="66" t="s">
        <v>176</v>
      </c>
      <c r="R81" s="65" t="s">
        <v>174</v>
      </c>
      <c r="S81" s="65" t="s">
        <v>175</v>
      </c>
      <c r="T81" s="21" t="s">
        <v>38</v>
      </c>
      <c r="U81" s="21" t="s">
        <v>39</v>
      </c>
      <c r="V81" s="58" t="s">
        <v>40</v>
      </c>
      <c r="W81" s="190">
        <f t="shared" si="37"/>
        <v>9.02592</v>
      </c>
      <c r="X81" s="188">
        <f t="shared" si="38"/>
        <v>15.14016</v>
      </c>
      <c r="Y81" s="188">
        <f t="shared" si="39"/>
        <v>24.16608</v>
      </c>
      <c r="Z81" s="192">
        <f t="shared" si="40"/>
        <v>250.72</v>
      </c>
      <c r="AA81" s="192">
        <f t="shared" si="41"/>
        <v>420.56</v>
      </c>
      <c r="AB81" s="192">
        <f t="shared" si="42"/>
        <v>671.28</v>
      </c>
      <c r="AC81" s="62">
        <f t="shared" si="43"/>
        <v>3134</v>
      </c>
      <c r="AD81" s="62">
        <f t="shared" si="44"/>
        <v>5257</v>
      </c>
      <c r="AE81" s="62">
        <f t="shared" si="45"/>
        <v>8391</v>
      </c>
      <c r="AF81" s="49" t="s">
        <v>189</v>
      </c>
      <c r="AG81" s="49">
        <v>780</v>
      </c>
      <c r="AH81" s="49">
        <v>488</v>
      </c>
      <c r="AI81" s="49" t="s">
        <v>568</v>
      </c>
      <c r="AJ81" s="49">
        <v>990</v>
      </c>
      <c r="AK81" s="49">
        <v>2941</v>
      </c>
      <c r="AL81" s="49" t="s">
        <v>192</v>
      </c>
      <c r="AM81" s="49">
        <v>535</v>
      </c>
      <c r="AN81" s="49">
        <v>943</v>
      </c>
      <c r="AO81" s="49" t="s">
        <v>193</v>
      </c>
      <c r="AP81" s="49">
        <v>829</v>
      </c>
      <c r="AQ81" s="49">
        <v>885</v>
      </c>
      <c r="IT81" s="44"/>
      <c r="IU81" s="44"/>
      <c r="IV81" s="44"/>
    </row>
    <row r="82" spans="1:256" ht="13.5" customHeight="1">
      <c r="A82" s="20" t="s">
        <v>204</v>
      </c>
      <c r="B82" s="21" t="s">
        <v>569</v>
      </c>
      <c r="C82" s="22" t="s">
        <v>558</v>
      </c>
      <c r="D82" s="22"/>
      <c r="E82" s="23" t="s">
        <v>214</v>
      </c>
      <c r="F82" s="23" t="s">
        <v>32</v>
      </c>
      <c r="G82" s="21" t="s">
        <v>30</v>
      </c>
      <c r="H82" s="23" t="s">
        <v>570</v>
      </c>
      <c r="I82" s="25">
        <v>5</v>
      </c>
      <c r="J82" s="24" t="s">
        <v>341</v>
      </c>
      <c r="K82" s="64">
        <v>12.67</v>
      </c>
      <c r="L82" s="26">
        <v>19.27</v>
      </c>
      <c r="M82" s="26">
        <v>0</v>
      </c>
      <c r="N82" s="26">
        <f t="shared" si="36"/>
        <v>31.939999999999998</v>
      </c>
      <c r="O82" s="65" t="s">
        <v>174</v>
      </c>
      <c r="P82" s="65" t="s">
        <v>175</v>
      </c>
      <c r="Q82" s="66" t="s">
        <v>176</v>
      </c>
      <c r="R82" s="65" t="s">
        <v>174</v>
      </c>
      <c r="S82" s="65" t="s">
        <v>175</v>
      </c>
      <c r="T82" s="21" t="s">
        <v>38</v>
      </c>
      <c r="U82" s="21" t="s">
        <v>39</v>
      </c>
      <c r="V82" s="58" t="s">
        <v>40</v>
      </c>
      <c r="W82" s="190">
        <f t="shared" si="37"/>
        <v>19.08288</v>
      </c>
      <c r="X82" s="188">
        <f t="shared" si="38"/>
        <v>15.39648</v>
      </c>
      <c r="Y82" s="188">
        <f t="shared" si="39"/>
        <v>34.47936</v>
      </c>
      <c r="Z82" s="192">
        <f t="shared" si="40"/>
        <v>530.08</v>
      </c>
      <c r="AA82" s="192">
        <f t="shared" si="41"/>
        <v>427.68</v>
      </c>
      <c r="AB82" s="192">
        <f t="shared" si="42"/>
        <v>957.76</v>
      </c>
      <c r="AC82" s="62">
        <f t="shared" si="43"/>
        <v>6626</v>
      </c>
      <c r="AD82" s="62">
        <f t="shared" si="44"/>
        <v>5346</v>
      </c>
      <c r="AE82" s="62">
        <f t="shared" si="45"/>
        <v>11972</v>
      </c>
      <c r="AF82" s="49" t="s">
        <v>189</v>
      </c>
      <c r="AG82" s="49">
        <v>934</v>
      </c>
      <c r="AH82" s="49">
        <v>379</v>
      </c>
      <c r="AI82" s="49" t="s">
        <v>190</v>
      </c>
      <c r="AJ82" s="49">
        <v>1612</v>
      </c>
      <c r="AK82" s="49">
        <v>330</v>
      </c>
      <c r="AL82" s="49" t="s">
        <v>191</v>
      </c>
      <c r="AM82" s="49">
        <v>1691</v>
      </c>
      <c r="AN82" s="49">
        <v>0</v>
      </c>
      <c r="AO82" s="49" t="s">
        <v>180</v>
      </c>
      <c r="AP82" s="49">
        <v>179</v>
      </c>
      <c r="AQ82" s="49">
        <v>835</v>
      </c>
      <c r="AR82" s="49" t="s">
        <v>181</v>
      </c>
      <c r="AS82" s="49">
        <v>209</v>
      </c>
      <c r="AT82" s="49">
        <v>1139</v>
      </c>
      <c r="AU82" s="49" t="s">
        <v>192</v>
      </c>
      <c r="AV82" s="49">
        <v>785</v>
      </c>
      <c r="AW82" s="49">
        <v>1371</v>
      </c>
      <c r="AX82" s="49" t="s">
        <v>193</v>
      </c>
      <c r="AY82" s="49">
        <v>1216</v>
      </c>
      <c r="AZ82" s="49">
        <v>1292</v>
      </c>
      <c r="IT82" s="44"/>
      <c r="IU82" s="44"/>
      <c r="IV82" s="44"/>
    </row>
    <row r="83" spans="1:256" ht="13.5" customHeight="1">
      <c r="A83" s="20" t="s">
        <v>214</v>
      </c>
      <c r="B83" s="21" t="s">
        <v>571</v>
      </c>
      <c r="C83" s="22" t="s">
        <v>558</v>
      </c>
      <c r="D83" s="22"/>
      <c r="E83" s="23" t="s">
        <v>572</v>
      </c>
      <c r="F83" s="23" t="s">
        <v>32</v>
      </c>
      <c r="G83" s="21" t="s">
        <v>30</v>
      </c>
      <c r="H83" s="23" t="s">
        <v>573</v>
      </c>
      <c r="I83" s="25">
        <v>7</v>
      </c>
      <c r="J83" s="24" t="s">
        <v>341</v>
      </c>
      <c r="K83" s="64">
        <v>20.59</v>
      </c>
      <c r="L83" s="26">
        <v>32.21</v>
      </c>
      <c r="M83" s="26">
        <v>0</v>
      </c>
      <c r="N83" s="26">
        <f t="shared" si="36"/>
        <v>52.8</v>
      </c>
      <c r="O83" s="65" t="s">
        <v>174</v>
      </c>
      <c r="P83" s="65" t="s">
        <v>175</v>
      </c>
      <c r="Q83" s="66" t="s">
        <v>176</v>
      </c>
      <c r="R83" s="65" t="s">
        <v>174</v>
      </c>
      <c r="S83" s="65" t="s">
        <v>175</v>
      </c>
      <c r="T83" s="21" t="s">
        <v>38</v>
      </c>
      <c r="U83" s="21" t="s">
        <v>39</v>
      </c>
      <c r="V83" s="58" t="s">
        <v>40</v>
      </c>
      <c r="W83" s="190">
        <f t="shared" si="37"/>
        <v>22.104</v>
      </c>
      <c r="X83" s="188">
        <f t="shared" si="38"/>
        <v>38.68416</v>
      </c>
      <c r="Y83" s="188">
        <f t="shared" si="39"/>
        <v>60.78816</v>
      </c>
      <c r="Z83" s="192">
        <f t="shared" si="40"/>
        <v>614</v>
      </c>
      <c r="AA83" s="192">
        <f t="shared" si="41"/>
        <v>1074.56</v>
      </c>
      <c r="AB83" s="192">
        <f t="shared" si="42"/>
        <v>1688.56</v>
      </c>
      <c r="AC83" s="62">
        <f t="shared" si="43"/>
        <v>7675</v>
      </c>
      <c r="AD83" s="62">
        <f t="shared" si="44"/>
        <v>13432</v>
      </c>
      <c r="AE83" s="62">
        <f t="shared" si="45"/>
        <v>21107</v>
      </c>
      <c r="AF83" s="49" t="s">
        <v>189</v>
      </c>
      <c r="AG83" s="49">
        <v>2083</v>
      </c>
      <c r="AH83" s="49">
        <v>1392</v>
      </c>
      <c r="AI83" s="49" t="s">
        <v>190</v>
      </c>
      <c r="AJ83" s="49">
        <v>1226</v>
      </c>
      <c r="AK83" s="49">
        <v>1825</v>
      </c>
      <c r="AL83" s="49" t="s">
        <v>191</v>
      </c>
      <c r="AM83" s="49">
        <v>632</v>
      </c>
      <c r="AN83" s="49">
        <v>2170</v>
      </c>
      <c r="AO83" s="49" t="s">
        <v>180</v>
      </c>
      <c r="AP83" s="49">
        <v>83</v>
      </c>
      <c r="AQ83" s="49">
        <v>1659</v>
      </c>
      <c r="AR83" s="49" t="s">
        <v>181</v>
      </c>
      <c r="AS83" s="49">
        <v>316</v>
      </c>
      <c r="AT83" s="49">
        <v>1918</v>
      </c>
      <c r="AU83" s="49" t="s">
        <v>192</v>
      </c>
      <c r="AV83" s="49">
        <v>1286</v>
      </c>
      <c r="AW83" s="49">
        <v>2279</v>
      </c>
      <c r="AX83" s="49" t="s">
        <v>193</v>
      </c>
      <c r="AY83" s="49">
        <v>2049</v>
      </c>
      <c r="AZ83" s="49">
        <v>2189</v>
      </c>
      <c r="IT83" s="44"/>
      <c r="IU83" s="44"/>
      <c r="IV83" s="44"/>
    </row>
    <row r="84" spans="1:256" ht="13.5" customHeight="1">
      <c r="A84" s="20" t="s">
        <v>207</v>
      </c>
      <c r="B84" s="21" t="s">
        <v>574</v>
      </c>
      <c r="C84" s="22" t="s">
        <v>558</v>
      </c>
      <c r="D84" s="22"/>
      <c r="E84" s="23" t="s">
        <v>234</v>
      </c>
      <c r="F84" s="23" t="s">
        <v>32</v>
      </c>
      <c r="G84" s="21" t="s">
        <v>30</v>
      </c>
      <c r="H84" s="23" t="s">
        <v>575</v>
      </c>
      <c r="I84" s="25">
        <v>4</v>
      </c>
      <c r="J84" s="24" t="s">
        <v>341</v>
      </c>
      <c r="K84" s="64">
        <v>11.09</v>
      </c>
      <c r="L84" s="26">
        <v>16.9</v>
      </c>
      <c r="M84" s="26">
        <v>0</v>
      </c>
      <c r="N84" s="26">
        <f t="shared" si="36"/>
        <v>27.99</v>
      </c>
      <c r="O84" s="65" t="s">
        <v>174</v>
      </c>
      <c r="P84" s="65" t="s">
        <v>175</v>
      </c>
      <c r="Q84" s="66" t="s">
        <v>176</v>
      </c>
      <c r="R84" s="65" t="s">
        <v>174</v>
      </c>
      <c r="S84" s="65" t="s">
        <v>175</v>
      </c>
      <c r="T84" s="21" t="s">
        <v>38</v>
      </c>
      <c r="U84" s="21" t="s">
        <v>39</v>
      </c>
      <c r="V84" s="58" t="s">
        <v>40</v>
      </c>
      <c r="W84" s="190">
        <f t="shared" si="37"/>
        <v>12.6</v>
      </c>
      <c r="X84" s="188">
        <f t="shared" si="38"/>
        <v>18.98208</v>
      </c>
      <c r="Y84" s="188">
        <f t="shared" si="39"/>
        <v>31.582079999999998</v>
      </c>
      <c r="Z84" s="192">
        <f t="shared" si="40"/>
        <v>350</v>
      </c>
      <c r="AA84" s="192">
        <f t="shared" si="41"/>
        <v>527.28</v>
      </c>
      <c r="AB84" s="192">
        <f t="shared" si="42"/>
        <v>877.28</v>
      </c>
      <c r="AC84" s="62">
        <f t="shared" si="43"/>
        <v>4375</v>
      </c>
      <c r="AD84" s="62">
        <f t="shared" si="44"/>
        <v>6591</v>
      </c>
      <c r="AE84" s="62">
        <f t="shared" si="45"/>
        <v>10966</v>
      </c>
      <c r="AF84" s="49" t="s">
        <v>189</v>
      </c>
      <c r="AG84" s="49">
        <v>902</v>
      </c>
      <c r="AH84" s="49">
        <v>428</v>
      </c>
      <c r="AI84" s="49" t="s">
        <v>190</v>
      </c>
      <c r="AJ84" s="49">
        <v>987</v>
      </c>
      <c r="AK84" s="49">
        <v>734</v>
      </c>
      <c r="AL84" s="49" t="s">
        <v>191</v>
      </c>
      <c r="AM84" s="49">
        <v>371</v>
      </c>
      <c r="AN84" s="49">
        <v>1149</v>
      </c>
      <c r="AO84" s="49" t="s">
        <v>180</v>
      </c>
      <c r="AP84" s="49">
        <v>68</v>
      </c>
      <c r="AQ84" s="49">
        <v>856</v>
      </c>
      <c r="AR84" s="49" t="s">
        <v>181</v>
      </c>
      <c r="AS84" s="49">
        <v>236</v>
      </c>
      <c r="AT84" s="49">
        <v>1004</v>
      </c>
      <c r="AU84" s="49" t="s">
        <v>192</v>
      </c>
      <c r="AV84" s="49">
        <v>714</v>
      </c>
      <c r="AW84" s="49">
        <v>1253</v>
      </c>
      <c r="AX84" s="49" t="s">
        <v>193</v>
      </c>
      <c r="AY84" s="49">
        <v>1097</v>
      </c>
      <c r="AZ84" s="49">
        <v>1167</v>
      </c>
      <c r="IT84" s="44"/>
      <c r="IU84" s="44"/>
      <c r="IV84" s="44"/>
    </row>
    <row r="85" spans="1:256" ht="13.5" customHeight="1">
      <c r="A85" s="20" t="s">
        <v>234</v>
      </c>
      <c r="B85" s="21" t="s">
        <v>576</v>
      </c>
      <c r="C85" s="22" t="s">
        <v>558</v>
      </c>
      <c r="D85" s="22" t="s">
        <v>577</v>
      </c>
      <c r="E85" s="23"/>
      <c r="F85" s="23" t="s">
        <v>32</v>
      </c>
      <c r="G85" s="21" t="s">
        <v>30</v>
      </c>
      <c r="H85" s="23" t="s">
        <v>578</v>
      </c>
      <c r="I85" s="25">
        <v>1</v>
      </c>
      <c r="J85" s="24" t="s">
        <v>341</v>
      </c>
      <c r="K85" s="64">
        <v>1.85</v>
      </c>
      <c r="L85" s="26">
        <v>2.9</v>
      </c>
      <c r="M85" s="26">
        <v>0</v>
      </c>
      <c r="N85" s="26">
        <f t="shared" si="36"/>
        <v>4.75</v>
      </c>
      <c r="O85" s="65" t="s">
        <v>174</v>
      </c>
      <c r="P85" s="65" t="s">
        <v>175</v>
      </c>
      <c r="Q85" s="66" t="s">
        <v>176</v>
      </c>
      <c r="R85" s="65" t="s">
        <v>174</v>
      </c>
      <c r="S85" s="65" t="s">
        <v>175</v>
      </c>
      <c r="T85" s="21" t="s">
        <v>38</v>
      </c>
      <c r="U85" s="21" t="s">
        <v>39</v>
      </c>
      <c r="V85" s="58" t="s">
        <v>40</v>
      </c>
      <c r="W85" s="190">
        <f t="shared" si="37"/>
        <v>1.56</v>
      </c>
      <c r="X85" s="188">
        <f t="shared" si="38"/>
        <v>0</v>
      </c>
      <c r="Y85" s="188">
        <f t="shared" si="39"/>
        <v>1.56</v>
      </c>
      <c r="Z85" s="192">
        <f>AC85/10.5</f>
        <v>43.333333333333336</v>
      </c>
      <c r="AA85" s="192">
        <f>AD85/10.5</f>
        <v>0</v>
      </c>
      <c r="AB85" s="192">
        <f t="shared" si="42"/>
        <v>43.333333333333336</v>
      </c>
      <c r="AC85" s="62">
        <f t="shared" si="43"/>
        <v>455</v>
      </c>
      <c r="AD85" s="62">
        <f t="shared" si="44"/>
        <v>0</v>
      </c>
      <c r="AE85" s="62">
        <f t="shared" si="45"/>
        <v>455</v>
      </c>
      <c r="AF85" s="49" t="s">
        <v>189</v>
      </c>
      <c r="AG85" s="49">
        <v>0</v>
      </c>
      <c r="AH85" s="49">
        <v>0</v>
      </c>
      <c r="AI85" s="49" t="s">
        <v>190</v>
      </c>
      <c r="AJ85" s="49">
        <v>0</v>
      </c>
      <c r="AK85" s="49">
        <v>0</v>
      </c>
      <c r="AL85" s="49" t="s">
        <v>191</v>
      </c>
      <c r="AM85" s="49">
        <v>116</v>
      </c>
      <c r="AN85" s="49">
        <v>0</v>
      </c>
      <c r="AO85" s="49" t="s">
        <v>180</v>
      </c>
      <c r="AP85" s="49">
        <v>81</v>
      </c>
      <c r="AQ85" s="49">
        <v>0</v>
      </c>
      <c r="AR85" s="49" t="s">
        <v>181</v>
      </c>
      <c r="AS85" s="49">
        <v>102</v>
      </c>
      <c r="AT85" s="49">
        <v>0</v>
      </c>
      <c r="AU85" s="49" t="s">
        <v>192</v>
      </c>
      <c r="AV85" s="49">
        <v>156</v>
      </c>
      <c r="AW85" s="49">
        <v>0</v>
      </c>
      <c r="IT85" s="44"/>
      <c r="IU85" s="44"/>
      <c r="IV85" s="44"/>
    </row>
    <row r="86" spans="1:256" ht="13.5" customHeight="1">
      <c r="A86" s="20" t="s">
        <v>244</v>
      </c>
      <c r="B86" s="21" t="s">
        <v>579</v>
      </c>
      <c r="C86" s="22" t="s">
        <v>558</v>
      </c>
      <c r="D86" s="22"/>
      <c r="E86" s="23" t="s">
        <v>580</v>
      </c>
      <c r="F86" s="23" t="s">
        <v>32</v>
      </c>
      <c r="G86" s="21" t="s">
        <v>30</v>
      </c>
      <c r="H86" s="23" t="s">
        <v>581</v>
      </c>
      <c r="I86" s="25">
        <v>4</v>
      </c>
      <c r="J86" s="24" t="s">
        <v>341</v>
      </c>
      <c r="K86" s="64">
        <v>5.08</v>
      </c>
      <c r="L86" s="26">
        <v>7.39</v>
      </c>
      <c r="M86" s="26">
        <v>0</v>
      </c>
      <c r="N86" s="26">
        <f t="shared" si="36"/>
        <v>12.469999999999999</v>
      </c>
      <c r="O86" s="65" t="s">
        <v>174</v>
      </c>
      <c r="P86" s="65" t="s">
        <v>175</v>
      </c>
      <c r="Q86" s="66" t="s">
        <v>176</v>
      </c>
      <c r="R86" s="65" t="s">
        <v>174</v>
      </c>
      <c r="S86" s="65" t="s">
        <v>175</v>
      </c>
      <c r="T86" s="21" t="s">
        <v>38</v>
      </c>
      <c r="U86" s="21" t="s">
        <v>39</v>
      </c>
      <c r="V86" s="58" t="s">
        <v>40</v>
      </c>
      <c r="W86" s="190">
        <f t="shared" si="37"/>
        <v>5.33664</v>
      </c>
      <c r="X86" s="188">
        <f t="shared" si="38"/>
        <v>8.04672</v>
      </c>
      <c r="Y86" s="188">
        <f t="shared" si="39"/>
        <v>13.38336</v>
      </c>
      <c r="Z86" s="192">
        <f aca="true" t="shared" si="46" ref="Z86:Z102">AC86/12.5</f>
        <v>148.24</v>
      </c>
      <c r="AA86" s="192">
        <f aca="true" t="shared" si="47" ref="AA86:AA102">AD86/12.5</f>
        <v>223.52</v>
      </c>
      <c r="AB86" s="192">
        <f t="shared" si="42"/>
        <v>371.76</v>
      </c>
      <c r="AC86" s="62">
        <f t="shared" si="43"/>
        <v>1853</v>
      </c>
      <c r="AD86" s="62">
        <f t="shared" si="44"/>
        <v>2794</v>
      </c>
      <c r="AE86" s="62">
        <f t="shared" si="45"/>
        <v>4647</v>
      </c>
      <c r="AF86" s="49" t="s">
        <v>189</v>
      </c>
      <c r="AG86" s="49">
        <v>373</v>
      </c>
      <c r="AH86" s="49">
        <v>174</v>
      </c>
      <c r="AI86" s="49" t="s">
        <v>190</v>
      </c>
      <c r="AJ86" s="49">
        <v>420</v>
      </c>
      <c r="AK86" s="49">
        <v>312</v>
      </c>
      <c r="AL86" s="49" t="s">
        <v>191</v>
      </c>
      <c r="AM86" s="49">
        <v>157</v>
      </c>
      <c r="AN86" s="49">
        <v>490</v>
      </c>
      <c r="AO86" s="49" t="s">
        <v>180</v>
      </c>
      <c r="AP86" s="49">
        <v>28</v>
      </c>
      <c r="AQ86" s="49">
        <v>361</v>
      </c>
      <c r="AR86" s="49" t="s">
        <v>181</v>
      </c>
      <c r="AS86" s="49">
        <v>98</v>
      </c>
      <c r="AT86" s="49">
        <v>426</v>
      </c>
      <c r="AU86" s="49" t="s">
        <v>192</v>
      </c>
      <c r="AV86" s="49">
        <v>314</v>
      </c>
      <c r="AW86" s="49">
        <v>538</v>
      </c>
      <c r="AX86" s="49" t="s">
        <v>193</v>
      </c>
      <c r="AY86" s="49">
        <v>463</v>
      </c>
      <c r="AZ86" s="49">
        <v>493</v>
      </c>
      <c r="IT86" s="44"/>
      <c r="IU86" s="44"/>
      <c r="IV86" s="44"/>
    </row>
    <row r="87" spans="1:256" ht="13.5" customHeight="1">
      <c r="A87" s="20" t="s">
        <v>250</v>
      </c>
      <c r="B87" s="21" t="s">
        <v>582</v>
      </c>
      <c r="C87" s="22" t="s">
        <v>558</v>
      </c>
      <c r="D87" s="22"/>
      <c r="E87" s="23" t="s">
        <v>580</v>
      </c>
      <c r="F87" s="23" t="s">
        <v>32</v>
      </c>
      <c r="G87" s="21" t="s">
        <v>30</v>
      </c>
      <c r="H87" s="23" t="s">
        <v>583</v>
      </c>
      <c r="I87" s="25">
        <v>4</v>
      </c>
      <c r="J87" s="24" t="s">
        <v>341</v>
      </c>
      <c r="K87" s="64">
        <v>5.02</v>
      </c>
      <c r="L87" s="26">
        <v>2.9</v>
      </c>
      <c r="M87" s="26">
        <v>0</v>
      </c>
      <c r="N87" s="26">
        <f t="shared" si="36"/>
        <v>7.92</v>
      </c>
      <c r="O87" s="65" t="s">
        <v>174</v>
      </c>
      <c r="P87" s="65" t="s">
        <v>175</v>
      </c>
      <c r="Q87" s="66" t="s">
        <v>176</v>
      </c>
      <c r="R87" s="65" t="s">
        <v>174</v>
      </c>
      <c r="S87" s="65" t="s">
        <v>175</v>
      </c>
      <c r="T87" s="21" t="s">
        <v>38</v>
      </c>
      <c r="U87" s="21" t="s">
        <v>39</v>
      </c>
      <c r="V87" s="58" t="s">
        <v>40</v>
      </c>
      <c r="W87" s="190">
        <f t="shared" si="37"/>
        <v>2.9606399999999997</v>
      </c>
      <c r="X87" s="188">
        <f t="shared" si="38"/>
        <v>5.688</v>
      </c>
      <c r="Y87" s="188">
        <f t="shared" si="39"/>
        <v>8.64864</v>
      </c>
      <c r="Z87" s="192">
        <f t="shared" si="46"/>
        <v>82.24</v>
      </c>
      <c r="AA87" s="192">
        <f t="shared" si="47"/>
        <v>158</v>
      </c>
      <c r="AB87" s="192">
        <f t="shared" si="42"/>
        <v>240.24</v>
      </c>
      <c r="AC87" s="62">
        <f t="shared" si="43"/>
        <v>1028</v>
      </c>
      <c r="AD87" s="62">
        <f t="shared" si="44"/>
        <v>1975</v>
      </c>
      <c r="AE87" s="62">
        <f t="shared" si="45"/>
        <v>3003</v>
      </c>
      <c r="AF87" s="49" t="s">
        <v>189</v>
      </c>
      <c r="AG87" s="49">
        <v>156</v>
      </c>
      <c r="AH87" s="49">
        <v>128</v>
      </c>
      <c r="AI87" s="49" t="s">
        <v>190</v>
      </c>
      <c r="AJ87" s="49">
        <v>210</v>
      </c>
      <c r="AK87" s="49">
        <v>314</v>
      </c>
      <c r="AL87" s="49" t="s">
        <v>191</v>
      </c>
      <c r="AM87" s="49">
        <v>110</v>
      </c>
      <c r="AN87" s="49">
        <v>344</v>
      </c>
      <c r="AO87" s="49" t="s">
        <v>180</v>
      </c>
      <c r="AP87" s="49">
        <v>18</v>
      </c>
      <c r="AQ87" s="49">
        <v>251</v>
      </c>
      <c r="AR87" s="49" t="s">
        <v>181</v>
      </c>
      <c r="AS87" s="49">
        <v>55</v>
      </c>
      <c r="AT87" s="49">
        <v>302</v>
      </c>
      <c r="AU87" s="49" t="s">
        <v>192</v>
      </c>
      <c r="AV87" s="49">
        <v>189</v>
      </c>
      <c r="AW87" s="49">
        <v>330</v>
      </c>
      <c r="AX87" s="49" t="s">
        <v>193</v>
      </c>
      <c r="AY87" s="49">
        <v>290</v>
      </c>
      <c r="AZ87" s="49">
        <v>306</v>
      </c>
      <c r="IT87" s="44"/>
      <c r="IU87" s="44"/>
      <c r="IV87" s="44"/>
    </row>
    <row r="88" spans="1:256" ht="13.5" customHeight="1">
      <c r="A88" s="20" t="s">
        <v>254</v>
      </c>
      <c r="B88" s="21" t="s">
        <v>584</v>
      </c>
      <c r="C88" s="22" t="s">
        <v>558</v>
      </c>
      <c r="D88" s="22"/>
      <c r="E88" s="23" t="s">
        <v>585</v>
      </c>
      <c r="F88" s="23" t="s">
        <v>32</v>
      </c>
      <c r="G88" s="21" t="s">
        <v>30</v>
      </c>
      <c r="H88" s="23" t="s">
        <v>586</v>
      </c>
      <c r="I88" s="25">
        <v>1</v>
      </c>
      <c r="J88" s="24" t="s">
        <v>341</v>
      </c>
      <c r="K88" s="64">
        <v>3.96</v>
      </c>
      <c r="L88" s="26">
        <v>6.07</v>
      </c>
      <c r="M88" s="26">
        <v>0</v>
      </c>
      <c r="N88" s="26">
        <f t="shared" si="36"/>
        <v>10.030000000000001</v>
      </c>
      <c r="O88" s="65" t="s">
        <v>174</v>
      </c>
      <c r="P88" s="65" t="s">
        <v>175</v>
      </c>
      <c r="Q88" s="66" t="s">
        <v>176</v>
      </c>
      <c r="R88" s="65" t="s">
        <v>174</v>
      </c>
      <c r="S88" s="65" t="s">
        <v>175</v>
      </c>
      <c r="T88" s="21" t="s">
        <v>38</v>
      </c>
      <c r="U88" s="21" t="s">
        <v>39</v>
      </c>
      <c r="V88" s="58" t="s">
        <v>40</v>
      </c>
      <c r="W88" s="190">
        <f t="shared" si="37"/>
        <v>3.9081599999999996</v>
      </c>
      <c r="X88" s="188">
        <f t="shared" si="38"/>
        <v>5.70528</v>
      </c>
      <c r="Y88" s="188">
        <f t="shared" si="39"/>
        <v>9.61344</v>
      </c>
      <c r="Z88" s="192">
        <f t="shared" si="46"/>
        <v>108.56</v>
      </c>
      <c r="AA88" s="192">
        <f t="shared" si="47"/>
        <v>158.48</v>
      </c>
      <c r="AB88" s="192">
        <f t="shared" si="42"/>
        <v>267.03999999999996</v>
      </c>
      <c r="AC88" s="62">
        <f t="shared" si="43"/>
        <v>1357</v>
      </c>
      <c r="AD88" s="62">
        <f t="shared" si="44"/>
        <v>1981</v>
      </c>
      <c r="AE88" s="62">
        <f t="shared" si="45"/>
        <v>3338</v>
      </c>
      <c r="AF88" s="49" t="s">
        <v>189</v>
      </c>
      <c r="AG88" s="49">
        <v>262</v>
      </c>
      <c r="AH88" s="49">
        <v>97</v>
      </c>
      <c r="AI88" s="49" t="s">
        <v>190</v>
      </c>
      <c r="AJ88" s="49">
        <v>303</v>
      </c>
      <c r="AK88" s="49">
        <v>223</v>
      </c>
      <c r="AL88" s="49" t="s">
        <v>191</v>
      </c>
      <c r="AM88" s="49">
        <v>120</v>
      </c>
      <c r="AN88" s="49">
        <v>350</v>
      </c>
      <c r="AO88" s="49" t="s">
        <v>180</v>
      </c>
      <c r="AP88" s="49">
        <v>27</v>
      </c>
      <c r="AQ88" s="49">
        <v>260</v>
      </c>
      <c r="AR88" s="49" t="s">
        <v>181</v>
      </c>
      <c r="AS88" s="49">
        <v>79</v>
      </c>
      <c r="AT88" s="49">
        <v>306</v>
      </c>
      <c r="AU88" s="49" t="s">
        <v>192</v>
      </c>
      <c r="AV88" s="49">
        <v>224</v>
      </c>
      <c r="AW88" s="49">
        <v>384</v>
      </c>
      <c r="AX88" s="49" t="s">
        <v>193</v>
      </c>
      <c r="AY88" s="49">
        <v>342</v>
      </c>
      <c r="AZ88" s="49">
        <v>361</v>
      </c>
      <c r="IT88" s="44"/>
      <c r="IU88" s="44"/>
      <c r="IV88" s="44"/>
    </row>
    <row r="89" spans="1:256" ht="13.5" customHeight="1">
      <c r="A89" s="20" t="s">
        <v>257</v>
      </c>
      <c r="B89" s="21" t="s">
        <v>587</v>
      </c>
      <c r="C89" s="22" t="s">
        <v>558</v>
      </c>
      <c r="D89" s="22" t="s">
        <v>588</v>
      </c>
      <c r="E89" s="23"/>
      <c r="F89" s="23" t="s">
        <v>32</v>
      </c>
      <c r="G89" s="21" t="s">
        <v>30</v>
      </c>
      <c r="H89" s="23" t="s">
        <v>589</v>
      </c>
      <c r="I89" s="25">
        <v>1</v>
      </c>
      <c r="J89" s="24" t="s">
        <v>341</v>
      </c>
      <c r="K89" s="64">
        <v>1.58</v>
      </c>
      <c r="L89" s="26">
        <v>2.38</v>
      </c>
      <c r="M89" s="26">
        <v>0</v>
      </c>
      <c r="N89" s="26">
        <f t="shared" si="36"/>
        <v>3.96</v>
      </c>
      <c r="O89" s="65" t="s">
        <v>174</v>
      </c>
      <c r="P89" s="65" t="s">
        <v>175</v>
      </c>
      <c r="Q89" s="66" t="s">
        <v>176</v>
      </c>
      <c r="R89" s="65" t="s">
        <v>174</v>
      </c>
      <c r="S89" s="65" t="s">
        <v>175</v>
      </c>
      <c r="T89" s="21" t="s">
        <v>38</v>
      </c>
      <c r="U89" s="21" t="s">
        <v>39</v>
      </c>
      <c r="V89" s="58" t="s">
        <v>40</v>
      </c>
      <c r="W89" s="190">
        <f t="shared" si="37"/>
        <v>1.24128</v>
      </c>
      <c r="X89" s="188">
        <f t="shared" si="38"/>
        <v>1.6992</v>
      </c>
      <c r="Y89" s="188">
        <f t="shared" si="39"/>
        <v>2.94048</v>
      </c>
      <c r="Z89" s="192">
        <f t="shared" si="46"/>
        <v>34.48</v>
      </c>
      <c r="AA89" s="192">
        <f t="shared" si="47"/>
        <v>47.2</v>
      </c>
      <c r="AB89" s="192">
        <f t="shared" si="42"/>
        <v>81.68</v>
      </c>
      <c r="AC89" s="62">
        <f t="shared" si="43"/>
        <v>431</v>
      </c>
      <c r="AD89" s="62">
        <f t="shared" si="44"/>
        <v>590</v>
      </c>
      <c r="AE89" s="62">
        <f t="shared" si="45"/>
        <v>1021</v>
      </c>
      <c r="AF89" s="49" t="s">
        <v>189</v>
      </c>
      <c r="AG89" s="49">
        <v>0</v>
      </c>
      <c r="AH89" s="49">
        <v>0</v>
      </c>
      <c r="AI89" s="49" t="s">
        <v>190</v>
      </c>
      <c r="AJ89" s="49">
        <v>90</v>
      </c>
      <c r="AK89" s="49">
        <v>10</v>
      </c>
      <c r="AL89" s="49" t="s">
        <v>191</v>
      </c>
      <c r="AM89" s="49">
        <v>21</v>
      </c>
      <c r="AN89" s="49">
        <v>71</v>
      </c>
      <c r="AO89" s="49" t="s">
        <v>180</v>
      </c>
      <c r="AP89" s="49">
        <v>3</v>
      </c>
      <c r="AQ89" s="49">
        <v>60</v>
      </c>
      <c r="AR89" s="49" t="s">
        <v>181</v>
      </c>
      <c r="AS89" s="49">
        <v>15</v>
      </c>
      <c r="AT89" s="49">
        <v>67</v>
      </c>
      <c r="AU89" s="49" t="s">
        <v>192</v>
      </c>
      <c r="AV89" s="49">
        <v>122</v>
      </c>
      <c r="AW89" s="49">
        <v>197</v>
      </c>
      <c r="AX89" s="49" t="s">
        <v>193</v>
      </c>
      <c r="AY89" s="49">
        <v>180</v>
      </c>
      <c r="AZ89" s="49">
        <v>185</v>
      </c>
      <c r="IT89" s="44"/>
      <c r="IU89" s="44"/>
      <c r="IV89" s="44"/>
    </row>
    <row r="90" spans="1:256" ht="13.5" customHeight="1">
      <c r="A90" s="20" t="s">
        <v>267</v>
      </c>
      <c r="B90" s="21" t="s">
        <v>590</v>
      </c>
      <c r="C90" s="22" t="s">
        <v>591</v>
      </c>
      <c r="D90" s="22"/>
      <c r="E90" s="23"/>
      <c r="F90" s="23" t="s">
        <v>32</v>
      </c>
      <c r="G90" s="21" t="s">
        <v>30</v>
      </c>
      <c r="H90" s="23" t="s">
        <v>592</v>
      </c>
      <c r="I90" s="25">
        <v>4</v>
      </c>
      <c r="J90" s="24" t="s">
        <v>341</v>
      </c>
      <c r="K90" s="64">
        <v>4.75</v>
      </c>
      <c r="L90" s="26">
        <v>7.13</v>
      </c>
      <c r="M90" s="26">
        <v>0</v>
      </c>
      <c r="N90" s="26">
        <f t="shared" si="36"/>
        <v>11.879999999999999</v>
      </c>
      <c r="O90" s="65" t="s">
        <v>174</v>
      </c>
      <c r="P90" s="65" t="s">
        <v>175</v>
      </c>
      <c r="Q90" s="66" t="s">
        <v>176</v>
      </c>
      <c r="R90" s="65" t="s">
        <v>174</v>
      </c>
      <c r="S90" s="65" t="s">
        <v>175</v>
      </c>
      <c r="T90" s="21" t="s">
        <v>38</v>
      </c>
      <c r="U90" s="21" t="s">
        <v>39</v>
      </c>
      <c r="V90" s="58" t="s">
        <v>40</v>
      </c>
      <c r="W90" s="190">
        <f t="shared" si="37"/>
        <v>5.24448</v>
      </c>
      <c r="X90" s="188">
        <f t="shared" si="38"/>
        <v>7.824960000000001</v>
      </c>
      <c r="Y90" s="188">
        <f t="shared" si="39"/>
        <v>13.06944</v>
      </c>
      <c r="Z90" s="192">
        <f t="shared" si="46"/>
        <v>145.68</v>
      </c>
      <c r="AA90" s="192">
        <f t="shared" si="47"/>
        <v>217.36</v>
      </c>
      <c r="AB90" s="192">
        <f t="shared" si="42"/>
        <v>363.04</v>
      </c>
      <c r="AC90" s="62">
        <f t="shared" si="43"/>
        <v>1821</v>
      </c>
      <c r="AD90" s="62">
        <f t="shared" si="44"/>
        <v>2717</v>
      </c>
      <c r="AE90" s="62">
        <f t="shared" si="45"/>
        <v>4538</v>
      </c>
      <c r="AF90" s="49" t="s">
        <v>189</v>
      </c>
      <c r="AG90" s="49">
        <v>382</v>
      </c>
      <c r="AH90" s="49">
        <v>180</v>
      </c>
      <c r="AI90" s="49" t="s">
        <v>190</v>
      </c>
      <c r="AJ90" s="49">
        <v>410</v>
      </c>
      <c r="AK90" s="49">
        <v>305</v>
      </c>
      <c r="AL90" s="49" t="s">
        <v>191</v>
      </c>
      <c r="AM90" s="49">
        <v>151</v>
      </c>
      <c r="AN90" s="49">
        <v>475</v>
      </c>
      <c r="AO90" s="49" t="s">
        <v>180</v>
      </c>
      <c r="AP90" s="49">
        <v>27</v>
      </c>
      <c r="AQ90" s="49">
        <v>340</v>
      </c>
      <c r="AR90" s="49" t="s">
        <v>181</v>
      </c>
      <c r="AS90" s="49">
        <v>97</v>
      </c>
      <c r="AT90" s="49">
        <v>408</v>
      </c>
      <c r="AU90" s="49" t="s">
        <v>192</v>
      </c>
      <c r="AV90" s="49">
        <v>297</v>
      </c>
      <c r="AW90" s="49">
        <v>525</v>
      </c>
      <c r="AX90" s="49" t="s">
        <v>193</v>
      </c>
      <c r="AY90" s="49">
        <v>457</v>
      </c>
      <c r="AZ90" s="49">
        <v>484</v>
      </c>
      <c r="IT90" s="44"/>
      <c r="IU90" s="44"/>
      <c r="IV90" s="44"/>
    </row>
    <row r="91" spans="1:256" ht="13.5" customHeight="1">
      <c r="A91" s="20" t="s">
        <v>270</v>
      </c>
      <c r="B91" s="21" t="s">
        <v>593</v>
      </c>
      <c r="C91" s="22" t="s">
        <v>594</v>
      </c>
      <c r="D91" s="22"/>
      <c r="E91" s="23"/>
      <c r="F91" s="23" t="s">
        <v>32</v>
      </c>
      <c r="G91" s="21" t="s">
        <v>30</v>
      </c>
      <c r="H91" s="23" t="s">
        <v>595</v>
      </c>
      <c r="I91" s="25">
        <v>4</v>
      </c>
      <c r="J91" s="24" t="s">
        <v>341</v>
      </c>
      <c r="K91" s="64">
        <v>0.53</v>
      </c>
      <c r="L91" s="26">
        <v>0.79</v>
      </c>
      <c r="M91" s="26">
        <v>0</v>
      </c>
      <c r="N91" s="26">
        <f t="shared" si="36"/>
        <v>1.32</v>
      </c>
      <c r="O91" s="65" t="s">
        <v>174</v>
      </c>
      <c r="P91" s="65" t="s">
        <v>175</v>
      </c>
      <c r="Q91" s="66" t="s">
        <v>176</v>
      </c>
      <c r="R91" s="65" t="s">
        <v>174</v>
      </c>
      <c r="S91" s="65" t="s">
        <v>175</v>
      </c>
      <c r="T91" s="21" t="s">
        <v>38</v>
      </c>
      <c r="U91" s="21" t="s">
        <v>39</v>
      </c>
      <c r="V91" s="58" t="s">
        <v>40</v>
      </c>
      <c r="W91" s="190">
        <f t="shared" si="37"/>
        <v>0.57024</v>
      </c>
      <c r="X91" s="188">
        <f t="shared" si="38"/>
        <v>2.64096</v>
      </c>
      <c r="Y91" s="188">
        <f t="shared" si="39"/>
        <v>3.2112000000000003</v>
      </c>
      <c r="Z91" s="192">
        <f t="shared" si="46"/>
        <v>15.84</v>
      </c>
      <c r="AA91" s="192">
        <f t="shared" si="47"/>
        <v>73.36</v>
      </c>
      <c r="AB91" s="192">
        <f t="shared" si="42"/>
        <v>89.2</v>
      </c>
      <c r="AC91" s="62">
        <f t="shared" si="43"/>
        <v>198</v>
      </c>
      <c r="AD91" s="62">
        <f t="shared" si="44"/>
        <v>917</v>
      </c>
      <c r="AE91" s="62">
        <f t="shared" si="45"/>
        <v>1115</v>
      </c>
      <c r="AF91" s="49" t="s">
        <v>189</v>
      </c>
      <c r="AG91" s="49">
        <v>5</v>
      </c>
      <c r="AH91" s="49">
        <v>5</v>
      </c>
      <c r="AI91" s="49" t="s">
        <v>190</v>
      </c>
      <c r="AJ91" s="49">
        <v>19</v>
      </c>
      <c r="AK91" s="49">
        <v>31</v>
      </c>
      <c r="AL91" s="49" t="s">
        <v>191</v>
      </c>
      <c r="AM91" s="49">
        <v>8</v>
      </c>
      <c r="AN91" s="49">
        <v>62</v>
      </c>
      <c r="AO91" s="49" t="s">
        <v>180</v>
      </c>
      <c r="AP91" s="49">
        <v>7</v>
      </c>
      <c r="AQ91" s="49">
        <v>175</v>
      </c>
      <c r="AR91" s="49" t="s">
        <v>181</v>
      </c>
      <c r="AS91" s="49">
        <v>53</v>
      </c>
      <c r="AT91" s="49">
        <v>343</v>
      </c>
      <c r="AU91" s="49" t="s">
        <v>192</v>
      </c>
      <c r="AV91" s="49">
        <v>45</v>
      </c>
      <c r="AW91" s="49">
        <v>185</v>
      </c>
      <c r="AX91" s="49" t="s">
        <v>193</v>
      </c>
      <c r="AY91" s="49">
        <v>61</v>
      </c>
      <c r="AZ91" s="49">
        <v>116</v>
      </c>
      <c r="IT91" s="44"/>
      <c r="IU91" s="44"/>
      <c r="IV91" s="44"/>
    </row>
    <row r="92" spans="1:256" ht="13.5" customHeight="1">
      <c r="A92" s="20" t="s">
        <v>274</v>
      </c>
      <c r="B92" s="21" t="s">
        <v>596</v>
      </c>
      <c r="C92" s="22" t="s">
        <v>594</v>
      </c>
      <c r="D92" s="22"/>
      <c r="E92" s="23"/>
      <c r="F92" s="23" t="s">
        <v>32</v>
      </c>
      <c r="G92" s="21" t="s">
        <v>30</v>
      </c>
      <c r="H92" s="23" t="s">
        <v>597</v>
      </c>
      <c r="I92" s="25">
        <v>4</v>
      </c>
      <c r="J92" s="24" t="s">
        <v>341</v>
      </c>
      <c r="K92" s="64">
        <v>7.92</v>
      </c>
      <c r="L92" s="26">
        <v>12.41</v>
      </c>
      <c r="M92" s="26">
        <v>0</v>
      </c>
      <c r="N92" s="26">
        <f t="shared" si="36"/>
        <v>20.33</v>
      </c>
      <c r="O92" s="65" t="s">
        <v>174</v>
      </c>
      <c r="P92" s="65" t="s">
        <v>175</v>
      </c>
      <c r="Q92" s="66" t="s">
        <v>176</v>
      </c>
      <c r="R92" s="65" t="s">
        <v>174</v>
      </c>
      <c r="S92" s="65" t="s">
        <v>175</v>
      </c>
      <c r="T92" s="21" t="s">
        <v>38</v>
      </c>
      <c r="U92" s="21" t="s">
        <v>39</v>
      </c>
      <c r="V92" s="58" t="s">
        <v>40</v>
      </c>
      <c r="W92" s="190">
        <f t="shared" si="37"/>
        <v>9.622079999999999</v>
      </c>
      <c r="X92" s="188">
        <f t="shared" si="38"/>
        <v>17.3808</v>
      </c>
      <c r="Y92" s="188">
        <f t="shared" si="39"/>
        <v>27.002879999999998</v>
      </c>
      <c r="Z92" s="192">
        <f t="shared" si="46"/>
        <v>267.28</v>
      </c>
      <c r="AA92" s="192">
        <f t="shared" si="47"/>
        <v>482.8</v>
      </c>
      <c r="AB92" s="192">
        <f t="shared" si="42"/>
        <v>750.0799999999999</v>
      </c>
      <c r="AC92" s="62">
        <f t="shared" si="43"/>
        <v>3341</v>
      </c>
      <c r="AD92" s="62">
        <f t="shared" si="44"/>
        <v>6035</v>
      </c>
      <c r="AE92" s="62">
        <f t="shared" si="45"/>
        <v>9376</v>
      </c>
      <c r="AF92" s="49" t="s">
        <v>189</v>
      </c>
      <c r="AG92" s="49">
        <v>792</v>
      </c>
      <c r="AH92" s="49">
        <v>623</v>
      </c>
      <c r="AI92" s="49" t="s">
        <v>190</v>
      </c>
      <c r="AJ92" s="49">
        <v>557</v>
      </c>
      <c r="AK92" s="49">
        <v>870</v>
      </c>
      <c r="AL92" s="49" t="s">
        <v>191</v>
      </c>
      <c r="AM92" s="49">
        <v>300</v>
      </c>
      <c r="AN92" s="49">
        <v>963</v>
      </c>
      <c r="AO92" s="49" t="s">
        <v>180</v>
      </c>
      <c r="AP92" s="49">
        <v>63</v>
      </c>
      <c r="AQ92" s="49">
        <v>730</v>
      </c>
      <c r="AR92" s="49" t="s">
        <v>181</v>
      </c>
      <c r="AS92" s="49">
        <v>192</v>
      </c>
      <c r="AT92" s="49">
        <v>866</v>
      </c>
      <c r="AU92" s="49" t="s">
        <v>192</v>
      </c>
      <c r="AV92" s="49">
        <v>589</v>
      </c>
      <c r="AW92" s="49">
        <v>1039</v>
      </c>
      <c r="AX92" s="49" t="s">
        <v>193</v>
      </c>
      <c r="AY92" s="49">
        <v>848</v>
      </c>
      <c r="AZ92" s="49">
        <v>944</v>
      </c>
      <c r="IT92" s="44"/>
      <c r="IU92" s="44"/>
      <c r="IV92" s="44"/>
    </row>
    <row r="93" spans="1:256" ht="13.5" customHeight="1">
      <c r="A93" s="20" t="s">
        <v>277</v>
      </c>
      <c r="B93" s="21" t="s">
        <v>598</v>
      </c>
      <c r="C93" s="22" t="s">
        <v>599</v>
      </c>
      <c r="D93" s="22"/>
      <c r="E93" s="23" t="s">
        <v>184</v>
      </c>
      <c r="F93" s="23" t="s">
        <v>32</v>
      </c>
      <c r="G93" s="21" t="s">
        <v>30</v>
      </c>
      <c r="H93" s="23" t="s">
        <v>600</v>
      </c>
      <c r="I93" s="25">
        <v>4</v>
      </c>
      <c r="J93" s="24" t="s">
        <v>341</v>
      </c>
      <c r="K93" s="64">
        <v>9.24</v>
      </c>
      <c r="L93" s="26">
        <v>14.52</v>
      </c>
      <c r="M93" s="26">
        <v>0</v>
      </c>
      <c r="N93" s="26">
        <f t="shared" si="36"/>
        <v>23.759999999999998</v>
      </c>
      <c r="O93" s="65" t="s">
        <v>174</v>
      </c>
      <c r="P93" s="65" t="s">
        <v>175</v>
      </c>
      <c r="Q93" s="66" t="s">
        <v>176</v>
      </c>
      <c r="R93" s="65" t="s">
        <v>174</v>
      </c>
      <c r="S93" s="65" t="s">
        <v>175</v>
      </c>
      <c r="T93" s="21" t="s">
        <v>38</v>
      </c>
      <c r="U93" s="21" t="s">
        <v>39</v>
      </c>
      <c r="V93" s="58" t="s">
        <v>40</v>
      </c>
      <c r="W93" s="190">
        <f t="shared" si="37"/>
        <v>11.592</v>
      </c>
      <c r="X93" s="188">
        <f t="shared" si="38"/>
        <v>17.216639999999998</v>
      </c>
      <c r="Y93" s="188">
        <f t="shared" si="39"/>
        <v>28.808639999999997</v>
      </c>
      <c r="Z93" s="192">
        <f t="shared" si="46"/>
        <v>322</v>
      </c>
      <c r="AA93" s="192">
        <f t="shared" si="47"/>
        <v>478.24</v>
      </c>
      <c r="AB93" s="192">
        <f t="shared" si="42"/>
        <v>800.24</v>
      </c>
      <c r="AC93" s="62">
        <f t="shared" si="43"/>
        <v>4025</v>
      </c>
      <c r="AD93" s="62">
        <f t="shared" si="44"/>
        <v>5978</v>
      </c>
      <c r="AE93" s="62">
        <f t="shared" si="45"/>
        <v>10003</v>
      </c>
      <c r="AF93" s="49" t="s">
        <v>363</v>
      </c>
      <c r="AG93" s="49">
        <v>961</v>
      </c>
      <c r="AH93" s="49">
        <v>589</v>
      </c>
      <c r="AI93" s="49" t="s">
        <v>364</v>
      </c>
      <c r="AJ93" s="49">
        <v>826</v>
      </c>
      <c r="AK93" s="49">
        <v>686</v>
      </c>
      <c r="AL93" s="49" t="s">
        <v>365</v>
      </c>
      <c r="AM93" s="49">
        <v>280</v>
      </c>
      <c r="AN93" s="49">
        <v>976</v>
      </c>
      <c r="AO93" s="49" t="s">
        <v>366</v>
      </c>
      <c r="AP93" s="49">
        <v>67</v>
      </c>
      <c r="AQ93" s="49">
        <v>619</v>
      </c>
      <c r="AR93" s="49" t="s">
        <v>367</v>
      </c>
      <c r="AS93" s="49">
        <v>220</v>
      </c>
      <c r="AT93" s="49">
        <v>929</v>
      </c>
      <c r="AU93" s="49" t="s">
        <v>368</v>
      </c>
      <c r="AV93" s="49">
        <v>700</v>
      </c>
      <c r="AW93" s="49">
        <v>1149</v>
      </c>
      <c r="AX93" s="49" t="s">
        <v>369</v>
      </c>
      <c r="AY93" s="49">
        <v>971</v>
      </c>
      <c r="AZ93" s="49">
        <v>1030</v>
      </c>
      <c r="IT93" s="44"/>
      <c r="IU93" s="44"/>
      <c r="IV93" s="44"/>
    </row>
    <row r="94" spans="1:256" ht="13.5" customHeight="1">
      <c r="A94" s="20" t="s">
        <v>132</v>
      </c>
      <c r="B94" s="21" t="s">
        <v>601</v>
      </c>
      <c r="C94" s="22" t="s">
        <v>599</v>
      </c>
      <c r="D94" s="22"/>
      <c r="E94" s="23" t="s">
        <v>100</v>
      </c>
      <c r="F94" s="23" t="s">
        <v>32</v>
      </c>
      <c r="G94" s="21" t="s">
        <v>30</v>
      </c>
      <c r="H94" s="23" t="s">
        <v>602</v>
      </c>
      <c r="I94" s="25">
        <v>4</v>
      </c>
      <c r="J94" s="24" t="s">
        <v>341</v>
      </c>
      <c r="K94" s="64">
        <v>3.17</v>
      </c>
      <c r="L94" s="26">
        <v>5.54</v>
      </c>
      <c r="M94" s="26">
        <v>0</v>
      </c>
      <c r="N94" s="26">
        <f t="shared" si="36"/>
        <v>8.71</v>
      </c>
      <c r="O94" s="65" t="s">
        <v>174</v>
      </c>
      <c r="P94" s="65" t="s">
        <v>175</v>
      </c>
      <c r="Q94" s="66" t="s">
        <v>176</v>
      </c>
      <c r="R94" s="65" t="s">
        <v>174</v>
      </c>
      <c r="S94" s="65" t="s">
        <v>175</v>
      </c>
      <c r="T94" s="21" t="s">
        <v>38</v>
      </c>
      <c r="U94" s="21" t="s">
        <v>39</v>
      </c>
      <c r="V94" s="58" t="s">
        <v>40</v>
      </c>
      <c r="W94" s="190">
        <f t="shared" si="37"/>
        <v>1.008</v>
      </c>
      <c r="X94" s="188">
        <f t="shared" si="38"/>
        <v>2.87136</v>
      </c>
      <c r="Y94" s="188">
        <f t="shared" si="39"/>
        <v>3.87936</v>
      </c>
      <c r="Z94" s="192">
        <f t="shared" si="46"/>
        <v>28</v>
      </c>
      <c r="AA94" s="192">
        <f t="shared" si="47"/>
        <v>79.76</v>
      </c>
      <c r="AB94" s="192">
        <f t="shared" si="42"/>
        <v>107.76</v>
      </c>
      <c r="AC94" s="62">
        <f t="shared" si="43"/>
        <v>350</v>
      </c>
      <c r="AD94" s="62">
        <f t="shared" si="44"/>
        <v>997</v>
      </c>
      <c r="AE94" s="62">
        <f t="shared" si="45"/>
        <v>1347</v>
      </c>
      <c r="AF94" s="49" t="s">
        <v>363</v>
      </c>
      <c r="AG94" s="49">
        <v>88</v>
      </c>
      <c r="AH94" s="49">
        <v>49</v>
      </c>
      <c r="AI94" s="49" t="s">
        <v>364</v>
      </c>
      <c r="AJ94" s="49">
        <v>147</v>
      </c>
      <c r="AK94" s="49">
        <v>159</v>
      </c>
      <c r="AL94" s="49" t="s">
        <v>365</v>
      </c>
      <c r="AM94" s="49">
        <v>44</v>
      </c>
      <c r="AN94" s="49">
        <v>267</v>
      </c>
      <c r="AO94" s="49" t="s">
        <v>366</v>
      </c>
      <c r="AP94" s="49">
        <v>7</v>
      </c>
      <c r="AQ94" s="49">
        <v>191</v>
      </c>
      <c r="AR94" s="49" t="s">
        <v>367</v>
      </c>
      <c r="AS94" s="49">
        <v>23</v>
      </c>
      <c r="AT94" s="49">
        <v>188</v>
      </c>
      <c r="AU94" s="49" t="s">
        <v>368</v>
      </c>
      <c r="AV94" s="49">
        <v>24</v>
      </c>
      <c r="AW94" s="49">
        <v>105</v>
      </c>
      <c r="AX94" s="49" t="s">
        <v>369</v>
      </c>
      <c r="AY94" s="49">
        <v>17</v>
      </c>
      <c r="AZ94" s="49">
        <v>38</v>
      </c>
      <c r="IT94" s="44"/>
      <c r="IU94" s="44"/>
      <c r="IV94" s="44"/>
    </row>
    <row r="95" spans="1:256" ht="13.5" customHeight="1">
      <c r="A95" s="20" t="s">
        <v>282</v>
      </c>
      <c r="B95" s="21" t="s">
        <v>603</v>
      </c>
      <c r="C95" s="22" t="s">
        <v>599</v>
      </c>
      <c r="D95" s="22"/>
      <c r="E95" s="23" t="s">
        <v>563</v>
      </c>
      <c r="F95" s="23" t="s">
        <v>32</v>
      </c>
      <c r="G95" s="21" t="s">
        <v>30</v>
      </c>
      <c r="H95" s="23" t="s">
        <v>604</v>
      </c>
      <c r="I95" s="25">
        <v>1</v>
      </c>
      <c r="J95" s="24" t="s">
        <v>341</v>
      </c>
      <c r="K95" s="64">
        <v>5.02</v>
      </c>
      <c r="L95" s="26">
        <v>6.86</v>
      </c>
      <c r="M95" s="26">
        <v>0</v>
      </c>
      <c r="N95" s="26">
        <f t="shared" si="36"/>
        <v>11.879999999999999</v>
      </c>
      <c r="O95" s="65" t="s">
        <v>174</v>
      </c>
      <c r="P95" s="65" t="s">
        <v>175</v>
      </c>
      <c r="Q95" s="66" t="s">
        <v>176</v>
      </c>
      <c r="R95" s="65" t="s">
        <v>174</v>
      </c>
      <c r="S95" s="65" t="s">
        <v>175</v>
      </c>
      <c r="T95" s="21" t="s">
        <v>38</v>
      </c>
      <c r="U95" s="21" t="s">
        <v>39</v>
      </c>
      <c r="V95" s="58" t="s">
        <v>40</v>
      </c>
      <c r="W95" s="190">
        <f t="shared" si="37"/>
        <v>5.149439999999999</v>
      </c>
      <c r="X95" s="188">
        <f t="shared" si="38"/>
        <v>7.680960000000001</v>
      </c>
      <c r="Y95" s="188">
        <f t="shared" si="39"/>
        <v>12.830400000000001</v>
      </c>
      <c r="Z95" s="192">
        <f t="shared" si="46"/>
        <v>143.04</v>
      </c>
      <c r="AA95" s="192">
        <f t="shared" si="47"/>
        <v>213.36</v>
      </c>
      <c r="AB95" s="192">
        <f t="shared" si="42"/>
        <v>356.4</v>
      </c>
      <c r="AC95" s="62">
        <f t="shared" si="43"/>
        <v>1788</v>
      </c>
      <c r="AD95" s="62">
        <f t="shared" si="44"/>
        <v>2667</v>
      </c>
      <c r="AE95" s="62">
        <f t="shared" si="45"/>
        <v>4455</v>
      </c>
      <c r="AF95" s="49" t="s">
        <v>605</v>
      </c>
      <c r="AG95" s="49">
        <v>400</v>
      </c>
      <c r="AH95" s="49">
        <v>195</v>
      </c>
      <c r="AI95" s="49" t="s">
        <v>606</v>
      </c>
      <c r="AJ95" s="49">
        <v>361</v>
      </c>
      <c r="AK95" s="49">
        <v>318</v>
      </c>
      <c r="AL95" s="49" t="s">
        <v>607</v>
      </c>
      <c r="AM95" s="49">
        <v>124</v>
      </c>
      <c r="AN95" s="49">
        <v>455</v>
      </c>
      <c r="AO95" s="49" t="s">
        <v>608</v>
      </c>
      <c r="AP95" s="49">
        <v>16</v>
      </c>
      <c r="AQ95" s="49">
        <v>268</v>
      </c>
      <c r="AR95" s="49" t="s">
        <v>609</v>
      </c>
      <c r="AS95" s="49">
        <v>102</v>
      </c>
      <c r="AT95" s="49">
        <v>426</v>
      </c>
      <c r="AU95" s="49" t="s">
        <v>610</v>
      </c>
      <c r="AV95" s="49">
        <v>301</v>
      </c>
      <c r="AW95" s="49">
        <v>490</v>
      </c>
      <c r="AX95" s="49" t="s">
        <v>611</v>
      </c>
      <c r="AY95" s="49">
        <v>484</v>
      </c>
      <c r="AZ95" s="49">
        <v>515</v>
      </c>
      <c r="IT95" s="44"/>
      <c r="IU95" s="44"/>
      <c r="IV95" s="44"/>
    </row>
    <row r="96" spans="1:256" ht="16.5" customHeight="1">
      <c r="A96" s="20" t="s">
        <v>286</v>
      </c>
      <c r="B96" s="21" t="s">
        <v>612</v>
      </c>
      <c r="C96" s="22" t="s">
        <v>599</v>
      </c>
      <c r="D96" s="22"/>
      <c r="E96" s="23" t="s">
        <v>613</v>
      </c>
      <c r="F96" s="23" t="s">
        <v>32</v>
      </c>
      <c r="G96" s="21" t="s">
        <v>30</v>
      </c>
      <c r="H96" s="23" t="s">
        <v>614</v>
      </c>
      <c r="I96" s="25">
        <v>1</v>
      </c>
      <c r="J96" s="24" t="s">
        <v>51</v>
      </c>
      <c r="K96" s="64">
        <v>17.69</v>
      </c>
      <c r="L96" s="26">
        <v>0</v>
      </c>
      <c r="M96" s="26">
        <v>0</v>
      </c>
      <c r="N96" s="26">
        <f t="shared" si="36"/>
        <v>17.69</v>
      </c>
      <c r="O96" s="65" t="s">
        <v>174</v>
      </c>
      <c r="P96" s="65" t="s">
        <v>175</v>
      </c>
      <c r="Q96" s="66" t="s">
        <v>176</v>
      </c>
      <c r="R96" s="65" t="s">
        <v>174</v>
      </c>
      <c r="S96" s="65" t="s">
        <v>175</v>
      </c>
      <c r="T96" s="21" t="s">
        <v>38</v>
      </c>
      <c r="U96" s="21" t="s">
        <v>39</v>
      </c>
      <c r="V96" s="58" t="s">
        <v>40</v>
      </c>
      <c r="W96" s="190">
        <f t="shared" si="37"/>
        <v>21.17664</v>
      </c>
      <c r="X96" s="188">
        <f t="shared" si="38"/>
        <v>0</v>
      </c>
      <c r="Y96" s="188">
        <f t="shared" si="39"/>
        <v>21.17664</v>
      </c>
      <c r="Z96" s="192">
        <f t="shared" si="46"/>
        <v>588.24</v>
      </c>
      <c r="AA96" s="192">
        <f t="shared" si="47"/>
        <v>0</v>
      </c>
      <c r="AB96" s="192">
        <f t="shared" si="42"/>
        <v>588.24</v>
      </c>
      <c r="AC96" s="62">
        <f t="shared" si="43"/>
        <v>7353</v>
      </c>
      <c r="AD96" s="62">
        <f t="shared" si="44"/>
        <v>0</v>
      </c>
      <c r="AE96" s="62">
        <f t="shared" si="45"/>
        <v>7353</v>
      </c>
      <c r="AF96" s="49" t="s">
        <v>605</v>
      </c>
      <c r="AG96" s="49">
        <v>1007</v>
      </c>
      <c r="AH96" s="49">
        <v>0</v>
      </c>
      <c r="AI96" s="49" t="s">
        <v>615</v>
      </c>
      <c r="AJ96" s="49">
        <v>1099</v>
      </c>
      <c r="AK96" s="49">
        <v>0</v>
      </c>
      <c r="AL96" s="49" t="s">
        <v>365</v>
      </c>
      <c r="AM96" s="49">
        <v>948</v>
      </c>
      <c r="AN96" s="49">
        <v>0</v>
      </c>
      <c r="AO96" s="49" t="s">
        <v>366</v>
      </c>
      <c r="AP96" s="49">
        <v>524</v>
      </c>
      <c r="AQ96" s="49">
        <v>0</v>
      </c>
      <c r="AR96" s="49" t="s">
        <v>367</v>
      </c>
      <c r="AS96" s="49">
        <v>863</v>
      </c>
      <c r="AT96" s="49">
        <v>0</v>
      </c>
      <c r="AU96" s="49" t="s">
        <v>368</v>
      </c>
      <c r="AV96" s="49">
        <v>1394</v>
      </c>
      <c r="AW96" s="49">
        <v>0</v>
      </c>
      <c r="AX96" s="49" t="s">
        <v>369</v>
      </c>
      <c r="AY96" s="49">
        <v>1518</v>
      </c>
      <c r="AZ96" s="49">
        <v>0</v>
      </c>
      <c r="IT96" s="44"/>
      <c r="IU96" s="44"/>
      <c r="IV96" s="44"/>
    </row>
    <row r="97" spans="1:256" ht="13.5" customHeight="1">
      <c r="A97" s="20" t="s">
        <v>295</v>
      </c>
      <c r="B97" s="21" t="s">
        <v>616</v>
      </c>
      <c r="C97" s="22" t="s">
        <v>617</v>
      </c>
      <c r="D97" s="22"/>
      <c r="E97" s="23" t="s">
        <v>100</v>
      </c>
      <c r="F97" s="23" t="s">
        <v>618</v>
      </c>
      <c r="G97" s="21" t="s">
        <v>619</v>
      </c>
      <c r="H97" s="23" t="s">
        <v>620</v>
      </c>
      <c r="I97" s="25">
        <v>4</v>
      </c>
      <c r="J97" s="24" t="s">
        <v>341</v>
      </c>
      <c r="K97" s="64">
        <v>2.64</v>
      </c>
      <c r="L97" s="26">
        <v>3.7</v>
      </c>
      <c r="M97" s="26">
        <v>0</v>
      </c>
      <c r="N97" s="26">
        <f t="shared" si="36"/>
        <v>6.34</v>
      </c>
      <c r="O97" s="65" t="s">
        <v>174</v>
      </c>
      <c r="P97" s="65" t="s">
        <v>175</v>
      </c>
      <c r="Q97" s="66" t="s">
        <v>176</v>
      </c>
      <c r="R97" s="65" t="s">
        <v>174</v>
      </c>
      <c r="S97" s="65" t="s">
        <v>175</v>
      </c>
      <c r="T97" s="21" t="s">
        <v>38</v>
      </c>
      <c r="U97" s="21" t="s">
        <v>39</v>
      </c>
      <c r="V97" s="58" t="s">
        <v>40</v>
      </c>
      <c r="W97" s="190">
        <f t="shared" si="37"/>
        <v>2.83104</v>
      </c>
      <c r="X97" s="188">
        <f t="shared" si="38"/>
        <v>5.071680000000001</v>
      </c>
      <c r="Y97" s="188">
        <f t="shared" si="39"/>
        <v>7.90272</v>
      </c>
      <c r="Z97" s="192">
        <f t="shared" si="46"/>
        <v>78.64</v>
      </c>
      <c r="AA97" s="192">
        <f t="shared" si="47"/>
        <v>140.88</v>
      </c>
      <c r="AB97" s="192">
        <f t="shared" si="42"/>
        <v>219.51999999999998</v>
      </c>
      <c r="AC97" s="62">
        <f t="shared" si="43"/>
        <v>983</v>
      </c>
      <c r="AD97" s="62">
        <f t="shared" si="44"/>
        <v>1761</v>
      </c>
      <c r="AE97" s="62">
        <f t="shared" si="45"/>
        <v>2744</v>
      </c>
      <c r="AF97" s="49" t="s">
        <v>363</v>
      </c>
      <c r="AG97" s="49">
        <v>222</v>
      </c>
      <c r="AH97" s="49">
        <v>167</v>
      </c>
      <c r="AI97" s="49" t="s">
        <v>364</v>
      </c>
      <c r="AJ97" s="49">
        <v>155</v>
      </c>
      <c r="AK97" s="49">
        <v>255</v>
      </c>
      <c r="AL97" s="49" t="s">
        <v>365</v>
      </c>
      <c r="AM97" s="49">
        <v>75</v>
      </c>
      <c r="AN97" s="49">
        <v>274</v>
      </c>
      <c r="AO97" s="49" t="s">
        <v>366</v>
      </c>
      <c r="AP97" s="49">
        <v>13</v>
      </c>
      <c r="AQ97" s="49">
        <v>180</v>
      </c>
      <c r="AR97" s="49" t="s">
        <v>367</v>
      </c>
      <c r="AS97" s="49">
        <v>59</v>
      </c>
      <c r="AT97" s="49">
        <v>267</v>
      </c>
      <c r="AU97" s="49" t="s">
        <v>368</v>
      </c>
      <c r="AV97" s="49">
        <v>194</v>
      </c>
      <c r="AW97" s="49">
        <v>323</v>
      </c>
      <c r="AX97" s="49" t="s">
        <v>369</v>
      </c>
      <c r="AY97" s="49">
        <v>265</v>
      </c>
      <c r="AZ97" s="49">
        <v>295</v>
      </c>
      <c r="IT97" s="44"/>
      <c r="IU97" s="44"/>
      <c r="IV97" s="44"/>
    </row>
    <row r="98" spans="1:256" ht="13.5" customHeight="1">
      <c r="A98" s="20" t="s">
        <v>275</v>
      </c>
      <c r="B98" s="21" t="s">
        <v>621</v>
      </c>
      <c r="C98" s="22" t="s">
        <v>617</v>
      </c>
      <c r="D98" s="22"/>
      <c r="E98" s="23" t="s">
        <v>572</v>
      </c>
      <c r="F98" s="23" t="s">
        <v>618</v>
      </c>
      <c r="G98" s="21" t="s">
        <v>619</v>
      </c>
      <c r="H98" s="23" t="s">
        <v>622</v>
      </c>
      <c r="I98" s="25">
        <v>1</v>
      </c>
      <c r="J98" s="24" t="s">
        <v>341</v>
      </c>
      <c r="K98" s="64">
        <v>4.75</v>
      </c>
      <c r="L98" s="26">
        <v>5.54</v>
      </c>
      <c r="M98" s="26">
        <v>0</v>
      </c>
      <c r="N98" s="26">
        <f t="shared" si="36"/>
        <v>10.29</v>
      </c>
      <c r="O98" s="65" t="s">
        <v>174</v>
      </c>
      <c r="P98" s="65" t="s">
        <v>175</v>
      </c>
      <c r="Q98" s="66" t="s">
        <v>176</v>
      </c>
      <c r="R98" s="65" t="s">
        <v>174</v>
      </c>
      <c r="S98" s="65" t="s">
        <v>175</v>
      </c>
      <c r="T98" s="21" t="s">
        <v>38</v>
      </c>
      <c r="U98" s="21" t="s">
        <v>39</v>
      </c>
      <c r="V98" s="58" t="s">
        <v>40</v>
      </c>
      <c r="W98" s="190">
        <f t="shared" si="37"/>
        <v>4.69728</v>
      </c>
      <c r="X98" s="188">
        <f t="shared" si="38"/>
        <v>8.496</v>
      </c>
      <c r="Y98" s="188">
        <f t="shared" si="39"/>
        <v>13.193280000000001</v>
      </c>
      <c r="Z98" s="192">
        <f t="shared" si="46"/>
        <v>130.48</v>
      </c>
      <c r="AA98" s="192">
        <f t="shared" si="47"/>
        <v>236</v>
      </c>
      <c r="AB98" s="192">
        <f t="shared" si="42"/>
        <v>366.48</v>
      </c>
      <c r="AC98" s="62">
        <f t="shared" si="43"/>
        <v>1631</v>
      </c>
      <c r="AD98" s="62">
        <f t="shared" si="44"/>
        <v>2950</v>
      </c>
      <c r="AE98" s="62">
        <f t="shared" si="45"/>
        <v>4581</v>
      </c>
      <c r="AF98" s="49" t="s">
        <v>363</v>
      </c>
      <c r="AG98" s="49">
        <v>328</v>
      </c>
      <c r="AH98" s="49">
        <v>271</v>
      </c>
      <c r="AI98" s="49" t="s">
        <v>364</v>
      </c>
      <c r="AJ98" s="49">
        <v>218</v>
      </c>
      <c r="AK98" s="49">
        <v>347</v>
      </c>
      <c r="AL98" s="49" t="s">
        <v>365</v>
      </c>
      <c r="AM98" s="49">
        <v>125</v>
      </c>
      <c r="AN98" s="49">
        <v>465</v>
      </c>
      <c r="AO98" s="49" t="s">
        <v>366</v>
      </c>
      <c r="AP98" s="49">
        <v>25</v>
      </c>
      <c r="AQ98" s="49">
        <v>346</v>
      </c>
      <c r="AR98" s="49" t="s">
        <v>367</v>
      </c>
      <c r="AS98" s="49">
        <v>86</v>
      </c>
      <c r="AT98" s="49">
        <v>361</v>
      </c>
      <c r="AU98" s="49" t="s">
        <v>368</v>
      </c>
      <c r="AV98" s="49">
        <v>383</v>
      </c>
      <c r="AW98" s="49">
        <v>636</v>
      </c>
      <c r="AX98" s="49" t="s">
        <v>369</v>
      </c>
      <c r="AY98" s="49">
        <v>466</v>
      </c>
      <c r="AZ98" s="49">
        <v>524</v>
      </c>
      <c r="IT98" s="44"/>
      <c r="IU98" s="44"/>
      <c r="IV98" s="44"/>
    </row>
    <row r="99" spans="1:256" ht="13.5" customHeight="1">
      <c r="A99" s="20" t="s">
        <v>323</v>
      </c>
      <c r="B99" s="21" t="s">
        <v>623</v>
      </c>
      <c r="C99" s="22" t="s">
        <v>624</v>
      </c>
      <c r="D99" s="22"/>
      <c r="E99" s="23"/>
      <c r="F99" s="23" t="s">
        <v>618</v>
      </c>
      <c r="G99" s="21" t="s">
        <v>619</v>
      </c>
      <c r="H99" s="23" t="s">
        <v>625</v>
      </c>
      <c r="I99" s="25">
        <v>1</v>
      </c>
      <c r="J99" s="24" t="s">
        <v>341</v>
      </c>
      <c r="K99" s="64">
        <v>1.32</v>
      </c>
      <c r="L99" s="26">
        <v>1.58</v>
      </c>
      <c r="M99" s="26">
        <v>0</v>
      </c>
      <c r="N99" s="26">
        <f t="shared" si="36"/>
        <v>2.9000000000000004</v>
      </c>
      <c r="O99" s="65" t="s">
        <v>174</v>
      </c>
      <c r="P99" s="65" t="s">
        <v>175</v>
      </c>
      <c r="Q99" s="66" t="s">
        <v>176</v>
      </c>
      <c r="R99" s="65" t="s">
        <v>174</v>
      </c>
      <c r="S99" s="65" t="s">
        <v>175</v>
      </c>
      <c r="T99" s="21" t="s">
        <v>38</v>
      </c>
      <c r="U99" s="21" t="s">
        <v>39</v>
      </c>
      <c r="V99" s="58" t="s">
        <v>40</v>
      </c>
      <c r="W99" s="190">
        <f t="shared" si="37"/>
        <v>1.3968</v>
      </c>
      <c r="X99" s="188">
        <f t="shared" si="38"/>
        <v>2.088</v>
      </c>
      <c r="Y99" s="188">
        <f t="shared" si="39"/>
        <v>3.4848</v>
      </c>
      <c r="Z99" s="192">
        <f t="shared" si="46"/>
        <v>38.8</v>
      </c>
      <c r="AA99" s="192">
        <f t="shared" si="47"/>
        <v>58</v>
      </c>
      <c r="AB99" s="192">
        <f t="shared" si="42"/>
        <v>96.8</v>
      </c>
      <c r="AC99" s="62">
        <f t="shared" si="43"/>
        <v>485</v>
      </c>
      <c r="AD99" s="62">
        <f t="shared" si="44"/>
        <v>725</v>
      </c>
      <c r="AE99" s="62">
        <f t="shared" si="45"/>
        <v>1210</v>
      </c>
      <c r="AF99" s="49" t="s">
        <v>363</v>
      </c>
      <c r="AG99" s="49">
        <v>113</v>
      </c>
      <c r="AH99" s="49">
        <v>64</v>
      </c>
      <c r="AI99" s="49" t="s">
        <v>364</v>
      </c>
      <c r="AJ99" s="49">
        <v>100</v>
      </c>
      <c r="AK99" s="49">
        <v>83</v>
      </c>
      <c r="AL99" s="49" t="s">
        <v>365</v>
      </c>
      <c r="AM99" s="49">
        <v>33</v>
      </c>
      <c r="AN99" s="49">
        <v>119</v>
      </c>
      <c r="AO99" s="49" t="s">
        <v>366</v>
      </c>
      <c r="AP99" s="49">
        <v>6</v>
      </c>
      <c r="AQ99" s="49">
        <v>77</v>
      </c>
      <c r="AR99" s="49" t="s">
        <v>367</v>
      </c>
      <c r="AS99" s="49">
        <v>27</v>
      </c>
      <c r="AT99" s="49">
        <v>112</v>
      </c>
      <c r="AU99" s="49" t="s">
        <v>368</v>
      </c>
      <c r="AV99" s="49">
        <v>85</v>
      </c>
      <c r="AW99" s="49">
        <v>141</v>
      </c>
      <c r="AX99" s="49" t="s">
        <v>369</v>
      </c>
      <c r="AY99" s="49">
        <v>121</v>
      </c>
      <c r="AZ99" s="49">
        <v>129</v>
      </c>
      <c r="IT99" s="44"/>
      <c r="IU99" s="44"/>
      <c r="IV99" s="44"/>
    </row>
    <row r="100" spans="1:256" ht="13.5" customHeight="1">
      <c r="A100" s="20" t="s">
        <v>329</v>
      </c>
      <c r="B100" s="21" t="s">
        <v>626</v>
      </c>
      <c r="C100" s="22" t="s">
        <v>624</v>
      </c>
      <c r="D100" s="22"/>
      <c r="E100" s="23"/>
      <c r="F100" s="23" t="s">
        <v>618</v>
      </c>
      <c r="G100" s="21" t="s">
        <v>619</v>
      </c>
      <c r="H100" s="23" t="s">
        <v>627</v>
      </c>
      <c r="I100" s="25">
        <v>1</v>
      </c>
      <c r="J100" s="24" t="s">
        <v>341</v>
      </c>
      <c r="K100" s="64">
        <v>1.06</v>
      </c>
      <c r="L100" s="26">
        <v>1.32</v>
      </c>
      <c r="M100" s="26">
        <v>0</v>
      </c>
      <c r="N100" s="26">
        <f t="shared" si="36"/>
        <v>2.38</v>
      </c>
      <c r="O100" s="65" t="s">
        <v>174</v>
      </c>
      <c r="P100" s="65" t="s">
        <v>175</v>
      </c>
      <c r="Q100" s="66" t="s">
        <v>176</v>
      </c>
      <c r="R100" s="65" t="s">
        <v>174</v>
      </c>
      <c r="S100" s="65" t="s">
        <v>175</v>
      </c>
      <c r="T100" s="21" t="s">
        <v>38</v>
      </c>
      <c r="U100" s="21" t="s">
        <v>39</v>
      </c>
      <c r="V100" s="58" t="s">
        <v>40</v>
      </c>
      <c r="W100" s="190">
        <f t="shared" si="37"/>
        <v>1.62432</v>
      </c>
      <c r="X100" s="188">
        <f t="shared" si="38"/>
        <v>1.9296000000000002</v>
      </c>
      <c r="Y100" s="188">
        <f t="shared" si="39"/>
        <v>3.55392</v>
      </c>
      <c r="Z100" s="192">
        <f t="shared" si="46"/>
        <v>45.12</v>
      </c>
      <c r="AA100" s="192">
        <f t="shared" si="47"/>
        <v>53.6</v>
      </c>
      <c r="AB100" s="192">
        <f t="shared" si="42"/>
        <v>98.72</v>
      </c>
      <c r="AC100" s="62">
        <f t="shared" si="43"/>
        <v>564</v>
      </c>
      <c r="AD100" s="62">
        <f t="shared" si="44"/>
        <v>670</v>
      </c>
      <c r="AE100" s="62">
        <f t="shared" si="45"/>
        <v>1234</v>
      </c>
      <c r="AF100" s="49" t="s">
        <v>363</v>
      </c>
      <c r="AG100" s="49">
        <v>134</v>
      </c>
      <c r="AH100" s="49">
        <v>100</v>
      </c>
      <c r="AI100" s="49" t="s">
        <v>364</v>
      </c>
      <c r="AJ100" s="49">
        <v>74</v>
      </c>
      <c r="AK100" s="49">
        <v>104</v>
      </c>
      <c r="AL100" s="49" t="s">
        <v>365</v>
      </c>
      <c r="AM100" s="49">
        <v>73</v>
      </c>
      <c r="AN100" s="49">
        <v>104</v>
      </c>
      <c r="AO100" s="49" t="s">
        <v>366</v>
      </c>
      <c r="AP100" s="49">
        <v>5</v>
      </c>
      <c r="AQ100" s="49">
        <v>82</v>
      </c>
      <c r="AR100" s="49" t="s">
        <v>367</v>
      </c>
      <c r="AS100" s="49">
        <v>28</v>
      </c>
      <c r="AT100" s="49">
        <v>119</v>
      </c>
      <c r="AU100" s="49" t="s">
        <v>368</v>
      </c>
      <c r="AV100" s="49">
        <v>79</v>
      </c>
      <c r="AW100" s="49">
        <v>135</v>
      </c>
      <c r="AX100" s="49" t="s">
        <v>369</v>
      </c>
      <c r="AY100" s="49">
        <v>171</v>
      </c>
      <c r="AZ100" s="49">
        <v>26</v>
      </c>
      <c r="IT100" s="44"/>
      <c r="IU100" s="44"/>
      <c r="IV100" s="44"/>
    </row>
    <row r="101" spans="1:256" ht="13.5" customHeight="1">
      <c r="A101" s="20" t="s">
        <v>337</v>
      </c>
      <c r="B101" s="21" t="s">
        <v>628</v>
      </c>
      <c r="C101" s="22" t="s">
        <v>65</v>
      </c>
      <c r="D101" s="22"/>
      <c r="E101" s="23" t="s">
        <v>100</v>
      </c>
      <c r="F101" s="23" t="s">
        <v>618</v>
      </c>
      <c r="G101" s="21" t="s">
        <v>619</v>
      </c>
      <c r="H101" s="23" t="s">
        <v>629</v>
      </c>
      <c r="I101" s="25">
        <v>11</v>
      </c>
      <c r="J101" s="24" t="s">
        <v>341</v>
      </c>
      <c r="K101" s="64">
        <v>20.59</v>
      </c>
      <c r="L101" s="26">
        <v>32.47</v>
      </c>
      <c r="M101" s="26">
        <v>0</v>
      </c>
      <c r="N101" s="26">
        <f t="shared" si="36"/>
        <v>53.06</v>
      </c>
      <c r="O101" s="65" t="s">
        <v>174</v>
      </c>
      <c r="P101" s="65" t="s">
        <v>175</v>
      </c>
      <c r="Q101" s="66" t="s">
        <v>176</v>
      </c>
      <c r="R101" s="65" t="s">
        <v>174</v>
      </c>
      <c r="S101" s="65" t="s">
        <v>175</v>
      </c>
      <c r="T101" s="21" t="s">
        <v>38</v>
      </c>
      <c r="U101" s="21" t="s">
        <v>39</v>
      </c>
      <c r="V101" s="58" t="s">
        <v>40</v>
      </c>
      <c r="W101" s="190">
        <f t="shared" si="37"/>
        <v>23.947200000000002</v>
      </c>
      <c r="X101" s="188">
        <f t="shared" si="38"/>
        <v>43.42176</v>
      </c>
      <c r="Y101" s="188">
        <f t="shared" si="39"/>
        <v>67.36896</v>
      </c>
      <c r="Z101" s="192">
        <f t="shared" si="46"/>
        <v>665.2</v>
      </c>
      <c r="AA101" s="192">
        <f t="shared" si="47"/>
        <v>1206.16</v>
      </c>
      <c r="AB101" s="192">
        <f t="shared" si="42"/>
        <v>1871.3600000000001</v>
      </c>
      <c r="AC101" s="62">
        <f t="shared" si="43"/>
        <v>8315</v>
      </c>
      <c r="AD101" s="62">
        <f t="shared" si="44"/>
        <v>15077</v>
      </c>
      <c r="AE101" s="62">
        <f t="shared" si="45"/>
        <v>23392</v>
      </c>
      <c r="AF101" s="49" t="s">
        <v>189</v>
      </c>
      <c r="AG101" s="49">
        <v>1902</v>
      </c>
      <c r="AH101" s="49">
        <v>1442</v>
      </c>
      <c r="AI101" s="49" t="s">
        <v>451</v>
      </c>
      <c r="AJ101" s="49">
        <v>1431</v>
      </c>
      <c r="AK101" s="49">
        <v>2264</v>
      </c>
      <c r="AL101" s="49" t="s">
        <v>452</v>
      </c>
      <c r="AM101" s="49">
        <v>679</v>
      </c>
      <c r="AN101" s="49">
        <v>2271</v>
      </c>
      <c r="AO101" s="49" t="s">
        <v>630</v>
      </c>
      <c r="AP101" s="49">
        <v>720</v>
      </c>
      <c r="AQ101" s="49">
        <v>4271</v>
      </c>
      <c r="AR101" s="49" t="s">
        <v>631</v>
      </c>
      <c r="AS101" s="49">
        <v>1370</v>
      </c>
      <c r="AT101" s="49">
        <v>2356</v>
      </c>
      <c r="AU101" s="49" t="s">
        <v>456</v>
      </c>
      <c r="AV101" s="49">
        <v>2213</v>
      </c>
      <c r="AW101" s="49">
        <v>2473</v>
      </c>
      <c r="IT101" s="44"/>
      <c r="IU101" s="44"/>
      <c r="IV101" s="44"/>
    </row>
    <row r="102" spans="1:256" ht="13.5" customHeight="1">
      <c r="A102" s="20" t="s">
        <v>342</v>
      </c>
      <c r="B102" s="21" t="s">
        <v>632</v>
      </c>
      <c r="C102" s="22" t="s">
        <v>65</v>
      </c>
      <c r="D102" s="22"/>
      <c r="E102" s="23" t="s">
        <v>633</v>
      </c>
      <c r="F102" s="23" t="s">
        <v>32</v>
      </c>
      <c r="G102" s="21" t="s">
        <v>30</v>
      </c>
      <c r="H102" s="23" t="s">
        <v>634</v>
      </c>
      <c r="I102" s="25">
        <v>7</v>
      </c>
      <c r="J102" s="24" t="s">
        <v>341</v>
      </c>
      <c r="K102" s="64">
        <v>17.42</v>
      </c>
      <c r="L102" s="26">
        <v>26.93</v>
      </c>
      <c r="M102" s="26">
        <v>0</v>
      </c>
      <c r="N102" s="26">
        <f t="shared" si="36"/>
        <v>44.35</v>
      </c>
      <c r="O102" s="65" t="s">
        <v>174</v>
      </c>
      <c r="P102" s="65" t="s">
        <v>175</v>
      </c>
      <c r="Q102" s="66" t="s">
        <v>176</v>
      </c>
      <c r="R102" s="65" t="s">
        <v>174</v>
      </c>
      <c r="S102" s="65" t="s">
        <v>175</v>
      </c>
      <c r="T102" s="21" t="s">
        <v>38</v>
      </c>
      <c r="U102" s="21" t="s">
        <v>39</v>
      </c>
      <c r="V102" s="58" t="s">
        <v>40</v>
      </c>
      <c r="W102" s="190">
        <f t="shared" si="37"/>
        <v>18.227520000000002</v>
      </c>
      <c r="X102" s="188">
        <f t="shared" si="38"/>
        <v>32.477759999999996</v>
      </c>
      <c r="Y102" s="188">
        <f t="shared" si="39"/>
        <v>50.70528</v>
      </c>
      <c r="Z102" s="192">
        <f t="shared" si="46"/>
        <v>506.32</v>
      </c>
      <c r="AA102" s="192">
        <f t="shared" si="47"/>
        <v>902.16</v>
      </c>
      <c r="AB102" s="192">
        <f t="shared" si="42"/>
        <v>1408.48</v>
      </c>
      <c r="AC102" s="62">
        <f t="shared" si="43"/>
        <v>6329</v>
      </c>
      <c r="AD102" s="62">
        <f t="shared" si="44"/>
        <v>11277</v>
      </c>
      <c r="AE102" s="62">
        <f t="shared" si="45"/>
        <v>17606</v>
      </c>
      <c r="AF102" s="49" t="s">
        <v>189</v>
      </c>
      <c r="AG102" s="49">
        <v>1414</v>
      </c>
      <c r="AH102" s="49">
        <v>941</v>
      </c>
      <c r="AI102" s="49" t="s">
        <v>451</v>
      </c>
      <c r="AJ102" s="49">
        <v>1134</v>
      </c>
      <c r="AK102" s="49">
        <v>1779</v>
      </c>
      <c r="AL102" s="49" t="s">
        <v>452</v>
      </c>
      <c r="AM102" s="49">
        <v>514</v>
      </c>
      <c r="AN102" s="49">
        <v>1714</v>
      </c>
      <c r="AO102" s="49" t="s">
        <v>453</v>
      </c>
      <c r="AP102" s="49">
        <v>110</v>
      </c>
      <c r="AQ102" s="49">
        <v>1294</v>
      </c>
      <c r="AR102" s="49" t="s">
        <v>454</v>
      </c>
      <c r="AS102" s="49">
        <v>353</v>
      </c>
      <c r="AT102" s="49">
        <v>1667</v>
      </c>
      <c r="AU102" s="49" t="s">
        <v>455</v>
      </c>
      <c r="AV102" s="49">
        <v>1120</v>
      </c>
      <c r="AW102" s="49">
        <v>1999</v>
      </c>
      <c r="AX102" s="49" t="s">
        <v>456</v>
      </c>
      <c r="AY102" s="49">
        <v>1684</v>
      </c>
      <c r="AZ102" s="49">
        <v>1883</v>
      </c>
      <c r="IT102" s="44"/>
      <c r="IU102" s="44"/>
      <c r="IV102" s="44"/>
    </row>
    <row r="103" spans="1:256" ht="13.5" customHeight="1">
      <c r="A103" s="20" t="s">
        <v>351</v>
      </c>
      <c r="B103" s="21" t="s">
        <v>635</v>
      </c>
      <c r="C103" s="22" t="s">
        <v>65</v>
      </c>
      <c r="D103" s="22"/>
      <c r="E103" s="23" t="s">
        <v>184</v>
      </c>
      <c r="F103" s="23" t="s">
        <v>32</v>
      </c>
      <c r="G103" s="21" t="s">
        <v>30</v>
      </c>
      <c r="H103" s="23" t="s">
        <v>636</v>
      </c>
      <c r="I103" s="25">
        <v>4</v>
      </c>
      <c r="J103" s="24" t="s">
        <v>341</v>
      </c>
      <c r="K103" s="64">
        <v>4.75</v>
      </c>
      <c r="L103" s="26">
        <v>6.6</v>
      </c>
      <c r="M103" s="26">
        <v>0</v>
      </c>
      <c r="N103" s="26">
        <f t="shared" si="36"/>
        <v>11.35</v>
      </c>
      <c r="O103" s="65" t="s">
        <v>174</v>
      </c>
      <c r="P103" s="65" t="s">
        <v>175</v>
      </c>
      <c r="Q103" s="66" t="s">
        <v>176</v>
      </c>
      <c r="R103" s="65" t="s">
        <v>174</v>
      </c>
      <c r="S103" s="65" t="s">
        <v>175</v>
      </c>
      <c r="T103" s="21" t="s">
        <v>38</v>
      </c>
      <c r="U103" s="21" t="s">
        <v>39</v>
      </c>
      <c r="V103" s="58" t="s">
        <v>40</v>
      </c>
      <c r="W103" s="190">
        <f t="shared" si="37"/>
        <v>4.182545454545455</v>
      </c>
      <c r="X103" s="188">
        <f t="shared" si="38"/>
        <v>8.172</v>
      </c>
      <c r="Y103" s="188">
        <f t="shared" si="39"/>
        <v>12.354545454545455</v>
      </c>
      <c r="Z103" s="192">
        <f>AC103/11</f>
        <v>116.18181818181819</v>
      </c>
      <c r="AA103" s="192">
        <f>AD103/11</f>
        <v>227</v>
      </c>
      <c r="AB103" s="192">
        <f t="shared" si="42"/>
        <v>343.1818181818182</v>
      </c>
      <c r="AC103" s="62">
        <f t="shared" si="43"/>
        <v>1278</v>
      </c>
      <c r="AD103" s="62">
        <f t="shared" si="44"/>
        <v>2497</v>
      </c>
      <c r="AE103" s="62">
        <f t="shared" si="45"/>
        <v>3775</v>
      </c>
      <c r="AF103" s="49" t="s">
        <v>189</v>
      </c>
      <c r="AG103" s="49">
        <v>362</v>
      </c>
      <c r="AH103" s="49">
        <v>254</v>
      </c>
      <c r="AL103" s="49" t="s">
        <v>452</v>
      </c>
      <c r="AM103" s="49">
        <v>136</v>
      </c>
      <c r="AN103" s="49">
        <v>416</v>
      </c>
      <c r="AO103" s="49" t="s">
        <v>453</v>
      </c>
      <c r="AP103" s="49">
        <v>29</v>
      </c>
      <c r="AQ103" s="49">
        <v>272</v>
      </c>
      <c r="AR103" s="49" t="s">
        <v>454</v>
      </c>
      <c r="AS103" s="49">
        <v>94</v>
      </c>
      <c r="AT103" s="49">
        <v>449</v>
      </c>
      <c r="AU103" s="49" t="s">
        <v>455</v>
      </c>
      <c r="AV103" s="49">
        <v>301</v>
      </c>
      <c r="AW103" s="49">
        <v>538</v>
      </c>
      <c r="AX103" s="49" t="s">
        <v>456</v>
      </c>
      <c r="AY103" s="49">
        <v>356</v>
      </c>
      <c r="AZ103" s="49">
        <v>568</v>
      </c>
      <c r="IT103" s="44"/>
      <c r="IU103" s="44"/>
      <c r="IV103" s="44"/>
    </row>
    <row r="104" spans="1:256" ht="16.5" customHeight="1">
      <c r="A104" s="20" t="s">
        <v>354</v>
      </c>
      <c r="B104" s="21" t="s">
        <v>637</v>
      </c>
      <c r="C104" s="22" t="s">
        <v>638</v>
      </c>
      <c r="D104" s="22"/>
      <c r="E104" s="23"/>
      <c r="F104" s="23" t="s">
        <v>32</v>
      </c>
      <c r="G104" s="21" t="s">
        <v>30</v>
      </c>
      <c r="H104" s="23" t="s">
        <v>639</v>
      </c>
      <c r="I104" s="25">
        <v>4</v>
      </c>
      <c r="J104" s="24" t="s">
        <v>341</v>
      </c>
      <c r="K104" s="64">
        <v>3.43</v>
      </c>
      <c r="L104" s="26">
        <v>4.75</v>
      </c>
      <c r="M104" s="26">
        <v>0</v>
      </c>
      <c r="N104" s="26">
        <f t="shared" si="36"/>
        <v>8.18</v>
      </c>
      <c r="O104" s="65" t="s">
        <v>174</v>
      </c>
      <c r="P104" s="65" t="s">
        <v>175</v>
      </c>
      <c r="Q104" s="66" t="s">
        <v>176</v>
      </c>
      <c r="R104" s="65" t="s">
        <v>174</v>
      </c>
      <c r="S104" s="65" t="s">
        <v>175</v>
      </c>
      <c r="T104" s="21" t="s">
        <v>38</v>
      </c>
      <c r="U104" s="21" t="s">
        <v>39</v>
      </c>
      <c r="V104" s="58" t="s">
        <v>40</v>
      </c>
      <c r="W104" s="190">
        <f t="shared" si="37"/>
        <v>3.4502400000000004</v>
      </c>
      <c r="X104" s="188">
        <f t="shared" si="38"/>
        <v>6.25248</v>
      </c>
      <c r="Y104" s="188">
        <f t="shared" si="39"/>
        <v>9.702720000000001</v>
      </c>
      <c r="Z104" s="192">
        <f>AC104/12.5</f>
        <v>95.84</v>
      </c>
      <c r="AA104" s="192">
        <f>AD104/12.5</f>
        <v>173.68</v>
      </c>
      <c r="AB104" s="192">
        <f t="shared" si="42"/>
        <v>269.52</v>
      </c>
      <c r="AC104" s="62">
        <f t="shared" si="43"/>
        <v>1198</v>
      </c>
      <c r="AD104" s="62">
        <f t="shared" si="44"/>
        <v>2171</v>
      </c>
      <c r="AE104" s="62">
        <f t="shared" si="45"/>
        <v>3369</v>
      </c>
      <c r="AF104" s="49" t="s">
        <v>363</v>
      </c>
      <c r="AG104" s="49">
        <v>76</v>
      </c>
      <c r="AH104" s="49">
        <v>98</v>
      </c>
      <c r="AI104" s="49" t="s">
        <v>640</v>
      </c>
      <c r="AJ104" s="49">
        <v>418</v>
      </c>
      <c r="AK104" s="49">
        <v>435</v>
      </c>
      <c r="AL104" s="49" t="s">
        <v>641</v>
      </c>
      <c r="AM104" s="49">
        <v>111</v>
      </c>
      <c r="AN104" s="49">
        <v>325</v>
      </c>
      <c r="AO104" s="49" t="s">
        <v>642</v>
      </c>
      <c r="AP104" s="49">
        <v>26</v>
      </c>
      <c r="AQ104" s="49">
        <v>244</v>
      </c>
      <c r="AR104" s="49" t="s">
        <v>264</v>
      </c>
      <c r="AS104" s="49">
        <v>51</v>
      </c>
      <c r="AT104" s="49">
        <v>303</v>
      </c>
      <c r="AU104" s="49" t="s">
        <v>643</v>
      </c>
      <c r="AV104" s="49">
        <v>181</v>
      </c>
      <c r="AW104" s="49">
        <v>383</v>
      </c>
      <c r="AX104" s="49" t="s">
        <v>644</v>
      </c>
      <c r="AY104" s="49">
        <v>335</v>
      </c>
      <c r="AZ104" s="49">
        <v>383</v>
      </c>
      <c r="IT104" s="44"/>
      <c r="IU104" s="44"/>
      <c r="IV104" s="44"/>
    </row>
    <row r="105" spans="1:256" ht="16.5" customHeight="1">
      <c r="A105" s="20" t="s">
        <v>358</v>
      </c>
      <c r="B105" s="21" t="s">
        <v>645</v>
      </c>
      <c r="C105" s="22" t="s">
        <v>646</v>
      </c>
      <c r="D105" s="22"/>
      <c r="E105" s="23" t="s">
        <v>647</v>
      </c>
      <c r="F105" s="23" t="s">
        <v>32</v>
      </c>
      <c r="G105" s="21" t="s">
        <v>30</v>
      </c>
      <c r="H105" s="23" t="s">
        <v>648</v>
      </c>
      <c r="I105" s="25">
        <v>1</v>
      </c>
      <c r="J105" s="24" t="s">
        <v>341</v>
      </c>
      <c r="K105" s="64">
        <v>1.85</v>
      </c>
      <c r="L105" s="26">
        <v>3.17</v>
      </c>
      <c r="M105" s="26">
        <v>0</v>
      </c>
      <c r="N105" s="26">
        <f t="shared" si="36"/>
        <v>5.02</v>
      </c>
      <c r="O105" s="65" t="s">
        <v>174</v>
      </c>
      <c r="P105" s="65" t="s">
        <v>175</v>
      </c>
      <c r="Q105" s="66" t="s">
        <v>176</v>
      </c>
      <c r="R105" s="65" t="s">
        <v>174</v>
      </c>
      <c r="S105" s="65" t="s">
        <v>175</v>
      </c>
      <c r="T105" s="21" t="s">
        <v>38</v>
      </c>
      <c r="U105" s="21" t="s">
        <v>39</v>
      </c>
      <c r="V105" s="58" t="s">
        <v>40</v>
      </c>
      <c r="W105" s="190">
        <f t="shared" si="37"/>
        <v>1.2174545454545456</v>
      </c>
      <c r="X105" s="188">
        <f t="shared" si="38"/>
        <v>3.1221818181818186</v>
      </c>
      <c r="Y105" s="188">
        <f t="shared" si="39"/>
        <v>4.339636363636364</v>
      </c>
      <c r="Z105" s="192">
        <f>AC105/11</f>
        <v>33.81818181818182</v>
      </c>
      <c r="AA105" s="192">
        <f>AD105/11</f>
        <v>86.72727272727273</v>
      </c>
      <c r="AB105" s="192">
        <f t="shared" si="42"/>
        <v>120.54545454545456</v>
      </c>
      <c r="AC105" s="62">
        <f t="shared" si="43"/>
        <v>372</v>
      </c>
      <c r="AD105" s="62">
        <f t="shared" si="44"/>
        <v>954</v>
      </c>
      <c r="AE105" s="62">
        <f t="shared" si="45"/>
        <v>1326</v>
      </c>
      <c r="AF105" s="49" t="s">
        <v>363</v>
      </c>
      <c r="AG105" s="49">
        <v>43</v>
      </c>
      <c r="AH105" s="49">
        <v>65</v>
      </c>
      <c r="AL105" s="49" t="s">
        <v>641</v>
      </c>
      <c r="AM105" s="49">
        <v>47</v>
      </c>
      <c r="AN105" s="49">
        <v>150</v>
      </c>
      <c r="AO105" s="49" t="s">
        <v>642</v>
      </c>
      <c r="AP105" s="49">
        <v>11</v>
      </c>
      <c r="AQ105" s="49">
        <v>142</v>
      </c>
      <c r="AR105" s="49" t="s">
        <v>264</v>
      </c>
      <c r="AS105" s="49">
        <v>21</v>
      </c>
      <c r="AT105" s="49">
        <v>167</v>
      </c>
      <c r="AU105" s="49" t="s">
        <v>643</v>
      </c>
      <c r="AV105" s="49">
        <v>87</v>
      </c>
      <c r="AW105" s="49">
        <v>213</v>
      </c>
      <c r="AX105" s="49" t="s">
        <v>644</v>
      </c>
      <c r="AY105" s="49">
        <v>163</v>
      </c>
      <c r="AZ105" s="49">
        <v>217</v>
      </c>
      <c r="IT105" s="44"/>
      <c r="IU105" s="44"/>
      <c r="IV105" s="44"/>
    </row>
    <row r="106" spans="1:256" ht="30.75" customHeight="1">
      <c r="A106" s="20" t="s">
        <v>370</v>
      </c>
      <c r="B106" s="21" t="s">
        <v>649</v>
      </c>
      <c r="C106" s="22" t="s">
        <v>650</v>
      </c>
      <c r="D106" s="22"/>
      <c r="E106" s="23"/>
      <c r="F106" s="23" t="s">
        <v>32</v>
      </c>
      <c r="G106" s="21" t="s">
        <v>30</v>
      </c>
      <c r="H106" s="23" t="s">
        <v>651</v>
      </c>
      <c r="I106" s="25">
        <v>4</v>
      </c>
      <c r="J106" s="24" t="s">
        <v>341</v>
      </c>
      <c r="K106" s="64">
        <v>3.96</v>
      </c>
      <c r="L106" s="26">
        <v>5.81</v>
      </c>
      <c r="M106" s="26">
        <v>0</v>
      </c>
      <c r="N106" s="26">
        <f t="shared" si="36"/>
        <v>9.77</v>
      </c>
      <c r="O106" s="65" t="s">
        <v>174</v>
      </c>
      <c r="P106" s="65" t="s">
        <v>175</v>
      </c>
      <c r="Q106" s="66" t="s">
        <v>176</v>
      </c>
      <c r="R106" s="65" t="s">
        <v>174</v>
      </c>
      <c r="S106" s="65" t="s">
        <v>175</v>
      </c>
      <c r="T106" s="21" t="s">
        <v>38</v>
      </c>
      <c r="U106" s="21" t="s">
        <v>39</v>
      </c>
      <c r="V106" s="58" t="s">
        <v>40</v>
      </c>
      <c r="W106" s="190">
        <f t="shared" si="37"/>
        <v>5.534608695652173</v>
      </c>
      <c r="X106" s="188">
        <f t="shared" si="38"/>
        <v>7.4066086956521735</v>
      </c>
      <c r="Y106" s="188">
        <f t="shared" si="39"/>
        <v>12.941217391304345</v>
      </c>
      <c r="Z106" s="192">
        <f>AC106/11.5</f>
        <v>153.7391304347826</v>
      </c>
      <c r="AA106" s="192">
        <f>AD106/11.5</f>
        <v>205.7391304347826</v>
      </c>
      <c r="AB106" s="192">
        <f t="shared" si="42"/>
        <v>359.4782608695652</v>
      </c>
      <c r="AC106" s="62">
        <f t="shared" si="43"/>
        <v>1768</v>
      </c>
      <c r="AD106" s="62">
        <f t="shared" si="44"/>
        <v>2366</v>
      </c>
      <c r="AE106" s="62">
        <f t="shared" si="45"/>
        <v>4134</v>
      </c>
      <c r="AF106" s="49" t="s">
        <v>652</v>
      </c>
      <c r="AG106" s="49">
        <v>427</v>
      </c>
      <c r="AH106" s="49">
        <v>230</v>
      </c>
      <c r="AI106" s="49" t="s">
        <v>653</v>
      </c>
      <c r="AJ106" s="49">
        <v>409</v>
      </c>
      <c r="AK106" s="49">
        <v>294</v>
      </c>
      <c r="AL106" s="49" t="s">
        <v>654</v>
      </c>
      <c r="AM106" s="49">
        <v>169</v>
      </c>
      <c r="AN106" s="49">
        <v>487</v>
      </c>
      <c r="AR106" s="49" t="s">
        <v>655</v>
      </c>
      <c r="AS106" s="49">
        <v>76</v>
      </c>
      <c r="AT106" s="49">
        <v>378</v>
      </c>
      <c r="AU106" s="49" t="s">
        <v>656</v>
      </c>
      <c r="AV106" s="49">
        <v>248</v>
      </c>
      <c r="AW106" s="49">
        <v>479</v>
      </c>
      <c r="AX106" s="49" t="s">
        <v>657</v>
      </c>
      <c r="AY106" s="49">
        <v>439</v>
      </c>
      <c r="AZ106" s="49">
        <v>498</v>
      </c>
      <c r="IT106" s="44"/>
      <c r="IU106" s="44"/>
      <c r="IV106" s="44"/>
    </row>
    <row r="107" spans="1:256" ht="13.5" customHeight="1">
      <c r="A107" s="20" t="s">
        <v>376</v>
      </c>
      <c r="B107" s="21" t="s">
        <v>658</v>
      </c>
      <c r="C107" s="22" t="s">
        <v>659</v>
      </c>
      <c r="D107" s="22"/>
      <c r="E107" s="23" t="s">
        <v>204</v>
      </c>
      <c r="F107" s="23" t="s">
        <v>32</v>
      </c>
      <c r="G107" s="21" t="s">
        <v>30</v>
      </c>
      <c r="H107" s="23" t="s">
        <v>660</v>
      </c>
      <c r="I107" s="25">
        <v>4</v>
      </c>
      <c r="J107" s="24" t="s">
        <v>341</v>
      </c>
      <c r="K107" s="64">
        <v>6.34</v>
      </c>
      <c r="L107" s="26">
        <v>10.03</v>
      </c>
      <c r="M107" s="26">
        <v>0</v>
      </c>
      <c r="N107" s="26">
        <f t="shared" si="36"/>
        <v>16.369999999999997</v>
      </c>
      <c r="O107" s="65" t="s">
        <v>174</v>
      </c>
      <c r="P107" s="65" t="s">
        <v>175</v>
      </c>
      <c r="Q107" s="66" t="s">
        <v>176</v>
      </c>
      <c r="R107" s="65" t="s">
        <v>174</v>
      </c>
      <c r="S107" s="65" t="s">
        <v>175</v>
      </c>
      <c r="T107" s="21" t="s">
        <v>38</v>
      </c>
      <c r="U107" s="21" t="s">
        <v>39</v>
      </c>
      <c r="V107" s="58" t="s">
        <v>40</v>
      </c>
      <c r="W107" s="190">
        <f t="shared" si="37"/>
        <v>7.26336</v>
      </c>
      <c r="X107" s="188">
        <f t="shared" si="38"/>
        <v>10.65888</v>
      </c>
      <c r="Y107" s="188">
        <f t="shared" si="39"/>
        <v>17.92224</v>
      </c>
      <c r="Z107" s="192">
        <f aca="true" t="shared" si="48" ref="Z107:Z118">AC107/12.5</f>
        <v>201.76</v>
      </c>
      <c r="AA107" s="192">
        <f aca="true" t="shared" si="49" ref="AA107:AA118">AD107/12.5</f>
        <v>296.08</v>
      </c>
      <c r="AB107" s="192">
        <f t="shared" si="42"/>
        <v>497.84</v>
      </c>
      <c r="AC107" s="62">
        <f t="shared" si="43"/>
        <v>2522</v>
      </c>
      <c r="AD107" s="62">
        <f t="shared" si="44"/>
        <v>3701</v>
      </c>
      <c r="AE107" s="62">
        <f t="shared" si="45"/>
        <v>6223</v>
      </c>
      <c r="AF107" s="49" t="s">
        <v>605</v>
      </c>
      <c r="AG107" s="49">
        <v>616</v>
      </c>
      <c r="AH107" s="49">
        <v>331</v>
      </c>
      <c r="AI107" s="49" t="s">
        <v>606</v>
      </c>
      <c r="AJ107" s="49">
        <v>537</v>
      </c>
      <c r="AK107" s="49">
        <v>466</v>
      </c>
      <c r="AL107" s="49" t="s">
        <v>607</v>
      </c>
      <c r="AM107" s="49">
        <v>184</v>
      </c>
      <c r="AN107" s="49">
        <v>664</v>
      </c>
      <c r="AO107" s="49" t="s">
        <v>608</v>
      </c>
      <c r="AP107" s="49">
        <v>25</v>
      </c>
      <c r="AQ107" s="49">
        <v>401</v>
      </c>
      <c r="AR107" s="49" t="s">
        <v>609</v>
      </c>
      <c r="AS107" s="49">
        <v>139</v>
      </c>
      <c r="AT107" s="49">
        <v>571</v>
      </c>
      <c r="AU107" s="49" t="s">
        <v>610</v>
      </c>
      <c r="AV107" s="49">
        <v>353</v>
      </c>
      <c r="AW107" s="49">
        <v>563</v>
      </c>
      <c r="AX107" s="49" t="s">
        <v>611</v>
      </c>
      <c r="AY107" s="49">
        <v>668</v>
      </c>
      <c r="AZ107" s="49">
        <v>705</v>
      </c>
      <c r="IT107" s="44"/>
      <c r="IU107" s="44"/>
      <c r="IV107" s="44"/>
    </row>
    <row r="108" spans="1:256" ht="13.5" customHeight="1">
      <c r="A108" s="20" t="s">
        <v>380</v>
      </c>
      <c r="B108" s="21" t="s">
        <v>661</v>
      </c>
      <c r="C108" s="22" t="s">
        <v>659</v>
      </c>
      <c r="D108" s="22"/>
      <c r="E108" s="23" t="s">
        <v>100</v>
      </c>
      <c r="F108" s="23" t="s">
        <v>32</v>
      </c>
      <c r="G108" s="21" t="s">
        <v>30</v>
      </c>
      <c r="H108" s="23" t="s">
        <v>662</v>
      </c>
      <c r="I108" s="25">
        <v>4</v>
      </c>
      <c r="J108" s="24" t="s">
        <v>341</v>
      </c>
      <c r="K108" s="64">
        <v>8.71</v>
      </c>
      <c r="L108" s="26">
        <v>13.99</v>
      </c>
      <c r="M108" s="26">
        <v>0</v>
      </c>
      <c r="N108" s="26">
        <f t="shared" si="36"/>
        <v>22.700000000000003</v>
      </c>
      <c r="O108" s="65" t="s">
        <v>174</v>
      </c>
      <c r="P108" s="65" t="s">
        <v>175</v>
      </c>
      <c r="Q108" s="66" t="s">
        <v>176</v>
      </c>
      <c r="R108" s="65" t="s">
        <v>174</v>
      </c>
      <c r="S108" s="65" t="s">
        <v>175</v>
      </c>
      <c r="T108" s="21" t="s">
        <v>38</v>
      </c>
      <c r="U108" s="21" t="s">
        <v>39</v>
      </c>
      <c r="V108" s="58" t="s">
        <v>40</v>
      </c>
      <c r="W108" s="190">
        <f t="shared" si="37"/>
        <v>8.835840000000001</v>
      </c>
      <c r="X108" s="188">
        <f t="shared" si="38"/>
        <v>16.62912</v>
      </c>
      <c r="Y108" s="188">
        <f t="shared" si="39"/>
        <v>25.46496</v>
      </c>
      <c r="Z108" s="192">
        <f t="shared" si="48"/>
        <v>245.44</v>
      </c>
      <c r="AA108" s="192">
        <f t="shared" si="49"/>
        <v>461.92</v>
      </c>
      <c r="AB108" s="192">
        <f t="shared" si="42"/>
        <v>707.36</v>
      </c>
      <c r="AC108" s="62">
        <f t="shared" si="43"/>
        <v>3068</v>
      </c>
      <c r="AD108" s="62">
        <f t="shared" si="44"/>
        <v>5774</v>
      </c>
      <c r="AE108" s="62">
        <f t="shared" si="45"/>
        <v>8842</v>
      </c>
      <c r="AF108" s="49" t="s">
        <v>363</v>
      </c>
      <c r="AG108" s="49">
        <v>526</v>
      </c>
      <c r="AH108" s="49">
        <v>619</v>
      </c>
      <c r="AI108" s="49" t="s">
        <v>364</v>
      </c>
      <c r="AJ108" s="49">
        <v>570</v>
      </c>
      <c r="AK108" s="49">
        <v>935</v>
      </c>
      <c r="AL108" s="49" t="s">
        <v>365</v>
      </c>
      <c r="AM108" s="49">
        <v>259</v>
      </c>
      <c r="AN108" s="49">
        <v>942</v>
      </c>
      <c r="AO108" s="49" t="s">
        <v>366</v>
      </c>
      <c r="AP108" s="49">
        <v>32</v>
      </c>
      <c r="AQ108" s="49">
        <v>519</v>
      </c>
      <c r="AR108" s="49" t="s">
        <v>367</v>
      </c>
      <c r="AS108" s="49">
        <v>142</v>
      </c>
      <c r="AT108" s="49">
        <v>686</v>
      </c>
      <c r="AU108" s="49" t="s">
        <v>368</v>
      </c>
      <c r="AV108" s="49">
        <v>651</v>
      </c>
      <c r="AW108" s="49">
        <v>1082</v>
      </c>
      <c r="AX108" s="49" t="s">
        <v>369</v>
      </c>
      <c r="AY108" s="49">
        <v>888</v>
      </c>
      <c r="AZ108" s="49">
        <v>991</v>
      </c>
      <c r="IT108" s="44"/>
      <c r="IU108" s="44"/>
      <c r="IV108" s="44"/>
    </row>
    <row r="109" spans="1:256" ht="13.5" customHeight="1">
      <c r="A109" s="20" t="s">
        <v>272</v>
      </c>
      <c r="B109" s="21" t="s">
        <v>663</v>
      </c>
      <c r="C109" s="22" t="s">
        <v>659</v>
      </c>
      <c r="D109" s="22"/>
      <c r="E109" s="23" t="s">
        <v>633</v>
      </c>
      <c r="F109" s="23" t="s">
        <v>32</v>
      </c>
      <c r="G109" s="21" t="s">
        <v>30</v>
      </c>
      <c r="H109" s="23" t="s">
        <v>664</v>
      </c>
      <c r="I109" s="25">
        <v>1</v>
      </c>
      <c r="J109" s="24" t="s">
        <v>341</v>
      </c>
      <c r="K109" s="64">
        <v>2.11</v>
      </c>
      <c r="L109" s="26">
        <v>3.17</v>
      </c>
      <c r="M109" s="26">
        <v>0</v>
      </c>
      <c r="N109" s="26">
        <f t="shared" si="36"/>
        <v>5.279999999999999</v>
      </c>
      <c r="O109" s="65" t="s">
        <v>174</v>
      </c>
      <c r="P109" s="65" t="s">
        <v>175</v>
      </c>
      <c r="Q109" s="66" t="s">
        <v>176</v>
      </c>
      <c r="R109" s="65" t="s">
        <v>174</v>
      </c>
      <c r="S109" s="65" t="s">
        <v>175</v>
      </c>
      <c r="T109" s="21" t="s">
        <v>38</v>
      </c>
      <c r="U109" s="21" t="s">
        <v>39</v>
      </c>
      <c r="V109" s="58" t="s">
        <v>40</v>
      </c>
      <c r="W109" s="190">
        <f t="shared" si="37"/>
        <v>2.5344</v>
      </c>
      <c r="X109" s="188">
        <f t="shared" si="38"/>
        <v>3.83616</v>
      </c>
      <c r="Y109" s="188">
        <f t="shared" si="39"/>
        <v>6.37056</v>
      </c>
      <c r="Z109" s="192">
        <f t="shared" si="48"/>
        <v>70.4</v>
      </c>
      <c r="AA109" s="192">
        <f t="shared" si="49"/>
        <v>106.56</v>
      </c>
      <c r="AB109" s="192">
        <f t="shared" si="42"/>
        <v>176.96</v>
      </c>
      <c r="AC109" s="62">
        <f t="shared" si="43"/>
        <v>880</v>
      </c>
      <c r="AD109" s="62">
        <f t="shared" si="44"/>
        <v>1332</v>
      </c>
      <c r="AE109" s="62">
        <f t="shared" si="45"/>
        <v>2212</v>
      </c>
      <c r="AF109" s="49" t="s">
        <v>605</v>
      </c>
      <c r="AG109" s="49">
        <v>198</v>
      </c>
      <c r="AH109" s="49">
        <v>100</v>
      </c>
      <c r="AI109" s="49" t="s">
        <v>606</v>
      </c>
      <c r="AJ109" s="49">
        <v>176</v>
      </c>
      <c r="AK109" s="49">
        <v>155</v>
      </c>
      <c r="AL109" s="49" t="s">
        <v>607</v>
      </c>
      <c r="AM109" s="49">
        <v>62</v>
      </c>
      <c r="AN109" s="49">
        <v>226</v>
      </c>
      <c r="AO109" s="49" t="s">
        <v>608</v>
      </c>
      <c r="AP109" s="49">
        <v>8</v>
      </c>
      <c r="AQ109" s="49">
        <v>137</v>
      </c>
      <c r="AR109" s="49" t="s">
        <v>665</v>
      </c>
      <c r="AS109" s="49">
        <v>53</v>
      </c>
      <c r="AT109" s="49">
        <v>218</v>
      </c>
      <c r="AU109" s="49" t="s">
        <v>610</v>
      </c>
      <c r="AV109" s="49">
        <v>158</v>
      </c>
      <c r="AW109" s="49">
        <v>255</v>
      </c>
      <c r="AX109" s="49" t="s">
        <v>611</v>
      </c>
      <c r="AY109" s="49">
        <v>225</v>
      </c>
      <c r="AZ109" s="49">
        <v>241</v>
      </c>
      <c r="IT109" s="44"/>
      <c r="IU109" s="44"/>
      <c r="IV109" s="44"/>
    </row>
    <row r="110" spans="1:256" ht="13.5" customHeight="1">
      <c r="A110" s="20" t="s">
        <v>387</v>
      </c>
      <c r="B110" s="21" t="s">
        <v>666</v>
      </c>
      <c r="C110" s="22" t="s">
        <v>659</v>
      </c>
      <c r="D110" s="22"/>
      <c r="E110" s="23" t="s">
        <v>667</v>
      </c>
      <c r="F110" s="23" t="s">
        <v>32</v>
      </c>
      <c r="G110" s="21" t="s">
        <v>30</v>
      </c>
      <c r="H110" s="23" t="s">
        <v>668</v>
      </c>
      <c r="I110" s="25">
        <v>5</v>
      </c>
      <c r="J110" s="24" t="s">
        <v>341</v>
      </c>
      <c r="K110" s="64">
        <v>10.3</v>
      </c>
      <c r="L110" s="26">
        <v>12.41</v>
      </c>
      <c r="M110" s="26">
        <v>0</v>
      </c>
      <c r="N110" s="26">
        <f t="shared" si="36"/>
        <v>22.71</v>
      </c>
      <c r="O110" s="65" t="s">
        <v>174</v>
      </c>
      <c r="P110" s="65" t="s">
        <v>175</v>
      </c>
      <c r="Q110" s="66" t="s">
        <v>176</v>
      </c>
      <c r="R110" s="65" t="s">
        <v>174</v>
      </c>
      <c r="S110" s="65" t="s">
        <v>175</v>
      </c>
      <c r="T110" s="21" t="s">
        <v>38</v>
      </c>
      <c r="U110" s="21" t="s">
        <v>39</v>
      </c>
      <c r="V110" s="58" t="s">
        <v>40</v>
      </c>
      <c r="W110" s="190">
        <f t="shared" si="37"/>
        <v>8.62848</v>
      </c>
      <c r="X110" s="188">
        <f t="shared" si="38"/>
        <v>16.01568</v>
      </c>
      <c r="Y110" s="188">
        <f t="shared" si="39"/>
        <v>24.64416</v>
      </c>
      <c r="Z110" s="192">
        <f t="shared" si="48"/>
        <v>239.68</v>
      </c>
      <c r="AA110" s="192">
        <f t="shared" si="49"/>
        <v>444.88</v>
      </c>
      <c r="AB110" s="192">
        <f t="shared" si="42"/>
        <v>684.56</v>
      </c>
      <c r="AC110" s="62">
        <f t="shared" si="43"/>
        <v>2996</v>
      </c>
      <c r="AD110" s="62">
        <f t="shared" si="44"/>
        <v>5561</v>
      </c>
      <c r="AE110" s="62">
        <f t="shared" si="45"/>
        <v>8557</v>
      </c>
      <c r="AF110" s="49" t="s">
        <v>605</v>
      </c>
      <c r="AG110" s="49">
        <v>279</v>
      </c>
      <c r="AH110" s="49">
        <v>632</v>
      </c>
      <c r="AI110" s="49" t="s">
        <v>606</v>
      </c>
      <c r="AJ110" s="49">
        <v>47</v>
      </c>
      <c r="AK110" s="49">
        <v>81</v>
      </c>
      <c r="AL110" s="49" t="s">
        <v>607</v>
      </c>
      <c r="AM110" s="49">
        <v>162</v>
      </c>
      <c r="AN110" s="49">
        <v>1233</v>
      </c>
      <c r="AO110" s="49" t="s">
        <v>608</v>
      </c>
      <c r="AP110" s="49">
        <v>28</v>
      </c>
      <c r="AQ110" s="49">
        <v>694</v>
      </c>
      <c r="AR110" s="49" t="s">
        <v>609</v>
      </c>
      <c r="AS110" s="49">
        <v>139</v>
      </c>
      <c r="AT110" s="49">
        <v>1063</v>
      </c>
      <c r="AU110" s="49" t="s">
        <v>610</v>
      </c>
      <c r="AV110" s="49">
        <v>979</v>
      </c>
      <c r="AW110" s="49">
        <v>942</v>
      </c>
      <c r="AX110" s="49" t="s">
        <v>611</v>
      </c>
      <c r="AY110" s="49">
        <v>1362</v>
      </c>
      <c r="AZ110" s="49">
        <v>916</v>
      </c>
      <c r="IT110" s="44"/>
      <c r="IU110" s="44"/>
      <c r="IV110" s="44"/>
    </row>
    <row r="111" spans="1:256" ht="13.5" customHeight="1">
      <c r="A111" s="20" t="s">
        <v>396</v>
      </c>
      <c r="B111" s="21" t="s">
        <v>669</v>
      </c>
      <c r="C111" s="22" t="s">
        <v>659</v>
      </c>
      <c r="D111" s="22"/>
      <c r="E111" s="23" t="s">
        <v>670</v>
      </c>
      <c r="F111" s="23" t="s">
        <v>32</v>
      </c>
      <c r="G111" s="21" t="s">
        <v>30</v>
      </c>
      <c r="H111" s="23" t="s">
        <v>671</v>
      </c>
      <c r="I111" s="25">
        <v>1</v>
      </c>
      <c r="J111" s="24" t="s">
        <v>341</v>
      </c>
      <c r="K111" s="64">
        <v>0.53</v>
      </c>
      <c r="L111" s="193">
        <v>0.26</v>
      </c>
      <c r="M111" s="26">
        <v>0</v>
      </c>
      <c r="N111" s="26">
        <f t="shared" si="36"/>
        <v>0.79</v>
      </c>
      <c r="O111" s="65" t="s">
        <v>174</v>
      </c>
      <c r="P111" s="65" t="s">
        <v>175</v>
      </c>
      <c r="Q111" s="66" t="s">
        <v>176</v>
      </c>
      <c r="R111" s="65" t="s">
        <v>174</v>
      </c>
      <c r="S111" s="65" t="s">
        <v>175</v>
      </c>
      <c r="T111" s="21" t="s">
        <v>38</v>
      </c>
      <c r="U111" s="21" t="s">
        <v>39</v>
      </c>
      <c r="V111" s="58" t="s">
        <v>40</v>
      </c>
      <c r="W111" s="190">
        <f t="shared" si="37"/>
        <v>0.9504</v>
      </c>
      <c r="X111" s="188">
        <f t="shared" si="38"/>
        <v>0.23904</v>
      </c>
      <c r="Y111" s="188">
        <f t="shared" si="39"/>
        <v>1.18944</v>
      </c>
      <c r="Z111" s="192">
        <f t="shared" si="48"/>
        <v>26.4</v>
      </c>
      <c r="AA111" s="192">
        <f t="shared" si="49"/>
        <v>6.64</v>
      </c>
      <c r="AB111" s="192">
        <f t="shared" si="42"/>
        <v>33.04</v>
      </c>
      <c r="AC111" s="62">
        <f t="shared" si="43"/>
        <v>330</v>
      </c>
      <c r="AD111" s="62">
        <f t="shared" si="44"/>
        <v>83</v>
      </c>
      <c r="AE111" s="62">
        <f t="shared" si="45"/>
        <v>413</v>
      </c>
      <c r="AF111" s="49" t="s">
        <v>605</v>
      </c>
      <c r="AG111" s="49">
        <v>62</v>
      </c>
      <c r="AH111" s="49">
        <v>20</v>
      </c>
      <c r="AI111" s="49" t="s">
        <v>606</v>
      </c>
      <c r="AJ111" s="49">
        <v>40</v>
      </c>
      <c r="AK111" s="49">
        <v>16</v>
      </c>
      <c r="AL111" s="49" t="s">
        <v>607</v>
      </c>
      <c r="AM111" s="49">
        <v>43</v>
      </c>
      <c r="AN111" s="49">
        <v>6</v>
      </c>
      <c r="AO111" s="49" t="s">
        <v>608</v>
      </c>
      <c r="AP111" s="49">
        <v>29</v>
      </c>
      <c r="AQ111" s="49">
        <v>0</v>
      </c>
      <c r="AR111" s="49" t="s">
        <v>609</v>
      </c>
      <c r="AS111" s="49">
        <v>45</v>
      </c>
      <c r="AT111" s="49">
        <v>4</v>
      </c>
      <c r="AU111" s="49" t="s">
        <v>610</v>
      </c>
      <c r="AV111" s="49">
        <v>53</v>
      </c>
      <c r="AW111" s="49">
        <v>16</v>
      </c>
      <c r="AX111" s="49" t="s">
        <v>611</v>
      </c>
      <c r="AY111" s="49">
        <v>58</v>
      </c>
      <c r="AZ111" s="49">
        <v>21</v>
      </c>
      <c r="IT111" s="44"/>
      <c r="IU111" s="44"/>
      <c r="IV111" s="44"/>
    </row>
    <row r="112" spans="1:256" ht="13.5" customHeight="1">
      <c r="A112" s="20" t="s">
        <v>403</v>
      </c>
      <c r="B112" s="21" t="s">
        <v>672</v>
      </c>
      <c r="C112" s="22" t="s">
        <v>659</v>
      </c>
      <c r="D112" s="22"/>
      <c r="E112" s="23" t="s">
        <v>673</v>
      </c>
      <c r="F112" s="23" t="s">
        <v>32</v>
      </c>
      <c r="G112" s="21" t="s">
        <v>30</v>
      </c>
      <c r="H112" s="23" t="s">
        <v>674</v>
      </c>
      <c r="I112" s="25">
        <v>1</v>
      </c>
      <c r="J112" s="24" t="s">
        <v>341</v>
      </c>
      <c r="K112" s="64">
        <v>1.06</v>
      </c>
      <c r="L112" s="193">
        <v>1.58</v>
      </c>
      <c r="M112" s="26">
        <v>0</v>
      </c>
      <c r="N112" s="26">
        <f t="shared" si="36"/>
        <v>2.64</v>
      </c>
      <c r="O112" s="65" t="s">
        <v>174</v>
      </c>
      <c r="P112" s="65" t="s">
        <v>175</v>
      </c>
      <c r="Q112" s="66" t="s">
        <v>176</v>
      </c>
      <c r="R112" s="65" t="s">
        <v>174</v>
      </c>
      <c r="S112" s="65" t="s">
        <v>175</v>
      </c>
      <c r="T112" s="21" t="s">
        <v>38</v>
      </c>
      <c r="U112" s="21" t="s">
        <v>39</v>
      </c>
      <c r="V112" s="58" t="s">
        <v>40</v>
      </c>
      <c r="W112" s="190">
        <f t="shared" si="37"/>
        <v>1.01664</v>
      </c>
      <c r="X112" s="188">
        <f t="shared" si="38"/>
        <v>1.5609600000000001</v>
      </c>
      <c r="Y112" s="188">
        <f t="shared" si="39"/>
        <v>2.5776000000000003</v>
      </c>
      <c r="Z112" s="192">
        <f t="shared" si="48"/>
        <v>28.24</v>
      </c>
      <c r="AA112" s="192">
        <f t="shared" si="49"/>
        <v>43.36</v>
      </c>
      <c r="AB112" s="192">
        <f t="shared" si="42"/>
        <v>71.6</v>
      </c>
      <c r="AC112" s="62">
        <f t="shared" si="43"/>
        <v>353</v>
      </c>
      <c r="AD112" s="62">
        <f t="shared" si="44"/>
        <v>542</v>
      </c>
      <c r="AE112" s="62">
        <f t="shared" si="45"/>
        <v>895</v>
      </c>
      <c r="AF112" s="49" t="s">
        <v>605</v>
      </c>
      <c r="AG112" s="49">
        <v>90</v>
      </c>
      <c r="AH112" s="49">
        <v>55</v>
      </c>
      <c r="AI112" s="49" t="s">
        <v>606</v>
      </c>
      <c r="AJ112" s="49">
        <v>59</v>
      </c>
      <c r="AK112" s="49">
        <v>53</v>
      </c>
      <c r="AL112" s="49" t="s">
        <v>607</v>
      </c>
      <c r="AM112" s="49">
        <v>17</v>
      </c>
      <c r="AN112" s="49">
        <v>74</v>
      </c>
      <c r="AO112" s="49" t="s">
        <v>608</v>
      </c>
      <c r="AP112" s="49">
        <v>2</v>
      </c>
      <c r="AQ112" s="49">
        <v>46</v>
      </c>
      <c r="AR112" s="49" t="s">
        <v>609</v>
      </c>
      <c r="AS112" s="49">
        <v>15</v>
      </c>
      <c r="AT112" s="49">
        <v>61</v>
      </c>
      <c r="AU112" s="49" t="s">
        <v>610</v>
      </c>
      <c r="AV112" s="49">
        <v>69</v>
      </c>
      <c r="AW112" s="49">
        <v>129</v>
      </c>
      <c r="AX112" s="49" t="s">
        <v>611</v>
      </c>
      <c r="AY112" s="49">
        <v>101</v>
      </c>
      <c r="AZ112" s="49">
        <v>124</v>
      </c>
      <c r="IT112" s="44"/>
      <c r="IU112" s="44"/>
      <c r="IV112" s="44"/>
    </row>
    <row r="113" spans="1:256" ht="17.25" customHeight="1">
      <c r="A113" s="20" t="s">
        <v>411</v>
      </c>
      <c r="B113" s="21" t="s">
        <v>675</v>
      </c>
      <c r="C113" s="22" t="s">
        <v>676</v>
      </c>
      <c r="D113" s="22"/>
      <c r="E113" s="23"/>
      <c r="F113" s="23" t="s">
        <v>32</v>
      </c>
      <c r="G113" s="21" t="s">
        <v>30</v>
      </c>
      <c r="H113" s="23" t="s">
        <v>677</v>
      </c>
      <c r="I113" s="25">
        <v>1</v>
      </c>
      <c r="J113" s="24" t="s">
        <v>341</v>
      </c>
      <c r="K113" s="64">
        <v>9.24</v>
      </c>
      <c r="L113" s="26">
        <v>13.99</v>
      </c>
      <c r="M113" s="26">
        <v>0</v>
      </c>
      <c r="N113" s="26">
        <f t="shared" si="36"/>
        <v>23.23</v>
      </c>
      <c r="O113" s="65" t="s">
        <v>174</v>
      </c>
      <c r="P113" s="65" t="s">
        <v>175</v>
      </c>
      <c r="Q113" s="66" t="s">
        <v>176</v>
      </c>
      <c r="R113" s="65" t="s">
        <v>174</v>
      </c>
      <c r="S113" s="65" t="s">
        <v>175</v>
      </c>
      <c r="T113" s="21" t="s">
        <v>38</v>
      </c>
      <c r="U113" s="21" t="s">
        <v>39</v>
      </c>
      <c r="V113" s="58" t="s">
        <v>40</v>
      </c>
      <c r="W113" s="190">
        <f t="shared" si="37"/>
        <v>8.86176</v>
      </c>
      <c r="X113" s="188">
        <f t="shared" si="38"/>
        <v>17.30304</v>
      </c>
      <c r="Y113" s="188">
        <f t="shared" si="39"/>
        <v>26.1648</v>
      </c>
      <c r="Z113" s="192">
        <f t="shared" si="48"/>
        <v>246.16</v>
      </c>
      <c r="AA113" s="192">
        <f t="shared" si="49"/>
        <v>480.64</v>
      </c>
      <c r="AB113" s="192">
        <f t="shared" si="42"/>
        <v>726.8</v>
      </c>
      <c r="AC113" s="62">
        <f t="shared" si="43"/>
        <v>3077</v>
      </c>
      <c r="AD113" s="62">
        <f t="shared" si="44"/>
        <v>6008</v>
      </c>
      <c r="AE113" s="62">
        <f t="shared" si="45"/>
        <v>9085</v>
      </c>
      <c r="AF113" s="49" t="s">
        <v>652</v>
      </c>
      <c r="AG113" s="49">
        <v>330</v>
      </c>
      <c r="AH113" s="49">
        <v>357</v>
      </c>
      <c r="AI113" s="49" t="s">
        <v>653</v>
      </c>
      <c r="AJ113" s="49">
        <v>651</v>
      </c>
      <c r="AK113" s="49">
        <v>890</v>
      </c>
      <c r="AL113" s="49" t="s">
        <v>654</v>
      </c>
      <c r="AM113" s="49">
        <v>366</v>
      </c>
      <c r="AN113" s="49">
        <v>1060</v>
      </c>
      <c r="AO113" s="49" t="s">
        <v>678</v>
      </c>
      <c r="AP113" s="49">
        <v>53</v>
      </c>
      <c r="AQ113" s="49">
        <v>674</v>
      </c>
      <c r="AR113" s="49" t="s">
        <v>679</v>
      </c>
      <c r="AS113" s="49">
        <v>132</v>
      </c>
      <c r="AT113" s="49">
        <v>871</v>
      </c>
      <c r="AU113" s="49" t="s">
        <v>656</v>
      </c>
      <c r="AV113" s="49">
        <v>559</v>
      </c>
      <c r="AW113" s="49">
        <v>1088</v>
      </c>
      <c r="AX113" s="49" t="s">
        <v>657</v>
      </c>
      <c r="AY113" s="49">
        <v>986</v>
      </c>
      <c r="AZ113" s="49">
        <v>1068</v>
      </c>
      <c r="IT113" s="44"/>
      <c r="IU113" s="44"/>
      <c r="IV113" s="44"/>
    </row>
    <row r="114" spans="1:256" ht="16.5" customHeight="1">
      <c r="A114" s="20" t="s">
        <v>420</v>
      </c>
      <c r="B114" s="21" t="s">
        <v>680</v>
      </c>
      <c r="C114" s="22" t="s">
        <v>681</v>
      </c>
      <c r="D114" s="22"/>
      <c r="E114" s="23" t="s">
        <v>682</v>
      </c>
      <c r="F114" s="23" t="s">
        <v>32</v>
      </c>
      <c r="G114" s="21" t="s">
        <v>30</v>
      </c>
      <c r="H114" s="23" t="s">
        <v>683</v>
      </c>
      <c r="I114" s="25">
        <v>1</v>
      </c>
      <c r="J114" s="24" t="s">
        <v>341</v>
      </c>
      <c r="K114" s="64">
        <v>0.53</v>
      </c>
      <c r="L114" s="26">
        <v>1.06</v>
      </c>
      <c r="M114" s="26">
        <v>0</v>
      </c>
      <c r="N114" s="26">
        <f t="shared" si="36"/>
        <v>1.59</v>
      </c>
      <c r="O114" s="65" t="s">
        <v>174</v>
      </c>
      <c r="P114" s="65" t="s">
        <v>175</v>
      </c>
      <c r="Q114" s="66" t="s">
        <v>176</v>
      </c>
      <c r="R114" s="65" t="s">
        <v>174</v>
      </c>
      <c r="S114" s="65" t="s">
        <v>175</v>
      </c>
      <c r="T114" s="21" t="s">
        <v>38</v>
      </c>
      <c r="U114" s="21" t="s">
        <v>39</v>
      </c>
      <c r="V114" s="58" t="s">
        <v>40</v>
      </c>
      <c r="W114" s="190">
        <f t="shared" si="37"/>
        <v>0.46943999999999997</v>
      </c>
      <c r="X114" s="188">
        <f t="shared" si="38"/>
        <v>0.6768000000000001</v>
      </c>
      <c r="Y114" s="188">
        <f t="shared" si="39"/>
        <v>1.1462400000000001</v>
      </c>
      <c r="Z114" s="192">
        <f t="shared" si="48"/>
        <v>13.04</v>
      </c>
      <c r="AA114" s="192">
        <f t="shared" si="49"/>
        <v>18.8</v>
      </c>
      <c r="AB114" s="192">
        <f t="shared" si="42"/>
        <v>31.84</v>
      </c>
      <c r="AC114" s="62">
        <f t="shared" si="43"/>
        <v>163</v>
      </c>
      <c r="AD114" s="62">
        <f t="shared" si="44"/>
        <v>235</v>
      </c>
      <c r="AE114" s="62">
        <f t="shared" si="45"/>
        <v>398</v>
      </c>
      <c r="AF114" s="49" t="s">
        <v>652</v>
      </c>
      <c r="AG114" s="49">
        <v>36</v>
      </c>
      <c r="AH114" s="49">
        <v>0</v>
      </c>
      <c r="AI114" s="49" t="s">
        <v>653</v>
      </c>
      <c r="AJ114" s="49">
        <v>43</v>
      </c>
      <c r="AK114" s="49">
        <v>32</v>
      </c>
      <c r="AL114" s="49" t="s">
        <v>654</v>
      </c>
      <c r="AM114" s="49">
        <v>16</v>
      </c>
      <c r="AN114" s="49">
        <v>47</v>
      </c>
      <c r="AO114" s="49" t="s">
        <v>678</v>
      </c>
      <c r="AP114" s="49">
        <v>2</v>
      </c>
      <c r="AQ114" s="49">
        <v>30</v>
      </c>
      <c r="AR114" s="49" t="s">
        <v>679</v>
      </c>
      <c r="AS114" s="49">
        <v>7</v>
      </c>
      <c r="AT114" s="49">
        <v>34</v>
      </c>
      <c r="AU114" s="49" t="s">
        <v>656</v>
      </c>
      <c r="AV114" s="49">
        <v>21</v>
      </c>
      <c r="AW114" s="49">
        <v>47</v>
      </c>
      <c r="AX114" s="49" t="s">
        <v>657</v>
      </c>
      <c r="AY114" s="49">
        <v>38</v>
      </c>
      <c r="AZ114" s="49">
        <v>45</v>
      </c>
      <c r="IT114" s="44"/>
      <c r="IU114" s="44"/>
      <c r="IV114" s="44"/>
    </row>
    <row r="115" spans="1:256" ht="13.5" customHeight="1">
      <c r="A115" s="20" t="s">
        <v>259</v>
      </c>
      <c r="B115" s="21" t="s">
        <v>684</v>
      </c>
      <c r="C115" s="22" t="s">
        <v>405</v>
      </c>
      <c r="D115" s="22"/>
      <c r="E115" s="23" t="s">
        <v>685</v>
      </c>
      <c r="F115" s="23" t="s">
        <v>32</v>
      </c>
      <c r="G115" s="21" t="s">
        <v>30</v>
      </c>
      <c r="H115" s="23" t="s">
        <v>686</v>
      </c>
      <c r="I115" s="25">
        <v>4</v>
      </c>
      <c r="J115" s="24" t="s">
        <v>341</v>
      </c>
      <c r="K115" s="64">
        <v>13.73</v>
      </c>
      <c r="L115" s="26">
        <v>21.12</v>
      </c>
      <c r="M115" s="26">
        <v>0</v>
      </c>
      <c r="N115" s="26">
        <f t="shared" si="36"/>
        <v>34.85</v>
      </c>
      <c r="O115" s="65" t="s">
        <v>174</v>
      </c>
      <c r="P115" s="65" t="s">
        <v>175</v>
      </c>
      <c r="Q115" s="66" t="s">
        <v>176</v>
      </c>
      <c r="R115" s="65" t="s">
        <v>174</v>
      </c>
      <c r="S115" s="65" t="s">
        <v>175</v>
      </c>
      <c r="T115" s="21" t="s">
        <v>38</v>
      </c>
      <c r="U115" s="21" t="s">
        <v>39</v>
      </c>
      <c r="V115" s="58" t="s">
        <v>40</v>
      </c>
      <c r="W115" s="190">
        <f t="shared" si="37"/>
        <v>12.56832</v>
      </c>
      <c r="X115" s="188">
        <f t="shared" si="38"/>
        <v>23.768639999999998</v>
      </c>
      <c r="Y115" s="188">
        <f t="shared" si="39"/>
        <v>36.33696</v>
      </c>
      <c r="Z115" s="192">
        <f t="shared" si="48"/>
        <v>349.12</v>
      </c>
      <c r="AA115" s="192">
        <f t="shared" si="49"/>
        <v>660.24</v>
      </c>
      <c r="AB115" s="192">
        <f t="shared" si="42"/>
        <v>1009.36</v>
      </c>
      <c r="AC115" s="62">
        <f t="shared" si="43"/>
        <v>4364</v>
      </c>
      <c r="AD115" s="62">
        <f t="shared" si="44"/>
        <v>8253</v>
      </c>
      <c r="AE115" s="62">
        <f t="shared" si="45"/>
        <v>12617</v>
      </c>
      <c r="AF115" s="49" t="s">
        <v>605</v>
      </c>
      <c r="AG115" s="49">
        <v>1284</v>
      </c>
      <c r="AH115" s="49">
        <v>1002</v>
      </c>
      <c r="AI115" s="49" t="s">
        <v>606</v>
      </c>
      <c r="AJ115" s="49">
        <v>843</v>
      </c>
      <c r="AK115" s="49">
        <v>1404</v>
      </c>
      <c r="AL115" s="49" t="s">
        <v>468</v>
      </c>
      <c r="AM115" s="49">
        <v>400</v>
      </c>
      <c r="AN115" s="49">
        <v>1454</v>
      </c>
      <c r="AO115" s="49" t="s">
        <v>469</v>
      </c>
      <c r="AP115" s="49">
        <v>154</v>
      </c>
      <c r="AQ115" s="49">
        <v>1083</v>
      </c>
      <c r="AR115" s="49" t="s">
        <v>470</v>
      </c>
      <c r="AS115" s="49">
        <v>313</v>
      </c>
      <c r="AT115" s="49">
        <v>1343</v>
      </c>
      <c r="AU115" s="49" t="s">
        <v>471</v>
      </c>
      <c r="AV115" s="49">
        <v>615</v>
      </c>
      <c r="AW115" s="49">
        <v>1122</v>
      </c>
      <c r="AX115" s="49" t="s">
        <v>472</v>
      </c>
      <c r="AY115" s="49">
        <v>755</v>
      </c>
      <c r="AZ115" s="49">
        <v>845</v>
      </c>
      <c r="IT115" s="44"/>
      <c r="IU115" s="44"/>
      <c r="IV115" s="44"/>
    </row>
    <row r="116" spans="1:256" ht="13.5" customHeight="1">
      <c r="A116" s="20" t="s">
        <v>437</v>
      </c>
      <c r="B116" s="21" t="s">
        <v>687</v>
      </c>
      <c r="C116" s="22" t="s">
        <v>405</v>
      </c>
      <c r="D116" s="22"/>
      <c r="E116" s="23" t="s">
        <v>234</v>
      </c>
      <c r="F116" s="23" t="s">
        <v>32</v>
      </c>
      <c r="G116" s="21" t="s">
        <v>30</v>
      </c>
      <c r="H116" s="23" t="s">
        <v>688</v>
      </c>
      <c r="I116" s="25">
        <v>4</v>
      </c>
      <c r="J116" s="24" t="s">
        <v>341</v>
      </c>
      <c r="K116" s="64">
        <v>8.18</v>
      </c>
      <c r="L116" s="26">
        <v>12.94</v>
      </c>
      <c r="M116" s="26">
        <v>0</v>
      </c>
      <c r="N116" s="26">
        <f t="shared" si="36"/>
        <v>21.119999999999997</v>
      </c>
      <c r="O116" s="65" t="s">
        <v>174</v>
      </c>
      <c r="P116" s="65" t="s">
        <v>175</v>
      </c>
      <c r="Q116" s="66" t="s">
        <v>176</v>
      </c>
      <c r="R116" s="65" t="s">
        <v>174</v>
      </c>
      <c r="S116" s="65" t="s">
        <v>175</v>
      </c>
      <c r="T116" s="21" t="s">
        <v>38</v>
      </c>
      <c r="U116" s="21" t="s">
        <v>39</v>
      </c>
      <c r="V116" s="58" t="s">
        <v>40</v>
      </c>
      <c r="W116" s="190">
        <f t="shared" si="37"/>
        <v>8.29152</v>
      </c>
      <c r="X116" s="188">
        <f t="shared" si="38"/>
        <v>14.49504</v>
      </c>
      <c r="Y116" s="188">
        <f t="shared" si="39"/>
        <v>22.78656</v>
      </c>
      <c r="Z116" s="192">
        <f t="shared" si="48"/>
        <v>230.32</v>
      </c>
      <c r="AA116" s="192">
        <f t="shared" si="49"/>
        <v>402.64</v>
      </c>
      <c r="AB116" s="192">
        <f t="shared" si="42"/>
        <v>632.96</v>
      </c>
      <c r="AC116" s="62">
        <f t="shared" si="43"/>
        <v>2879</v>
      </c>
      <c r="AD116" s="62">
        <f t="shared" si="44"/>
        <v>5033</v>
      </c>
      <c r="AE116" s="62">
        <f t="shared" si="45"/>
        <v>7912</v>
      </c>
      <c r="AF116" s="49" t="s">
        <v>605</v>
      </c>
      <c r="AG116" s="49">
        <v>723</v>
      </c>
      <c r="AH116" s="49">
        <v>566</v>
      </c>
      <c r="AI116" s="49" t="s">
        <v>606</v>
      </c>
      <c r="AJ116" s="49">
        <v>453</v>
      </c>
      <c r="AK116" s="49">
        <v>751</v>
      </c>
      <c r="AL116" s="49" t="s">
        <v>689</v>
      </c>
      <c r="AM116" s="49">
        <v>207</v>
      </c>
      <c r="AN116" s="49">
        <v>760</v>
      </c>
      <c r="AO116" s="49" t="s">
        <v>690</v>
      </c>
      <c r="AP116" s="49">
        <v>40</v>
      </c>
      <c r="AQ116" s="49">
        <v>536</v>
      </c>
      <c r="AR116" s="49" t="s">
        <v>691</v>
      </c>
      <c r="AS116" s="49">
        <v>168</v>
      </c>
      <c r="AT116" s="49">
        <v>706</v>
      </c>
      <c r="AU116" s="49" t="s">
        <v>692</v>
      </c>
      <c r="AV116" s="49">
        <v>556</v>
      </c>
      <c r="AW116" s="49">
        <v>897</v>
      </c>
      <c r="AX116" s="49" t="s">
        <v>693</v>
      </c>
      <c r="AY116" s="49">
        <v>732</v>
      </c>
      <c r="AZ116" s="49">
        <v>817</v>
      </c>
      <c r="IT116" s="44"/>
      <c r="IU116" s="44"/>
      <c r="IV116" s="44"/>
    </row>
    <row r="117" spans="1:256" ht="16.5" customHeight="1">
      <c r="A117" s="100" t="s">
        <v>446</v>
      </c>
      <c r="B117" s="106" t="s">
        <v>694</v>
      </c>
      <c r="C117" s="194" t="s">
        <v>405</v>
      </c>
      <c r="D117" s="194"/>
      <c r="E117" s="195" t="s">
        <v>695</v>
      </c>
      <c r="F117" s="195" t="s">
        <v>32</v>
      </c>
      <c r="G117" s="106" t="s">
        <v>30</v>
      </c>
      <c r="H117" s="195" t="s">
        <v>696</v>
      </c>
      <c r="I117" s="196">
        <v>4</v>
      </c>
      <c r="J117" s="197" t="s">
        <v>341</v>
      </c>
      <c r="K117" s="198">
        <v>2.38</v>
      </c>
      <c r="L117" s="105">
        <v>3.96</v>
      </c>
      <c r="M117" s="105">
        <v>0</v>
      </c>
      <c r="N117" s="105">
        <f t="shared" si="36"/>
        <v>6.34</v>
      </c>
      <c r="O117" s="106" t="s">
        <v>174</v>
      </c>
      <c r="P117" s="106" t="s">
        <v>175</v>
      </c>
      <c r="Q117" s="195" t="s">
        <v>176</v>
      </c>
      <c r="R117" s="106" t="s">
        <v>174</v>
      </c>
      <c r="S117" s="106" t="s">
        <v>175</v>
      </c>
      <c r="T117" s="106" t="s">
        <v>38</v>
      </c>
      <c r="U117" s="106" t="s">
        <v>39</v>
      </c>
      <c r="V117" s="108" t="s">
        <v>40</v>
      </c>
      <c r="W117" s="88">
        <f t="shared" si="37"/>
        <v>3.4502400000000004</v>
      </c>
      <c r="X117" s="89">
        <f t="shared" si="38"/>
        <v>5.38848</v>
      </c>
      <c r="Y117" s="89">
        <f t="shared" si="39"/>
        <v>8.83872</v>
      </c>
      <c r="Z117" s="90">
        <f t="shared" si="48"/>
        <v>95.84</v>
      </c>
      <c r="AA117" s="90">
        <f t="shared" si="49"/>
        <v>149.68</v>
      </c>
      <c r="AB117" s="90">
        <f t="shared" si="42"/>
        <v>245.52</v>
      </c>
      <c r="AC117" s="92">
        <f t="shared" si="43"/>
        <v>1198</v>
      </c>
      <c r="AD117" s="92">
        <f t="shared" si="44"/>
        <v>1871</v>
      </c>
      <c r="AE117" s="92">
        <f t="shared" si="45"/>
        <v>3069</v>
      </c>
      <c r="AF117" s="94" t="s">
        <v>605</v>
      </c>
      <c r="AG117" s="94">
        <v>244</v>
      </c>
      <c r="AH117" s="94">
        <v>180</v>
      </c>
      <c r="AI117" s="94" t="s">
        <v>606</v>
      </c>
      <c r="AJ117" s="94">
        <v>163</v>
      </c>
      <c r="AK117" s="94">
        <v>268</v>
      </c>
      <c r="AL117" s="94" t="s">
        <v>689</v>
      </c>
      <c r="AM117" s="94">
        <v>78</v>
      </c>
      <c r="AN117" s="94">
        <v>283</v>
      </c>
      <c r="AO117" s="94" t="s">
        <v>690</v>
      </c>
      <c r="AP117" s="94">
        <v>16</v>
      </c>
      <c r="AQ117" s="94">
        <v>210</v>
      </c>
      <c r="AR117" s="94" t="s">
        <v>691</v>
      </c>
      <c r="AS117" s="94">
        <v>67</v>
      </c>
      <c r="AT117" s="94">
        <v>276</v>
      </c>
      <c r="AU117" s="94" t="s">
        <v>697</v>
      </c>
      <c r="AV117" s="94">
        <v>171</v>
      </c>
      <c r="AW117" s="94">
        <v>306</v>
      </c>
      <c r="AX117" s="94" t="s">
        <v>698</v>
      </c>
      <c r="AY117" s="94">
        <v>459</v>
      </c>
      <c r="AZ117" s="94">
        <v>348</v>
      </c>
      <c r="IT117" s="44"/>
      <c r="IU117" s="44"/>
      <c r="IV117" s="44"/>
    </row>
    <row r="118" spans="1:256" ht="13.5" customHeight="1">
      <c r="A118" s="20" t="s">
        <v>339</v>
      </c>
      <c r="B118" s="21" t="s">
        <v>699</v>
      </c>
      <c r="C118" s="22" t="s">
        <v>405</v>
      </c>
      <c r="D118" s="22"/>
      <c r="E118" s="23" t="s">
        <v>572</v>
      </c>
      <c r="F118" s="23" t="s">
        <v>32</v>
      </c>
      <c r="G118" s="21" t="s">
        <v>30</v>
      </c>
      <c r="H118" s="23" t="s">
        <v>700</v>
      </c>
      <c r="I118" s="25">
        <v>1</v>
      </c>
      <c r="J118" s="24" t="s">
        <v>341</v>
      </c>
      <c r="K118" s="64">
        <v>2.64</v>
      </c>
      <c r="L118" s="26">
        <v>3.7</v>
      </c>
      <c r="M118" s="26">
        <v>0</v>
      </c>
      <c r="N118" s="26">
        <f t="shared" si="36"/>
        <v>6.34</v>
      </c>
      <c r="O118" s="65" t="s">
        <v>174</v>
      </c>
      <c r="P118" s="65" t="s">
        <v>175</v>
      </c>
      <c r="Q118" s="66" t="s">
        <v>176</v>
      </c>
      <c r="R118" s="65" t="s">
        <v>174</v>
      </c>
      <c r="S118" s="65" t="s">
        <v>175</v>
      </c>
      <c r="T118" s="21" t="s">
        <v>38</v>
      </c>
      <c r="U118" s="21" t="s">
        <v>39</v>
      </c>
      <c r="V118" s="58" t="s">
        <v>40</v>
      </c>
      <c r="W118" s="190">
        <f t="shared" si="37"/>
        <v>2.8684800000000004</v>
      </c>
      <c r="X118" s="188">
        <f t="shared" si="38"/>
        <v>5.120640000000001</v>
      </c>
      <c r="Y118" s="188">
        <f t="shared" si="39"/>
        <v>7.9891200000000016</v>
      </c>
      <c r="Z118" s="192">
        <f t="shared" si="48"/>
        <v>79.68</v>
      </c>
      <c r="AA118" s="192">
        <f t="shared" si="49"/>
        <v>142.24</v>
      </c>
      <c r="AB118" s="192">
        <f t="shared" si="42"/>
        <v>221.92000000000002</v>
      </c>
      <c r="AC118" s="62">
        <f t="shared" si="43"/>
        <v>996</v>
      </c>
      <c r="AD118" s="62">
        <f t="shared" si="44"/>
        <v>1778</v>
      </c>
      <c r="AE118" s="62">
        <f t="shared" si="45"/>
        <v>2774</v>
      </c>
      <c r="AF118" s="49" t="s">
        <v>605</v>
      </c>
      <c r="AG118" s="49">
        <v>234</v>
      </c>
      <c r="AH118" s="49">
        <v>179</v>
      </c>
      <c r="AI118" s="49" t="s">
        <v>606</v>
      </c>
      <c r="AJ118" s="49">
        <v>158</v>
      </c>
      <c r="AK118" s="49">
        <v>260</v>
      </c>
      <c r="AL118" s="49" t="s">
        <v>689</v>
      </c>
      <c r="AM118" s="49">
        <v>75</v>
      </c>
      <c r="AN118" s="49">
        <v>274</v>
      </c>
      <c r="AO118" s="49" t="s">
        <v>690</v>
      </c>
      <c r="AP118" s="49">
        <v>16</v>
      </c>
      <c r="AQ118" s="49">
        <v>203</v>
      </c>
      <c r="AR118" s="49" t="s">
        <v>691</v>
      </c>
      <c r="AS118" s="49">
        <v>65</v>
      </c>
      <c r="AT118" s="49">
        <v>268</v>
      </c>
      <c r="AU118" s="49" t="s">
        <v>692</v>
      </c>
      <c r="AV118" s="49">
        <v>188</v>
      </c>
      <c r="AW118" s="49">
        <v>305</v>
      </c>
      <c r="AX118" s="49" t="s">
        <v>693</v>
      </c>
      <c r="AY118" s="49">
        <v>260</v>
      </c>
      <c r="AZ118" s="49">
        <v>289</v>
      </c>
      <c r="IT118" s="44"/>
      <c r="IU118" s="44"/>
      <c r="IV118" s="44"/>
    </row>
    <row r="119" spans="1:256" ht="19.5" customHeight="1">
      <c r="A119" s="20" t="s">
        <v>463</v>
      </c>
      <c r="B119" s="21" t="s">
        <v>701</v>
      </c>
      <c r="C119" s="22" t="s">
        <v>405</v>
      </c>
      <c r="D119" s="22"/>
      <c r="E119" s="23" t="s">
        <v>702</v>
      </c>
      <c r="F119" s="23" t="s">
        <v>32</v>
      </c>
      <c r="G119" s="21" t="s">
        <v>30</v>
      </c>
      <c r="H119" s="23" t="s">
        <v>703</v>
      </c>
      <c r="I119" s="25">
        <v>1</v>
      </c>
      <c r="J119" s="24" t="s">
        <v>341</v>
      </c>
      <c r="K119" s="64">
        <v>0.79</v>
      </c>
      <c r="L119" s="26">
        <v>1.06</v>
      </c>
      <c r="M119" s="26">
        <v>0</v>
      </c>
      <c r="N119" s="26">
        <f t="shared" si="36"/>
        <v>1.85</v>
      </c>
      <c r="O119" s="65" t="s">
        <v>174</v>
      </c>
      <c r="P119" s="65" t="s">
        <v>175</v>
      </c>
      <c r="Q119" s="66" t="s">
        <v>176</v>
      </c>
      <c r="R119" s="65" t="s">
        <v>174</v>
      </c>
      <c r="S119" s="65" t="s">
        <v>175</v>
      </c>
      <c r="T119" s="21" t="s">
        <v>38</v>
      </c>
      <c r="U119" s="21" t="s">
        <v>39</v>
      </c>
      <c r="V119" s="58" t="s">
        <v>40</v>
      </c>
      <c r="W119" s="190">
        <f t="shared" si="37"/>
        <v>0.8803636363636362</v>
      </c>
      <c r="X119" s="188">
        <f t="shared" si="38"/>
        <v>1.728</v>
      </c>
      <c r="Y119" s="188">
        <f t="shared" si="39"/>
        <v>2.608363636363636</v>
      </c>
      <c r="Z119" s="192">
        <f>AC119/11</f>
        <v>24.454545454545453</v>
      </c>
      <c r="AA119" s="192">
        <f>AD119/11</f>
        <v>48</v>
      </c>
      <c r="AB119" s="192">
        <f t="shared" si="42"/>
        <v>72.45454545454545</v>
      </c>
      <c r="AC119" s="62">
        <f t="shared" si="43"/>
        <v>269</v>
      </c>
      <c r="AD119" s="62">
        <f t="shared" si="44"/>
        <v>528</v>
      </c>
      <c r="AE119" s="62">
        <f t="shared" si="45"/>
        <v>797</v>
      </c>
      <c r="AF119" s="49" t="s">
        <v>363</v>
      </c>
      <c r="AG119" s="49">
        <v>89</v>
      </c>
      <c r="AH119" s="49">
        <v>108</v>
      </c>
      <c r="AL119" s="49" t="s">
        <v>468</v>
      </c>
      <c r="AM119" s="49">
        <v>24</v>
      </c>
      <c r="AN119" s="49">
        <v>31</v>
      </c>
      <c r="AO119" s="49" t="s">
        <v>469</v>
      </c>
      <c r="AP119" s="49">
        <v>10</v>
      </c>
      <c r="AQ119" s="49">
        <v>33</v>
      </c>
      <c r="AR119" s="49" t="s">
        <v>470</v>
      </c>
      <c r="AS119" s="49">
        <v>24</v>
      </c>
      <c r="AT119" s="49">
        <v>44</v>
      </c>
      <c r="AU119" s="49" t="s">
        <v>471</v>
      </c>
      <c r="AV119" s="49">
        <v>30</v>
      </c>
      <c r="AW119" s="49">
        <v>56</v>
      </c>
      <c r="AX119" s="49" t="s">
        <v>472</v>
      </c>
      <c r="AY119" s="49">
        <v>92</v>
      </c>
      <c r="AZ119" s="49">
        <v>256</v>
      </c>
      <c r="IT119" s="44"/>
      <c r="IU119" s="44"/>
      <c r="IV119" s="44"/>
    </row>
    <row r="120" spans="1:256" ht="18.75" customHeight="1">
      <c r="A120" s="20" t="s">
        <v>344</v>
      </c>
      <c r="B120" s="21" t="s">
        <v>704</v>
      </c>
      <c r="C120" s="22" t="s">
        <v>405</v>
      </c>
      <c r="D120" s="22"/>
      <c r="E120" s="23" t="s">
        <v>705</v>
      </c>
      <c r="F120" s="23" t="s">
        <v>32</v>
      </c>
      <c r="G120" s="21" t="s">
        <v>30</v>
      </c>
      <c r="H120" s="23" t="s">
        <v>706</v>
      </c>
      <c r="I120" s="25">
        <v>1</v>
      </c>
      <c r="J120" s="24" t="s">
        <v>51</v>
      </c>
      <c r="K120" s="64">
        <v>1.32</v>
      </c>
      <c r="L120" s="26">
        <v>0</v>
      </c>
      <c r="M120" s="26">
        <v>0</v>
      </c>
      <c r="N120" s="26">
        <f t="shared" si="36"/>
        <v>1.32</v>
      </c>
      <c r="O120" s="65" t="s">
        <v>174</v>
      </c>
      <c r="P120" s="65" t="s">
        <v>175</v>
      </c>
      <c r="Q120" s="66" t="s">
        <v>176</v>
      </c>
      <c r="R120" s="65" t="s">
        <v>174</v>
      </c>
      <c r="S120" s="65" t="s">
        <v>175</v>
      </c>
      <c r="T120" s="21" t="s">
        <v>38</v>
      </c>
      <c r="U120" s="21" t="s">
        <v>39</v>
      </c>
      <c r="V120" s="58" t="s">
        <v>40</v>
      </c>
      <c r="W120" s="190">
        <f t="shared" si="37"/>
        <v>1.33632</v>
      </c>
      <c r="X120" s="188">
        <f t="shared" si="38"/>
        <v>0</v>
      </c>
      <c r="Y120" s="188">
        <f t="shared" si="39"/>
        <v>1.33632</v>
      </c>
      <c r="Z120" s="192">
        <f aca="true" t="shared" si="50" ref="Z120:Z130">AC120/12.5</f>
        <v>37.12</v>
      </c>
      <c r="AA120" s="192">
        <f aca="true" t="shared" si="51" ref="AA120:AA130">AD120/12.5</f>
        <v>0</v>
      </c>
      <c r="AB120" s="192">
        <f t="shared" si="42"/>
        <v>37.12</v>
      </c>
      <c r="AC120" s="62">
        <f t="shared" si="43"/>
        <v>464</v>
      </c>
      <c r="AD120" s="62">
        <f t="shared" si="44"/>
        <v>0</v>
      </c>
      <c r="AE120" s="62">
        <f t="shared" si="45"/>
        <v>464</v>
      </c>
      <c r="AF120" s="49" t="s">
        <v>605</v>
      </c>
      <c r="AG120" s="49">
        <v>62</v>
      </c>
      <c r="AH120" s="49">
        <v>0</v>
      </c>
      <c r="AI120" s="49" t="s">
        <v>606</v>
      </c>
      <c r="AJ120" s="49">
        <v>62</v>
      </c>
      <c r="AK120" s="49">
        <v>0</v>
      </c>
      <c r="AL120" s="49" t="s">
        <v>689</v>
      </c>
      <c r="AM120" s="49">
        <v>74</v>
      </c>
      <c r="AN120" s="49">
        <v>0</v>
      </c>
      <c r="AO120" s="49" t="s">
        <v>690</v>
      </c>
      <c r="AP120" s="49">
        <v>53</v>
      </c>
      <c r="AQ120" s="49">
        <v>0</v>
      </c>
      <c r="AR120" s="49" t="s">
        <v>691</v>
      </c>
      <c r="AS120" s="49">
        <v>52</v>
      </c>
      <c r="AT120" s="49">
        <v>0</v>
      </c>
      <c r="AU120" s="49" t="s">
        <v>692</v>
      </c>
      <c r="AV120" s="49">
        <v>76</v>
      </c>
      <c r="AW120" s="49">
        <v>0</v>
      </c>
      <c r="AX120" s="49" t="s">
        <v>693</v>
      </c>
      <c r="AY120" s="49">
        <v>85</v>
      </c>
      <c r="AZ120" s="49">
        <v>0</v>
      </c>
      <c r="IT120" s="44"/>
      <c r="IU120" s="44"/>
      <c r="IV120" s="44"/>
    </row>
    <row r="121" spans="1:256" ht="13.5" customHeight="1">
      <c r="A121" s="20" t="s">
        <v>478</v>
      </c>
      <c r="B121" s="21" t="s">
        <v>707</v>
      </c>
      <c r="C121" s="22" t="s">
        <v>405</v>
      </c>
      <c r="D121" s="22"/>
      <c r="E121" s="23" t="s">
        <v>708</v>
      </c>
      <c r="F121" s="23" t="s">
        <v>32</v>
      </c>
      <c r="G121" s="21" t="s">
        <v>30</v>
      </c>
      <c r="H121" s="23" t="s">
        <v>709</v>
      </c>
      <c r="I121" s="25">
        <v>1</v>
      </c>
      <c r="J121" s="24" t="s">
        <v>341</v>
      </c>
      <c r="K121" s="64">
        <v>8.98</v>
      </c>
      <c r="L121" s="26">
        <v>13.73</v>
      </c>
      <c r="M121" s="26">
        <v>0</v>
      </c>
      <c r="N121" s="26">
        <f t="shared" si="36"/>
        <v>22.71</v>
      </c>
      <c r="O121" s="65" t="s">
        <v>174</v>
      </c>
      <c r="P121" s="65" t="s">
        <v>175</v>
      </c>
      <c r="Q121" s="66" t="s">
        <v>176</v>
      </c>
      <c r="R121" s="65" t="s">
        <v>174</v>
      </c>
      <c r="S121" s="65" t="s">
        <v>175</v>
      </c>
      <c r="T121" s="21" t="s">
        <v>38</v>
      </c>
      <c r="U121" s="21" t="s">
        <v>39</v>
      </c>
      <c r="V121" s="58" t="s">
        <v>40</v>
      </c>
      <c r="W121" s="190">
        <f t="shared" si="37"/>
        <v>10.93248</v>
      </c>
      <c r="X121" s="188">
        <f t="shared" si="38"/>
        <v>18.63936</v>
      </c>
      <c r="Y121" s="188">
        <f t="shared" si="39"/>
        <v>29.57184</v>
      </c>
      <c r="Z121" s="192">
        <f t="shared" si="50"/>
        <v>303.68</v>
      </c>
      <c r="AA121" s="192">
        <f t="shared" si="51"/>
        <v>517.76</v>
      </c>
      <c r="AB121" s="192">
        <f t="shared" si="42"/>
        <v>821.44</v>
      </c>
      <c r="AC121" s="62">
        <f t="shared" si="43"/>
        <v>3796</v>
      </c>
      <c r="AD121" s="62">
        <f t="shared" si="44"/>
        <v>6472</v>
      </c>
      <c r="AE121" s="62">
        <f t="shared" si="45"/>
        <v>10268</v>
      </c>
      <c r="AF121" s="49" t="s">
        <v>605</v>
      </c>
      <c r="AG121" s="49">
        <v>967</v>
      </c>
      <c r="AH121" s="49">
        <v>788</v>
      </c>
      <c r="AI121" s="49" t="s">
        <v>606</v>
      </c>
      <c r="AJ121" s="49">
        <v>593</v>
      </c>
      <c r="AK121" s="49">
        <v>916</v>
      </c>
      <c r="AL121" s="49" t="s">
        <v>468</v>
      </c>
      <c r="AM121" s="49">
        <v>291</v>
      </c>
      <c r="AN121" s="49">
        <v>1006</v>
      </c>
      <c r="AO121" s="49" t="s">
        <v>469</v>
      </c>
      <c r="AP121" s="49">
        <v>89</v>
      </c>
      <c r="AQ121" s="49">
        <v>814</v>
      </c>
      <c r="AR121" s="49" t="s">
        <v>470</v>
      </c>
      <c r="AS121" s="49">
        <v>226</v>
      </c>
      <c r="AT121" s="49">
        <v>933</v>
      </c>
      <c r="AU121" s="49" t="s">
        <v>471</v>
      </c>
      <c r="AV121" s="49">
        <v>698</v>
      </c>
      <c r="AW121" s="49">
        <v>1037</v>
      </c>
      <c r="AX121" s="49" t="s">
        <v>472</v>
      </c>
      <c r="AY121" s="49">
        <v>932</v>
      </c>
      <c r="AZ121" s="49">
        <v>978</v>
      </c>
      <c r="IT121" s="44"/>
      <c r="IU121" s="44"/>
      <c r="IV121" s="44"/>
    </row>
    <row r="122" spans="1:256" ht="13.5" customHeight="1">
      <c r="A122" s="20" t="s">
        <v>486</v>
      </c>
      <c r="B122" s="21" t="s">
        <v>710</v>
      </c>
      <c r="C122" s="22" t="s">
        <v>405</v>
      </c>
      <c r="D122" s="22"/>
      <c r="E122" s="23" t="s">
        <v>711</v>
      </c>
      <c r="F122" s="23" t="s">
        <v>32</v>
      </c>
      <c r="G122" s="21" t="s">
        <v>30</v>
      </c>
      <c r="H122" s="23" t="s">
        <v>712</v>
      </c>
      <c r="I122" s="25">
        <v>1</v>
      </c>
      <c r="J122" s="24" t="s">
        <v>341</v>
      </c>
      <c r="K122" s="64">
        <v>1.58</v>
      </c>
      <c r="L122" s="26">
        <v>2.9</v>
      </c>
      <c r="M122" s="26">
        <v>0</v>
      </c>
      <c r="N122" s="26">
        <f t="shared" si="36"/>
        <v>4.48</v>
      </c>
      <c r="O122" s="65" t="s">
        <v>174</v>
      </c>
      <c r="P122" s="65" t="s">
        <v>175</v>
      </c>
      <c r="Q122" s="66" t="s">
        <v>176</v>
      </c>
      <c r="R122" s="65" t="s">
        <v>174</v>
      </c>
      <c r="S122" s="65" t="s">
        <v>175</v>
      </c>
      <c r="T122" s="21" t="s">
        <v>38</v>
      </c>
      <c r="U122" s="21" t="s">
        <v>39</v>
      </c>
      <c r="V122" s="58" t="s">
        <v>40</v>
      </c>
      <c r="W122" s="190">
        <f t="shared" si="37"/>
        <v>1.68768</v>
      </c>
      <c r="X122" s="188">
        <f t="shared" si="38"/>
        <v>3.31776</v>
      </c>
      <c r="Y122" s="188">
        <f t="shared" si="39"/>
        <v>5.00544</v>
      </c>
      <c r="Z122" s="192">
        <f t="shared" si="50"/>
        <v>46.88</v>
      </c>
      <c r="AA122" s="192">
        <f t="shared" si="51"/>
        <v>92.16</v>
      </c>
      <c r="AB122" s="192">
        <f t="shared" si="42"/>
        <v>139.04</v>
      </c>
      <c r="AC122" s="62">
        <f t="shared" si="43"/>
        <v>586</v>
      </c>
      <c r="AD122" s="62">
        <f t="shared" si="44"/>
        <v>1152</v>
      </c>
      <c r="AE122" s="62">
        <f t="shared" si="45"/>
        <v>1738</v>
      </c>
      <c r="AF122" s="49" t="s">
        <v>605</v>
      </c>
      <c r="AG122" s="49">
        <v>117</v>
      </c>
      <c r="AH122" s="49">
        <v>97</v>
      </c>
      <c r="AI122" s="49" t="s">
        <v>606</v>
      </c>
      <c r="AJ122" s="49">
        <v>90</v>
      </c>
      <c r="AK122" s="49">
        <v>161</v>
      </c>
      <c r="AL122" s="49" t="s">
        <v>689</v>
      </c>
      <c r="AM122" s="49">
        <v>43</v>
      </c>
      <c r="AN122" s="49">
        <v>159</v>
      </c>
      <c r="AO122" s="49" t="s">
        <v>690</v>
      </c>
      <c r="AP122" s="49">
        <v>1</v>
      </c>
      <c r="AQ122" s="49">
        <v>125</v>
      </c>
      <c r="AR122" s="49" t="s">
        <v>691</v>
      </c>
      <c r="AS122" s="49">
        <v>31</v>
      </c>
      <c r="AT122" s="49">
        <v>153</v>
      </c>
      <c r="AU122" s="49" t="s">
        <v>692</v>
      </c>
      <c r="AV122" s="49">
        <v>114</v>
      </c>
      <c r="AW122" s="49">
        <v>210</v>
      </c>
      <c r="AX122" s="49" t="s">
        <v>693</v>
      </c>
      <c r="AY122" s="49">
        <v>190</v>
      </c>
      <c r="AZ122" s="49">
        <v>247</v>
      </c>
      <c r="IT122" s="44"/>
      <c r="IU122" s="44"/>
      <c r="IV122" s="44"/>
    </row>
    <row r="123" spans="1:256" ht="13.5" customHeight="1">
      <c r="A123" s="20" t="s">
        <v>494</v>
      </c>
      <c r="B123" s="21" t="s">
        <v>713</v>
      </c>
      <c r="C123" s="22" t="s">
        <v>714</v>
      </c>
      <c r="D123" s="22"/>
      <c r="E123" s="23"/>
      <c r="F123" s="23" t="s">
        <v>32</v>
      </c>
      <c r="G123" s="21" t="s">
        <v>30</v>
      </c>
      <c r="H123" s="23" t="s">
        <v>715</v>
      </c>
      <c r="I123" s="25">
        <v>4</v>
      </c>
      <c r="J123" s="24" t="s">
        <v>341</v>
      </c>
      <c r="K123" s="64">
        <v>5.28</v>
      </c>
      <c r="L123" s="26">
        <v>7.66</v>
      </c>
      <c r="M123" s="26">
        <v>0</v>
      </c>
      <c r="N123" s="26">
        <f t="shared" si="36"/>
        <v>12.940000000000001</v>
      </c>
      <c r="O123" s="65" t="s">
        <v>174</v>
      </c>
      <c r="P123" s="65" t="s">
        <v>175</v>
      </c>
      <c r="Q123" s="66" t="s">
        <v>176</v>
      </c>
      <c r="R123" s="65" t="s">
        <v>174</v>
      </c>
      <c r="S123" s="65" t="s">
        <v>175</v>
      </c>
      <c r="T123" s="21" t="s">
        <v>38</v>
      </c>
      <c r="U123" s="21" t="s">
        <v>39</v>
      </c>
      <c r="V123" s="58" t="s">
        <v>40</v>
      </c>
      <c r="W123" s="190">
        <f t="shared" si="37"/>
        <v>6.0537600000000005</v>
      </c>
      <c r="X123" s="188">
        <f t="shared" si="38"/>
        <v>12.0816</v>
      </c>
      <c r="Y123" s="188">
        <f t="shared" si="39"/>
        <v>18.13536</v>
      </c>
      <c r="Z123" s="192">
        <f t="shared" si="50"/>
        <v>168.16</v>
      </c>
      <c r="AA123" s="192">
        <f t="shared" si="51"/>
        <v>335.6</v>
      </c>
      <c r="AB123" s="192">
        <f t="shared" si="42"/>
        <v>503.76</v>
      </c>
      <c r="AC123" s="62">
        <f t="shared" si="43"/>
        <v>2102</v>
      </c>
      <c r="AD123" s="62">
        <f t="shared" si="44"/>
        <v>4195</v>
      </c>
      <c r="AE123" s="62">
        <f t="shared" si="45"/>
        <v>6297</v>
      </c>
      <c r="AF123" s="49" t="s">
        <v>363</v>
      </c>
      <c r="AG123" s="49">
        <v>369</v>
      </c>
      <c r="AH123" s="49">
        <v>427</v>
      </c>
      <c r="AI123" s="49" t="s">
        <v>364</v>
      </c>
      <c r="AJ123" s="49">
        <v>371</v>
      </c>
      <c r="AK123" s="49">
        <v>374</v>
      </c>
      <c r="AL123" s="49" t="s">
        <v>716</v>
      </c>
      <c r="AM123" s="49">
        <v>191</v>
      </c>
      <c r="AN123" s="49">
        <v>935</v>
      </c>
      <c r="AO123" s="49" t="s">
        <v>469</v>
      </c>
      <c r="AP123" s="49">
        <v>35</v>
      </c>
      <c r="AQ123" s="49">
        <v>508</v>
      </c>
      <c r="AR123" s="49" t="s">
        <v>470</v>
      </c>
      <c r="AS123" s="49">
        <v>129</v>
      </c>
      <c r="AT123" s="49">
        <v>592</v>
      </c>
      <c r="AU123" s="49" t="s">
        <v>471</v>
      </c>
      <c r="AV123" s="49">
        <v>401</v>
      </c>
      <c r="AW123" s="49">
        <v>680</v>
      </c>
      <c r="AX123" s="49" t="s">
        <v>472</v>
      </c>
      <c r="AY123" s="49">
        <v>606</v>
      </c>
      <c r="AZ123" s="49">
        <v>679</v>
      </c>
      <c r="IT123" s="44"/>
      <c r="IU123" s="44"/>
      <c r="IV123" s="44"/>
    </row>
    <row r="124" spans="1:256" ht="13.5" customHeight="1">
      <c r="A124" s="20" t="s">
        <v>501</v>
      </c>
      <c r="B124" s="21" t="s">
        <v>717</v>
      </c>
      <c r="C124" s="22" t="s">
        <v>718</v>
      </c>
      <c r="D124" s="22"/>
      <c r="E124" s="23" t="s">
        <v>100</v>
      </c>
      <c r="F124" s="23" t="s">
        <v>32</v>
      </c>
      <c r="G124" s="21" t="s">
        <v>30</v>
      </c>
      <c r="H124" s="23" t="s">
        <v>719</v>
      </c>
      <c r="I124" s="25">
        <v>4</v>
      </c>
      <c r="J124" s="24" t="s">
        <v>341</v>
      </c>
      <c r="K124" s="64">
        <v>4.22</v>
      </c>
      <c r="L124" s="26">
        <v>6.6</v>
      </c>
      <c r="M124" s="26">
        <v>0</v>
      </c>
      <c r="N124" s="26">
        <f t="shared" si="36"/>
        <v>10.82</v>
      </c>
      <c r="O124" s="65" t="s">
        <v>174</v>
      </c>
      <c r="P124" s="65" t="s">
        <v>175</v>
      </c>
      <c r="Q124" s="66" t="s">
        <v>176</v>
      </c>
      <c r="R124" s="65" t="s">
        <v>174</v>
      </c>
      <c r="S124" s="65" t="s">
        <v>175</v>
      </c>
      <c r="T124" s="21" t="s">
        <v>38</v>
      </c>
      <c r="U124" s="21" t="s">
        <v>39</v>
      </c>
      <c r="V124" s="58" t="s">
        <v>40</v>
      </c>
      <c r="W124" s="190">
        <f t="shared" si="37"/>
        <v>4.2624</v>
      </c>
      <c r="X124" s="188">
        <f t="shared" si="38"/>
        <v>7.44192</v>
      </c>
      <c r="Y124" s="188">
        <f t="shared" si="39"/>
        <v>11.70432</v>
      </c>
      <c r="Z124" s="192">
        <f t="shared" si="50"/>
        <v>118.4</v>
      </c>
      <c r="AA124" s="192">
        <f t="shared" si="51"/>
        <v>206.72</v>
      </c>
      <c r="AB124" s="192">
        <f t="shared" si="42"/>
        <v>325.12</v>
      </c>
      <c r="AC124" s="62">
        <f t="shared" si="43"/>
        <v>1480</v>
      </c>
      <c r="AD124" s="62">
        <f t="shared" si="44"/>
        <v>2584</v>
      </c>
      <c r="AE124" s="62">
        <f t="shared" si="45"/>
        <v>4064</v>
      </c>
      <c r="AF124" s="49" t="s">
        <v>363</v>
      </c>
      <c r="AG124" s="49">
        <v>294</v>
      </c>
      <c r="AH124" s="49">
        <v>134</v>
      </c>
      <c r="AI124" s="49" t="s">
        <v>364</v>
      </c>
      <c r="AJ124" s="49">
        <v>248</v>
      </c>
      <c r="AK124" s="49">
        <v>397</v>
      </c>
      <c r="AL124" s="49" t="s">
        <v>716</v>
      </c>
      <c r="AM124" s="49">
        <v>120</v>
      </c>
      <c r="AN124" s="49">
        <v>420</v>
      </c>
      <c r="AO124" s="49" t="s">
        <v>469</v>
      </c>
      <c r="AP124" s="49">
        <v>25</v>
      </c>
      <c r="AQ124" s="49">
        <v>314</v>
      </c>
      <c r="AR124" s="49" t="s">
        <v>470</v>
      </c>
      <c r="AS124" s="49">
        <v>96</v>
      </c>
      <c r="AT124" s="49">
        <v>392</v>
      </c>
      <c r="AU124" s="49" t="s">
        <v>471</v>
      </c>
      <c r="AV124" s="49">
        <v>280</v>
      </c>
      <c r="AW124" s="49">
        <v>467</v>
      </c>
      <c r="AX124" s="49" t="s">
        <v>472</v>
      </c>
      <c r="AY124" s="49">
        <v>417</v>
      </c>
      <c r="AZ124" s="49">
        <v>460</v>
      </c>
      <c r="IT124" s="44"/>
      <c r="IU124" s="44"/>
      <c r="IV124" s="44"/>
    </row>
    <row r="125" spans="1:256" ht="13.5" customHeight="1">
      <c r="A125" s="20" t="s">
        <v>512</v>
      </c>
      <c r="B125" s="21" t="s">
        <v>720</v>
      </c>
      <c r="C125" s="22" t="s">
        <v>721</v>
      </c>
      <c r="D125" s="22"/>
      <c r="E125" s="23"/>
      <c r="F125" s="23" t="s">
        <v>32</v>
      </c>
      <c r="G125" s="21" t="s">
        <v>30</v>
      </c>
      <c r="H125" s="23" t="s">
        <v>722</v>
      </c>
      <c r="I125" s="25">
        <v>4</v>
      </c>
      <c r="J125" s="24" t="s">
        <v>341</v>
      </c>
      <c r="K125" s="64">
        <v>2.11</v>
      </c>
      <c r="L125" s="26">
        <v>3.17</v>
      </c>
      <c r="M125" s="26">
        <v>0</v>
      </c>
      <c r="N125" s="26">
        <f t="shared" si="36"/>
        <v>5.279999999999999</v>
      </c>
      <c r="O125" s="65" t="s">
        <v>174</v>
      </c>
      <c r="P125" s="65" t="s">
        <v>175</v>
      </c>
      <c r="Q125" s="66" t="s">
        <v>176</v>
      </c>
      <c r="R125" s="65" t="s">
        <v>174</v>
      </c>
      <c r="S125" s="65" t="s">
        <v>175</v>
      </c>
      <c r="T125" s="21" t="s">
        <v>38</v>
      </c>
      <c r="U125" s="21" t="s">
        <v>39</v>
      </c>
      <c r="V125" s="58" t="s">
        <v>40</v>
      </c>
      <c r="W125" s="190">
        <f t="shared" si="37"/>
        <v>2.4796799999999997</v>
      </c>
      <c r="X125" s="188">
        <f t="shared" si="38"/>
        <v>4.36896</v>
      </c>
      <c r="Y125" s="188">
        <f t="shared" si="39"/>
        <v>6.84864</v>
      </c>
      <c r="Z125" s="192">
        <f t="shared" si="50"/>
        <v>68.88</v>
      </c>
      <c r="AA125" s="192">
        <f t="shared" si="51"/>
        <v>121.36</v>
      </c>
      <c r="AB125" s="192">
        <f t="shared" si="42"/>
        <v>190.24</v>
      </c>
      <c r="AC125" s="62">
        <f t="shared" si="43"/>
        <v>861</v>
      </c>
      <c r="AD125" s="62">
        <f t="shared" si="44"/>
        <v>1517</v>
      </c>
      <c r="AE125" s="62">
        <f t="shared" si="45"/>
        <v>2378</v>
      </c>
      <c r="AF125" s="49" t="s">
        <v>363</v>
      </c>
      <c r="AG125" s="49">
        <v>199</v>
      </c>
      <c r="AH125" s="49">
        <v>144</v>
      </c>
      <c r="AI125" s="49" t="s">
        <v>467</v>
      </c>
      <c r="AJ125" s="49">
        <v>138</v>
      </c>
      <c r="AK125" s="49">
        <v>224</v>
      </c>
      <c r="AL125" s="49" t="s">
        <v>468</v>
      </c>
      <c r="AM125" s="49">
        <v>64</v>
      </c>
      <c r="AN125" s="49">
        <v>230</v>
      </c>
      <c r="AO125" s="49" t="s">
        <v>469</v>
      </c>
      <c r="AP125" s="49">
        <v>14</v>
      </c>
      <c r="AQ125" s="49">
        <v>172</v>
      </c>
      <c r="AR125" s="49" t="s">
        <v>470</v>
      </c>
      <c r="AS125" s="49">
        <v>51</v>
      </c>
      <c r="AT125" s="49">
        <v>217</v>
      </c>
      <c r="AU125" s="49" t="s">
        <v>471</v>
      </c>
      <c r="AV125" s="49">
        <v>158</v>
      </c>
      <c r="AW125" s="49">
        <v>267</v>
      </c>
      <c r="AX125" s="49" t="s">
        <v>472</v>
      </c>
      <c r="AY125" s="49">
        <v>237</v>
      </c>
      <c r="AZ125" s="49">
        <v>263</v>
      </c>
      <c r="IT125" s="44"/>
      <c r="IU125" s="44"/>
      <c r="IV125" s="44"/>
    </row>
    <row r="126" spans="1:256" ht="13.5" customHeight="1">
      <c r="A126" s="20" t="s">
        <v>519</v>
      </c>
      <c r="B126" s="21" t="s">
        <v>723</v>
      </c>
      <c r="C126" s="22" t="s">
        <v>724</v>
      </c>
      <c r="D126" s="22"/>
      <c r="E126" s="23" t="s">
        <v>725</v>
      </c>
      <c r="F126" s="23" t="s">
        <v>32</v>
      </c>
      <c r="G126" s="21" t="s">
        <v>30</v>
      </c>
      <c r="H126" s="23" t="s">
        <v>726</v>
      </c>
      <c r="I126" s="25">
        <v>1</v>
      </c>
      <c r="J126" s="24" t="s">
        <v>341</v>
      </c>
      <c r="K126" s="64">
        <v>1.58</v>
      </c>
      <c r="L126" s="26">
        <v>2.64</v>
      </c>
      <c r="M126" s="26">
        <v>0</v>
      </c>
      <c r="N126" s="26">
        <f t="shared" si="36"/>
        <v>4.220000000000001</v>
      </c>
      <c r="O126" s="65" t="s">
        <v>174</v>
      </c>
      <c r="P126" s="65" t="s">
        <v>175</v>
      </c>
      <c r="Q126" s="66" t="s">
        <v>176</v>
      </c>
      <c r="R126" s="65" t="s">
        <v>174</v>
      </c>
      <c r="S126" s="65" t="s">
        <v>175</v>
      </c>
      <c r="T126" s="21" t="s">
        <v>38</v>
      </c>
      <c r="U126" s="21" t="s">
        <v>39</v>
      </c>
      <c r="V126" s="58" t="s">
        <v>40</v>
      </c>
      <c r="W126" s="190">
        <f t="shared" si="37"/>
        <v>1.74528</v>
      </c>
      <c r="X126" s="188">
        <f t="shared" si="38"/>
        <v>3.3695999999999997</v>
      </c>
      <c r="Y126" s="188">
        <f t="shared" si="39"/>
        <v>5.114879999999999</v>
      </c>
      <c r="Z126" s="192">
        <f t="shared" si="50"/>
        <v>48.48</v>
      </c>
      <c r="AA126" s="192">
        <f t="shared" si="51"/>
        <v>93.6</v>
      </c>
      <c r="AB126" s="192">
        <f t="shared" si="42"/>
        <v>142.07999999999998</v>
      </c>
      <c r="AC126" s="62">
        <f t="shared" si="43"/>
        <v>606</v>
      </c>
      <c r="AD126" s="62">
        <f t="shared" si="44"/>
        <v>1170</v>
      </c>
      <c r="AE126" s="62">
        <f t="shared" si="45"/>
        <v>1776</v>
      </c>
      <c r="AF126" s="49" t="s">
        <v>363</v>
      </c>
      <c r="AG126" s="49">
        <v>6</v>
      </c>
      <c r="AH126" s="49">
        <v>3</v>
      </c>
      <c r="AI126" s="49" t="s">
        <v>364</v>
      </c>
      <c r="AJ126" s="49">
        <v>212</v>
      </c>
      <c r="AK126" s="49">
        <v>255</v>
      </c>
      <c r="AL126" s="49" t="s">
        <v>716</v>
      </c>
      <c r="AM126" s="49">
        <v>49</v>
      </c>
      <c r="AN126" s="49">
        <v>182</v>
      </c>
      <c r="AO126" s="49" t="s">
        <v>469</v>
      </c>
      <c r="AP126" s="49">
        <v>9</v>
      </c>
      <c r="AQ126" s="49">
        <v>142</v>
      </c>
      <c r="AR126" s="49" t="s">
        <v>470</v>
      </c>
      <c r="AS126" s="49">
        <v>33</v>
      </c>
      <c r="AT126" s="49">
        <v>148</v>
      </c>
      <c r="AU126" s="49" t="s">
        <v>471</v>
      </c>
      <c r="AV126" s="49">
        <v>117</v>
      </c>
      <c r="AW126" s="49">
        <v>218</v>
      </c>
      <c r="AX126" s="49" t="s">
        <v>472</v>
      </c>
      <c r="AY126" s="49">
        <v>180</v>
      </c>
      <c r="AZ126" s="49">
        <v>222</v>
      </c>
      <c r="IT126" s="44"/>
      <c r="IU126" s="44"/>
      <c r="IV126" s="44"/>
    </row>
    <row r="127" spans="1:256" ht="13.5" customHeight="1">
      <c r="A127" s="20" t="s">
        <v>526</v>
      </c>
      <c r="B127" s="21" t="s">
        <v>727</v>
      </c>
      <c r="C127" s="22" t="s">
        <v>724</v>
      </c>
      <c r="D127" s="22"/>
      <c r="E127" s="23" t="s">
        <v>728</v>
      </c>
      <c r="F127" s="23" t="s">
        <v>32</v>
      </c>
      <c r="G127" s="21" t="s">
        <v>30</v>
      </c>
      <c r="H127" s="23" t="s">
        <v>729</v>
      </c>
      <c r="I127" s="25">
        <v>4</v>
      </c>
      <c r="J127" s="24" t="s">
        <v>341</v>
      </c>
      <c r="K127" s="64">
        <v>1.32</v>
      </c>
      <c r="L127" s="26">
        <v>2.11</v>
      </c>
      <c r="M127" s="26">
        <v>0</v>
      </c>
      <c r="N127" s="26">
        <f t="shared" si="36"/>
        <v>3.4299999999999997</v>
      </c>
      <c r="O127" s="65" t="s">
        <v>174</v>
      </c>
      <c r="P127" s="65" t="s">
        <v>175</v>
      </c>
      <c r="Q127" s="66" t="s">
        <v>176</v>
      </c>
      <c r="R127" s="65" t="s">
        <v>174</v>
      </c>
      <c r="S127" s="65" t="s">
        <v>175</v>
      </c>
      <c r="T127" s="21" t="s">
        <v>38</v>
      </c>
      <c r="U127" s="21" t="s">
        <v>39</v>
      </c>
      <c r="V127" s="58" t="s">
        <v>40</v>
      </c>
      <c r="W127" s="190">
        <f t="shared" si="37"/>
        <v>1.5321600000000002</v>
      </c>
      <c r="X127" s="188">
        <f t="shared" si="38"/>
        <v>3.2256</v>
      </c>
      <c r="Y127" s="188">
        <f t="shared" si="39"/>
        <v>4.75776</v>
      </c>
      <c r="Z127" s="192">
        <f t="shared" si="50"/>
        <v>42.56</v>
      </c>
      <c r="AA127" s="192">
        <f t="shared" si="51"/>
        <v>89.6</v>
      </c>
      <c r="AB127" s="192">
        <f t="shared" si="42"/>
        <v>132.16</v>
      </c>
      <c r="AC127" s="62">
        <f t="shared" si="43"/>
        <v>532</v>
      </c>
      <c r="AD127" s="62">
        <f t="shared" si="44"/>
        <v>1120</v>
      </c>
      <c r="AE127" s="62">
        <f t="shared" si="45"/>
        <v>1652</v>
      </c>
      <c r="AF127" s="49" t="s">
        <v>363</v>
      </c>
      <c r="AG127" s="49">
        <v>128</v>
      </c>
      <c r="AH127" s="49">
        <v>124</v>
      </c>
      <c r="AI127" s="49" t="s">
        <v>467</v>
      </c>
      <c r="AJ127" s="49">
        <v>91</v>
      </c>
      <c r="AK127" s="49">
        <v>164</v>
      </c>
      <c r="AL127" s="49" t="s">
        <v>468</v>
      </c>
      <c r="AM127" s="49">
        <v>39</v>
      </c>
      <c r="AN127" s="49">
        <v>167</v>
      </c>
      <c r="AO127" s="49" t="s">
        <v>469</v>
      </c>
      <c r="AP127" s="49">
        <v>4</v>
      </c>
      <c r="AQ127" s="49">
        <v>137</v>
      </c>
      <c r="AR127" s="49" t="s">
        <v>470</v>
      </c>
      <c r="AS127" s="49">
        <v>30</v>
      </c>
      <c r="AT127" s="49">
        <v>162</v>
      </c>
      <c r="AU127" s="49" t="s">
        <v>471</v>
      </c>
      <c r="AV127" s="49">
        <v>97</v>
      </c>
      <c r="AW127" s="49">
        <v>188</v>
      </c>
      <c r="AX127" s="49" t="s">
        <v>472</v>
      </c>
      <c r="AY127" s="49">
        <v>143</v>
      </c>
      <c r="AZ127" s="49">
        <v>178</v>
      </c>
      <c r="IT127" s="44"/>
      <c r="IU127" s="44"/>
      <c r="IV127" s="44"/>
    </row>
    <row r="128" spans="1:256" ht="13.5" customHeight="1">
      <c r="A128" s="20" t="s">
        <v>449</v>
      </c>
      <c r="B128" s="21" t="s">
        <v>730</v>
      </c>
      <c r="C128" s="22" t="s">
        <v>731</v>
      </c>
      <c r="D128" s="22"/>
      <c r="E128" s="23"/>
      <c r="F128" s="23" t="s">
        <v>32</v>
      </c>
      <c r="G128" s="21" t="s">
        <v>30</v>
      </c>
      <c r="H128" s="23" t="s">
        <v>732</v>
      </c>
      <c r="I128" s="25">
        <v>4</v>
      </c>
      <c r="J128" s="24" t="s">
        <v>341</v>
      </c>
      <c r="K128" s="64">
        <v>2.64</v>
      </c>
      <c r="L128" s="26">
        <v>3.96</v>
      </c>
      <c r="M128" s="26">
        <v>0</v>
      </c>
      <c r="N128" s="26">
        <f t="shared" si="36"/>
        <v>6.6</v>
      </c>
      <c r="O128" s="65" t="s">
        <v>174</v>
      </c>
      <c r="P128" s="65" t="s">
        <v>175</v>
      </c>
      <c r="Q128" s="66" t="s">
        <v>176</v>
      </c>
      <c r="R128" s="65" t="s">
        <v>174</v>
      </c>
      <c r="S128" s="65" t="s">
        <v>175</v>
      </c>
      <c r="T128" s="21" t="s">
        <v>38</v>
      </c>
      <c r="U128" s="21" t="s">
        <v>39</v>
      </c>
      <c r="V128" s="58" t="s">
        <v>40</v>
      </c>
      <c r="W128" s="190">
        <f t="shared" si="37"/>
        <v>2.69856</v>
      </c>
      <c r="X128" s="188">
        <f t="shared" si="38"/>
        <v>4.8816</v>
      </c>
      <c r="Y128" s="188">
        <f t="shared" si="39"/>
        <v>7.580159999999999</v>
      </c>
      <c r="Z128" s="192">
        <f t="shared" si="50"/>
        <v>74.96</v>
      </c>
      <c r="AA128" s="192">
        <f t="shared" si="51"/>
        <v>135.6</v>
      </c>
      <c r="AB128" s="192">
        <f t="shared" si="42"/>
        <v>210.56</v>
      </c>
      <c r="AC128" s="62">
        <f t="shared" si="43"/>
        <v>937</v>
      </c>
      <c r="AD128" s="62">
        <f t="shared" si="44"/>
        <v>1695</v>
      </c>
      <c r="AE128" s="62">
        <f t="shared" si="45"/>
        <v>2632</v>
      </c>
      <c r="AF128" s="49" t="s">
        <v>733</v>
      </c>
      <c r="AG128" s="49">
        <v>196</v>
      </c>
      <c r="AH128" s="49">
        <v>117</v>
      </c>
      <c r="AI128" s="49" t="s">
        <v>734</v>
      </c>
      <c r="AJ128" s="49">
        <v>150</v>
      </c>
      <c r="AK128" s="49">
        <v>240</v>
      </c>
      <c r="AL128" s="49" t="s">
        <v>735</v>
      </c>
      <c r="AM128" s="49">
        <v>86</v>
      </c>
      <c r="AN128" s="49">
        <v>277</v>
      </c>
      <c r="AO128" s="49" t="s">
        <v>736</v>
      </c>
      <c r="AP128" s="49">
        <v>20</v>
      </c>
      <c r="AQ128" s="49">
        <v>204</v>
      </c>
      <c r="AR128" s="49" t="s">
        <v>737</v>
      </c>
      <c r="AS128" s="49">
        <v>47</v>
      </c>
      <c r="AT128" s="49">
        <v>240</v>
      </c>
      <c r="AU128" s="49" t="s">
        <v>738</v>
      </c>
      <c r="AV128" s="49">
        <v>164</v>
      </c>
      <c r="AW128" s="49">
        <v>309</v>
      </c>
      <c r="AX128" s="49" t="s">
        <v>739</v>
      </c>
      <c r="AY128" s="49">
        <v>274</v>
      </c>
      <c r="AZ128" s="49">
        <v>308</v>
      </c>
      <c r="IT128" s="44"/>
      <c r="IU128" s="44"/>
      <c r="IV128" s="44"/>
    </row>
    <row r="129" spans="1:256" ht="13.5" customHeight="1">
      <c r="A129" s="20" t="s">
        <v>533</v>
      </c>
      <c r="B129" s="21" t="s">
        <v>740</v>
      </c>
      <c r="C129" s="22" t="s">
        <v>741</v>
      </c>
      <c r="D129" s="22"/>
      <c r="E129" s="23"/>
      <c r="F129" s="23" t="s">
        <v>32</v>
      </c>
      <c r="G129" s="21" t="s">
        <v>30</v>
      </c>
      <c r="H129" s="23" t="s">
        <v>742</v>
      </c>
      <c r="I129" s="25">
        <v>1</v>
      </c>
      <c r="J129" s="24" t="s">
        <v>341</v>
      </c>
      <c r="K129" s="64">
        <v>2.11</v>
      </c>
      <c r="L129" s="26">
        <v>3.43</v>
      </c>
      <c r="M129" s="26">
        <v>0</v>
      </c>
      <c r="N129" s="26">
        <f t="shared" si="36"/>
        <v>5.54</v>
      </c>
      <c r="O129" s="65" t="s">
        <v>174</v>
      </c>
      <c r="P129" s="65" t="s">
        <v>175</v>
      </c>
      <c r="Q129" s="66" t="s">
        <v>176</v>
      </c>
      <c r="R129" s="65" t="s">
        <v>174</v>
      </c>
      <c r="S129" s="65" t="s">
        <v>175</v>
      </c>
      <c r="T129" s="21" t="s">
        <v>38</v>
      </c>
      <c r="U129" s="21" t="s">
        <v>39</v>
      </c>
      <c r="V129" s="58" t="s">
        <v>40</v>
      </c>
      <c r="W129" s="190">
        <f t="shared" si="37"/>
        <v>2.2607999999999997</v>
      </c>
      <c r="X129" s="188">
        <f t="shared" si="38"/>
        <v>3.9801599999999997</v>
      </c>
      <c r="Y129" s="188">
        <f t="shared" si="39"/>
        <v>6.240959999999999</v>
      </c>
      <c r="Z129" s="192">
        <f t="shared" si="50"/>
        <v>62.8</v>
      </c>
      <c r="AA129" s="192">
        <f t="shared" si="51"/>
        <v>110.56</v>
      </c>
      <c r="AB129" s="192">
        <f t="shared" si="42"/>
        <v>173.36</v>
      </c>
      <c r="AC129" s="62">
        <f t="shared" si="43"/>
        <v>785</v>
      </c>
      <c r="AD129" s="62">
        <f t="shared" si="44"/>
        <v>1382</v>
      </c>
      <c r="AE129" s="62">
        <f t="shared" si="45"/>
        <v>2167</v>
      </c>
      <c r="AF129" s="49" t="s">
        <v>733</v>
      </c>
      <c r="AG129" s="49">
        <v>188</v>
      </c>
      <c r="AH129" s="49">
        <v>130</v>
      </c>
      <c r="AI129" s="49" t="s">
        <v>734</v>
      </c>
      <c r="AJ129" s="49">
        <v>134</v>
      </c>
      <c r="AK129" s="49">
        <v>207</v>
      </c>
      <c r="AL129" s="49" t="s">
        <v>735</v>
      </c>
      <c r="AM129" s="49">
        <v>69</v>
      </c>
      <c r="AN129" s="49">
        <v>219</v>
      </c>
      <c r="AO129" s="49" t="s">
        <v>736</v>
      </c>
      <c r="AP129" s="49">
        <v>14</v>
      </c>
      <c r="AQ129" s="49">
        <v>159</v>
      </c>
      <c r="AR129" s="49" t="s">
        <v>737</v>
      </c>
      <c r="AS129" s="49">
        <v>40</v>
      </c>
      <c r="AT129" s="49">
        <v>196</v>
      </c>
      <c r="AU129" s="49" t="s">
        <v>738</v>
      </c>
      <c r="AV129" s="49">
        <v>129</v>
      </c>
      <c r="AW129" s="49">
        <v>233</v>
      </c>
      <c r="AX129" s="49" t="s">
        <v>739</v>
      </c>
      <c r="AY129" s="49">
        <v>211</v>
      </c>
      <c r="AZ129" s="49">
        <v>238</v>
      </c>
      <c r="IT129" s="44"/>
      <c r="IU129" s="44"/>
      <c r="IV129" s="44"/>
    </row>
    <row r="130" spans="1:256" ht="16.5" customHeight="1">
      <c r="A130" s="20" t="s">
        <v>743</v>
      </c>
      <c r="B130" s="21" t="s">
        <v>744</v>
      </c>
      <c r="C130" s="22" t="s">
        <v>62</v>
      </c>
      <c r="D130" s="22"/>
      <c r="E130" s="23" t="s">
        <v>112</v>
      </c>
      <c r="F130" s="23" t="s">
        <v>32</v>
      </c>
      <c r="G130" s="21" t="s">
        <v>30</v>
      </c>
      <c r="H130" s="23" t="s">
        <v>745</v>
      </c>
      <c r="I130" s="25">
        <v>4</v>
      </c>
      <c r="J130" s="24" t="s">
        <v>341</v>
      </c>
      <c r="K130" s="64">
        <v>15.58</v>
      </c>
      <c r="L130" s="26">
        <v>10.56</v>
      </c>
      <c r="M130" s="26">
        <v>0</v>
      </c>
      <c r="N130" s="26">
        <f t="shared" si="36"/>
        <v>26.14</v>
      </c>
      <c r="O130" s="65" t="s">
        <v>174</v>
      </c>
      <c r="P130" s="65" t="s">
        <v>175</v>
      </c>
      <c r="Q130" s="66" t="s">
        <v>176</v>
      </c>
      <c r="R130" s="65" t="s">
        <v>174</v>
      </c>
      <c r="S130" s="65" t="s">
        <v>175</v>
      </c>
      <c r="T130" s="21" t="s">
        <v>38</v>
      </c>
      <c r="U130" s="21" t="s">
        <v>39</v>
      </c>
      <c r="V130" s="58" t="s">
        <v>40</v>
      </c>
      <c r="W130" s="190">
        <f t="shared" si="37"/>
        <v>22.10688</v>
      </c>
      <c r="X130" s="188">
        <f t="shared" si="38"/>
        <v>10.88352</v>
      </c>
      <c r="Y130" s="188">
        <f t="shared" si="39"/>
        <v>32.9904</v>
      </c>
      <c r="Z130" s="192">
        <f t="shared" si="50"/>
        <v>614.08</v>
      </c>
      <c r="AA130" s="192">
        <f t="shared" si="51"/>
        <v>302.32</v>
      </c>
      <c r="AB130" s="192">
        <f t="shared" si="42"/>
        <v>916.4000000000001</v>
      </c>
      <c r="AC130" s="62">
        <f t="shared" si="43"/>
        <v>7676</v>
      </c>
      <c r="AD130" s="62">
        <f t="shared" si="44"/>
        <v>3779</v>
      </c>
      <c r="AE130" s="62">
        <f t="shared" si="45"/>
        <v>11455</v>
      </c>
      <c r="AF130" s="49" t="s">
        <v>363</v>
      </c>
      <c r="AG130" s="49">
        <v>320</v>
      </c>
      <c r="AH130" s="49">
        <v>251</v>
      </c>
      <c r="AI130" s="49" t="s">
        <v>640</v>
      </c>
      <c r="AJ130" s="49">
        <v>1793</v>
      </c>
      <c r="AK130" s="49">
        <v>1068</v>
      </c>
      <c r="AL130" s="49" t="s">
        <v>641</v>
      </c>
      <c r="AM130" s="49">
        <v>1120</v>
      </c>
      <c r="AN130" s="49">
        <v>382</v>
      </c>
      <c r="AO130" s="49" t="s">
        <v>642</v>
      </c>
      <c r="AP130" s="49">
        <v>826</v>
      </c>
      <c r="AQ130" s="49">
        <v>89</v>
      </c>
      <c r="AR130" s="49" t="s">
        <v>264</v>
      </c>
      <c r="AS130" s="49">
        <v>917</v>
      </c>
      <c r="AT130" s="49">
        <v>160</v>
      </c>
      <c r="AU130" s="49" t="s">
        <v>643</v>
      </c>
      <c r="AV130" s="49">
        <v>1313</v>
      </c>
      <c r="AW130" s="49">
        <v>618</v>
      </c>
      <c r="AX130" s="49" t="s">
        <v>644</v>
      </c>
      <c r="AY130" s="49">
        <v>1387</v>
      </c>
      <c r="AZ130" s="49">
        <v>1211</v>
      </c>
      <c r="IT130" s="44"/>
      <c r="IU130" s="44"/>
      <c r="IV130" s="44"/>
    </row>
    <row r="131" spans="1:256" ht="13.5" customHeight="1">
      <c r="A131" s="20" t="s">
        <v>746</v>
      </c>
      <c r="B131" s="21" t="s">
        <v>747</v>
      </c>
      <c r="C131" s="22" t="s">
        <v>748</v>
      </c>
      <c r="D131" s="22"/>
      <c r="E131" s="23"/>
      <c r="F131" s="23" t="s">
        <v>32</v>
      </c>
      <c r="G131" s="21" t="s">
        <v>30</v>
      </c>
      <c r="H131" s="23" t="s">
        <v>749</v>
      </c>
      <c r="I131" s="25">
        <v>11</v>
      </c>
      <c r="J131" s="24" t="s">
        <v>750</v>
      </c>
      <c r="K131" s="64">
        <v>26.93</v>
      </c>
      <c r="L131" s="26">
        <v>0</v>
      </c>
      <c r="M131" s="26">
        <v>0</v>
      </c>
      <c r="N131" s="26">
        <f t="shared" si="36"/>
        <v>26.93</v>
      </c>
      <c r="O131" s="65" t="s">
        <v>174</v>
      </c>
      <c r="P131" s="65" t="s">
        <v>175</v>
      </c>
      <c r="Q131" s="66" t="s">
        <v>176</v>
      </c>
      <c r="R131" s="65" t="s">
        <v>174</v>
      </c>
      <c r="S131" s="65" t="s">
        <v>175</v>
      </c>
      <c r="T131" s="21" t="s">
        <v>38</v>
      </c>
      <c r="U131" s="21" t="s">
        <v>39</v>
      </c>
      <c r="V131" s="58" t="s">
        <v>40</v>
      </c>
      <c r="W131" s="190">
        <f t="shared" si="37"/>
        <v>30.46153846153846</v>
      </c>
      <c r="X131" s="188">
        <f t="shared" si="38"/>
        <v>0</v>
      </c>
      <c r="Y131" s="188">
        <f t="shared" si="39"/>
        <v>30.46153846153846</v>
      </c>
      <c r="Z131" s="192">
        <f aca="true" t="shared" si="52" ref="Z131:Z163">AC131/13</f>
        <v>846.1538461538462</v>
      </c>
      <c r="AA131" s="192">
        <f aca="true" t="shared" si="53" ref="AA131:AA163">AD131/13</f>
        <v>0</v>
      </c>
      <c r="AB131" s="192">
        <f t="shared" si="42"/>
        <v>846.1538461538462</v>
      </c>
      <c r="AC131" s="62">
        <f t="shared" si="43"/>
        <v>11000</v>
      </c>
      <c r="AD131" s="62">
        <f t="shared" si="44"/>
        <v>0</v>
      </c>
      <c r="AE131" s="62">
        <f t="shared" si="45"/>
        <v>11000</v>
      </c>
      <c r="AF131" s="49" t="s">
        <v>346</v>
      </c>
      <c r="AG131" s="49">
        <v>1542</v>
      </c>
      <c r="AH131" s="49">
        <v>0</v>
      </c>
      <c r="AI131" s="49" t="s">
        <v>751</v>
      </c>
      <c r="AJ131" s="49">
        <v>1856</v>
      </c>
      <c r="AK131" s="49">
        <v>0</v>
      </c>
      <c r="AL131" s="49" t="s">
        <v>752</v>
      </c>
      <c r="AM131" s="49">
        <v>1221</v>
      </c>
      <c r="AN131" s="49">
        <v>0</v>
      </c>
      <c r="AO131" s="49" t="s">
        <v>753</v>
      </c>
      <c r="AP131" s="49">
        <v>1135</v>
      </c>
      <c r="AQ131" s="49">
        <v>0</v>
      </c>
      <c r="AR131" s="49" t="s">
        <v>754</v>
      </c>
      <c r="AS131" s="49">
        <v>1559</v>
      </c>
      <c r="AT131" s="49">
        <v>0</v>
      </c>
      <c r="AU131" s="49" t="s">
        <v>755</v>
      </c>
      <c r="AV131" s="49">
        <v>1796</v>
      </c>
      <c r="AW131" s="49">
        <v>0</v>
      </c>
      <c r="AX131" s="49" t="s">
        <v>756</v>
      </c>
      <c r="AY131" s="49">
        <v>1891</v>
      </c>
      <c r="AZ131" s="49">
        <v>0</v>
      </c>
      <c r="IT131" s="44"/>
      <c r="IU131" s="44"/>
      <c r="IV131" s="44"/>
    </row>
    <row r="132" spans="1:256" ht="13.5" customHeight="1">
      <c r="A132" s="20" t="s">
        <v>757</v>
      </c>
      <c r="B132" s="21" t="s">
        <v>758</v>
      </c>
      <c r="C132" s="22" t="s">
        <v>89</v>
      </c>
      <c r="D132" s="22"/>
      <c r="E132" s="23"/>
      <c r="F132" s="23" t="s">
        <v>32</v>
      </c>
      <c r="G132" s="21" t="s">
        <v>30</v>
      </c>
      <c r="H132" s="23" t="s">
        <v>759</v>
      </c>
      <c r="I132" s="25">
        <v>1</v>
      </c>
      <c r="J132" s="24" t="s">
        <v>750</v>
      </c>
      <c r="K132" s="64">
        <v>15.05</v>
      </c>
      <c r="L132" s="26">
        <v>0</v>
      </c>
      <c r="M132" s="26">
        <v>0</v>
      </c>
      <c r="N132" s="26">
        <f t="shared" si="36"/>
        <v>15.05</v>
      </c>
      <c r="O132" s="65" t="s">
        <v>174</v>
      </c>
      <c r="P132" s="65" t="s">
        <v>175</v>
      </c>
      <c r="Q132" s="66" t="s">
        <v>176</v>
      </c>
      <c r="R132" s="65" t="s">
        <v>174</v>
      </c>
      <c r="S132" s="65" t="s">
        <v>175</v>
      </c>
      <c r="T132" s="21" t="s">
        <v>38</v>
      </c>
      <c r="U132" s="21" t="s">
        <v>39</v>
      </c>
      <c r="V132" s="58" t="s">
        <v>40</v>
      </c>
      <c r="W132" s="190">
        <f t="shared" si="37"/>
        <v>15.671076923076924</v>
      </c>
      <c r="X132" s="188">
        <f t="shared" si="38"/>
        <v>0</v>
      </c>
      <c r="Y132" s="188">
        <f t="shared" si="39"/>
        <v>15.671076923076924</v>
      </c>
      <c r="Z132" s="192">
        <f t="shared" si="52"/>
        <v>435.3076923076923</v>
      </c>
      <c r="AA132" s="192">
        <f t="shared" si="53"/>
        <v>0</v>
      </c>
      <c r="AB132" s="192">
        <f t="shared" si="42"/>
        <v>435.3076923076923</v>
      </c>
      <c r="AC132" s="62">
        <f>AG132+AJ132+AM132+AP132+AS132+AV132+AY132+BB132</f>
        <v>5659</v>
      </c>
      <c r="AD132" s="62">
        <f t="shared" si="44"/>
        <v>0</v>
      </c>
      <c r="AE132" s="62">
        <f t="shared" si="45"/>
        <v>5659</v>
      </c>
      <c r="AF132" s="49" t="s">
        <v>506</v>
      </c>
      <c r="AG132" s="49">
        <v>735</v>
      </c>
      <c r="AH132" s="49">
        <v>0</v>
      </c>
      <c r="AI132" s="49" t="s">
        <v>760</v>
      </c>
      <c r="AJ132" s="49">
        <v>362</v>
      </c>
      <c r="AK132" s="49">
        <v>0</v>
      </c>
      <c r="AL132" s="49" t="s">
        <v>761</v>
      </c>
      <c r="AM132" s="49">
        <v>565</v>
      </c>
      <c r="AN132" s="49">
        <v>0</v>
      </c>
      <c r="AO132" s="49" t="s">
        <v>762</v>
      </c>
      <c r="AP132" s="49">
        <v>592</v>
      </c>
      <c r="AQ132" s="49">
        <v>0</v>
      </c>
      <c r="AR132" s="49" t="s">
        <v>763</v>
      </c>
      <c r="AS132" s="49">
        <v>601</v>
      </c>
      <c r="AT132" s="49">
        <v>0</v>
      </c>
      <c r="AU132" s="49" t="s">
        <v>764</v>
      </c>
      <c r="AV132" s="49">
        <v>805</v>
      </c>
      <c r="AW132" s="49">
        <v>0</v>
      </c>
      <c r="AX132" s="49" t="s">
        <v>401</v>
      </c>
      <c r="AY132" s="28">
        <v>848</v>
      </c>
      <c r="AZ132" s="49">
        <v>0</v>
      </c>
      <c r="BA132" s="49" t="s">
        <v>765</v>
      </c>
      <c r="BB132" s="49">
        <v>1151</v>
      </c>
      <c r="BC132" s="49">
        <v>0</v>
      </c>
      <c r="IT132" s="44"/>
      <c r="IU132" s="44"/>
      <c r="IV132" s="44"/>
    </row>
    <row r="133" spans="1:256" ht="13.5" customHeight="1">
      <c r="A133" s="20" t="s">
        <v>766</v>
      </c>
      <c r="B133" s="21" t="s">
        <v>767</v>
      </c>
      <c r="C133" s="22" t="s">
        <v>768</v>
      </c>
      <c r="D133" s="22"/>
      <c r="E133" s="23"/>
      <c r="F133" s="23" t="s">
        <v>32</v>
      </c>
      <c r="G133" s="21" t="s">
        <v>30</v>
      </c>
      <c r="H133" s="23" t="s">
        <v>769</v>
      </c>
      <c r="I133" s="25">
        <v>4</v>
      </c>
      <c r="J133" s="24" t="s">
        <v>341</v>
      </c>
      <c r="K133" s="64">
        <v>3.96</v>
      </c>
      <c r="L133" s="26">
        <v>5.02</v>
      </c>
      <c r="M133" s="26">
        <v>0</v>
      </c>
      <c r="N133" s="26">
        <f t="shared" si="36"/>
        <v>8.98</v>
      </c>
      <c r="O133" s="65" t="s">
        <v>174</v>
      </c>
      <c r="P133" s="65" t="s">
        <v>175</v>
      </c>
      <c r="Q133" s="66" t="s">
        <v>176</v>
      </c>
      <c r="R133" s="65" t="s">
        <v>174</v>
      </c>
      <c r="S133" s="65" t="s">
        <v>175</v>
      </c>
      <c r="T133" s="21" t="s">
        <v>38</v>
      </c>
      <c r="U133" s="21" t="s">
        <v>39</v>
      </c>
      <c r="V133" s="58" t="s">
        <v>40</v>
      </c>
      <c r="W133" s="190">
        <f t="shared" si="37"/>
        <v>2.7110769230769227</v>
      </c>
      <c r="X133" s="188">
        <f t="shared" si="38"/>
        <v>4.932</v>
      </c>
      <c r="Y133" s="188">
        <f t="shared" si="39"/>
        <v>7.643076923076923</v>
      </c>
      <c r="Z133" s="192">
        <f t="shared" si="52"/>
        <v>75.3076923076923</v>
      </c>
      <c r="AA133" s="192">
        <f t="shared" si="53"/>
        <v>137</v>
      </c>
      <c r="AB133" s="192">
        <f t="shared" si="42"/>
        <v>212.30769230769232</v>
      </c>
      <c r="AC133" s="62">
        <f aca="true" t="shared" si="54" ref="AC133:AC185">AG133+AJ133+AM133+AP133+AS133+AV133+AY133</f>
        <v>979</v>
      </c>
      <c r="AD133" s="62">
        <f t="shared" si="44"/>
        <v>1781</v>
      </c>
      <c r="AE133" s="62">
        <f t="shared" si="45"/>
        <v>2760</v>
      </c>
      <c r="AF133" s="49" t="s">
        <v>506</v>
      </c>
      <c r="AG133" s="49">
        <v>121</v>
      </c>
      <c r="AH133" s="49">
        <v>123</v>
      </c>
      <c r="AI133" s="49" t="s">
        <v>770</v>
      </c>
      <c r="AJ133" s="49">
        <v>156</v>
      </c>
      <c r="AK133" s="49">
        <v>277</v>
      </c>
      <c r="AL133" s="49" t="s">
        <v>762</v>
      </c>
      <c r="AM133" s="49">
        <v>47</v>
      </c>
      <c r="AN133" s="49">
        <v>232</v>
      </c>
      <c r="AO133" s="49" t="s">
        <v>763</v>
      </c>
      <c r="AP133" s="49">
        <v>14</v>
      </c>
      <c r="AQ133" s="49">
        <v>223</v>
      </c>
      <c r="AR133" s="49" t="s">
        <v>764</v>
      </c>
      <c r="AS133" s="49">
        <v>97</v>
      </c>
      <c r="AT133" s="49">
        <v>298</v>
      </c>
      <c r="AU133" s="49" t="s">
        <v>401</v>
      </c>
      <c r="AV133" s="49">
        <v>241</v>
      </c>
      <c r="AW133" s="49">
        <v>310</v>
      </c>
      <c r="AX133" s="49" t="s">
        <v>771</v>
      </c>
      <c r="AY133" s="49">
        <v>303</v>
      </c>
      <c r="AZ133" s="49">
        <v>318</v>
      </c>
      <c r="IT133" s="44"/>
      <c r="IU133" s="44"/>
      <c r="IV133" s="44"/>
    </row>
    <row r="134" spans="1:256" ht="13.5" customHeight="1">
      <c r="A134" s="20" t="s">
        <v>772</v>
      </c>
      <c r="B134" s="21" t="s">
        <v>773</v>
      </c>
      <c r="C134" s="22" t="s">
        <v>768</v>
      </c>
      <c r="D134" s="22"/>
      <c r="E134" s="23"/>
      <c r="F134" s="23" t="s">
        <v>32</v>
      </c>
      <c r="G134" s="21" t="s">
        <v>30</v>
      </c>
      <c r="H134" s="23" t="s">
        <v>774</v>
      </c>
      <c r="I134" s="25">
        <v>1</v>
      </c>
      <c r="J134" s="24" t="s">
        <v>51</v>
      </c>
      <c r="K134" s="64">
        <v>2.11</v>
      </c>
      <c r="L134" s="26">
        <v>0</v>
      </c>
      <c r="M134" s="26">
        <v>0</v>
      </c>
      <c r="N134" s="26">
        <f t="shared" si="36"/>
        <v>2.11</v>
      </c>
      <c r="O134" s="65" t="s">
        <v>174</v>
      </c>
      <c r="P134" s="65" t="s">
        <v>175</v>
      </c>
      <c r="Q134" s="66" t="s">
        <v>176</v>
      </c>
      <c r="R134" s="65" t="s">
        <v>174</v>
      </c>
      <c r="S134" s="65" t="s">
        <v>175</v>
      </c>
      <c r="T134" s="21" t="s">
        <v>38</v>
      </c>
      <c r="U134" s="21" t="s">
        <v>39</v>
      </c>
      <c r="V134" s="58" t="s">
        <v>40</v>
      </c>
      <c r="W134" s="190">
        <f t="shared" si="37"/>
        <v>1.9550769230769232</v>
      </c>
      <c r="X134" s="188">
        <f t="shared" si="38"/>
        <v>0</v>
      </c>
      <c r="Y134" s="188">
        <f t="shared" si="39"/>
        <v>1.9550769230769232</v>
      </c>
      <c r="Z134" s="192">
        <f t="shared" si="52"/>
        <v>54.30769230769231</v>
      </c>
      <c r="AA134" s="192">
        <f t="shared" si="53"/>
        <v>0</v>
      </c>
      <c r="AB134" s="192">
        <f t="shared" si="42"/>
        <v>54.30769230769231</v>
      </c>
      <c r="AC134" s="62">
        <f t="shared" si="54"/>
        <v>706</v>
      </c>
      <c r="AD134" s="62">
        <f t="shared" si="44"/>
        <v>0</v>
      </c>
      <c r="AE134" s="62">
        <f t="shared" si="45"/>
        <v>706</v>
      </c>
      <c r="AF134" s="49" t="s">
        <v>506</v>
      </c>
      <c r="AG134" s="49">
        <v>101</v>
      </c>
      <c r="AH134" s="49">
        <v>0</v>
      </c>
      <c r="AI134" s="49" t="s">
        <v>770</v>
      </c>
      <c r="AJ134" s="49">
        <v>126</v>
      </c>
      <c r="AK134" s="49">
        <v>0</v>
      </c>
      <c r="AL134" s="49" t="s">
        <v>775</v>
      </c>
      <c r="AM134" s="49">
        <v>86</v>
      </c>
      <c r="AN134" s="49">
        <v>0</v>
      </c>
      <c r="AO134" s="49" t="s">
        <v>763</v>
      </c>
      <c r="AP134" s="49">
        <v>77</v>
      </c>
      <c r="AQ134" s="49">
        <v>0</v>
      </c>
      <c r="AR134" s="49" t="s">
        <v>764</v>
      </c>
      <c r="AS134" s="49">
        <v>88</v>
      </c>
      <c r="AT134" s="49">
        <v>0</v>
      </c>
      <c r="AU134" s="49" t="s">
        <v>401</v>
      </c>
      <c r="AV134" s="49">
        <v>113</v>
      </c>
      <c r="AW134" s="49">
        <v>0</v>
      </c>
      <c r="AX134" s="49" t="s">
        <v>765</v>
      </c>
      <c r="AY134" s="49">
        <v>115</v>
      </c>
      <c r="AZ134" s="49">
        <v>0</v>
      </c>
      <c r="IT134" s="44"/>
      <c r="IU134" s="44"/>
      <c r="IV134" s="44"/>
    </row>
    <row r="135" spans="1:256" ht="13.5" customHeight="1">
      <c r="A135" s="20" t="s">
        <v>58</v>
      </c>
      <c r="B135" s="21" t="s">
        <v>776</v>
      </c>
      <c r="C135" s="22" t="s">
        <v>777</v>
      </c>
      <c r="D135" s="22"/>
      <c r="E135" s="23"/>
      <c r="F135" s="23" t="s">
        <v>32</v>
      </c>
      <c r="G135" s="21" t="s">
        <v>30</v>
      </c>
      <c r="H135" s="23" t="s">
        <v>778</v>
      </c>
      <c r="I135" s="25">
        <v>1</v>
      </c>
      <c r="J135" s="24" t="s">
        <v>341</v>
      </c>
      <c r="K135" s="64">
        <v>10.03</v>
      </c>
      <c r="L135" s="26">
        <v>13.2</v>
      </c>
      <c r="M135" s="26">
        <v>0</v>
      </c>
      <c r="N135" s="26">
        <f t="shared" si="36"/>
        <v>23.229999999999997</v>
      </c>
      <c r="O135" s="65" t="s">
        <v>174</v>
      </c>
      <c r="P135" s="65" t="s">
        <v>175</v>
      </c>
      <c r="Q135" s="66" t="s">
        <v>176</v>
      </c>
      <c r="R135" s="65" t="s">
        <v>174</v>
      </c>
      <c r="S135" s="65" t="s">
        <v>175</v>
      </c>
      <c r="T135" s="21" t="s">
        <v>38</v>
      </c>
      <c r="U135" s="21" t="s">
        <v>39</v>
      </c>
      <c r="V135" s="58" t="s">
        <v>40</v>
      </c>
      <c r="W135" s="190">
        <f t="shared" si="37"/>
        <v>9.598153846153847</v>
      </c>
      <c r="X135" s="188">
        <f t="shared" si="38"/>
        <v>16.571076923076923</v>
      </c>
      <c r="Y135" s="188">
        <f t="shared" si="39"/>
        <v>26.169230769230772</v>
      </c>
      <c r="Z135" s="192">
        <f t="shared" si="52"/>
        <v>266.61538461538464</v>
      </c>
      <c r="AA135" s="192">
        <f t="shared" si="53"/>
        <v>460.3076923076923</v>
      </c>
      <c r="AB135" s="192">
        <f t="shared" si="42"/>
        <v>726.9230769230769</v>
      </c>
      <c r="AC135" s="62">
        <f t="shared" si="54"/>
        <v>3466</v>
      </c>
      <c r="AD135" s="62">
        <f t="shared" si="44"/>
        <v>5984</v>
      </c>
      <c r="AE135" s="62">
        <f t="shared" si="45"/>
        <v>9450</v>
      </c>
      <c r="AF135" s="49" t="s">
        <v>346</v>
      </c>
      <c r="AG135" s="49">
        <v>602</v>
      </c>
      <c r="AH135" s="49">
        <v>599</v>
      </c>
      <c r="AI135" s="49" t="s">
        <v>751</v>
      </c>
      <c r="AJ135" s="49">
        <v>601</v>
      </c>
      <c r="AK135" s="49">
        <v>1004</v>
      </c>
      <c r="AL135" s="49" t="s">
        <v>752</v>
      </c>
      <c r="AM135" s="49">
        <v>167</v>
      </c>
      <c r="AN135" s="49">
        <v>758</v>
      </c>
      <c r="AO135" s="49" t="s">
        <v>753</v>
      </c>
      <c r="AP135" s="49">
        <v>55</v>
      </c>
      <c r="AQ135" s="49">
        <v>708</v>
      </c>
      <c r="AR135" s="49" t="s">
        <v>754</v>
      </c>
      <c r="AS135" s="49">
        <v>304</v>
      </c>
      <c r="AT135" s="49">
        <v>963</v>
      </c>
      <c r="AU135" s="49" t="s">
        <v>755</v>
      </c>
      <c r="AV135" s="49">
        <v>743</v>
      </c>
      <c r="AW135" s="49">
        <v>960</v>
      </c>
      <c r="AX135" s="49" t="s">
        <v>756</v>
      </c>
      <c r="AY135" s="49">
        <v>994</v>
      </c>
      <c r="AZ135" s="49">
        <v>992</v>
      </c>
      <c r="IT135" s="44"/>
      <c r="IU135" s="44"/>
      <c r="IV135" s="44"/>
    </row>
    <row r="136" spans="1:256" ht="13.5" customHeight="1">
      <c r="A136" s="20" t="s">
        <v>779</v>
      </c>
      <c r="B136" s="21" t="s">
        <v>780</v>
      </c>
      <c r="C136" s="22" t="s">
        <v>777</v>
      </c>
      <c r="D136" s="22"/>
      <c r="E136" s="23"/>
      <c r="F136" s="23" t="s">
        <v>32</v>
      </c>
      <c r="G136" s="21" t="s">
        <v>30</v>
      </c>
      <c r="H136" s="23" t="s">
        <v>781</v>
      </c>
      <c r="I136" s="25">
        <v>4</v>
      </c>
      <c r="J136" s="24" t="s">
        <v>341</v>
      </c>
      <c r="K136" s="64">
        <v>13.2</v>
      </c>
      <c r="L136" s="26">
        <v>17.16</v>
      </c>
      <c r="M136" s="26">
        <v>0</v>
      </c>
      <c r="N136" s="26">
        <f t="shared" si="36"/>
        <v>30.36</v>
      </c>
      <c r="O136" s="65" t="s">
        <v>174</v>
      </c>
      <c r="P136" s="65" t="s">
        <v>175</v>
      </c>
      <c r="Q136" s="66" t="s">
        <v>176</v>
      </c>
      <c r="R136" s="65" t="s">
        <v>174</v>
      </c>
      <c r="S136" s="65" t="s">
        <v>175</v>
      </c>
      <c r="T136" s="21" t="s">
        <v>38</v>
      </c>
      <c r="U136" s="21" t="s">
        <v>39</v>
      </c>
      <c r="V136" s="58" t="s">
        <v>40</v>
      </c>
      <c r="W136" s="190">
        <f t="shared" si="37"/>
        <v>10.387384615384615</v>
      </c>
      <c r="X136" s="188">
        <f t="shared" si="38"/>
        <v>17.055692307692308</v>
      </c>
      <c r="Y136" s="188">
        <f t="shared" si="39"/>
        <v>27.443076923076923</v>
      </c>
      <c r="Z136" s="192">
        <f t="shared" si="52"/>
        <v>288.53846153846155</v>
      </c>
      <c r="AA136" s="192">
        <f t="shared" si="53"/>
        <v>473.7692307692308</v>
      </c>
      <c r="AB136" s="192">
        <f t="shared" si="42"/>
        <v>762.3076923076924</v>
      </c>
      <c r="AC136" s="62">
        <f t="shared" si="54"/>
        <v>3751</v>
      </c>
      <c r="AD136" s="62">
        <f t="shared" si="44"/>
        <v>6159</v>
      </c>
      <c r="AE136" s="62">
        <f t="shared" si="45"/>
        <v>9910</v>
      </c>
      <c r="AF136" s="49" t="s">
        <v>346</v>
      </c>
      <c r="AG136" s="49">
        <v>762</v>
      </c>
      <c r="AH136" s="49">
        <v>769</v>
      </c>
      <c r="AI136" s="49" t="s">
        <v>751</v>
      </c>
      <c r="AJ136" s="49">
        <v>647</v>
      </c>
      <c r="AK136" s="49">
        <v>1058</v>
      </c>
      <c r="AL136" s="49" t="s">
        <v>752</v>
      </c>
      <c r="AM136" s="49">
        <v>187</v>
      </c>
      <c r="AN136" s="49">
        <v>751</v>
      </c>
      <c r="AO136" s="49" t="s">
        <v>753</v>
      </c>
      <c r="AP136" s="49">
        <v>92</v>
      </c>
      <c r="AQ136" s="49">
        <v>671</v>
      </c>
      <c r="AR136" s="49" t="s">
        <v>754</v>
      </c>
      <c r="AS136" s="49">
        <v>321</v>
      </c>
      <c r="AT136" s="49">
        <v>956</v>
      </c>
      <c r="AU136" s="49" t="s">
        <v>755</v>
      </c>
      <c r="AV136" s="49">
        <v>753</v>
      </c>
      <c r="AW136" s="49">
        <v>978</v>
      </c>
      <c r="AX136" s="49" t="s">
        <v>756</v>
      </c>
      <c r="AY136" s="49">
        <v>989</v>
      </c>
      <c r="AZ136" s="49">
        <v>976</v>
      </c>
      <c r="IT136" s="44"/>
      <c r="IU136" s="44"/>
      <c r="IV136" s="44"/>
    </row>
    <row r="137" spans="1:256" ht="18.75" customHeight="1">
      <c r="A137" s="20" t="s">
        <v>782</v>
      </c>
      <c r="B137" s="21" t="s">
        <v>783</v>
      </c>
      <c r="C137" s="22" t="s">
        <v>30</v>
      </c>
      <c r="D137" s="22" t="s">
        <v>784</v>
      </c>
      <c r="E137" s="23" t="s">
        <v>785</v>
      </c>
      <c r="F137" s="23" t="s">
        <v>32</v>
      </c>
      <c r="G137" s="21" t="s">
        <v>30</v>
      </c>
      <c r="H137" s="23" t="s">
        <v>786</v>
      </c>
      <c r="I137" s="25">
        <v>11</v>
      </c>
      <c r="J137" s="24" t="s">
        <v>750</v>
      </c>
      <c r="K137" s="64">
        <v>73.13</v>
      </c>
      <c r="L137" s="26">
        <v>0</v>
      </c>
      <c r="M137" s="26">
        <v>0</v>
      </c>
      <c r="N137" s="26">
        <f t="shared" si="36"/>
        <v>73.13</v>
      </c>
      <c r="O137" s="65" t="s">
        <v>174</v>
      </c>
      <c r="P137" s="65" t="s">
        <v>175</v>
      </c>
      <c r="Q137" s="66" t="s">
        <v>176</v>
      </c>
      <c r="R137" s="65" t="s">
        <v>174</v>
      </c>
      <c r="S137" s="65" t="s">
        <v>175</v>
      </c>
      <c r="T137" s="21" t="s">
        <v>38</v>
      </c>
      <c r="U137" s="21" t="s">
        <v>39</v>
      </c>
      <c r="V137" s="58" t="s">
        <v>40</v>
      </c>
      <c r="W137" s="190">
        <f t="shared" si="37"/>
        <v>45.548307692307695</v>
      </c>
      <c r="X137" s="188">
        <f t="shared" si="38"/>
        <v>0</v>
      </c>
      <c r="Y137" s="188">
        <f t="shared" si="39"/>
        <v>45.548307692307695</v>
      </c>
      <c r="Z137" s="192">
        <f t="shared" si="52"/>
        <v>1265.2307692307693</v>
      </c>
      <c r="AA137" s="192">
        <f t="shared" si="53"/>
        <v>0</v>
      </c>
      <c r="AB137" s="192">
        <f t="shared" si="42"/>
        <v>1265.2307692307693</v>
      </c>
      <c r="AC137" s="62">
        <f t="shared" si="54"/>
        <v>16448</v>
      </c>
      <c r="AD137" s="62">
        <f t="shared" si="44"/>
        <v>0</v>
      </c>
      <c r="AE137" s="62">
        <f t="shared" si="45"/>
        <v>16448</v>
      </c>
      <c r="AF137" s="49" t="s">
        <v>399</v>
      </c>
      <c r="AG137" s="49">
        <v>3740</v>
      </c>
      <c r="AH137" s="49">
        <v>0</v>
      </c>
      <c r="AI137" s="49" t="s">
        <v>392</v>
      </c>
      <c r="AJ137" s="49">
        <v>4465</v>
      </c>
      <c r="AK137" s="49">
        <v>0</v>
      </c>
      <c r="AL137" s="49" t="s">
        <v>393</v>
      </c>
      <c r="AM137" s="49">
        <v>2189</v>
      </c>
      <c r="AN137" s="49">
        <v>0</v>
      </c>
      <c r="AO137" s="49" t="s">
        <v>394</v>
      </c>
      <c r="AP137" s="49">
        <v>1975</v>
      </c>
      <c r="AQ137" s="49">
        <v>0</v>
      </c>
      <c r="AR137" s="49" t="s">
        <v>484</v>
      </c>
      <c r="AS137" s="49">
        <v>3266</v>
      </c>
      <c r="AT137" s="49">
        <v>0</v>
      </c>
      <c r="AU137" s="49" t="s">
        <v>787</v>
      </c>
      <c r="AV137" s="49">
        <v>813</v>
      </c>
      <c r="AW137" s="49">
        <v>0</v>
      </c>
      <c r="AX137" s="49" t="s">
        <v>402</v>
      </c>
      <c r="AY137" s="49">
        <v>0</v>
      </c>
      <c r="AZ137" s="49">
        <v>0</v>
      </c>
      <c r="IT137" s="44"/>
      <c r="IU137" s="44"/>
      <c r="IV137" s="44"/>
    </row>
    <row r="138" spans="1:256" ht="13.5" customHeight="1">
      <c r="A138" s="20" t="s">
        <v>480</v>
      </c>
      <c r="B138" s="21" t="s">
        <v>788</v>
      </c>
      <c r="C138" s="22" t="s">
        <v>30</v>
      </c>
      <c r="D138" s="22" t="s">
        <v>789</v>
      </c>
      <c r="E138" s="23"/>
      <c r="F138" s="23" t="s">
        <v>32</v>
      </c>
      <c r="G138" s="21" t="s">
        <v>30</v>
      </c>
      <c r="H138" s="23" t="s">
        <v>790</v>
      </c>
      <c r="I138" s="25">
        <v>11</v>
      </c>
      <c r="J138" s="24" t="s">
        <v>750</v>
      </c>
      <c r="K138" s="64">
        <v>228.89</v>
      </c>
      <c r="L138" s="26">
        <v>0</v>
      </c>
      <c r="M138" s="26">
        <v>0</v>
      </c>
      <c r="N138" s="26">
        <f t="shared" si="36"/>
        <v>228.89</v>
      </c>
      <c r="O138" s="65" t="s">
        <v>174</v>
      </c>
      <c r="P138" s="65" t="s">
        <v>175</v>
      </c>
      <c r="Q138" s="66" t="s">
        <v>176</v>
      </c>
      <c r="R138" s="65" t="s">
        <v>174</v>
      </c>
      <c r="S138" s="65" t="s">
        <v>175</v>
      </c>
      <c r="T138" s="21" t="s">
        <v>38</v>
      </c>
      <c r="U138" s="21" t="s">
        <v>39</v>
      </c>
      <c r="V138" s="58" t="s">
        <v>40</v>
      </c>
      <c r="W138" s="190">
        <f t="shared" si="37"/>
        <v>172.04953846153845</v>
      </c>
      <c r="X138" s="188">
        <f t="shared" si="38"/>
        <v>0</v>
      </c>
      <c r="Y138" s="188">
        <f t="shared" si="39"/>
        <v>172.04953846153845</v>
      </c>
      <c r="Z138" s="192">
        <f t="shared" si="52"/>
        <v>4779.153846153846</v>
      </c>
      <c r="AA138" s="192">
        <f t="shared" si="53"/>
        <v>0</v>
      </c>
      <c r="AB138" s="192">
        <f t="shared" si="42"/>
        <v>4779.153846153846</v>
      </c>
      <c r="AC138" s="62">
        <f t="shared" si="54"/>
        <v>62129</v>
      </c>
      <c r="AD138" s="62">
        <f t="shared" si="44"/>
        <v>0</v>
      </c>
      <c r="AE138" s="62">
        <f t="shared" si="45"/>
        <v>62129</v>
      </c>
      <c r="AF138" s="49" t="s">
        <v>317</v>
      </c>
      <c r="AG138" s="49">
        <v>15602</v>
      </c>
      <c r="AH138" s="49">
        <v>0</v>
      </c>
      <c r="AI138" s="49" t="s">
        <v>791</v>
      </c>
      <c r="AJ138" s="49">
        <v>15379</v>
      </c>
      <c r="AK138" s="49">
        <v>0</v>
      </c>
      <c r="AL138" s="49" t="s">
        <v>220</v>
      </c>
      <c r="AM138" s="49">
        <v>8716</v>
      </c>
      <c r="AN138" s="49">
        <v>0</v>
      </c>
      <c r="AO138" s="49" t="s">
        <v>792</v>
      </c>
      <c r="AP138" s="49">
        <v>6613</v>
      </c>
      <c r="AQ138" s="49">
        <v>0</v>
      </c>
      <c r="AR138" s="49" t="s">
        <v>793</v>
      </c>
      <c r="AS138" s="49">
        <v>12307</v>
      </c>
      <c r="AT138" s="49">
        <v>0</v>
      </c>
      <c r="AU138" s="49" t="s">
        <v>418</v>
      </c>
      <c r="AV138" s="49">
        <v>3509</v>
      </c>
      <c r="AW138" s="49">
        <v>0</v>
      </c>
      <c r="AX138" s="49" t="s">
        <v>794</v>
      </c>
      <c r="AY138" s="49">
        <v>3</v>
      </c>
      <c r="AZ138" s="49">
        <v>0</v>
      </c>
      <c r="IT138" s="44"/>
      <c r="IU138" s="44"/>
      <c r="IV138" s="44"/>
    </row>
    <row r="139" spans="1:256" ht="13.5" customHeight="1">
      <c r="A139" s="20" t="s">
        <v>795</v>
      </c>
      <c r="B139" s="21" t="s">
        <v>796</v>
      </c>
      <c r="C139" s="22" t="s">
        <v>797</v>
      </c>
      <c r="D139" s="22"/>
      <c r="E139" s="23"/>
      <c r="F139" s="23" t="s">
        <v>32</v>
      </c>
      <c r="G139" s="21" t="s">
        <v>30</v>
      </c>
      <c r="H139" s="23" t="s">
        <v>798</v>
      </c>
      <c r="I139" s="25">
        <v>11</v>
      </c>
      <c r="J139" s="24" t="s">
        <v>750</v>
      </c>
      <c r="K139" s="64">
        <v>90.02</v>
      </c>
      <c r="L139" s="26">
        <v>0</v>
      </c>
      <c r="M139" s="26">
        <v>0</v>
      </c>
      <c r="N139" s="26">
        <f t="shared" si="36"/>
        <v>90.02</v>
      </c>
      <c r="O139" s="65" t="s">
        <v>174</v>
      </c>
      <c r="P139" s="65" t="s">
        <v>175</v>
      </c>
      <c r="Q139" s="66" t="s">
        <v>176</v>
      </c>
      <c r="R139" s="65" t="s">
        <v>174</v>
      </c>
      <c r="S139" s="65" t="s">
        <v>175</v>
      </c>
      <c r="T139" s="21" t="s">
        <v>38</v>
      </c>
      <c r="U139" s="21" t="s">
        <v>39</v>
      </c>
      <c r="V139" s="58" t="s">
        <v>40</v>
      </c>
      <c r="W139" s="190">
        <f t="shared" si="37"/>
        <v>89.52923076923078</v>
      </c>
      <c r="X139" s="188">
        <f t="shared" si="38"/>
        <v>0</v>
      </c>
      <c r="Y139" s="188">
        <f t="shared" si="39"/>
        <v>89.52923076923078</v>
      </c>
      <c r="Z139" s="192">
        <f t="shared" si="52"/>
        <v>2486.923076923077</v>
      </c>
      <c r="AA139" s="192">
        <f t="shared" si="53"/>
        <v>0</v>
      </c>
      <c r="AB139" s="192">
        <f t="shared" si="42"/>
        <v>2486.923076923077</v>
      </c>
      <c r="AC139" s="62">
        <f t="shared" si="54"/>
        <v>32330</v>
      </c>
      <c r="AD139" s="62">
        <f t="shared" si="44"/>
        <v>0</v>
      </c>
      <c r="AE139" s="62">
        <f t="shared" si="45"/>
        <v>32330</v>
      </c>
      <c r="AF139" s="49" t="s">
        <v>506</v>
      </c>
      <c r="AG139" s="49">
        <v>5406</v>
      </c>
      <c r="AH139" s="49">
        <v>0</v>
      </c>
      <c r="AI139" s="49" t="s">
        <v>770</v>
      </c>
      <c r="AJ139" s="49">
        <v>5707</v>
      </c>
      <c r="AK139" s="49">
        <v>0</v>
      </c>
      <c r="AL139" s="49" t="s">
        <v>482</v>
      </c>
      <c r="AM139" s="49">
        <v>3420</v>
      </c>
      <c r="AN139" s="49">
        <v>0</v>
      </c>
      <c r="AO139" s="49" t="s">
        <v>491</v>
      </c>
      <c r="AP139" s="49">
        <v>2607</v>
      </c>
      <c r="AQ139" s="49">
        <v>0</v>
      </c>
      <c r="AR139" s="49" t="s">
        <v>799</v>
      </c>
      <c r="AS139" s="49">
        <v>4237</v>
      </c>
      <c r="AT139" s="49">
        <v>0</v>
      </c>
      <c r="AU139" s="49" t="s">
        <v>800</v>
      </c>
      <c r="AV139" s="49">
        <v>5880</v>
      </c>
      <c r="AW139" s="49">
        <v>0</v>
      </c>
      <c r="AX139" s="49" t="s">
        <v>493</v>
      </c>
      <c r="AY139" s="49">
        <v>5073</v>
      </c>
      <c r="AZ139" s="49">
        <v>0</v>
      </c>
      <c r="IT139" s="44"/>
      <c r="IU139" s="44"/>
      <c r="IV139" s="44"/>
    </row>
    <row r="140" spans="1:256" ht="13.5" customHeight="1">
      <c r="A140" s="20" t="s">
        <v>801</v>
      </c>
      <c r="B140" s="21" t="s">
        <v>802</v>
      </c>
      <c r="C140" s="22" t="s">
        <v>30</v>
      </c>
      <c r="D140" s="22" t="s">
        <v>789</v>
      </c>
      <c r="E140" s="23"/>
      <c r="F140" s="23" t="s">
        <v>32</v>
      </c>
      <c r="G140" s="21" t="s">
        <v>30</v>
      </c>
      <c r="H140" s="23" t="s">
        <v>803</v>
      </c>
      <c r="I140" s="25">
        <v>11</v>
      </c>
      <c r="J140" s="24" t="s">
        <v>750</v>
      </c>
      <c r="K140" s="64">
        <v>91.34</v>
      </c>
      <c r="L140" s="26">
        <v>0</v>
      </c>
      <c r="M140" s="26">
        <v>0</v>
      </c>
      <c r="N140" s="26">
        <f t="shared" si="36"/>
        <v>91.34</v>
      </c>
      <c r="O140" s="65" t="s">
        <v>174</v>
      </c>
      <c r="P140" s="65" t="s">
        <v>175</v>
      </c>
      <c r="Q140" s="66" t="s">
        <v>176</v>
      </c>
      <c r="R140" s="65" t="s">
        <v>174</v>
      </c>
      <c r="S140" s="65" t="s">
        <v>175</v>
      </c>
      <c r="T140" s="21" t="s">
        <v>38</v>
      </c>
      <c r="U140" s="21" t="s">
        <v>39</v>
      </c>
      <c r="V140" s="58" t="s">
        <v>40</v>
      </c>
      <c r="W140" s="190">
        <f t="shared" si="37"/>
        <v>83.28184615384616</v>
      </c>
      <c r="X140" s="188">
        <f t="shared" si="38"/>
        <v>0</v>
      </c>
      <c r="Y140" s="188">
        <f t="shared" si="39"/>
        <v>83.28184615384616</v>
      </c>
      <c r="Z140" s="192">
        <f t="shared" si="52"/>
        <v>2313.3846153846152</v>
      </c>
      <c r="AA140" s="192">
        <f t="shared" si="53"/>
        <v>0</v>
      </c>
      <c r="AB140" s="192">
        <f t="shared" si="42"/>
        <v>2313.3846153846152</v>
      </c>
      <c r="AC140" s="62">
        <f t="shared" si="54"/>
        <v>30074</v>
      </c>
      <c r="AD140" s="62">
        <f t="shared" si="44"/>
        <v>0</v>
      </c>
      <c r="AE140" s="62">
        <f t="shared" si="45"/>
        <v>30074</v>
      </c>
      <c r="AF140" s="49" t="s">
        <v>317</v>
      </c>
      <c r="AG140" s="49">
        <v>5804</v>
      </c>
      <c r="AH140" s="49">
        <v>0</v>
      </c>
      <c r="AI140" s="49" t="s">
        <v>791</v>
      </c>
      <c r="AJ140" s="49">
        <v>5444</v>
      </c>
      <c r="AK140" s="49">
        <v>0</v>
      </c>
      <c r="AL140" s="49" t="s">
        <v>220</v>
      </c>
      <c r="AM140" s="49">
        <v>3333</v>
      </c>
      <c r="AN140" s="49">
        <v>0</v>
      </c>
      <c r="AO140" s="49" t="s">
        <v>804</v>
      </c>
      <c r="AP140" s="49">
        <v>2677</v>
      </c>
      <c r="AQ140" s="49">
        <v>0</v>
      </c>
      <c r="AR140" s="49" t="s">
        <v>793</v>
      </c>
      <c r="AS140" s="49">
        <v>4209</v>
      </c>
      <c r="AT140" s="49">
        <v>0</v>
      </c>
      <c r="AU140" s="49" t="s">
        <v>418</v>
      </c>
      <c r="AV140" s="49">
        <v>6003</v>
      </c>
      <c r="AW140" s="49">
        <v>0</v>
      </c>
      <c r="AX140" s="49" t="s">
        <v>794</v>
      </c>
      <c r="AY140" s="49">
        <v>2604</v>
      </c>
      <c r="AZ140" s="49">
        <v>0</v>
      </c>
      <c r="IT140" s="44"/>
      <c r="IU140" s="44"/>
      <c r="IV140" s="44"/>
    </row>
    <row r="141" spans="1:256" ht="13.5" customHeight="1">
      <c r="A141" s="20" t="s">
        <v>805</v>
      </c>
      <c r="B141" s="21" t="s">
        <v>806</v>
      </c>
      <c r="C141" s="22" t="s">
        <v>30</v>
      </c>
      <c r="D141" s="22" t="s">
        <v>102</v>
      </c>
      <c r="E141" s="23" t="s">
        <v>807</v>
      </c>
      <c r="F141" s="23" t="s">
        <v>32</v>
      </c>
      <c r="G141" s="21" t="s">
        <v>30</v>
      </c>
      <c r="H141" s="70" t="s">
        <v>808</v>
      </c>
      <c r="I141" s="25">
        <v>11</v>
      </c>
      <c r="J141" s="24" t="s">
        <v>750</v>
      </c>
      <c r="K141" s="64">
        <v>145.2</v>
      </c>
      <c r="L141" s="26">
        <v>0</v>
      </c>
      <c r="M141" s="26">
        <v>0</v>
      </c>
      <c r="N141" s="26">
        <f t="shared" si="36"/>
        <v>145.2</v>
      </c>
      <c r="O141" s="65" t="s">
        <v>174</v>
      </c>
      <c r="P141" s="65" t="s">
        <v>175</v>
      </c>
      <c r="Q141" s="66" t="s">
        <v>176</v>
      </c>
      <c r="R141" s="65" t="s">
        <v>174</v>
      </c>
      <c r="S141" s="65" t="s">
        <v>175</v>
      </c>
      <c r="T141" s="21" t="s">
        <v>38</v>
      </c>
      <c r="U141" s="21" t="s">
        <v>39</v>
      </c>
      <c r="V141" s="58" t="s">
        <v>40</v>
      </c>
      <c r="W141" s="190">
        <f t="shared" si="37"/>
        <v>145.86923076923077</v>
      </c>
      <c r="X141" s="188">
        <f t="shared" si="38"/>
        <v>0</v>
      </c>
      <c r="Y141" s="188">
        <f t="shared" si="39"/>
        <v>145.86923076923077</v>
      </c>
      <c r="Z141" s="192">
        <f t="shared" si="52"/>
        <v>4051.923076923077</v>
      </c>
      <c r="AA141" s="192">
        <f t="shared" si="53"/>
        <v>0</v>
      </c>
      <c r="AB141" s="192">
        <f t="shared" si="42"/>
        <v>4051.923076923077</v>
      </c>
      <c r="AC141" s="62">
        <f t="shared" si="54"/>
        <v>52675</v>
      </c>
      <c r="AD141" s="62">
        <f t="shared" si="44"/>
        <v>0</v>
      </c>
      <c r="AE141" s="62">
        <f t="shared" si="45"/>
        <v>52675</v>
      </c>
      <c r="AF141" s="49" t="s">
        <v>218</v>
      </c>
      <c r="AG141" s="49">
        <v>9375</v>
      </c>
      <c r="AH141" s="49">
        <v>0</v>
      </c>
      <c r="AI141" s="49" t="s">
        <v>809</v>
      </c>
      <c r="AJ141" s="49">
        <v>8729</v>
      </c>
      <c r="AK141" s="49">
        <v>0</v>
      </c>
      <c r="AL141" s="49" t="s">
        <v>482</v>
      </c>
      <c r="AM141" s="49">
        <v>5489</v>
      </c>
      <c r="AN141" s="49">
        <v>0</v>
      </c>
      <c r="AO141" s="49" t="s">
        <v>810</v>
      </c>
      <c r="AP141" s="49">
        <v>3392</v>
      </c>
      <c r="AQ141" s="49">
        <v>0</v>
      </c>
      <c r="AR141" s="49" t="s">
        <v>811</v>
      </c>
      <c r="AS141" s="49">
        <v>6044</v>
      </c>
      <c r="AT141" s="49">
        <v>0</v>
      </c>
      <c r="AU141" s="49" t="s">
        <v>812</v>
      </c>
      <c r="AV141" s="49">
        <v>9168</v>
      </c>
      <c r="AW141" s="49">
        <v>0</v>
      </c>
      <c r="AX141" s="49" t="s">
        <v>813</v>
      </c>
      <c r="AY141" s="49">
        <v>10478</v>
      </c>
      <c r="AZ141" s="49">
        <v>0</v>
      </c>
      <c r="IT141" s="44"/>
      <c r="IU141" s="44"/>
      <c r="IV141" s="44"/>
    </row>
    <row r="142" spans="1:256" ht="13.5" customHeight="1">
      <c r="A142" s="20" t="s">
        <v>814</v>
      </c>
      <c r="B142" s="21" t="s">
        <v>815</v>
      </c>
      <c r="C142" s="22" t="s">
        <v>30</v>
      </c>
      <c r="D142" s="22" t="s">
        <v>816</v>
      </c>
      <c r="E142" s="23" t="s">
        <v>207</v>
      </c>
      <c r="F142" s="23" t="s">
        <v>32</v>
      </c>
      <c r="G142" s="21" t="s">
        <v>30</v>
      </c>
      <c r="H142" s="23" t="s">
        <v>817</v>
      </c>
      <c r="I142" s="25">
        <v>11</v>
      </c>
      <c r="J142" s="24" t="s">
        <v>750</v>
      </c>
      <c r="K142" s="64">
        <v>99.26</v>
      </c>
      <c r="L142" s="26">
        <v>0</v>
      </c>
      <c r="M142" s="26">
        <v>0</v>
      </c>
      <c r="N142" s="26">
        <f t="shared" si="36"/>
        <v>99.26</v>
      </c>
      <c r="O142" s="65" t="s">
        <v>174</v>
      </c>
      <c r="P142" s="65" t="s">
        <v>175</v>
      </c>
      <c r="Q142" s="66" t="s">
        <v>176</v>
      </c>
      <c r="R142" s="65" t="s">
        <v>174</v>
      </c>
      <c r="S142" s="65" t="s">
        <v>175</v>
      </c>
      <c r="T142" s="21" t="s">
        <v>38</v>
      </c>
      <c r="U142" s="21" t="s">
        <v>39</v>
      </c>
      <c r="V142" s="58" t="s">
        <v>40</v>
      </c>
      <c r="W142" s="190">
        <f t="shared" si="37"/>
        <v>103.28676923076922</v>
      </c>
      <c r="X142" s="188">
        <f t="shared" si="38"/>
        <v>0</v>
      </c>
      <c r="Y142" s="188">
        <f t="shared" si="39"/>
        <v>103.28676923076922</v>
      </c>
      <c r="Z142" s="192">
        <f t="shared" si="52"/>
        <v>2869.076923076923</v>
      </c>
      <c r="AA142" s="192">
        <f t="shared" si="53"/>
        <v>0</v>
      </c>
      <c r="AB142" s="192">
        <f t="shared" si="42"/>
        <v>2869.076923076923</v>
      </c>
      <c r="AC142" s="62">
        <f t="shared" si="54"/>
        <v>37298</v>
      </c>
      <c r="AD142" s="62">
        <f t="shared" si="44"/>
        <v>0</v>
      </c>
      <c r="AE142" s="62">
        <f t="shared" si="45"/>
        <v>37298</v>
      </c>
      <c r="AF142" s="49" t="s">
        <v>399</v>
      </c>
      <c r="AG142" s="49">
        <v>5692</v>
      </c>
      <c r="AH142" s="49">
        <v>0</v>
      </c>
      <c r="AI142" s="49" t="s">
        <v>392</v>
      </c>
      <c r="AJ142" s="49">
        <v>6169</v>
      </c>
      <c r="AK142" s="49">
        <v>0</v>
      </c>
      <c r="AL142" s="49" t="s">
        <v>818</v>
      </c>
      <c r="AM142" s="49">
        <v>3770</v>
      </c>
      <c r="AN142" s="49">
        <v>0</v>
      </c>
      <c r="AO142" s="49" t="s">
        <v>819</v>
      </c>
      <c r="AP142" s="49">
        <v>2832</v>
      </c>
      <c r="AQ142" s="49">
        <v>0</v>
      </c>
      <c r="AR142" s="49" t="s">
        <v>400</v>
      </c>
      <c r="AS142" s="49">
        <v>5080</v>
      </c>
      <c r="AT142" s="49">
        <v>0</v>
      </c>
      <c r="AU142" s="49" t="s">
        <v>401</v>
      </c>
      <c r="AV142" s="49">
        <v>6493</v>
      </c>
      <c r="AW142" s="49">
        <v>0</v>
      </c>
      <c r="AX142" s="49" t="s">
        <v>402</v>
      </c>
      <c r="AY142" s="49">
        <v>7262</v>
      </c>
      <c r="AZ142" s="49">
        <v>0</v>
      </c>
      <c r="IT142" s="44"/>
      <c r="IU142" s="44"/>
      <c r="IV142" s="44"/>
    </row>
    <row r="143" spans="1:256" ht="13.5" customHeight="1">
      <c r="A143" s="20" t="s">
        <v>820</v>
      </c>
      <c r="B143" s="21" t="s">
        <v>821</v>
      </c>
      <c r="C143" s="22" t="s">
        <v>30</v>
      </c>
      <c r="D143" s="22" t="s">
        <v>129</v>
      </c>
      <c r="E143" s="23" t="s">
        <v>207</v>
      </c>
      <c r="F143" s="23" t="s">
        <v>32</v>
      </c>
      <c r="G143" s="21" t="s">
        <v>30</v>
      </c>
      <c r="H143" s="23" t="s">
        <v>822</v>
      </c>
      <c r="I143" s="25">
        <v>7</v>
      </c>
      <c r="J143" s="24" t="s">
        <v>750</v>
      </c>
      <c r="K143" s="64">
        <v>100.06</v>
      </c>
      <c r="L143" s="26">
        <v>0</v>
      </c>
      <c r="M143" s="26">
        <v>0</v>
      </c>
      <c r="N143" s="26">
        <f t="shared" si="36"/>
        <v>100.06</v>
      </c>
      <c r="O143" s="65" t="s">
        <v>174</v>
      </c>
      <c r="P143" s="65" t="s">
        <v>175</v>
      </c>
      <c r="Q143" s="66" t="s">
        <v>176</v>
      </c>
      <c r="R143" s="65" t="s">
        <v>174</v>
      </c>
      <c r="S143" s="65" t="s">
        <v>175</v>
      </c>
      <c r="T143" s="21" t="s">
        <v>38</v>
      </c>
      <c r="U143" s="21" t="s">
        <v>39</v>
      </c>
      <c r="V143" s="58" t="s">
        <v>40</v>
      </c>
      <c r="W143" s="190">
        <f t="shared" si="37"/>
        <v>71.75076923076924</v>
      </c>
      <c r="X143" s="188">
        <f t="shared" si="38"/>
        <v>0</v>
      </c>
      <c r="Y143" s="188">
        <f t="shared" si="39"/>
        <v>71.75076923076924</v>
      </c>
      <c r="Z143" s="192">
        <f t="shared" si="52"/>
        <v>1993.076923076923</v>
      </c>
      <c r="AA143" s="192">
        <f t="shared" si="53"/>
        <v>0</v>
      </c>
      <c r="AB143" s="192">
        <f t="shared" si="42"/>
        <v>1993.076923076923</v>
      </c>
      <c r="AC143" s="62">
        <f t="shared" si="54"/>
        <v>25910</v>
      </c>
      <c r="AD143" s="62">
        <f t="shared" si="44"/>
        <v>0</v>
      </c>
      <c r="AE143" s="62">
        <f t="shared" si="45"/>
        <v>25910</v>
      </c>
      <c r="AF143" s="49" t="s">
        <v>506</v>
      </c>
      <c r="AG143" s="49">
        <v>5894</v>
      </c>
      <c r="AH143" s="49">
        <v>0</v>
      </c>
      <c r="AI143" s="49" t="s">
        <v>823</v>
      </c>
      <c r="AJ143" s="49">
        <v>6310</v>
      </c>
      <c r="AK143" s="49">
        <v>0</v>
      </c>
      <c r="AL143" s="49" t="s">
        <v>824</v>
      </c>
      <c r="AM143" s="49">
        <v>4161</v>
      </c>
      <c r="AN143" s="49">
        <v>0</v>
      </c>
      <c r="AO143" s="49" t="s">
        <v>825</v>
      </c>
      <c r="AP143" s="49">
        <v>3143</v>
      </c>
      <c r="AQ143" s="49">
        <v>0</v>
      </c>
      <c r="AR143" s="49" t="s">
        <v>826</v>
      </c>
      <c r="AS143" s="49">
        <v>4533</v>
      </c>
      <c r="AT143" s="49">
        <v>0</v>
      </c>
      <c r="AU143" s="49" t="s">
        <v>827</v>
      </c>
      <c r="AV143" s="49">
        <v>1869</v>
      </c>
      <c r="AW143" s="49">
        <v>0</v>
      </c>
      <c r="AX143" s="49" t="s">
        <v>828</v>
      </c>
      <c r="AY143" s="49">
        <v>0</v>
      </c>
      <c r="AZ143" s="49">
        <v>0</v>
      </c>
      <c r="IT143" s="44"/>
      <c r="IU143" s="44"/>
      <c r="IV143" s="44"/>
    </row>
    <row r="144" spans="1:256" ht="13.5" customHeight="1">
      <c r="A144" s="20" t="s">
        <v>829</v>
      </c>
      <c r="B144" s="21" t="s">
        <v>830</v>
      </c>
      <c r="C144" s="22" t="s">
        <v>30</v>
      </c>
      <c r="D144" s="22" t="s">
        <v>831</v>
      </c>
      <c r="E144" s="23"/>
      <c r="F144" s="23" t="s">
        <v>32</v>
      </c>
      <c r="G144" s="21" t="s">
        <v>30</v>
      </c>
      <c r="H144" s="23" t="s">
        <v>832</v>
      </c>
      <c r="I144" s="25">
        <v>7</v>
      </c>
      <c r="J144" s="24" t="s">
        <v>750</v>
      </c>
      <c r="K144" s="64">
        <v>27.19</v>
      </c>
      <c r="L144" s="26">
        <v>0</v>
      </c>
      <c r="M144" s="26">
        <v>0</v>
      </c>
      <c r="N144" s="26">
        <f t="shared" si="36"/>
        <v>27.19</v>
      </c>
      <c r="O144" s="65" t="s">
        <v>174</v>
      </c>
      <c r="P144" s="65" t="s">
        <v>175</v>
      </c>
      <c r="Q144" s="66" t="s">
        <v>176</v>
      </c>
      <c r="R144" s="65" t="s">
        <v>174</v>
      </c>
      <c r="S144" s="65" t="s">
        <v>175</v>
      </c>
      <c r="T144" s="21" t="s">
        <v>38</v>
      </c>
      <c r="U144" s="21" t="s">
        <v>39</v>
      </c>
      <c r="V144" s="58" t="s">
        <v>40</v>
      </c>
      <c r="W144" s="190">
        <f t="shared" si="37"/>
        <v>24.308307692307697</v>
      </c>
      <c r="X144" s="188">
        <f t="shared" si="38"/>
        <v>0</v>
      </c>
      <c r="Y144" s="188">
        <f t="shared" si="39"/>
        <v>24.308307692307697</v>
      </c>
      <c r="Z144" s="192">
        <f t="shared" si="52"/>
        <v>675.2307692307693</v>
      </c>
      <c r="AA144" s="192">
        <f t="shared" si="53"/>
        <v>0</v>
      </c>
      <c r="AB144" s="192">
        <f t="shared" si="42"/>
        <v>675.2307692307693</v>
      </c>
      <c r="AC144" s="62">
        <f t="shared" si="54"/>
        <v>8778</v>
      </c>
      <c r="AD144" s="62">
        <f t="shared" si="44"/>
        <v>0</v>
      </c>
      <c r="AE144" s="62">
        <f t="shared" si="45"/>
        <v>8778</v>
      </c>
      <c r="AF144" s="49" t="s">
        <v>399</v>
      </c>
      <c r="AG144" s="49">
        <v>1264</v>
      </c>
      <c r="AH144" s="49">
        <v>0</v>
      </c>
      <c r="AI144" s="49" t="s">
        <v>392</v>
      </c>
      <c r="AJ144" s="49">
        <v>1522</v>
      </c>
      <c r="AK144" s="49">
        <v>0</v>
      </c>
      <c r="AL144" s="49" t="s">
        <v>393</v>
      </c>
      <c r="AM144" s="49">
        <v>809</v>
      </c>
      <c r="AN144" s="49">
        <v>0</v>
      </c>
      <c r="AO144" s="49" t="s">
        <v>394</v>
      </c>
      <c r="AP144" s="49">
        <v>761</v>
      </c>
      <c r="AQ144" s="49">
        <v>0</v>
      </c>
      <c r="AR144" s="49" t="s">
        <v>400</v>
      </c>
      <c r="AS144" s="49">
        <v>1231</v>
      </c>
      <c r="AT144" s="49">
        <v>0</v>
      </c>
      <c r="AU144" s="49" t="s">
        <v>401</v>
      </c>
      <c r="AV144" s="49">
        <v>1499</v>
      </c>
      <c r="AW144" s="49">
        <v>0</v>
      </c>
      <c r="AX144" s="49" t="s">
        <v>833</v>
      </c>
      <c r="AY144" s="49">
        <v>1692</v>
      </c>
      <c r="AZ144" s="49">
        <v>0</v>
      </c>
      <c r="IT144" s="44"/>
      <c r="IU144" s="44"/>
      <c r="IV144" s="44"/>
    </row>
    <row r="145" spans="1:256" ht="13.5" customHeight="1">
      <c r="A145" s="20" t="s">
        <v>834</v>
      </c>
      <c r="B145" s="21" t="s">
        <v>835</v>
      </c>
      <c r="C145" s="22" t="s">
        <v>30</v>
      </c>
      <c r="D145" s="22" t="s">
        <v>836</v>
      </c>
      <c r="E145" s="23"/>
      <c r="F145" s="23" t="s">
        <v>32</v>
      </c>
      <c r="G145" s="21" t="s">
        <v>30</v>
      </c>
      <c r="H145" s="23" t="s">
        <v>837</v>
      </c>
      <c r="I145" s="25">
        <v>11</v>
      </c>
      <c r="J145" s="24" t="s">
        <v>341</v>
      </c>
      <c r="K145" s="64">
        <v>13.46</v>
      </c>
      <c r="L145" s="26">
        <v>16.9</v>
      </c>
      <c r="M145" s="26">
        <v>0</v>
      </c>
      <c r="N145" s="26">
        <f t="shared" si="36"/>
        <v>30.36</v>
      </c>
      <c r="O145" s="65" t="s">
        <v>174</v>
      </c>
      <c r="P145" s="65" t="s">
        <v>175</v>
      </c>
      <c r="Q145" s="66" t="s">
        <v>176</v>
      </c>
      <c r="R145" s="65" t="s">
        <v>174</v>
      </c>
      <c r="S145" s="65" t="s">
        <v>175</v>
      </c>
      <c r="T145" s="21" t="s">
        <v>38</v>
      </c>
      <c r="U145" s="21" t="s">
        <v>39</v>
      </c>
      <c r="V145" s="58" t="s">
        <v>40</v>
      </c>
      <c r="W145" s="190">
        <f t="shared" si="37"/>
        <v>11.464615384615385</v>
      </c>
      <c r="X145" s="188">
        <f t="shared" si="38"/>
        <v>20.309538461538462</v>
      </c>
      <c r="Y145" s="188">
        <f t="shared" si="39"/>
        <v>31.774153846153848</v>
      </c>
      <c r="Z145" s="192">
        <f t="shared" si="52"/>
        <v>318.46153846153845</v>
      </c>
      <c r="AA145" s="192">
        <f t="shared" si="53"/>
        <v>564.1538461538462</v>
      </c>
      <c r="AB145" s="192">
        <f t="shared" si="42"/>
        <v>882.6153846153846</v>
      </c>
      <c r="AC145" s="62">
        <f t="shared" si="54"/>
        <v>4140</v>
      </c>
      <c r="AD145" s="62">
        <f t="shared" si="44"/>
        <v>7334</v>
      </c>
      <c r="AE145" s="62">
        <f t="shared" si="45"/>
        <v>11474</v>
      </c>
      <c r="AF145" s="49" t="s">
        <v>399</v>
      </c>
      <c r="AG145" s="49">
        <v>663</v>
      </c>
      <c r="AH145" s="49">
        <v>691</v>
      </c>
      <c r="AI145" s="49" t="s">
        <v>392</v>
      </c>
      <c r="AJ145" s="49">
        <v>691</v>
      </c>
      <c r="AK145" s="49">
        <v>1160</v>
      </c>
      <c r="AL145" s="49" t="s">
        <v>482</v>
      </c>
      <c r="AM145" s="49">
        <v>208</v>
      </c>
      <c r="AN145" s="49">
        <v>1057</v>
      </c>
      <c r="AO145" s="49" t="s">
        <v>491</v>
      </c>
      <c r="AP145" s="49">
        <v>109</v>
      </c>
      <c r="AQ145" s="49">
        <v>954</v>
      </c>
      <c r="AR145" s="49" t="s">
        <v>799</v>
      </c>
      <c r="AS145" s="49">
        <v>415</v>
      </c>
      <c r="AT145" s="49">
        <v>1150</v>
      </c>
      <c r="AU145" s="49" t="s">
        <v>800</v>
      </c>
      <c r="AV145" s="49">
        <v>951</v>
      </c>
      <c r="AW145" s="49">
        <v>1146</v>
      </c>
      <c r="AX145" s="49" t="s">
        <v>493</v>
      </c>
      <c r="AY145" s="49">
        <v>1103</v>
      </c>
      <c r="AZ145" s="49">
        <v>1176</v>
      </c>
      <c r="IT145" s="44"/>
      <c r="IU145" s="44"/>
      <c r="IV145" s="44"/>
    </row>
    <row r="146" spans="1:71" s="203" customFormat="1" ht="13.5" customHeight="1">
      <c r="A146" s="79" t="s">
        <v>838</v>
      </c>
      <c r="B146" s="85" t="s">
        <v>839</v>
      </c>
      <c r="C146" s="85" t="s">
        <v>30</v>
      </c>
      <c r="D146" s="85" t="s">
        <v>422</v>
      </c>
      <c r="E146" s="199" t="s">
        <v>446</v>
      </c>
      <c r="F146" s="199" t="s">
        <v>32</v>
      </c>
      <c r="G146" s="85" t="s">
        <v>30</v>
      </c>
      <c r="H146" s="199" t="s">
        <v>840</v>
      </c>
      <c r="I146" s="200">
        <v>5</v>
      </c>
      <c r="J146" s="199" t="s">
        <v>750</v>
      </c>
      <c r="K146" s="201">
        <v>26.93</v>
      </c>
      <c r="L146" s="84">
        <v>0</v>
      </c>
      <c r="M146" s="84">
        <v>0</v>
      </c>
      <c r="N146" s="84">
        <f t="shared" si="36"/>
        <v>26.93</v>
      </c>
      <c r="O146" s="85" t="s">
        <v>174</v>
      </c>
      <c r="P146" s="85" t="s">
        <v>175</v>
      </c>
      <c r="Q146" s="199" t="s">
        <v>176</v>
      </c>
      <c r="R146" s="85" t="s">
        <v>174</v>
      </c>
      <c r="S146" s="85" t="s">
        <v>175</v>
      </c>
      <c r="T146" s="85" t="s">
        <v>38</v>
      </c>
      <c r="U146" s="85" t="s">
        <v>39</v>
      </c>
      <c r="V146" s="87" t="s">
        <v>40</v>
      </c>
      <c r="W146" s="88">
        <f t="shared" si="37"/>
        <v>11.068615384615384</v>
      </c>
      <c r="X146" s="89">
        <f t="shared" si="38"/>
        <v>0</v>
      </c>
      <c r="Y146" s="89">
        <f t="shared" si="39"/>
        <v>11.068615384615384</v>
      </c>
      <c r="Z146" s="90">
        <f t="shared" si="52"/>
        <v>307.46153846153845</v>
      </c>
      <c r="AA146" s="90">
        <f t="shared" si="53"/>
        <v>0</v>
      </c>
      <c r="AB146" s="90">
        <f t="shared" si="42"/>
        <v>307.46153846153845</v>
      </c>
      <c r="AC146" s="92">
        <f t="shared" si="54"/>
        <v>3997</v>
      </c>
      <c r="AD146" s="92">
        <f t="shared" si="44"/>
        <v>0</v>
      </c>
      <c r="AE146" s="92">
        <f t="shared" si="45"/>
        <v>3997</v>
      </c>
      <c r="AF146" s="120" t="s">
        <v>227</v>
      </c>
      <c r="AG146" s="120">
        <v>231</v>
      </c>
      <c r="AH146" s="120">
        <v>0</v>
      </c>
      <c r="AI146" s="120" t="s">
        <v>841</v>
      </c>
      <c r="AJ146" s="120">
        <v>892</v>
      </c>
      <c r="AK146" s="120">
        <v>0</v>
      </c>
      <c r="AL146" s="120" t="s">
        <v>842</v>
      </c>
      <c r="AM146" s="120">
        <v>189</v>
      </c>
      <c r="AN146" s="120">
        <v>0</v>
      </c>
      <c r="AO146" s="120" t="s">
        <v>320</v>
      </c>
      <c r="AP146" s="120">
        <v>162</v>
      </c>
      <c r="AQ146" s="120">
        <v>0</v>
      </c>
      <c r="AR146" s="120" t="s">
        <v>321</v>
      </c>
      <c r="AS146" s="120">
        <v>451</v>
      </c>
      <c r="AT146" s="120">
        <v>0</v>
      </c>
      <c r="AU146" s="120" t="s">
        <v>322</v>
      </c>
      <c r="AV146" s="120">
        <v>637</v>
      </c>
      <c r="AW146" s="120">
        <v>0</v>
      </c>
      <c r="AX146" s="120" t="s">
        <v>445</v>
      </c>
      <c r="AY146" s="120">
        <v>1435</v>
      </c>
      <c r="AZ146" s="120">
        <v>0</v>
      </c>
      <c r="BA146" s="202"/>
      <c r="BB146" s="202"/>
      <c r="BC146" s="202"/>
      <c r="BD146" s="202"/>
      <c r="BE146" s="202"/>
      <c r="BF146" s="202"/>
      <c r="BG146" s="202"/>
      <c r="BH146" s="202"/>
      <c r="BI146" s="202"/>
      <c r="BJ146" s="202"/>
      <c r="BK146" s="202"/>
      <c r="BL146" s="202"/>
      <c r="BM146" s="202"/>
      <c r="BN146" s="202"/>
      <c r="BO146" s="202"/>
      <c r="BP146" s="202"/>
      <c r="BQ146" s="202"/>
      <c r="BR146" s="202"/>
      <c r="BS146" s="202"/>
    </row>
    <row r="147" spans="1:71" s="203" customFormat="1" ht="13.5" customHeight="1">
      <c r="A147" s="79" t="s">
        <v>843</v>
      </c>
      <c r="B147" s="85" t="s">
        <v>844</v>
      </c>
      <c r="C147" s="85" t="s">
        <v>30</v>
      </c>
      <c r="D147" s="85" t="s">
        <v>845</v>
      </c>
      <c r="E147" s="199"/>
      <c r="F147" s="199" t="s">
        <v>32</v>
      </c>
      <c r="G147" s="85" t="s">
        <v>30</v>
      </c>
      <c r="H147" s="199" t="s">
        <v>846</v>
      </c>
      <c r="I147" s="200">
        <v>4</v>
      </c>
      <c r="J147" s="199" t="s">
        <v>750</v>
      </c>
      <c r="K147" s="201">
        <v>13.99</v>
      </c>
      <c r="L147" s="84">
        <v>0</v>
      </c>
      <c r="M147" s="84">
        <v>0</v>
      </c>
      <c r="N147" s="84">
        <f t="shared" si="36"/>
        <v>13.99</v>
      </c>
      <c r="O147" s="85" t="s">
        <v>174</v>
      </c>
      <c r="P147" s="85" t="s">
        <v>175</v>
      </c>
      <c r="Q147" s="199" t="s">
        <v>176</v>
      </c>
      <c r="R147" s="85" t="s">
        <v>174</v>
      </c>
      <c r="S147" s="85" t="s">
        <v>175</v>
      </c>
      <c r="T147" s="85" t="s">
        <v>38</v>
      </c>
      <c r="U147" s="85" t="s">
        <v>39</v>
      </c>
      <c r="V147" s="87" t="s">
        <v>40</v>
      </c>
      <c r="W147" s="88">
        <f t="shared" si="37"/>
        <v>8.947384615384616</v>
      </c>
      <c r="X147" s="89">
        <f t="shared" si="38"/>
        <v>0</v>
      </c>
      <c r="Y147" s="89">
        <f t="shared" si="39"/>
        <v>8.947384615384616</v>
      </c>
      <c r="Z147" s="90">
        <f t="shared" si="52"/>
        <v>248.53846153846155</v>
      </c>
      <c r="AA147" s="90">
        <f t="shared" si="53"/>
        <v>0</v>
      </c>
      <c r="AB147" s="90">
        <f t="shared" si="42"/>
        <v>248.53846153846155</v>
      </c>
      <c r="AC147" s="92">
        <f t="shared" si="54"/>
        <v>3231</v>
      </c>
      <c r="AD147" s="92">
        <f t="shared" si="44"/>
        <v>0</v>
      </c>
      <c r="AE147" s="92">
        <f t="shared" si="45"/>
        <v>3231</v>
      </c>
      <c r="AF147" s="120" t="s">
        <v>440</v>
      </c>
      <c r="AG147" s="120">
        <v>692</v>
      </c>
      <c r="AH147" s="120">
        <v>0</v>
      </c>
      <c r="AI147" s="120" t="s">
        <v>847</v>
      </c>
      <c r="AJ147" s="120">
        <v>634</v>
      </c>
      <c r="AK147" s="120">
        <v>0</v>
      </c>
      <c r="AL147" s="120" t="s">
        <v>762</v>
      </c>
      <c r="AM147" s="120">
        <v>356</v>
      </c>
      <c r="AN147" s="120">
        <v>0</v>
      </c>
      <c r="AO147" s="120" t="s">
        <v>763</v>
      </c>
      <c r="AP147" s="120">
        <v>311</v>
      </c>
      <c r="AQ147" s="120">
        <v>0</v>
      </c>
      <c r="AR147" s="120" t="s">
        <v>764</v>
      </c>
      <c r="AS147" s="120">
        <v>481</v>
      </c>
      <c r="AT147" s="120">
        <v>0</v>
      </c>
      <c r="AU147" s="120" t="s">
        <v>848</v>
      </c>
      <c r="AV147" s="120">
        <v>656</v>
      </c>
      <c r="AW147" s="120">
        <v>0</v>
      </c>
      <c r="AX147" s="120" t="s">
        <v>849</v>
      </c>
      <c r="AY147" s="120">
        <v>101</v>
      </c>
      <c r="AZ147" s="120">
        <v>0</v>
      </c>
      <c r="BA147" s="202"/>
      <c r="BB147" s="202"/>
      <c r="BC147" s="202"/>
      <c r="BD147" s="202"/>
      <c r="BE147" s="202"/>
      <c r="BF147" s="202"/>
      <c r="BG147" s="202"/>
      <c r="BH147" s="202"/>
      <c r="BI147" s="202"/>
      <c r="BJ147" s="202"/>
      <c r="BK147" s="202"/>
      <c r="BL147" s="202"/>
      <c r="BM147" s="202"/>
      <c r="BN147" s="202"/>
      <c r="BO147" s="202"/>
      <c r="BP147" s="202"/>
      <c r="BQ147" s="202"/>
      <c r="BR147" s="202"/>
      <c r="BS147" s="202"/>
    </row>
    <row r="148" spans="1:256" ht="13.5" customHeight="1">
      <c r="A148" s="20" t="s">
        <v>850</v>
      </c>
      <c r="B148" s="21" t="s">
        <v>851</v>
      </c>
      <c r="C148" s="22" t="s">
        <v>30</v>
      </c>
      <c r="D148" s="22" t="s">
        <v>138</v>
      </c>
      <c r="E148" s="23" t="s">
        <v>140</v>
      </c>
      <c r="F148" s="23" t="s">
        <v>32</v>
      </c>
      <c r="G148" s="21" t="s">
        <v>30</v>
      </c>
      <c r="H148" s="23" t="s">
        <v>852</v>
      </c>
      <c r="I148" s="25">
        <v>7</v>
      </c>
      <c r="J148" s="24" t="s">
        <v>750</v>
      </c>
      <c r="K148" s="64">
        <v>19.54</v>
      </c>
      <c r="L148" s="26">
        <v>0</v>
      </c>
      <c r="M148" s="26">
        <v>0</v>
      </c>
      <c r="N148" s="26">
        <f t="shared" si="36"/>
        <v>19.54</v>
      </c>
      <c r="O148" s="65" t="s">
        <v>174</v>
      </c>
      <c r="P148" s="65" t="s">
        <v>175</v>
      </c>
      <c r="Q148" s="66" t="s">
        <v>176</v>
      </c>
      <c r="R148" s="65" t="s">
        <v>174</v>
      </c>
      <c r="S148" s="65" t="s">
        <v>175</v>
      </c>
      <c r="T148" s="21" t="s">
        <v>38</v>
      </c>
      <c r="U148" s="21" t="s">
        <v>39</v>
      </c>
      <c r="V148" s="58" t="s">
        <v>40</v>
      </c>
      <c r="W148" s="190">
        <f t="shared" si="37"/>
        <v>12.176307692307692</v>
      </c>
      <c r="X148" s="188">
        <f t="shared" si="38"/>
        <v>0</v>
      </c>
      <c r="Y148" s="188">
        <f t="shared" si="39"/>
        <v>12.176307692307692</v>
      </c>
      <c r="Z148" s="192">
        <f t="shared" si="52"/>
        <v>338.2307692307692</v>
      </c>
      <c r="AA148" s="192">
        <f t="shared" si="53"/>
        <v>0</v>
      </c>
      <c r="AB148" s="192">
        <f t="shared" si="42"/>
        <v>338.2307692307692</v>
      </c>
      <c r="AC148" s="62">
        <f t="shared" si="54"/>
        <v>4397</v>
      </c>
      <c r="AD148" s="62">
        <f t="shared" si="44"/>
        <v>0</v>
      </c>
      <c r="AE148" s="62">
        <f t="shared" si="45"/>
        <v>4397</v>
      </c>
      <c r="AF148" s="49" t="s">
        <v>218</v>
      </c>
      <c r="AG148" s="49">
        <v>978</v>
      </c>
      <c r="AH148" s="49">
        <v>0</v>
      </c>
      <c r="AI148" s="49" t="s">
        <v>853</v>
      </c>
      <c r="AJ148" s="49">
        <v>1116</v>
      </c>
      <c r="AK148" s="49">
        <v>0</v>
      </c>
      <c r="AL148" s="49" t="s">
        <v>348</v>
      </c>
      <c r="AM148" s="49">
        <v>619</v>
      </c>
      <c r="AN148" s="49">
        <v>0</v>
      </c>
      <c r="AO148" s="49" t="s">
        <v>230</v>
      </c>
      <c r="AP148" s="49">
        <v>562</v>
      </c>
      <c r="AQ148" s="49">
        <v>0</v>
      </c>
      <c r="AR148" s="49" t="s">
        <v>854</v>
      </c>
      <c r="AS148" s="49">
        <v>887</v>
      </c>
      <c r="AT148" s="49">
        <v>0</v>
      </c>
      <c r="AU148" s="49" t="s">
        <v>812</v>
      </c>
      <c r="AV148" s="49">
        <v>235</v>
      </c>
      <c r="AW148" s="49">
        <v>0</v>
      </c>
      <c r="AX148" s="49" t="s">
        <v>233</v>
      </c>
      <c r="AY148" s="49">
        <v>0</v>
      </c>
      <c r="AZ148" s="49">
        <v>0</v>
      </c>
      <c r="IT148" s="44"/>
      <c r="IU148" s="44"/>
      <c r="IV148" s="44"/>
    </row>
    <row r="149" spans="1:71" s="203" customFormat="1" ht="13.5" customHeight="1">
      <c r="A149" s="79" t="s">
        <v>855</v>
      </c>
      <c r="B149" s="85" t="s">
        <v>856</v>
      </c>
      <c r="C149" s="85" t="s">
        <v>30</v>
      </c>
      <c r="D149" s="85" t="s">
        <v>31</v>
      </c>
      <c r="E149" s="199" t="s">
        <v>857</v>
      </c>
      <c r="F149" s="199" t="s">
        <v>32</v>
      </c>
      <c r="G149" s="85" t="s">
        <v>30</v>
      </c>
      <c r="H149" s="199" t="s">
        <v>858</v>
      </c>
      <c r="I149" s="200">
        <v>11</v>
      </c>
      <c r="J149" s="199" t="s">
        <v>750</v>
      </c>
      <c r="K149" s="201">
        <v>31.68</v>
      </c>
      <c r="L149" s="84">
        <v>0</v>
      </c>
      <c r="M149" s="84">
        <v>0</v>
      </c>
      <c r="N149" s="84">
        <f t="shared" si="36"/>
        <v>31.68</v>
      </c>
      <c r="O149" s="85" t="s">
        <v>174</v>
      </c>
      <c r="P149" s="85" t="s">
        <v>175</v>
      </c>
      <c r="Q149" s="199" t="s">
        <v>176</v>
      </c>
      <c r="R149" s="85" t="s">
        <v>174</v>
      </c>
      <c r="S149" s="85" t="s">
        <v>175</v>
      </c>
      <c r="T149" s="85" t="s">
        <v>38</v>
      </c>
      <c r="U149" s="85" t="s">
        <v>39</v>
      </c>
      <c r="V149" s="87" t="s">
        <v>40</v>
      </c>
      <c r="W149" s="88">
        <f t="shared" si="37"/>
        <v>2.542153846153846</v>
      </c>
      <c r="X149" s="89">
        <f t="shared" si="38"/>
        <v>0</v>
      </c>
      <c r="Y149" s="89">
        <f t="shared" si="39"/>
        <v>2.542153846153846</v>
      </c>
      <c r="Z149" s="90">
        <f t="shared" si="52"/>
        <v>70.61538461538461</v>
      </c>
      <c r="AA149" s="90">
        <f t="shared" si="53"/>
        <v>0</v>
      </c>
      <c r="AB149" s="90">
        <f t="shared" si="42"/>
        <v>70.61538461538461</v>
      </c>
      <c r="AC149" s="92">
        <f t="shared" si="54"/>
        <v>918</v>
      </c>
      <c r="AD149" s="92">
        <f t="shared" si="44"/>
        <v>0</v>
      </c>
      <c r="AE149" s="92">
        <f t="shared" si="45"/>
        <v>918</v>
      </c>
      <c r="AF149" s="120" t="s">
        <v>859</v>
      </c>
      <c r="AG149" s="120">
        <v>113</v>
      </c>
      <c r="AH149" s="120">
        <v>0</v>
      </c>
      <c r="AI149" s="120" t="s">
        <v>847</v>
      </c>
      <c r="AJ149" s="120">
        <v>238</v>
      </c>
      <c r="AK149" s="120">
        <v>0</v>
      </c>
      <c r="AL149" s="120" t="s">
        <v>762</v>
      </c>
      <c r="AM149" s="120">
        <v>264</v>
      </c>
      <c r="AN149" s="120">
        <v>0</v>
      </c>
      <c r="AO149" s="120" t="s">
        <v>763</v>
      </c>
      <c r="AP149" s="120">
        <v>301</v>
      </c>
      <c r="AQ149" s="120">
        <v>0</v>
      </c>
      <c r="AR149" s="120" t="s">
        <v>764</v>
      </c>
      <c r="AS149" s="120">
        <v>2</v>
      </c>
      <c r="AT149" s="120">
        <v>0</v>
      </c>
      <c r="AU149" s="120" t="s">
        <v>848</v>
      </c>
      <c r="AV149" s="120">
        <v>0</v>
      </c>
      <c r="AW149" s="120">
        <v>0</v>
      </c>
      <c r="AX149" s="120" t="s">
        <v>849</v>
      </c>
      <c r="AY149" s="120">
        <v>0</v>
      </c>
      <c r="AZ149" s="120">
        <v>0</v>
      </c>
      <c r="BA149" s="202"/>
      <c r="BB149" s="202"/>
      <c r="BC149" s="202"/>
      <c r="BD149" s="202"/>
      <c r="BE149" s="202"/>
      <c r="BF149" s="202"/>
      <c r="BG149" s="202"/>
      <c r="BH149" s="202"/>
      <c r="BI149" s="202"/>
      <c r="BJ149" s="202"/>
      <c r="BK149" s="202"/>
      <c r="BL149" s="202"/>
      <c r="BM149" s="202"/>
      <c r="BN149" s="202"/>
      <c r="BO149" s="202"/>
      <c r="BP149" s="202"/>
      <c r="BQ149" s="202"/>
      <c r="BR149" s="202"/>
      <c r="BS149" s="202"/>
    </row>
    <row r="150" spans="1:256" ht="13.5" customHeight="1">
      <c r="A150" s="20" t="s">
        <v>860</v>
      </c>
      <c r="B150" s="21" t="s">
        <v>861</v>
      </c>
      <c r="C150" s="22" t="s">
        <v>30</v>
      </c>
      <c r="D150" s="22" t="s">
        <v>862</v>
      </c>
      <c r="E150" s="23" t="s">
        <v>863</v>
      </c>
      <c r="F150" s="23" t="s">
        <v>32</v>
      </c>
      <c r="G150" s="21" t="s">
        <v>30</v>
      </c>
      <c r="H150" s="23" t="s">
        <v>864</v>
      </c>
      <c r="I150" s="25">
        <v>4</v>
      </c>
      <c r="J150" s="24" t="s">
        <v>750</v>
      </c>
      <c r="K150" s="64">
        <v>60.19</v>
      </c>
      <c r="L150" s="26">
        <v>0</v>
      </c>
      <c r="M150" s="26">
        <v>0</v>
      </c>
      <c r="N150" s="26">
        <f t="shared" si="36"/>
        <v>60.19</v>
      </c>
      <c r="O150" s="65" t="s">
        <v>174</v>
      </c>
      <c r="P150" s="65" t="s">
        <v>175</v>
      </c>
      <c r="Q150" s="66" t="s">
        <v>176</v>
      </c>
      <c r="R150" s="65" t="s">
        <v>174</v>
      </c>
      <c r="S150" s="65" t="s">
        <v>175</v>
      </c>
      <c r="T150" s="21" t="s">
        <v>38</v>
      </c>
      <c r="U150" s="21" t="s">
        <v>39</v>
      </c>
      <c r="V150" s="58" t="s">
        <v>40</v>
      </c>
      <c r="W150" s="190">
        <f t="shared" si="37"/>
        <v>47.48953846153846</v>
      </c>
      <c r="X150" s="188">
        <f t="shared" si="38"/>
        <v>0</v>
      </c>
      <c r="Y150" s="188">
        <f t="shared" si="39"/>
        <v>47.48953846153846</v>
      </c>
      <c r="Z150" s="192">
        <f t="shared" si="52"/>
        <v>1319.1538461538462</v>
      </c>
      <c r="AA150" s="192">
        <f t="shared" si="53"/>
        <v>0</v>
      </c>
      <c r="AB150" s="192">
        <f t="shared" si="42"/>
        <v>1319.1538461538462</v>
      </c>
      <c r="AC150" s="62">
        <f t="shared" si="54"/>
        <v>17149</v>
      </c>
      <c r="AD150" s="62">
        <f t="shared" si="44"/>
        <v>0</v>
      </c>
      <c r="AE150" s="62">
        <f t="shared" si="45"/>
        <v>17149</v>
      </c>
      <c r="AF150" s="49" t="s">
        <v>399</v>
      </c>
      <c r="AG150" s="49">
        <v>1001</v>
      </c>
      <c r="AH150" s="49">
        <v>0</v>
      </c>
      <c r="AI150" s="49" t="s">
        <v>392</v>
      </c>
      <c r="AJ150" s="49">
        <v>7460</v>
      </c>
      <c r="AK150" s="49">
        <v>0</v>
      </c>
      <c r="AL150" s="49" t="s">
        <v>393</v>
      </c>
      <c r="AM150" s="49">
        <v>2462</v>
      </c>
      <c r="AN150" s="49">
        <v>0</v>
      </c>
      <c r="AO150" s="49" t="s">
        <v>394</v>
      </c>
      <c r="AP150" s="49">
        <v>2300</v>
      </c>
      <c r="AQ150" s="49">
        <v>0</v>
      </c>
      <c r="AR150" s="49" t="s">
        <v>400</v>
      </c>
      <c r="AS150" s="49">
        <v>2899</v>
      </c>
      <c r="AT150" s="49">
        <v>0</v>
      </c>
      <c r="AU150" s="49" t="s">
        <v>401</v>
      </c>
      <c r="AV150" s="49">
        <v>1027</v>
      </c>
      <c r="AW150" s="49">
        <v>0</v>
      </c>
      <c r="AX150" s="49" t="s">
        <v>402</v>
      </c>
      <c r="AY150" s="49">
        <v>0</v>
      </c>
      <c r="AZ150" s="49">
        <v>0</v>
      </c>
      <c r="IT150" s="44"/>
      <c r="IU150" s="44"/>
      <c r="IV150" s="44"/>
    </row>
    <row r="151" spans="1:256" ht="13.5" customHeight="1">
      <c r="A151" s="20" t="s">
        <v>865</v>
      </c>
      <c r="B151" s="21" t="s">
        <v>866</v>
      </c>
      <c r="C151" s="22" t="s">
        <v>30</v>
      </c>
      <c r="D151" s="22" t="s">
        <v>867</v>
      </c>
      <c r="E151" s="23" t="s">
        <v>868</v>
      </c>
      <c r="F151" s="23" t="s">
        <v>32</v>
      </c>
      <c r="G151" s="21" t="s">
        <v>30</v>
      </c>
      <c r="H151" s="23" t="s">
        <v>869</v>
      </c>
      <c r="I151" s="25">
        <v>11</v>
      </c>
      <c r="J151" s="24" t="s">
        <v>750</v>
      </c>
      <c r="K151" s="64">
        <v>79.73</v>
      </c>
      <c r="L151" s="26">
        <v>0</v>
      </c>
      <c r="M151" s="26">
        <v>0</v>
      </c>
      <c r="N151" s="26">
        <f t="shared" si="36"/>
        <v>79.73</v>
      </c>
      <c r="O151" s="65" t="s">
        <v>174</v>
      </c>
      <c r="P151" s="65" t="s">
        <v>175</v>
      </c>
      <c r="Q151" s="66" t="s">
        <v>176</v>
      </c>
      <c r="R151" s="65" t="s">
        <v>174</v>
      </c>
      <c r="S151" s="65" t="s">
        <v>175</v>
      </c>
      <c r="T151" s="21" t="s">
        <v>38</v>
      </c>
      <c r="U151" s="21" t="s">
        <v>39</v>
      </c>
      <c r="V151" s="58" t="s">
        <v>40</v>
      </c>
      <c r="W151" s="190">
        <f t="shared" si="37"/>
        <v>36.127384615384614</v>
      </c>
      <c r="X151" s="188">
        <f t="shared" si="38"/>
        <v>0</v>
      </c>
      <c r="Y151" s="188">
        <f t="shared" si="39"/>
        <v>36.127384615384614</v>
      </c>
      <c r="Z151" s="192">
        <f t="shared" si="52"/>
        <v>1003.5384615384615</v>
      </c>
      <c r="AA151" s="192">
        <f t="shared" si="53"/>
        <v>0</v>
      </c>
      <c r="AB151" s="192">
        <f t="shared" si="42"/>
        <v>1003.5384615384615</v>
      </c>
      <c r="AC151" s="62">
        <f t="shared" si="54"/>
        <v>13046</v>
      </c>
      <c r="AD151" s="62">
        <f t="shared" si="44"/>
        <v>0</v>
      </c>
      <c r="AE151" s="62">
        <f t="shared" si="45"/>
        <v>13046</v>
      </c>
      <c r="AF151" s="49" t="s">
        <v>399</v>
      </c>
      <c r="AG151" s="49">
        <v>1571</v>
      </c>
      <c r="AH151" s="49">
        <v>0</v>
      </c>
      <c r="AI151" s="49" t="s">
        <v>392</v>
      </c>
      <c r="AJ151" s="49">
        <v>2426</v>
      </c>
      <c r="AK151" s="49">
        <v>0</v>
      </c>
      <c r="AL151" s="49" t="s">
        <v>482</v>
      </c>
      <c r="AM151" s="49">
        <v>1504</v>
      </c>
      <c r="AN151" s="49">
        <v>0</v>
      </c>
      <c r="AO151" s="49" t="s">
        <v>483</v>
      </c>
      <c r="AP151" s="49">
        <v>1102</v>
      </c>
      <c r="AQ151" s="49">
        <v>0</v>
      </c>
      <c r="AR151" s="49" t="s">
        <v>484</v>
      </c>
      <c r="AS151" s="49">
        <v>2159</v>
      </c>
      <c r="AT151" s="49">
        <v>0</v>
      </c>
      <c r="AU151" s="49" t="s">
        <v>485</v>
      </c>
      <c r="AV151" s="49">
        <v>1992</v>
      </c>
      <c r="AW151" s="49">
        <v>0</v>
      </c>
      <c r="AX151" s="49" t="s">
        <v>402</v>
      </c>
      <c r="AY151" s="49">
        <v>2292</v>
      </c>
      <c r="AZ151" s="49">
        <v>0</v>
      </c>
      <c r="IT151" s="44"/>
      <c r="IU151" s="44"/>
      <c r="IV151" s="44"/>
    </row>
    <row r="152" spans="1:256" ht="13.5" customHeight="1">
      <c r="A152" s="20" t="s">
        <v>870</v>
      </c>
      <c r="B152" s="21" t="s">
        <v>871</v>
      </c>
      <c r="C152" s="22" t="s">
        <v>30</v>
      </c>
      <c r="D152" s="22" t="s">
        <v>872</v>
      </c>
      <c r="E152" s="23"/>
      <c r="F152" s="23" t="s">
        <v>32</v>
      </c>
      <c r="G152" s="21" t="s">
        <v>30</v>
      </c>
      <c r="H152" s="23" t="s">
        <v>873</v>
      </c>
      <c r="I152" s="25">
        <v>5</v>
      </c>
      <c r="J152" s="24" t="s">
        <v>750</v>
      </c>
      <c r="K152" s="64">
        <v>24.29</v>
      </c>
      <c r="L152" s="26">
        <v>0</v>
      </c>
      <c r="M152" s="26">
        <v>0</v>
      </c>
      <c r="N152" s="26">
        <f t="shared" si="36"/>
        <v>24.29</v>
      </c>
      <c r="O152" s="65" t="s">
        <v>174</v>
      </c>
      <c r="P152" s="65" t="s">
        <v>175</v>
      </c>
      <c r="Q152" s="66" t="s">
        <v>176</v>
      </c>
      <c r="R152" s="65" t="s">
        <v>174</v>
      </c>
      <c r="S152" s="65" t="s">
        <v>175</v>
      </c>
      <c r="T152" s="21" t="s">
        <v>38</v>
      </c>
      <c r="U152" s="21" t="s">
        <v>39</v>
      </c>
      <c r="V152" s="58" t="s">
        <v>40</v>
      </c>
      <c r="W152" s="190">
        <f t="shared" si="37"/>
        <v>19.359692307692306</v>
      </c>
      <c r="X152" s="188">
        <f t="shared" si="38"/>
        <v>0</v>
      </c>
      <c r="Y152" s="188">
        <f t="shared" si="39"/>
        <v>19.359692307692306</v>
      </c>
      <c r="Z152" s="192">
        <f t="shared" si="52"/>
        <v>537.7692307692307</v>
      </c>
      <c r="AA152" s="192">
        <f t="shared" si="53"/>
        <v>0</v>
      </c>
      <c r="AB152" s="192">
        <f t="shared" si="42"/>
        <v>537.7692307692307</v>
      </c>
      <c r="AC152" s="62">
        <f t="shared" si="54"/>
        <v>6991</v>
      </c>
      <c r="AD152" s="62">
        <f t="shared" si="44"/>
        <v>0</v>
      </c>
      <c r="AE152" s="62">
        <f t="shared" si="45"/>
        <v>6991</v>
      </c>
      <c r="AF152" s="49" t="s">
        <v>399</v>
      </c>
      <c r="AG152" s="49">
        <v>1256</v>
      </c>
      <c r="AH152" s="49">
        <v>0</v>
      </c>
      <c r="AI152" s="49" t="s">
        <v>392</v>
      </c>
      <c r="AJ152" s="49">
        <v>1188</v>
      </c>
      <c r="AK152" s="49">
        <v>0</v>
      </c>
      <c r="AL152" s="49" t="s">
        <v>393</v>
      </c>
      <c r="AM152" s="49">
        <v>655</v>
      </c>
      <c r="AN152" s="49">
        <v>0</v>
      </c>
      <c r="AO152" s="49" t="s">
        <v>394</v>
      </c>
      <c r="AP152" s="49">
        <v>574</v>
      </c>
      <c r="AQ152" s="49">
        <v>0</v>
      </c>
      <c r="AR152" s="49" t="s">
        <v>400</v>
      </c>
      <c r="AS152" s="49">
        <v>909</v>
      </c>
      <c r="AT152" s="49">
        <v>0</v>
      </c>
      <c r="AU152" s="49" t="s">
        <v>401</v>
      </c>
      <c r="AV152" s="49">
        <v>1115</v>
      </c>
      <c r="AW152" s="49">
        <v>0</v>
      </c>
      <c r="AX152" s="49" t="s">
        <v>477</v>
      </c>
      <c r="AY152" s="49">
        <v>1294</v>
      </c>
      <c r="AZ152" s="49">
        <v>0</v>
      </c>
      <c r="IT152" s="44"/>
      <c r="IU152" s="44"/>
      <c r="IV152" s="44"/>
    </row>
    <row r="153" spans="1:256" ht="13.5" customHeight="1">
      <c r="A153" s="20" t="s">
        <v>874</v>
      </c>
      <c r="B153" s="21" t="s">
        <v>875</v>
      </c>
      <c r="C153" s="22" t="s">
        <v>30</v>
      </c>
      <c r="D153" s="22" t="s">
        <v>876</v>
      </c>
      <c r="E153" s="23"/>
      <c r="F153" s="23" t="s">
        <v>32</v>
      </c>
      <c r="G153" s="21" t="s">
        <v>30</v>
      </c>
      <c r="H153" s="23" t="s">
        <v>877</v>
      </c>
      <c r="I153" s="25">
        <v>4</v>
      </c>
      <c r="J153" s="24" t="s">
        <v>750</v>
      </c>
      <c r="K153" s="64">
        <v>19.54</v>
      </c>
      <c r="L153" s="26">
        <v>0</v>
      </c>
      <c r="M153" s="26">
        <v>0</v>
      </c>
      <c r="N153" s="26">
        <f t="shared" si="36"/>
        <v>19.54</v>
      </c>
      <c r="O153" s="65" t="s">
        <v>174</v>
      </c>
      <c r="P153" s="65" t="s">
        <v>175</v>
      </c>
      <c r="Q153" s="66" t="s">
        <v>176</v>
      </c>
      <c r="R153" s="65" t="s">
        <v>174</v>
      </c>
      <c r="S153" s="65" t="s">
        <v>175</v>
      </c>
      <c r="T153" s="21" t="s">
        <v>38</v>
      </c>
      <c r="U153" s="21" t="s">
        <v>39</v>
      </c>
      <c r="V153" s="58" t="s">
        <v>40</v>
      </c>
      <c r="W153" s="190">
        <f t="shared" si="37"/>
        <v>14.629846153846152</v>
      </c>
      <c r="X153" s="188">
        <f t="shared" si="38"/>
        <v>0</v>
      </c>
      <c r="Y153" s="188">
        <f t="shared" si="39"/>
        <v>14.629846153846152</v>
      </c>
      <c r="Z153" s="192">
        <f t="shared" si="52"/>
        <v>406.38461538461536</v>
      </c>
      <c r="AA153" s="192">
        <f t="shared" si="53"/>
        <v>0</v>
      </c>
      <c r="AB153" s="192">
        <f t="shared" si="42"/>
        <v>406.38461538461536</v>
      </c>
      <c r="AC153" s="62">
        <f t="shared" si="54"/>
        <v>5283</v>
      </c>
      <c r="AD153" s="62">
        <f t="shared" si="44"/>
        <v>0</v>
      </c>
      <c r="AE153" s="62">
        <f t="shared" si="45"/>
        <v>5283</v>
      </c>
      <c r="AF153" s="49" t="s">
        <v>227</v>
      </c>
      <c r="AG153" s="49">
        <v>1078</v>
      </c>
      <c r="AH153" s="49">
        <v>0</v>
      </c>
      <c r="AI153" s="49" t="s">
        <v>841</v>
      </c>
      <c r="AJ153" s="49">
        <v>1096</v>
      </c>
      <c r="AK153" s="49">
        <v>0</v>
      </c>
      <c r="AL153" s="49" t="s">
        <v>490</v>
      </c>
      <c r="AM153" s="49">
        <v>514</v>
      </c>
      <c r="AN153" s="49">
        <v>0</v>
      </c>
      <c r="AO153" s="49" t="s">
        <v>491</v>
      </c>
      <c r="AP153" s="49">
        <v>517</v>
      </c>
      <c r="AQ153" s="49">
        <v>0</v>
      </c>
      <c r="AR153" s="49" t="s">
        <v>321</v>
      </c>
      <c r="AS153" s="49">
        <v>879</v>
      </c>
      <c r="AT153" s="49">
        <v>0</v>
      </c>
      <c r="AU153" s="49" t="s">
        <v>350</v>
      </c>
      <c r="AV153" s="49">
        <v>1095</v>
      </c>
      <c r="AW153" s="49">
        <v>0</v>
      </c>
      <c r="AX153" s="49" t="s">
        <v>878</v>
      </c>
      <c r="AY153" s="49">
        <v>104</v>
      </c>
      <c r="AZ153" s="49">
        <v>0</v>
      </c>
      <c r="IT153" s="44"/>
      <c r="IU153" s="44"/>
      <c r="IV153" s="44"/>
    </row>
    <row r="154" spans="1:256" ht="18" customHeight="1">
      <c r="A154" s="20" t="s">
        <v>879</v>
      </c>
      <c r="B154" s="21" t="s">
        <v>880</v>
      </c>
      <c r="C154" s="22" t="s">
        <v>30</v>
      </c>
      <c r="D154" s="22" t="s">
        <v>881</v>
      </c>
      <c r="E154" s="23" t="s">
        <v>882</v>
      </c>
      <c r="F154" s="23" t="s">
        <v>32</v>
      </c>
      <c r="G154" s="21" t="s">
        <v>30</v>
      </c>
      <c r="H154" s="23" t="s">
        <v>883</v>
      </c>
      <c r="I154" s="25">
        <v>11</v>
      </c>
      <c r="J154" s="24" t="s">
        <v>750</v>
      </c>
      <c r="K154" s="64">
        <v>33.79</v>
      </c>
      <c r="L154" s="26">
        <v>0</v>
      </c>
      <c r="M154" s="26">
        <v>0</v>
      </c>
      <c r="N154" s="26">
        <f t="shared" si="36"/>
        <v>33.79</v>
      </c>
      <c r="O154" s="65" t="s">
        <v>174</v>
      </c>
      <c r="P154" s="65" t="s">
        <v>175</v>
      </c>
      <c r="Q154" s="66" t="s">
        <v>176</v>
      </c>
      <c r="R154" s="65" t="s">
        <v>174</v>
      </c>
      <c r="S154" s="65" t="s">
        <v>175</v>
      </c>
      <c r="T154" s="21" t="s">
        <v>38</v>
      </c>
      <c r="U154" s="21" t="s">
        <v>39</v>
      </c>
      <c r="V154" s="58" t="s">
        <v>40</v>
      </c>
      <c r="W154" s="190">
        <f t="shared" si="37"/>
        <v>0.4901538461538461</v>
      </c>
      <c r="X154" s="188">
        <f t="shared" si="38"/>
        <v>0</v>
      </c>
      <c r="Y154" s="188">
        <f t="shared" si="39"/>
        <v>0.4901538461538461</v>
      </c>
      <c r="Z154" s="192">
        <f t="shared" si="52"/>
        <v>13.615384615384615</v>
      </c>
      <c r="AA154" s="192">
        <f t="shared" si="53"/>
        <v>0</v>
      </c>
      <c r="AB154" s="192">
        <f t="shared" si="42"/>
        <v>13.615384615384615</v>
      </c>
      <c r="AC154" s="62">
        <f t="shared" si="54"/>
        <v>177</v>
      </c>
      <c r="AD154" s="62">
        <f t="shared" si="44"/>
        <v>0</v>
      </c>
      <c r="AE154" s="62">
        <f t="shared" si="45"/>
        <v>177</v>
      </c>
      <c r="AF154" s="49" t="s">
        <v>346</v>
      </c>
      <c r="AG154" s="49">
        <v>88</v>
      </c>
      <c r="AH154" s="49">
        <v>0</v>
      </c>
      <c r="AI154" s="49" t="s">
        <v>431</v>
      </c>
      <c r="AJ154" s="49">
        <v>88</v>
      </c>
      <c r="AK154" s="49">
        <v>0</v>
      </c>
      <c r="AL154" s="49" t="s">
        <v>884</v>
      </c>
      <c r="AM154" s="49">
        <v>0</v>
      </c>
      <c r="AN154" s="49">
        <v>0</v>
      </c>
      <c r="AO154" s="49" t="s">
        <v>885</v>
      </c>
      <c r="AP154" s="49">
        <v>0</v>
      </c>
      <c r="AQ154" s="49">
        <v>0</v>
      </c>
      <c r="AR154" s="49" t="s">
        <v>434</v>
      </c>
      <c r="AS154" s="49">
        <v>0</v>
      </c>
      <c r="AT154" s="49">
        <v>0</v>
      </c>
      <c r="AU154" s="49" t="s">
        <v>886</v>
      </c>
      <c r="AV154" s="49">
        <v>0</v>
      </c>
      <c r="AW154" s="49">
        <v>0</v>
      </c>
      <c r="AX154" s="49" t="s">
        <v>887</v>
      </c>
      <c r="AY154" s="49">
        <v>1</v>
      </c>
      <c r="AZ154" s="49">
        <v>0</v>
      </c>
      <c r="IT154" s="44"/>
      <c r="IU154" s="44"/>
      <c r="IV154" s="44"/>
    </row>
    <row r="155" spans="1:71" s="203" customFormat="1" ht="19.5" customHeight="1">
      <c r="A155" s="79" t="s">
        <v>888</v>
      </c>
      <c r="B155" s="85" t="s">
        <v>889</v>
      </c>
      <c r="C155" s="85" t="s">
        <v>30</v>
      </c>
      <c r="D155" s="85" t="s">
        <v>890</v>
      </c>
      <c r="E155" s="199"/>
      <c r="F155" s="199" t="s">
        <v>32</v>
      </c>
      <c r="G155" s="85" t="s">
        <v>30</v>
      </c>
      <c r="H155" s="199" t="s">
        <v>891</v>
      </c>
      <c r="I155" s="200">
        <v>11</v>
      </c>
      <c r="J155" s="199" t="s">
        <v>341</v>
      </c>
      <c r="K155" s="201">
        <v>13.73</v>
      </c>
      <c r="L155" s="84">
        <v>12.78</v>
      </c>
      <c r="M155" s="84">
        <v>0</v>
      </c>
      <c r="N155" s="84">
        <f t="shared" si="36"/>
        <v>26.509999999999998</v>
      </c>
      <c r="O155" s="85" t="s">
        <v>174</v>
      </c>
      <c r="P155" s="85" t="s">
        <v>175</v>
      </c>
      <c r="Q155" s="199" t="s">
        <v>176</v>
      </c>
      <c r="R155" s="85" t="s">
        <v>174</v>
      </c>
      <c r="S155" s="85" t="s">
        <v>175</v>
      </c>
      <c r="T155" s="85" t="s">
        <v>38</v>
      </c>
      <c r="U155" s="85" t="s">
        <v>39</v>
      </c>
      <c r="V155" s="87" t="s">
        <v>40</v>
      </c>
      <c r="W155" s="88">
        <f t="shared" si="37"/>
        <v>0.1606153846153846</v>
      </c>
      <c r="X155" s="89">
        <f t="shared" si="38"/>
        <v>0.1606153846153846</v>
      </c>
      <c r="Y155" s="89">
        <f t="shared" si="39"/>
        <v>0.3212307692307692</v>
      </c>
      <c r="Z155" s="90">
        <f t="shared" si="52"/>
        <v>4.461538461538462</v>
      </c>
      <c r="AA155" s="90">
        <f t="shared" si="53"/>
        <v>4.461538461538462</v>
      </c>
      <c r="AB155" s="90">
        <f t="shared" si="42"/>
        <v>8.923076923076923</v>
      </c>
      <c r="AC155" s="92">
        <f t="shared" si="54"/>
        <v>58</v>
      </c>
      <c r="AD155" s="92">
        <f t="shared" si="44"/>
        <v>58</v>
      </c>
      <c r="AE155" s="92">
        <f t="shared" si="45"/>
        <v>116</v>
      </c>
      <c r="AF155" s="120" t="s">
        <v>399</v>
      </c>
      <c r="AG155" s="120">
        <v>58</v>
      </c>
      <c r="AH155" s="120">
        <v>58</v>
      </c>
      <c r="AI155" s="120" t="s">
        <v>392</v>
      </c>
      <c r="AJ155" s="120">
        <v>0</v>
      </c>
      <c r="AK155" s="120">
        <v>0</v>
      </c>
      <c r="AL155" s="120" t="s">
        <v>482</v>
      </c>
      <c r="AM155" s="120">
        <v>0</v>
      </c>
      <c r="AN155" s="120">
        <v>0</v>
      </c>
      <c r="AO155" s="120" t="s">
        <v>892</v>
      </c>
      <c r="AP155" s="120">
        <v>0</v>
      </c>
      <c r="AQ155" s="120">
        <v>0</v>
      </c>
      <c r="AR155" s="120" t="s">
        <v>893</v>
      </c>
      <c r="AS155" s="120">
        <v>0</v>
      </c>
      <c r="AT155" s="120">
        <v>0</v>
      </c>
      <c r="AU155" s="120" t="s">
        <v>322</v>
      </c>
      <c r="AV155" s="120">
        <v>0</v>
      </c>
      <c r="AW155" s="120">
        <v>0</v>
      </c>
      <c r="AX155" s="120" t="s">
        <v>445</v>
      </c>
      <c r="AY155" s="120">
        <v>0</v>
      </c>
      <c r="AZ155" s="120">
        <v>0</v>
      </c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</row>
    <row r="156" spans="1:256" ht="13.5" customHeight="1">
      <c r="A156" s="20" t="s">
        <v>894</v>
      </c>
      <c r="B156" s="21" t="s">
        <v>895</v>
      </c>
      <c r="C156" s="22" t="s">
        <v>30</v>
      </c>
      <c r="D156" s="22" t="s">
        <v>896</v>
      </c>
      <c r="E156" s="23"/>
      <c r="F156" s="23" t="s">
        <v>32</v>
      </c>
      <c r="G156" s="21" t="s">
        <v>30</v>
      </c>
      <c r="H156" s="23" t="s">
        <v>897</v>
      </c>
      <c r="I156" s="25">
        <v>4</v>
      </c>
      <c r="J156" s="24" t="s">
        <v>750</v>
      </c>
      <c r="K156" s="64">
        <v>8.18</v>
      </c>
      <c r="L156" s="26">
        <v>0</v>
      </c>
      <c r="M156" s="26">
        <v>0</v>
      </c>
      <c r="N156" s="26">
        <f t="shared" si="36"/>
        <v>8.18</v>
      </c>
      <c r="O156" s="65" t="s">
        <v>174</v>
      </c>
      <c r="P156" s="65" t="s">
        <v>175</v>
      </c>
      <c r="Q156" s="66" t="s">
        <v>176</v>
      </c>
      <c r="R156" s="65" t="s">
        <v>174</v>
      </c>
      <c r="S156" s="65" t="s">
        <v>175</v>
      </c>
      <c r="T156" s="21" t="s">
        <v>38</v>
      </c>
      <c r="U156" s="21" t="s">
        <v>39</v>
      </c>
      <c r="V156" s="58" t="s">
        <v>40</v>
      </c>
      <c r="W156" s="190">
        <f t="shared" si="37"/>
        <v>2.916</v>
      </c>
      <c r="X156" s="188">
        <f t="shared" si="38"/>
        <v>0</v>
      </c>
      <c r="Y156" s="188">
        <f t="shared" si="39"/>
        <v>2.916</v>
      </c>
      <c r="Z156" s="192">
        <f t="shared" si="52"/>
        <v>81</v>
      </c>
      <c r="AA156" s="192">
        <f t="shared" si="53"/>
        <v>0</v>
      </c>
      <c r="AB156" s="192">
        <f t="shared" si="42"/>
        <v>81</v>
      </c>
      <c r="AC156" s="62">
        <f t="shared" si="54"/>
        <v>1053</v>
      </c>
      <c r="AD156" s="62">
        <f t="shared" si="44"/>
        <v>0</v>
      </c>
      <c r="AE156" s="62">
        <f t="shared" si="45"/>
        <v>1053</v>
      </c>
      <c r="AF156" s="49" t="s">
        <v>399</v>
      </c>
      <c r="AG156" s="49">
        <v>137</v>
      </c>
      <c r="AH156" s="49">
        <v>0</v>
      </c>
      <c r="AI156" s="49" t="s">
        <v>392</v>
      </c>
      <c r="AJ156" s="49">
        <v>306</v>
      </c>
      <c r="AK156" s="49">
        <v>0</v>
      </c>
      <c r="AL156" s="49" t="s">
        <v>393</v>
      </c>
      <c r="AM156" s="49">
        <v>184</v>
      </c>
      <c r="AN156" s="49">
        <v>0</v>
      </c>
      <c r="AO156" s="49" t="s">
        <v>394</v>
      </c>
      <c r="AP156" s="49">
        <v>176</v>
      </c>
      <c r="AQ156" s="49">
        <v>0</v>
      </c>
      <c r="AR156" s="49" t="s">
        <v>400</v>
      </c>
      <c r="AS156" s="49">
        <v>250</v>
      </c>
      <c r="AT156" s="49">
        <v>0</v>
      </c>
      <c r="AU156" s="49" t="s">
        <v>401</v>
      </c>
      <c r="AV156" s="49">
        <v>0</v>
      </c>
      <c r="AW156" s="49">
        <v>0</v>
      </c>
      <c r="AX156" s="49" t="s">
        <v>477</v>
      </c>
      <c r="AY156" s="49">
        <v>0</v>
      </c>
      <c r="AZ156" s="49">
        <v>0</v>
      </c>
      <c r="IT156" s="44"/>
      <c r="IU156" s="44"/>
      <c r="IV156" s="44"/>
    </row>
    <row r="157" spans="1:71" s="203" customFormat="1" ht="19.5" customHeight="1">
      <c r="A157" s="79" t="s">
        <v>898</v>
      </c>
      <c r="B157" s="85" t="s">
        <v>899</v>
      </c>
      <c r="C157" s="85" t="s">
        <v>30</v>
      </c>
      <c r="D157" s="85" t="s">
        <v>900</v>
      </c>
      <c r="E157" s="199"/>
      <c r="F157" s="199" t="s">
        <v>32</v>
      </c>
      <c r="G157" s="85" t="s">
        <v>30</v>
      </c>
      <c r="H157" s="199" t="s">
        <v>901</v>
      </c>
      <c r="I157" s="200">
        <v>11</v>
      </c>
      <c r="J157" s="199" t="s">
        <v>750</v>
      </c>
      <c r="K157" s="201">
        <v>46.2</v>
      </c>
      <c r="L157" s="84">
        <v>0</v>
      </c>
      <c r="M157" s="84">
        <v>0</v>
      </c>
      <c r="N157" s="84">
        <f t="shared" si="36"/>
        <v>46.2</v>
      </c>
      <c r="O157" s="85" t="s">
        <v>174</v>
      </c>
      <c r="P157" s="85" t="s">
        <v>175</v>
      </c>
      <c r="Q157" s="199" t="s">
        <v>176</v>
      </c>
      <c r="R157" s="85" t="s">
        <v>174</v>
      </c>
      <c r="S157" s="85" t="s">
        <v>175</v>
      </c>
      <c r="T157" s="85" t="s">
        <v>38</v>
      </c>
      <c r="U157" s="85" t="s">
        <v>39</v>
      </c>
      <c r="V157" s="87" t="s">
        <v>40</v>
      </c>
      <c r="W157" s="88">
        <f t="shared" si="37"/>
        <v>19.955076923076923</v>
      </c>
      <c r="X157" s="89">
        <f t="shared" si="38"/>
        <v>0</v>
      </c>
      <c r="Y157" s="89">
        <f t="shared" si="39"/>
        <v>19.955076923076923</v>
      </c>
      <c r="Z157" s="90">
        <f t="shared" si="52"/>
        <v>554.3076923076923</v>
      </c>
      <c r="AA157" s="90">
        <f t="shared" si="53"/>
        <v>0</v>
      </c>
      <c r="AB157" s="90">
        <f t="shared" si="42"/>
        <v>554.3076923076923</v>
      </c>
      <c r="AC157" s="92">
        <f t="shared" si="54"/>
        <v>7206</v>
      </c>
      <c r="AD157" s="92">
        <f t="shared" si="44"/>
        <v>0</v>
      </c>
      <c r="AE157" s="92">
        <f t="shared" si="45"/>
        <v>7206</v>
      </c>
      <c r="AF157" s="120" t="s">
        <v>346</v>
      </c>
      <c r="AG157" s="120">
        <v>1275</v>
      </c>
      <c r="AH157" s="120">
        <v>0</v>
      </c>
      <c r="AI157" s="120" t="s">
        <v>431</v>
      </c>
      <c r="AJ157" s="120">
        <v>1957</v>
      </c>
      <c r="AK157" s="120">
        <v>0</v>
      </c>
      <c r="AL157" s="120" t="s">
        <v>432</v>
      </c>
      <c r="AM157" s="120">
        <v>1098</v>
      </c>
      <c r="AN157" s="120">
        <v>0</v>
      </c>
      <c r="AO157" s="120" t="s">
        <v>394</v>
      </c>
      <c r="AP157" s="120">
        <v>1040</v>
      </c>
      <c r="AQ157" s="120">
        <v>0</v>
      </c>
      <c r="AR157" s="120" t="s">
        <v>902</v>
      </c>
      <c r="AS157" s="120">
        <v>1087</v>
      </c>
      <c r="AT157" s="120">
        <v>0</v>
      </c>
      <c r="AU157" s="120" t="s">
        <v>435</v>
      </c>
      <c r="AV157" s="120">
        <v>226</v>
      </c>
      <c r="AW157" s="120">
        <v>0</v>
      </c>
      <c r="AX157" s="120" t="s">
        <v>436</v>
      </c>
      <c r="AY157" s="120">
        <v>523</v>
      </c>
      <c r="AZ157" s="120">
        <v>0</v>
      </c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</row>
    <row r="158" spans="1:71" s="203" customFormat="1" ht="13.5" customHeight="1">
      <c r="A158" s="79" t="s">
        <v>903</v>
      </c>
      <c r="B158" s="85" t="s">
        <v>904</v>
      </c>
      <c r="C158" s="85" t="s">
        <v>30</v>
      </c>
      <c r="D158" s="85" t="s">
        <v>905</v>
      </c>
      <c r="E158" s="199"/>
      <c r="F158" s="199" t="s">
        <v>32</v>
      </c>
      <c r="G158" s="85" t="s">
        <v>30</v>
      </c>
      <c r="H158" s="199" t="s">
        <v>906</v>
      </c>
      <c r="I158" s="200">
        <v>4</v>
      </c>
      <c r="J158" s="199" t="s">
        <v>750</v>
      </c>
      <c r="K158" s="201">
        <v>19.01</v>
      </c>
      <c r="L158" s="84">
        <v>0</v>
      </c>
      <c r="M158" s="84">
        <v>0</v>
      </c>
      <c r="N158" s="84">
        <f t="shared" si="36"/>
        <v>19.01</v>
      </c>
      <c r="O158" s="85" t="s">
        <v>174</v>
      </c>
      <c r="P158" s="85" t="s">
        <v>175</v>
      </c>
      <c r="Q158" s="199" t="s">
        <v>176</v>
      </c>
      <c r="R158" s="85" t="s">
        <v>174</v>
      </c>
      <c r="S158" s="85" t="s">
        <v>175</v>
      </c>
      <c r="T158" s="85" t="s">
        <v>38</v>
      </c>
      <c r="U158" s="85" t="s">
        <v>39</v>
      </c>
      <c r="V158" s="87" t="s">
        <v>40</v>
      </c>
      <c r="W158" s="88">
        <f t="shared" si="37"/>
        <v>4.295076923076923</v>
      </c>
      <c r="X158" s="89">
        <f t="shared" si="38"/>
        <v>0</v>
      </c>
      <c r="Y158" s="89">
        <f t="shared" si="39"/>
        <v>4.295076923076923</v>
      </c>
      <c r="Z158" s="90">
        <f t="shared" si="52"/>
        <v>119.3076923076923</v>
      </c>
      <c r="AA158" s="90">
        <f t="shared" si="53"/>
        <v>0</v>
      </c>
      <c r="AB158" s="90">
        <f t="shared" si="42"/>
        <v>119.3076923076923</v>
      </c>
      <c r="AC158" s="92">
        <f t="shared" si="54"/>
        <v>1551</v>
      </c>
      <c r="AD158" s="92">
        <f t="shared" si="44"/>
        <v>0</v>
      </c>
      <c r="AE158" s="92">
        <f t="shared" si="45"/>
        <v>1551</v>
      </c>
      <c r="AF158" s="120" t="s">
        <v>440</v>
      </c>
      <c r="AG158" s="120">
        <v>146</v>
      </c>
      <c r="AH158" s="120">
        <v>0</v>
      </c>
      <c r="AI158" s="120" t="s">
        <v>847</v>
      </c>
      <c r="AJ158" s="120">
        <v>489</v>
      </c>
      <c r="AK158" s="120">
        <v>0</v>
      </c>
      <c r="AL158" s="120" t="s">
        <v>907</v>
      </c>
      <c r="AM158" s="120">
        <v>242</v>
      </c>
      <c r="AN158" s="120">
        <v>0</v>
      </c>
      <c r="AO158" s="120" t="s">
        <v>804</v>
      </c>
      <c r="AP158" s="120">
        <v>182</v>
      </c>
      <c r="AQ158" s="120">
        <v>0</v>
      </c>
      <c r="AR158" s="120" t="s">
        <v>764</v>
      </c>
      <c r="AS158" s="120">
        <v>167</v>
      </c>
      <c r="AT158" s="120">
        <v>0</v>
      </c>
      <c r="AU158" s="120" t="s">
        <v>848</v>
      </c>
      <c r="AV158" s="120">
        <v>325</v>
      </c>
      <c r="AW158" s="120">
        <v>0</v>
      </c>
      <c r="AX158" s="120" t="s">
        <v>419</v>
      </c>
      <c r="AY158" s="120">
        <v>0</v>
      </c>
      <c r="AZ158" s="120">
        <v>0</v>
      </c>
      <c r="BA158" s="202"/>
      <c r="BB158" s="202"/>
      <c r="BC158" s="202"/>
      <c r="BD158" s="202"/>
      <c r="BE158" s="202"/>
      <c r="BF158" s="202"/>
      <c r="BG158" s="202"/>
      <c r="BH158" s="202"/>
      <c r="BI158" s="202"/>
      <c r="BJ158" s="202"/>
      <c r="BK158" s="202"/>
      <c r="BL158" s="202"/>
      <c r="BM158" s="202"/>
      <c r="BN158" s="202"/>
      <c r="BO158" s="202"/>
      <c r="BP158" s="202"/>
      <c r="BQ158" s="202"/>
      <c r="BR158" s="202"/>
      <c r="BS158" s="202"/>
    </row>
    <row r="159" spans="1:71" s="203" customFormat="1" ht="13.5" customHeight="1">
      <c r="A159" s="79" t="s">
        <v>908</v>
      </c>
      <c r="B159" s="85" t="s">
        <v>909</v>
      </c>
      <c r="C159" s="85" t="s">
        <v>30</v>
      </c>
      <c r="D159" s="85" t="s">
        <v>910</v>
      </c>
      <c r="E159" s="199"/>
      <c r="F159" s="199" t="s">
        <v>32</v>
      </c>
      <c r="G159" s="85" t="s">
        <v>30</v>
      </c>
      <c r="H159" s="199" t="s">
        <v>911</v>
      </c>
      <c r="I159" s="200">
        <v>4</v>
      </c>
      <c r="J159" s="199" t="s">
        <v>750</v>
      </c>
      <c r="K159" s="201">
        <v>6.07</v>
      </c>
      <c r="L159" s="84">
        <v>0</v>
      </c>
      <c r="M159" s="84">
        <v>0</v>
      </c>
      <c r="N159" s="84">
        <f t="shared" si="36"/>
        <v>6.07</v>
      </c>
      <c r="O159" s="85" t="s">
        <v>174</v>
      </c>
      <c r="P159" s="85" t="s">
        <v>175</v>
      </c>
      <c r="Q159" s="199" t="s">
        <v>176</v>
      </c>
      <c r="R159" s="85" t="s">
        <v>174</v>
      </c>
      <c r="S159" s="85" t="s">
        <v>175</v>
      </c>
      <c r="T159" s="85" t="s">
        <v>38</v>
      </c>
      <c r="U159" s="85" t="s">
        <v>39</v>
      </c>
      <c r="V159" s="87" t="s">
        <v>40</v>
      </c>
      <c r="W159" s="88">
        <f t="shared" si="37"/>
        <v>7.584923076923077</v>
      </c>
      <c r="X159" s="89">
        <f t="shared" si="38"/>
        <v>0</v>
      </c>
      <c r="Y159" s="89">
        <f t="shared" si="39"/>
        <v>7.584923076923077</v>
      </c>
      <c r="Z159" s="90">
        <f t="shared" si="52"/>
        <v>210.69230769230768</v>
      </c>
      <c r="AA159" s="90">
        <f t="shared" si="53"/>
        <v>0</v>
      </c>
      <c r="AB159" s="90">
        <f t="shared" si="42"/>
        <v>210.69230769230768</v>
      </c>
      <c r="AC159" s="92">
        <f t="shared" si="54"/>
        <v>2739</v>
      </c>
      <c r="AD159" s="92">
        <f t="shared" si="44"/>
        <v>0</v>
      </c>
      <c r="AE159" s="92">
        <f t="shared" si="45"/>
        <v>2739</v>
      </c>
      <c r="AF159" s="120" t="s">
        <v>399</v>
      </c>
      <c r="AG159" s="120">
        <v>114</v>
      </c>
      <c r="AH159" s="120">
        <v>0</v>
      </c>
      <c r="AI159" s="120" t="s">
        <v>392</v>
      </c>
      <c r="AJ159" s="120">
        <v>1217</v>
      </c>
      <c r="AK159" s="120">
        <v>0</v>
      </c>
      <c r="AL159" s="120" t="s">
        <v>393</v>
      </c>
      <c r="AM159" s="120">
        <v>476</v>
      </c>
      <c r="AN159" s="120">
        <v>0</v>
      </c>
      <c r="AO159" s="120" t="s">
        <v>394</v>
      </c>
      <c r="AP159" s="120">
        <v>388</v>
      </c>
      <c r="AQ159" s="120">
        <v>0</v>
      </c>
      <c r="AR159" s="120" t="s">
        <v>400</v>
      </c>
      <c r="AS159" s="120">
        <v>544</v>
      </c>
      <c r="AT159" s="120">
        <v>0</v>
      </c>
      <c r="AU159" s="120" t="s">
        <v>401</v>
      </c>
      <c r="AV159" s="120">
        <v>0</v>
      </c>
      <c r="AW159" s="120">
        <v>0</v>
      </c>
      <c r="AX159" s="120" t="s">
        <v>477</v>
      </c>
      <c r="AY159" s="120">
        <v>0</v>
      </c>
      <c r="AZ159" s="120">
        <v>0</v>
      </c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</row>
    <row r="160" spans="1:256" ht="13.5" customHeight="1">
      <c r="A160" s="20" t="s">
        <v>912</v>
      </c>
      <c r="B160" s="21" t="s">
        <v>913</v>
      </c>
      <c r="C160" s="22" t="s">
        <v>30</v>
      </c>
      <c r="D160" s="22" t="s">
        <v>914</v>
      </c>
      <c r="E160" s="23"/>
      <c r="F160" s="23" t="s">
        <v>32</v>
      </c>
      <c r="G160" s="21" t="s">
        <v>30</v>
      </c>
      <c r="H160" s="23" t="s">
        <v>915</v>
      </c>
      <c r="I160" s="25">
        <v>4</v>
      </c>
      <c r="J160" s="24" t="s">
        <v>750</v>
      </c>
      <c r="K160" s="64">
        <v>3.17</v>
      </c>
      <c r="L160" s="26">
        <v>0</v>
      </c>
      <c r="M160" s="26">
        <v>0</v>
      </c>
      <c r="N160" s="26">
        <f t="shared" si="36"/>
        <v>3.17</v>
      </c>
      <c r="O160" s="65" t="s">
        <v>174</v>
      </c>
      <c r="P160" s="65" t="s">
        <v>175</v>
      </c>
      <c r="Q160" s="66" t="s">
        <v>176</v>
      </c>
      <c r="R160" s="65" t="s">
        <v>174</v>
      </c>
      <c r="S160" s="65" t="s">
        <v>175</v>
      </c>
      <c r="T160" s="21" t="s">
        <v>38</v>
      </c>
      <c r="U160" s="21" t="s">
        <v>39</v>
      </c>
      <c r="V160" s="58" t="s">
        <v>40</v>
      </c>
      <c r="W160" s="190">
        <f t="shared" si="37"/>
        <v>0.9803076923076922</v>
      </c>
      <c r="X160" s="188">
        <f t="shared" si="38"/>
        <v>0</v>
      </c>
      <c r="Y160" s="188">
        <f t="shared" si="39"/>
        <v>0.9803076923076922</v>
      </c>
      <c r="Z160" s="192">
        <f t="shared" si="52"/>
        <v>27.23076923076923</v>
      </c>
      <c r="AA160" s="192">
        <f t="shared" si="53"/>
        <v>0</v>
      </c>
      <c r="AB160" s="192">
        <f t="shared" si="42"/>
        <v>27.23076923076923</v>
      </c>
      <c r="AC160" s="62">
        <f t="shared" si="54"/>
        <v>354</v>
      </c>
      <c r="AD160" s="62">
        <f t="shared" si="44"/>
        <v>0</v>
      </c>
      <c r="AE160" s="62">
        <f t="shared" si="45"/>
        <v>354</v>
      </c>
      <c r="AF160" s="49" t="s">
        <v>399</v>
      </c>
      <c r="AG160" s="49">
        <v>139</v>
      </c>
      <c r="AH160" s="49">
        <v>0</v>
      </c>
      <c r="AI160" s="49" t="s">
        <v>489</v>
      </c>
      <c r="AJ160" s="49">
        <v>131</v>
      </c>
      <c r="AK160" s="49">
        <v>0</v>
      </c>
      <c r="AL160" s="49" t="s">
        <v>490</v>
      </c>
      <c r="AM160" s="49">
        <v>69</v>
      </c>
      <c r="AN160" s="49">
        <v>0</v>
      </c>
      <c r="AO160" s="49" t="s">
        <v>491</v>
      </c>
      <c r="AP160" s="49">
        <v>15</v>
      </c>
      <c r="AQ160" s="49">
        <v>0</v>
      </c>
      <c r="AR160" s="49" t="s">
        <v>444</v>
      </c>
      <c r="AS160" s="49">
        <v>0</v>
      </c>
      <c r="AT160" s="49">
        <v>0</v>
      </c>
      <c r="AU160" s="49" t="s">
        <v>492</v>
      </c>
      <c r="AV160" s="49">
        <v>0</v>
      </c>
      <c r="AW160" s="49">
        <v>0</v>
      </c>
      <c r="AX160" s="49" t="s">
        <v>916</v>
      </c>
      <c r="AY160" s="49">
        <v>0</v>
      </c>
      <c r="AZ160" s="49">
        <v>0</v>
      </c>
      <c r="IT160" s="44"/>
      <c r="IU160" s="44"/>
      <c r="IV160" s="44"/>
    </row>
    <row r="161" spans="1:256" ht="13.5" customHeight="1">
      <c r="A161" s="20" t="s">
        <v>917</v>
      </c>
      <c r="B161" s="21" t="s">
        <v>918</v>
      </c>
      <c r="C161" s="22" t="s">
        <v>30</v>
      </c>
      <c r="D161" s="22" t="s">
        <v>919</v>
      </c>
      <c r="E161" s="23"/>
      <c r="F161" s="23" t="s">
        <v>32</v>
      </c>
      <c r="G161" s="21" t="s">
        <v>30</v>
      </c>
      <c r="H161" s="23" t="s">
        <v>920</v>
      </c>
      <c r="I161" s="25">
        <v>4</v>
      </c>
      <c r="J161" s="24" t="s">
        <v>341</v>
      </c>
      <c r="K161" s="64">
        <v>7.39</v>
      </c>
      <c r="L161" s="26">
        <v>10.3</v>
      </c>
      <c r="M161" s="26">
        <v>0</v>
      </c>
      <c r="N161" s="26">
        <f t="shared" si="36"/>
        <v>17.69</v>
      </c>
      <c r="O161" s="65" t="s">
        <v>174</v>
      </c>
      <c r="P161" s="65" t="s">
        <v>175</v>
      </c>
      <c r="Q161" s="66" t="s">
        <v>176</v>
      </c>
      <c r="R161" s="65" t="s">
        <v>174</v>
      </c>
      <c r="S161" s="65" t="s">
        <v>175</v>
      </c>
      <c r="T161" s="21" t="s">
        <v>38</v>
      </c>
      <c r="U161" s="21" t="s">
        <v>39</v>
      </c>
      <c r="V161" s="58" t="s">
        <v>40</v>
      </c>
      <c r="W161" s="190">
        <f t="shared" si="37"/>
        <v>5.7073846153846155</v>
      </c>
      <c r="X161" s="188">
        <f t="shared" si="38"/>
        <v>10.65323076923077</v>
      </c>
      <c r="Y161" s="188">
        <f t="shared" si="39"/>
        <v>16.360615384615386</v>
      </c>
      <c r="Z161" s="192">
        <f t="shared" si="52"/>
        <v>158.53846153846155</v>
      </c>
      <c r="AA161" s="192">
        <f t="shared" si="53"/>
        <v>295.9230769230769</v>
      </c>
      <c r="AB161" s="192">
        <f t="shared" si="42"/>
        <v>454.46153846153845</v>
      </c>
      <c r="AC161" s="62">
        <f t="shared" si="54"/>
        <v>2061</v>
      </c>
      <c r="AD161" s="62">
        <f t="shared" si="44"/>
        <v>3847</v>
      </c>
      <c r="AE161" s="62">
        <f t="shared" si="45"/>
        <v>5908</v>
      </c>
      <c r="AF161" s="49" t="s">
        <v>399</v>
      </c>
      <c r="AG161" s="49">
        <v>400</v>
      </c>
      <c r="AH161" s="49">
        <v>490</v>
      </c>
      <c r="AI161" s="49" t="s">
        <v>921</v>
      </c>
      <c r="AJ161" s="49">
        <v>368</v>
      </c>
      <c r="AK161" s="49">
        <v>691</v>
      </c>
      <c r="AL161" s="49" t="s">
        <v>922</v>
      </c>
      <c r="AM161" s="49">
        <v>98</v>
      </c>
      <c r="AN161" s="49">
        <v>548</v>
      </c>
      <c r="AO161" s="49" t="s">
        <v>923</v>
      </c>
      <c r="AP161" s="49">
        <v>21</v>
      </c>
      <c r="AQ161" s="49">
        <v>458</v>
      </c>
      <c r="AR161" s="49" t="s">
        <v>764</v>
      </c>
      <c r="AS161" s="49">
        <v>194</v>
      </c>
      <c r="AT161" s="49">
        <v>599</v>
      </c>
      <c r="AU161" s="49" t="s">
        <v>800</v>
      </c>
      <c r="AV161" s="49">
        <v>452</v>
      </c>
      <c r="AW161" s="49">
        <v>675</v>
      </c>
      <c r="AX161" s="49" t="s">
        <v>924</v>
      </c>
      <c r="AY161" s="49">
        <v>528</v>
      </c>
      <c r="AZ161" s="49">
        <v>386</v>
      </c>
      <c r="IT161" s="44"/>
      <c r="IU161" s="44"/>
      <c r="IV161" s="44"/>
    </row>
    <row r="162" spans="1:256" ht="13.5" customHeight="1">
      <c r="A162" s="20" t="s">
        <v>925</v>
      </c>
      <c r="B162" s="21" t="s">
        <v>926</v>
      </c>
      <c r="C162" s="22" t="s">
        <v>30</v>
      </c>
      <c r="D162" s="22" t="s">
        <v>927</v>
      </c>
      <c r="E162" s="23"/>
      <c r="F162" s="23" t="s">
        <v>32</v>
      </c>
      <c r="G162" s="21" t="s">
        <v>30</v>
      </c>
      <c r="H162" s="23" t="s">
        <v>928</v>
      </c>
      <c r="I162" s="25">
        <v>4</v>
      </c>
      <c r="J162" s="24" t="s">
        <v>341</v>
      </c>
      <c r="K162" s="64">
        <v>10.56</v>
      </c>
      <c r="L162" s="26">
        <v>14.52</v>
      </c>
      <c r="M162" s="26">
        <v>0</v>
      </c>
      <c r="N162" s="26">
        <f t="shared" si="36"/>
        <v>25.08</v>
      </c>
      <c r="O162" s="65" t="s">
        <v>174</v>
      </c>
      <c r="P162" s="65" t="s">
        <v>175</v>
      </c>
      <c r="Q162" s="66" t="s">
        <v>176</v>
      </c>
      <c r="R162" s="65" t="s">
        <v>174</v>
      </c>
      <c r="S162" s="65" t="s">
        <v>175</v>
      </c>
      <c r="T162" s="21" t="s">
        <v>38</v>
      </c>
      <c r="U162" s="21" t="s">
        <v>39</v>
      </c>
      <c r="V162" s="58" t="s">
        <v>40</v>
      </c>
      <c r="W162" s="190">
        <f t="shared" si="37"/>
        <v>7.418769230769231</v>
      </c>
      <c r="X162" s="188">
        <f t="shared" si="38"/>
        <v>14.699076923076923</v>
      </c>
      <c r="Y162" s="188">
        <f t="shared" si="39"/>
        <v>22.117846153846152</v>
      </c>
      <c r="Z162" s="192">
        <f t="shared" si="52"/>
        <v>206.07692307692307</v>
      </c>
      <c r="AA162" s="192">
        <f t="shared" si="53"/>
        <v>408.3076923076923</v>
      </c>
      <c r="AB162" s="192">
        <f t="shared" si="42"/>
        <v>614.3846153846154</v>
      </c>
      <c r="AC162" s="62">
        <f t="shared" si="54"/>
        <v>2679</v>
      </c>
      <c r="AD162" s="62">
        <f t="shared" si="44"/>
        <v>5308</v>
      </c>
      <c r="AE162" s="62">
        <f t="shared" si="45"/>
        <v>7987</v>
      </c>
      <c r="AF162" s="49" t="s">
        <v>399</v>
      </c>
      <c r="AG162" s="49">
        <v>434</v>
      </c>
      <c r="AH162" s="49">
        <v>499</v>
      </c>
      <c r="AI162" s="49" t="s">
        <v>921</v>
      </c>
      <c r="AJ162" s="49">
        <v>419</v>
      </c>
      <c r="AK162" s="49">
        <v>838</v>
      </c>
      <c r="AL162" s="49" t="s">
        <v>929</v>
      </c>
      <c r="AM162" s="49">
        <v>109</v>
      </c>
      <c r="AN162" s="49">
        <v>734</v>
      </c>
      <c r="AO162" s="49" t="s">
        <v>810</v>
      </c>
      <c r="AP162" s="49">
        <v>56</v>
      </c>
      <c r="AQ162" s="49">
        <v>680</v>
      </c>
      <c r="AR162" s="49" t="s">
        <v>764</v>
      </c>
      <c r="AS162" s="49">
        <v>282</v>
      </c>
      <c r="AT162" s="49">
        <v>877</v>
      </c>
      <c r="AU162" s="49" t="s">
        <v>800</v>
      </c>
      <c r="AV162" s="49">
        <v>673</v>
      </c>
      <c r="AW162" s="49">
        <v>906</v>
      </c>
      <c r="AX162" s="49" t="s">
        <v>924</v>
      </c>
      <c r="AY162" s="49">
        <v>706</v>
      </c>
      <c r="AZ162" s="49">
        <v>774</v>
      </c>
      <c r="IT162" s="44"/>
      <c r="IU162" s="44"/>
      <c r="IV162" s="44"/>
    </row>
    <row r="163" spans="1:256" ht="13.5" customHeight="1">
      <c r="A163" s="20" t="s">
        <v>930</v>
      </c>
      <c r="B163" s="21" t="s">
        <v>931</v>
      </c>
      <c r="C163" s="22" t="s">
        <v>30</v>
      </c>
      <c r="D163" s="22" t="s">
        <v>836</v>
      </c>
      <c r="E163" s="23"/>
      <c r="F163" s="23" t="s">
        <v>32</v>
      </c>
      <c r="G163" s="21" t="s">
        <v>30</v>
      </c>
      <c r="H163" s="23" t="s">
        <v>932</v>
      </c>
      <c r="I163" s="25">
        <v>7</v>
      </c>
      <c r="J163" s="24" t="s">
        <v>51</v>
      </c>
      <c r="K163" s="64">
        <v>10.82</v>
      </c>
      <c r="L163" s="26">
        <v>0</v>
      </c>
      <c r="M163" s="26">
        <v>0</v>
      </c>
      <c r="N163" s="26">
        <f t="shared" si="36"/>
        <v>10.82</v>
      </c>
      <c r="O163" s="65" t="s">
        <v>174</v>
      </c>
      <c r="P163" s="65" t="s">
        <v>175</v>
      </c>
      <c r="Q163" s="66" t="s">
        <v>176</v>
      </c>
      <c r="R163" s="65" t="s">
        <v>174</v>
      </c>
      <c r="S163" s="65" t="s">
        <v>175</v>
      </c>
      <c r="T163" s="21" t="s">
        <v>38</v>
      </c>
      <c r="U163" s="21" t="s">
        <v>39</v>
      </c>
      <c r="V163" s="58" t="s">
        <v>40</v>
      </c>
      <c r="W163" s="190">
        <f t="shared" si="37"/>
        <v>1.3181538461538462</v>
      </c>
      <c r="X163" s="188">
        <f t="shared" si="38"/>
        <v>0</v>
      </c>
      <c r="Y163" s="188">
        <f t="shared" si="39"/>
        <v>1.3181538461538462</v>
      </c>
      <c r="Z163" s="192">
        <f t="shared" si="52"/>
        <v>36.61538461538461</v>
      </c>
      <c r="AA163" s="192">
        <f t="shared" si="53"/>
        <v>0</v>
      </c>
      <c r="AB163" s="192">
        <f t="shared" si="42"/>
        <v>36.61538461538461</v>
      </c>
      <c r="AC163" s="62">
        <f t="shared" si="54"/>
        <v>476</v>
      </c>
      <c r="AD163" s="62">
        <f t="shared" si="44"/>
        <v>0</v>
      </c>
      <c r="AE163" s="62">
        <f t="shared" si="45"/>
        <v>476</v>
      </c>
      <c r="AF163" s="49" t="s">
        <v>506</v>
      </c>
      <c r="AG163" s="49">
        <v>3</v>
      </c>
      <c r="AH163" s="49">
        <v>0</v>
      </c>
      <c r="AI163" s="49" t="s">
        <v>770</v>
      </c>
      <c r="AJ163" s="49">
        <v>151</v>
      </c>
      <c r="AK163" s="49">
        <v>0</v>
      </c>
      <c r="AL163" s="49" t="s">
        <v>818</v>
      </c>
      <c r="AM163" s="49">
        <v>100</v>
      </c>
      <c r="AN163" s="49">
        <v>0</v>
      </c>
      <c r="AO163" s="49" t="s">
        <v>923</v>
      </c>
      <c r="AP163" s="49">
        <v>91</v>
      </c>
      <c r="AQ163" s="49">
        <v>0</v>
      </c>
      <c r="AR163" s="49" t="s">
        <v>764</v>
      </c>
      <c r="AS163" s="49">
        <v>131</v>
      </c>
      <c r="AT163" s="49">
        <v>0</v>
      </c>
      <c r="AU163" s="49" t="s">
        <v>401</v>
      </c>
      <c r="AV163" s="49">
        <v>0</v>
      </c>
      <c r="AW163" s="49">
        <v>0</v>
      </c>
      <c r="AX163" s="49" t="s">
        <v>933</v>
      </c>
      <c r="AY163" s="49">
        <v>0</v>
      </c>
      <c r="AZ163" s="49">
        <v>0</v>
      </c>
      <c r="IT163" s="44"/>
      <c r="IU163" s="44"/>
      <c r="IV163" s="44"/>
    </row>
    <row r="164" spans="1:256" ht="12.75" customHeight="1">
      <c r="A164" s="20" t="s">
        <v>934</v>
      </c>
      <c r="B164" s="21" t="s">
        <v>935</v>
      </c>
      <c r="C164" s="22" t="s">
        <v>405</v>
      </c>
      <c r="D164" s="22"/>
      <c r="E164" s="23" t="s">
        <v>936</v>
      </c>
      <c r="F164" s="23" t="s">
        <v>32</v>
      </c>
      <c r="G164" s="21" t="s">
        <v>30</v>
      </c>
      <c r="H164" s="23" t="s">
        <v>937</v>
      </c>
      <c r="I164" s="25">
        <v>1</v>
      </c>
      <c r="J164" s="24" t="s">
        <v>750</v>
      </c>
      <c r="K164" s="64">
        <v>0.79</v>
      </c>
      <c r="L164" s="26">
        <v>0</v>
      </c>
      <c r="M164" s="26">
        <v>0</v>
      </c>
      <c r="N164" s="26">
        <f t="shared" si="36"/>
        <v>0.79</v>
      </c>
      <c r="O164" s="65" t="s">
        <v>174</v>
      </c>
      <c r="P164" s="21" t="s">
        <v>175</v>
      </c>
      <c r="Q164" s="23" t="s">
        <v>176</v>
      </c>
      <c r="R164" s="21" t="s">
        <v>174</v>
      </c>
      <c r="S164" s="21" t="s">
        <v>175</v>
      </c>
      <c r="T164" s="21" t="s">
        <v>38</v>
      </c>
      <c r="U164" s="21" t="s">
        <v>39</v>
      </c>
      <c r="V164" s="58" t="s">
        <v>40</v>
      </c>
      <c r="W164" s="190">
        <f t="shared" si="37"/>
        <v>1.1865599999999998</v>
      </c>
      <c r="X164" s="188">
        <f t="shared" si="38"/>
        <v>0</v>
      </c>
      <c r="Y164" s="188">
        <f t="shared" si="39"/>
        <v>1.1865599999999998</v>
      </c>
      <c r="Z164" s="192">
        <f>AC164/12.5</f>
        <v>32.96</v>
      </c>
      <c r="AA164" s="192">
        <f>AD164/12.5</f>
        <v>0</v>
      </c>
      <c r="AB164" s="192">
        <f t="shared" si="42"/>
        <v>32.96</v>
      </c>
      <c r="AC164" s="62">
        <f t="shared" si="54"/>
        <v>412</v>
      </c>
      <c r="AD164" s="62">
        <f t="shared" si="44"/>
        <v>0</v>
      </c>
      <c r="AE164" s="62">
        <f t="shared" si="45"/>
        <v>412</v>
      </c>
      <c r="AF164" s="49" t="s">
        <v>605</v>
      </c>
      <c r="AG164" s="49">
        <v>23</v>
      </c>
      <c r="AH164" s="49">
        <v>0</v>
      </c>
      <c r="AL164" s="49" t="s">
        <v>689</v>
      </c>
      <c r="AM164" s="49">
        <v>126</v>
      </c>
      <c r="AN164" s="49">
        <v>0</v>
      </c>
      <c r="AO164" s="49" t="s">
        <v>690</v>
      </c>
      <c r="AP164" s="49">
        <v>41</v>
      </c>
      <c r="AQ164" s="49">
        <v>0</v>
      </c>
      <c r="AR164" s="49" t="s">
        <v>691</v>
      </c>
      <c r="AS164" s="49">
        <v>27</v>
      </c>
      <c r="AT164" s="49">
        <v>0</v>
      </c>
      <c r="AU164" s="49" t="s">
        <v>692</v>
      </c>
      <c r="AV164" s="49">
        <v>116</v>
      </c>
      <c r="AW164" s="49">
        <v>0</v>
      </c>
      <c r="AX164" s="49" t="s">
        <v>693</v>
      </c>
      <c r="AY164" s="49">
        <v>79</v>
      </c>
      <c r="AZ164" s="49">
        <v>0</v>
      </c>
      <c r="IT164" s="44"/>
      <c r="IU164" s="44"/>
      <c r="IV164" s="44"/>
    </row>
    <row r="165" spans="1:256" ht="19.5" customHeight="1">
      <c r="A165" s="79" t="s">
        <v>938</v>
      </c>
      <c r="B165" s="85" t="s">
        <v>939</v>
      </c>
      <c r="C165" s="85" t="s">
        <v>30</v>
      </c>
      <c r="D165" s="85" t="s">
        <v>284</v>
      </c>
      <c r="E165" s="199"/>
      <c r="F165" s="199" t="s">
        <v>32</v>
      </c>
      <c r="G165" s="85" t="s">
        <v>30</v>
      </c>
      <c r="H165" s="199" t="s">
        <v>940</v>
      </c>
      <c r="I165" s="200">
        <v>1</v>
      </c>
      <c r="J165" s="199" t="s">
        <v>51</v>
      </c>
      <c r="K165" s="201">
        <v>6.6</v>
      </c>
      <c r="L165" s="84">
        <v>0</v>
      </c>
      <c r="M165" s="84">
        <v>0</v>
      </c>
      <c r="N165" s="84">
        <f t="shared" si="36"/>
        <v>6.6</v>
      </c>
      <c r="O165" s="85" t="s">
        <v>174</v>
      </c>
      <c r="P165" s="85" t="s">
        <v>175</v>
      </c>
      <c r="Q165" s="199" t="s">
        <v>176</v>
      </c>
      <c r="R165" s="85" t="s">
        <v>174</v>
      </c>
      <c r="S165" s="85" t="s">
        <v>175</v>
      </c>
      <c r="T165" s="85" t="s">
        <v>38</v>
      </c>
      <c r="U165" s="85" t="s">
        <v>39</v>
      </c>
      <c r="V165" s="87" t="s">
        <v>40</v>
      </c>
      <c r="W165" s="88">
        <f t="shared" si="37"/>
        <v>7.272</v>
      </c>
      <c r="X165" s="89">
        <f t="shared" si="38"/>
        <v>0</v>
      </c>
      <c r="Y165" s="89">
        <f t="shared" si="39"/>
        <v>7.272</v>
      </c>
      <c r="Z165" s="90">
        <f>AC165/13</f>
        <v>202</v>
      </c>
      <c r="AA165" s="90">
        <f aca="true" t="shared" si="55" ref="AA165:AA167">AD165/11</f>
        <v>0</v>
      </c>
      <c r="AB165" s="90">
        <f t="shared" si="42"/>
        <v>202</v>
      </c>
      <c r="AC165" s="92">
        <f t="shared" si="54"/>
        <v>2626</v>
      </c>
      <c r="AD165" s="92">
        <f t="shared" si="44"/>
        <v>0</v>
      </c>
      <c r="AE165" s="92">
        <f t="shared" si="45"/>
        <v>2626</v>
      </c>
      <c r="AF165" s="120" t="s">
        <v>506</v>
      </c>
      <c r="AG165" s="120">
        <v>545</v>
      </c>
      <c r="AH165" s="120">
        <v>0</v>
      </c>
      <c r="AI165" s="120" t="s">
        <v>941</v>
      </c>
      <c r="AJ165" s="120">
        <v>629</v>
      </c>
      <c r="AK165" s="120">
        <v>0</v>
      </c>
      <c r="AL165" s="120" t="s">
        <v>220</v>
      </c>
      <c r="AM165" s="120">
        <v>370</v>
      </c>
      <c r="AN165" s="120">
        <v>0</v>
      </c>
      <c r="AO165" s="120" t="s">
        <v>942</v>
      </c>
      <c r="AP165" s="120">
        <v>345</v>
      </c>
      <c r="AQ165" s="120">
        <v>0</v>
      </c>
      <c r="AR165" s="120" t="s">
        <v>943</v>
      </c>
      <c r="AS165" s="120">
        <v>478</v>
      </c>
      <c r="AT165" s="120">
        <v>0</v>
      </c>
      <c r="AU165" s="120" t="s">
        <v>322</v>
      </c>
      <c r="AV165" s="120">
        <v>259</v>
      </c>
      <c r="AW165" s="120">
        <v>0</v>
      </c>
      <c r="AX165" s="120" t="s">
        <v>944</v>
      </c>
      <c r="AY165" s="120">
        <v>0</v>
      </c>
      <c r="AZ165" s="120">
        <v>0</v>
      </c>
      <c r="IT165" s="44"/>
      <c r="IU165" s="44"/>
      <c r="IV165" s="44"/>
    </row>
    <row r="166" spans="1:256" ht="19.5" customHeight="1">
      <c r="A166" s="20" t="s">
        <v>945</v>
      </c>
      <c r="B166" s="21" t="s">
        <v>946</v>
      </c>
      <c r="C166" s="22" t="s">
        <v>68</v>
      </c>
      <c r="D166" s="22" t="s">
        <v>947</v>
      </c>
      <c r="E166" s="23"/>
      <c r="F166" s="23" t="s">
        <v>32</v>
      </c>
      <c r="G166" s="21" t="s">
        <v>30</v>
      </c>
      <c r="H166" s="23" t="s">
        <v>948</v>
      </c>
      <c r="I166" s="25">
        <v>2</v>
      </c>
      <c r="J166" s="24" t="s">
        <v>51</v>
      </c>
      <c r="K166" s="64">
        <v>2.38</v>
      </c>
      <c r="L166" s="26">
        <v>0</v>
      </c>
      <c r="M166" s="26">
        <v>0</v>
      </c>
      <c r="N166" s="26">
        <f t="shared" si="36"/>
        <v>2.38</v>
      </c>
      <c r="O166" s="65" t="s">
        <v>174</v>
      </c>
      <c r="P166" s="21" t="s">
        <v>175</v>
      </c>
      <c r="Q166" s="23" t="s">
        <v>430</v>
      </c>
      <c r="R166" s="21" t="s">
        <v>174</v>
      </c>
      <c r="S166" s="21" t="s">
        <v>175</v>
      </c>
      <c r="T166" s="21" t="s">
        <v>38</v>
      </c>
      <c r="U166" s="21" t="s">
        <v>39</v>
      </c>
      <c r="V166" s="58" t="s">
        <v>40</v>
      </c>
      <c r="W166" s="190">
        <f t="shared" si="37"/>
        <v>2.4316363636363634</v>
      </c>
      <c r="X166" s="188">
        <f t="shared" si="38"/>
        <v>0</v>
      </c>
      <c r="Y166" s="188">
        <f t="shared" si="39"/>
        <v>2.4316363636363634</v>
      </c>
      <c r="Z166" s="192">
        <f aca="true" t="shared" si="56" ref="Z166:Z167">AC166/11</f>
        <v>67.54545454545455</v>
      </c>
      <c r="AA166" s="192">
        <f t="shared" si="55"/>
        <v>0</v>
      </c>
      <c r="AB166" s="192">
        <f t="shared" si="42"/>
        <v>67.54545454545455</v>
      </c>
      <c r="AC166" s="62">
        <f t="shared" si="54"/>
        <v>743</v>
      </c>
      <c r="AD166" s="62">
        <f t="shared" si="44"/>
        <v>0</v>
      </c>
      <c r="AE166" s="62">
        <f t="shared" si="45"/>
        <v>743</v>
      </c>
      <c r="AF166" s="49" t="s">
        <v>317</v>
      </c>
      <c r="AG166" s="49">
        <v>143</v>
      </c>
      <c r="AH166" s="49">
        <v>0</v>
      </c>
      <c r="AI166" s="49" t="s">
        <v>949</v>
      </c>
      <c r="AJ166" s="49">
        <v>121</v>
      </c>
      <c r="AK166" s="49">
        <v>0</v>
      </c>
      <c r="AL166" s="49" t="s">
        <v>950</v>
      </c>
      <c r="AM166" s="49">
        <v>95</v>
      </c>
      <c r="AN166" s="49">
        <v>0</v>
      </c>
      <c r="AO166" s="49" t="s">
        <v>951</v>
      </c>
      <c r="AP166" s="49">
        <v>89</v>
      </c>
      <c r="AQ166" s="49">
        <v>0</v>
      </c>
      <c r="AR166" s="49" t="s">
        <v>952</v>
      </c>
      <c r="AS166" s="49">
        <v>122</v>
      </c>
      <c r="AT166" s="49">
        <v>0</v>
      </c>
      <c r="AU166" s="49" t="s">
        <v>953</v>
      </c>
      <c r="AV166" s="49">
        <v>173</v>
      </c>
      <c r="AW166" s="49">
        <v>0</v>
      </c>
      <c r="IT166" s="44"/>
      <c r="IU166" s="44"/>
      <c r="IV166" s="44"/>
    </row>
    <row r="167" spans="1:49" s="49" customFormat="1" ht="20.25" customHeight="1">
      <c r="A167" s="20" t="s">
        <v>954</v>
      </c>
      <c r="B167" s="204" t="s">
        <v>955</v>
      </c>
      <c r="C167" s="204" t="s">
        <v>30</v>
      </c>
      <c r="D167" s="204" t="s">
        <v>956</v>
      </c>
      <c r="E167" s="205" t="s">
        <v>957</v>
      </c>
      <c r="F167" s="206" t="s">
        <v>32</v>
      </c>
      <c r="G167" s="204" t="s">
        <v>30</v>
      </c>
      <c r="H167" s="206" t="s">
        <v>958</v>
      </c>
      <c r="I167" s="207">
        <v>4</v>
      </c>
      <c r="J167" s="206" t="s">
        <v>959</v>
      </c>
      <c r="K167" s="208">
        <v>1.32</v>
      </c>
      <c r="L167" s="26">
        <v>0</v>
      </c>
      <c r="M167" s="26">
        <v>0</v>
      </c>
      <c r="N167" s="26">
        <f t="shared" si="36"/>
        <v>1.32</v>
      </c>
      <c r="O167" s="65" t="s">
        <v>174</v>
      </c>
      <c r="P167" s="206" t="s">
        <v>175</v>
      </c>
      <c r="Q167" s="206" t="s">
        <v>430</v>
      </c>
      <c r="R167" s="204" t="s">
        <v>174</v>
      </c>
      <c r="S167" s="209" t="s">
        <v>175</v>
      </c>
      <c r="T167" s="206" t="s">
        <v>38</v>
      </c>
      <c r="U167" s="204" t="s">
        <v>39</v>
      </c>
      <c r="V167" s="210" t="s">
        <v>40</v>
      </c>
      <c r="W167" s="190">
        <f t="shared" si="37"/>
        <v>0</v>
      </c>
      <c r="X167" s="188">
        <f t="shared" si="38"/>
        <v>0</v>
      </c>
      <c r="Y167" s="188">
        <f t="shared" si="39"/>
        <v>0</v>
      </c>
      <c r="Z167" s="192">
        <f t="shared" si="56"/>
        <v>0</v>
      </c>
      <c r="AA167" s="192">
        <f t="shared" si="55"/>
        <v>0</v>
      </c>
      <c r="AB167" s="192">
        <f t="shared" si="42"/>
        <v>0</v>
      </c>
      <c r="AC167" s="62">
        <f t="shared" si="54"/>
        <v>0</v>
      </c>
      <c r="AD167" s="62">
        <f t="shared" si="44"/>
        <v>0</v>
      </c>
      <c r="AE167" s="62">
        <f t="shared" si="45"/>
        <v>0</v>
      </c>
      <c r="AF167" s="49" t="s">
        <v>317</v>
      </c>
      <c r="AG167" s="49">
        <v>0</v>
      </c>
      <c r="AH167" s="49">
        <v>0</v>
      </c>
      <c r="AI167" s="49" t="s">
        <v>949</v>
      </c>
      <c r="AJ167" s="49">
        <v>0</v>
      </c>
      <c r="AK167" s="49">
        <v>0</v>
      </c>
      <c r="AL167" s="49" t="s">
        <v>950</v>
      </c>
      <c r="AM167" s="49">
        <v>0</v>
      </c>
      <c r="AN167" s="49">
        <v>0</v>
      </c>
      <c r="AO167" s="49" t="s">
        <v>951</v>
      </c>
      <c r="AP167" s="49">
        <v>0</v>
      </c>
      <c r="AQ167" s="49">
        <v>0</v>
      </c>
      <c r="AR167" s="49" t="s">
        <v>952</v>
      </c>
      <c r="AS167" s="49">
        <v>0</v>
      </c>
      <c r="AT167" s="49">
        <v>0</v>
      </c>
      <c r="AU167" s="49" t="s">
        <v>960</v>
      </c>
      <c r="AV167" s="49">
        <v>0</v>
      </c>
      <c r="AW167" s="49">
        <v>0</v>
      </c>
    </row>
    <row r="168" spans="1:256" ht="12.75" customHeight="1">
      <c r="A168" s="20" t="s">
        <v>961</v>
      </c>
      <c r="B168" s="211" t="s">
        <v>962</v>
      </c>
      <c r="C168" s="211" t="s">
        <v>30</v>
      </c>
      <c r="D168" s="211" t="s">
        <v>963</v>
      </c>
      <c r="E168" s="211" t="s">
        <v>964</v>
      </c>
      <c r="F168" s="211" t="s">
        <v>32</v>
      </c>
      <c r="G168" s="204" t="s">
        <v>30</v>
      </c>
      <c r="H168" s="206" t="s">
        <v>965</v>
      </c>
      <c r="I168" s="207">
        <v>7</v>
      </c>
      <c r="J168" s="206" t="s">
        <v>554</v>
      </c>
      <c r="K168" s="212">
        <v>1.8</v>
      </c>
      <c r="L168" s="208">
        <v>10.2</v>
      </c>
      <c r="M168" s="26">
        <v>0</v>
      </c>
      <c r="N168" s="26">
        <v>12</v>
      </c>
      <c r="O168" s="65" t="s">
        <v>174</v>
      </c>
      <c r="P168" s="206" t="s">
        <v>175</v>
      </c>
      <c r="Q168" s="206" t="s">
        <v>430</v>
      </c>
      <c r="R168" s="204" t="s">
        <v>174</v>
      </c>
      <c r="S168" s="209" t="s">
        <v>175</v>
      </c>
      <c r="T168" s="206" t="s">
        <v>38</v>
      </c>
      <c r="U168" s="204" t="s">
        <v>39</v>
      </c>
      <c r="V168" s="210" t="s">
        <v>499</v>
      </c>
      <c r="W168" s="190">
        <f t="shared" si="37"/>
        <v>5.693538461538462</v>
      </c>
      <c r="X168" s="188">
        <f t="shared" si="38"/>
        <v>7.399384615384616</v>
      </c>
      <c r="Y168" s="188">
        <f t="shared" si="39"/>
        <v>13.092923076923078</v>
      </c>
      <c r="Z168" s="192">
        <f aca="true" t="shared" si="57" ref="Z168:Z171">AC168/13</f>
        <v>158.15384615384616</v>
      </c>
      <c r="AA168" s="192">
        <f aca="true" t="shared" si="58" ref="AA168:AA171">AD168/13</f>
        <v>205.53846153846155</v>
      </c>
      <c r="AB168" s="192">
        <f t="shared" si="42"/>
        <v>363.69230769230774</v>
      </c>
      <c r="AC168" s="62">
        <f t="shared" si="54"/>
        <v>2056</v>
      </c>
      <c r="AD168" s="62">
        <f t="shared" si="44"/>
        <v>2672</v>
      </c>
      <c r="AE168" s="62">
        <f t="shared" si="45"/>
        <v>4728</v>
      </c>
      <c r="AF168" s="49" t="s">
        <v>506</v>
      </c>
      <c r="AG168" s="49">
        <v>524</v>
      </c>
      <c r="AH168" s="49">
        <v>517</v>
      </c>
      <c r="AI168" s="49" t="s">
        <v>770</v>
      </c>
      <c r="AJ168" s="49">
        <v>308</v>
      </c>
      <c r="AK168" s="49">
        <v>435</v>
      </c>
      <c r="AL168" s="49" t="s">
        <v>818</v>
      </c>
      <c r="AM168" s="49">
        <v>100</v>
      </c>
      <c r="AN168" s="49">
        <v>335</v>
      </c>
      <c r="AO168" s="49" t="s">
        <v>443</v>
      </c>
      <c r="AP168" s="49">
        <v>55</v>
      </c>
      <c r="AQ168" s="49">
        <v>324</v>
      </c>
      <c r="AR168" s="49" t="s">
        <v>444</v>
      </c>
      <c r="AS168" s="49">
        <v>168</v>
      </c>
      <c r="AT168" s="49">
        <v>371</v>
      </c>
      <c r="AU168" s="49" t="s">
        <v>966</v>
      </c>
      <c r="AV168" s="49">
        <v>367</v>
      </c>
      <c r="AW168" s="49">
        <v>316</v>
      </c>
      <c r="AX168" s="49" t="s">
        <v>933</v>
      </c>
      <c r="AY168" s="49">
        <v>534</v>
      </c>
      <c r="AZ168" s="49">
        <v>374</v>
      </c>
      <c r="IT168" s="44"/>
      <c r="IU168" s="44"/>
      <c r="IV168" s="44"/>
    </row>
    <row r="169" spans="1:256" ht="12.75" customHeight="1">
      <c r="A169" s="20" t="s">
        <v>967</v>
      </c>
      <c r="B169" s="211" t="s">
        <v>968</v>
      </c>
      <c r="C169" s="211" t="s">
        <v>30</v>
      </c>
      <c r="D169" s="211" t="s">
        <v>969</v>
      </c>
      <c r="E169" s="211" t="s">
        <v>970</v>
      </c>
      <c r="F169" s="211" t="s">
        <v>32</v>
      </c>
      <c r="G169" s="204" t="s">
        <v>30</v>
      </c>
      <c r="H169" s="206" t="s">
        <v>971</v>
      </c>
      <c r="I169" s="207">
        <v>7</v>
      </c>
      <c r="J169" s="206" t="s">
        <v>554</v>
      </c>
      <c r="K169" s="212">
        <v>1.8</v>
      </c>
      <c r="L169" s="208">
        <v>10.2</v>
      </c>
      <c r="M169" s="26">
        <v>0</v>
      </c>
      <c r="N169" s="26">
        <v>12</v>
      </c>
      <c r="O169" s="65" t="s">
        <v>174</v>
      </c>
      <c r="P169" s="206" t="s">
        <v>175</v>
      </c>
      <c r="Q169" s="206" t="s">
        <v>430</v>
      </c>
      <c r="R169" s="204" t="s">
        <v>174</v>
      </c>
      <c r="S169" s="209" t="s">
        <v>175</v>
      </c>
      <c r="T169" s="206" t="s">
        <v>38</v>
      </c>
      <c r="U169" s="204" t="s">
        <v>39</v>
      </c>
      <c r="V169" s="210" t="s">
        <v>499</v>
      </c>
      <c r="W169" s="190">
        <f t="shared" si="37"/>
        <v>4.558153846153846</v>
      </c>
      <c r="X169" s="188">
        <f t="shared" si="38"/>
        <v>3.890769230769231</v>
      </c>
      <c r="Y169" s="188">
        <f t="shared" si="39"/>
        <v>8.448923076923077</v>
      </c>
      <c r="Z169" s="192">
        <f t="shared" si="57"/>
        <v>126.61538461538461</v>
      </c>
      <c r="AA169" s="192">
        <f t="shared" si="58"/>
        <v>108.07692307692308</v>
      </c>
      <c r="AB169" s="192">
        <f t="shared" si="42"/>
        <v>234.69230769230768</v>
      </c>
      <c r="AC169" s="62">
        <f t="shared" si="54"/>
        <v>1646</v>
      </c>
      <c r="AD169" s="62">
        <f t="shared" si="44"/>
        <v>1405</v>
      </c>
      <c r="AE169" s="62">
        <f t="shared" si="45"/>
        <v>3051</v>
      </c>
      <c r="AF169" s="49" t="s">
        <v>399</v>
      </c>
      <c r="AG169" s="49">
        <v>0</v>
      </c>
      <c r="AH169" s="49">
        <v>0</v>
      </c>
      <c r="AI169" s="49" t="s">
        <v>392</v>
      </c>
      <c r="AJ169" s="49">
        <v>0</v>
      </c>
      <c r="AK169" s="49">
        <v>0</v>
      </c>
      <c r="AL169" s="49" t="s">
        <v>393</v>
      </c>
      <c r="AM169" s="49">
        <v>0</v>
      </c>
      <c r="AN169" s="49">
        <v>0</v>
      </c>
      <c r="AO169" s="49" t="s">
        <v>394</v>
      </c>
      <c r="AP169" s="49">
        <v>0</v>
      </c>
      <c r="AQ169" s="49">
        <v>0</v>
      </c>
      <c r="AR169" s="49" t="s">
        <v>484</v>
      </c>
      <c r="AS169" s="49">
        <v>157</v>
      </c>
      <c r="AT169" s="49">
        <v>291</v>
      </c>
      <c r="AU169" s="49" t="s">
        <v>485</v>
      </c>
      <c r="AV169" s="49">
        <v>647</v>
      </c>
      <c r="AW169" s="49">
        <v>552</v>
      </c>
      <c r="AX169" s="49" t="s">
        <v>402</v>
      </c>
      <c r="AY169" s="49">
        <v>842</v>
      </c>
      <c r="AZ169" s="49">
        <v>562</v>
      </c>
      <c r="IT169" s="44"/>
      <c r="IU169" s="44"/>
      <c r="IV169" s="44"/>
    </row>
    <row r="170" spans="1:256" ht="12.75" customHeight="1">
      <c r="A170" s="20" t="s">
        <v>972</v>
      </c>
      <c r="B170" s="211" t="s">
        <v>973</v>
      </c>
      <c r="C170" s="211" t="s">
        <v>30</v>
      </c>
      <c r="D170" s="211" t="s">
        <v>974</v>
      </c>
      <c r="E170" s="211" t="s">
        <v>975</v>
      </c>
      <c r="F170" s="211" t="s">
        <v>32</v>
      </c>
      <c r="G170" s="204" t="s">
        <v>30</v>
      </c>
      <c r="H170" s="206" t="s">
        <v>976</v>
      </c>
      <c r="I170" s="207">
        <v>7</v>
      </c>
      <c r="J170" s="206" t="s">
        <v>554</v>
      </c>
      <c r="K170" s="212">
        <v>1.8</v>
      </c>
      <c r="L170" s="208">
        <v>10.2</v>
      </c>
      <c r="M170" s="26">
        <v>0</v>
      </c>
      <c r="N170" s="26">
        <v>12</v>
      </c>
      <c r="O170" s="65" t="s">
        <v>174</v>
      </c>
      <c r="P170" s="206" t="s">
        <v>175</v>
      </c>
      <c r="Q170" s="206" t="s">
        <v>430</v>
      </c>
      <c r="R170" s="204" t="s">
        <v>174</v>
      </c>
      <c r="S170" s="209" t="s">
        <v>175</v>
      </c>
      <c r="T170" s="206" t="s">
        <v>38</v>
      </c>
      <c r="U170" s="204" t="s">
        <v>39</v>
      </c>
      <c r="V170" s="210" t="s">
        <v>499</v>
      </c>
      <c r="W170" s="190">
        <f t="shared" si="37"/>
        <v>11.143384615384615</v>
      </c>
      <c r="X170" s="188">
        <f t="shared" si="38"/>
        <v>13.884923076923076</v>
      </c>
      <c r="Y170" s="188">
        <f t="shared" si="39"/>
        <v>25.028307692307692</v>
      </c>
      <c r="Z170" s="192">
        <f t="shared" si="57"/>
        <v>309.53846153846155</v>
      </c>
      <c r="AA170" s="192">
        <f t="shared" si="58"/>
        <v>385.6923076923077</v>
      </c>
      <c r="AB170" s="192">
        <f t="shared" si="42"/>
        <v>695.2307692307693</v>
      </c>
      <c r="AC170" s="62">
        <f t="shared" si="54"/>
        <v>4024</v>
      </c>
      <c r="AD170" s="62">
        <f t="shared" si="44"/>
        <v>5014</v>
      </c>
      <c r="AE170" s="62">
        <f t="shared" si="45"/>
        <v>9038</v>
      </c>
      <c r="AF170" s="49" t="s">
        <v>399</v>
      </c>
      <c r="AG170" s="49">
        <v>980</v>
      </c>
      <c r="AH170" s="49">
        <v>978</v>
      </c>
      <c r="AI170" s="49" t="s">
        <v>392</v>
      </c>
      <c r="AJ170" s="49">
        <v>581</v>
      </c>
      <c r="AK170" s="49">
        <v>961</v>
      </c>
      <c r="AL170" s="49" t="s">
        <v>393</v>
      </c>
      <c r="AM170" s="49">
        <v>161</v>
      </c>
      <c r="AN170" s="49">
        <v>574</v>
      </c>
      <c r="AO170" s="49" t="s">
        <v>394</v>
      </c>
      <c r="AP170" s="49">
        <v>59</v>
      </c>
      <c r="AQ170" s="49">
        <v>564</v>
      </c>
      <c r="AR170" s="49" t="s">
        <v>400</v>
      </c>
      <c r="AS170" s="49">
        <v>195</v>
      </c>
      <c r="AT170" s="49">
        <v>411</v>
      </c>
      <c r="AU170" s="49" t="s">
        <v>401</v>
      </c>
      <c r="AV170" s="49">
        <v>914</v>
      </c>
      <c r="AW170" s="49">
        <v>784</v>
      </c>
      <c r="AX170" s="49" t="s">
        <v>477</v>
      </c>
      <c r="AY170" s="49">
        <v>1134</v>
      </c>
      <c r="AZ170" s="49">
        <v>742</v>
      </c>
      <c r="IT170" s="44"/>
      <c r="IU170" s="44"/>
      <c r="IV170" s="44"/>
    </row>
    <row r="171" spans="1:256" ht="12.75" customHeight="1">
      <c r="A171" s="20" t="s">
        <v>977</v>
      </c>
      <c r="B171" s="211" t="s">
        <v>978</v>
      </c>
      <c r="C171" s="211" t="s">
        <v>30</v>
      </c>
      <c r="D171" s="211" t="s">
        <v>979</v>
      </c>
      <c r="E171" s="211" t="s">
        <v>980</v>
      </c>
      <c r="F171" s="211" t="s">
        <v>32</v>
      </c>
      <c r="G171" s="204" t="s">
        <v>30</v>
      </c>
      <c r="H171" s="206" t="s">
        <v>981</v>
      </c>
      <c r="I171" s="207">
        <v>7</v>
      </c>
      <c r="J171" s="206" t="s">
        <v>554</v>
      </c>
      <c r="K171" s="212">
        <v>1.8</v>
      </c>
      <c r="L171" s="208">
        <v>10.2</v>
      </c>
      <c r="M171" s="26">
        <v>0</v>
      </c>
      <c r="N171" s="26">
        <v>12</v>
      </c>
      <c r="O171" s="65" t="s">
        <v>174</v>
      </c>
      <c r="P171" s="206" t="s">
        <v>175</v>
      </c>
      <c r="Q171" s="206" t="s">
        <v>430</v>
      </c>
      <c r="R171" s="204" t="s">
        <v>174</v>
      </c>
      <c r="S171" s="209" t="s">
        <v>175</v>
      </c>
      <c r="T171" s="206" t="s">
        <v>38</v>
      </c>
      <c r="U171" s="204" t="s">
        <v>39</v>
      </c>
      <c r="V171" s="210" t="s">
        <v>499</v>
      </c>
      <c r="W171" s="190">
        <f t="shared" si="37"/>
        <v>2.351076923076923</v>
      </c>
      <c r="X171" s="188">
        <f t="shared" si="38"/>
        <v>3.217846153846154</v>
      </c>
      <c r="Y171" s="188">
        <f t="shared" si="39"/>
        <v>5.568923076923077</v>
      </c>
      <c r="Z171" s="192">
        <f t="shared" si="57"/>
        <v>65.3076923076923</v>
      </c>
      <c r="AA171" s="192">
        <f t="shared" si="58"/>
        <v>89.38461538461539</v>
      </c>
      <c r="AB171" s="192">
        <f t="shared" si="42"/>
        <v>154.69230769230768</v>
      </c>
      <c r="AC171" s="62">
        <f t="shared" si="54"/>
        <v>849</v>
      </c>
      <c r="AD171" s="62">
        <f t="shared" si="44"/>
        <v>1162</v>
      </c>
      <c r="AE171" s="62">
        <f t="shared" si="45"/>
        <v>2011</v>
      </c>
      <c r="AF171" s="49" t="s">
        <v>982</v>
      </c>
      <c r="AG171" s="49">
        <v>193</v>
      </c>
      <c r="AH171" s="49">
        <v>197</v>
      </c>
      <c r="AI171" s="49" t="s">
        <v>983</v>
      </c>
      <c r="AJ171" s="49">
        <v>143</v>
      </c>
      <c r="AK171" s="49">
        <v>242</v>
      </c>
      <c r="AL171" s="49" t="s">
        <v>984</v>
      </c>
      <c r="AM171" s="49">
        <v>44</v>
      </c>
      <c r="AN171" s="49">
        <v>155</v>
      </c>
      <c r="AO171" s="49" t="s">
        <v>985</v>
      </c>
      <c r="AP171" s="49">
        <v>27</v>
      </c>
      <c r="AQ171" s="49">
        <v>141</v>
      </c>
      <c r="AR171" s="49" t="s">
        <v>986</v>
      </c>
      <c r="AS171" s="49">
        <v>68</v>
      </c>
      <c r="AT171" s="49">
        <v>140</v>
      </c>
      <c r="AU171" s="49" t="s">
        <v>987</v>
      </c>
      <c r="AV171" s="49">
        <v>176</v>
      </c>
      <c r="AW171" s="49">
        <v>143</v>
      </c>
      <c r="AX171" s="49" t="s">
        <v>988</v>
      </c>
      <c r="AY171" s="49">
        <v>198</v>
      </c>
      <c r="AZ171" s="49">
        <v>144</v>
      </c>
      <c r="IT171" s="44"/>
      <c r="IU171" s="44"/>
      <c r="IV171" s="44"/>
    </row>
    <row r="172" spans="1:256" ht="12.75" customHeight="1">
      <c r="A172" s="20" t="s">
        <v>989</v>
      </c>
      <c r="B172" s="211" t="s">
        <v>990</v>
      </c>
      <c r="C172" s="211" t="s">
        <v>30</v>
      </c>
      <c r="D172" s="211" t="s">
        <v>427</v>
      </c>
      <c r="E172" s="211" t="s">
        <v>991</v>
      </c>
      <c r="F172" s="211" t="s">
        <v>32</v>
      </c>
      <c r="G172" s="204" t="s">
        <v>30</v>
      </c>
      <c r="H172" s="206" t="s">
        <v>992</v>
      </c>
      <c r="I172" s="207">
        <v>7</v>
      </c>
      <c r="J172" s="206" t="s">
        <v>554</v>
      </c>
      <c r="K172" s="212">
        <v>1.8</v>
      </c>
      <c r="L172" s="208">
        <v>10.2</v>
      </c>
      <c r="M172" s="26">
        <v>0</v>
      </c>
      <c r="N172" s="26">
        <v>12</v>
      </c>
      <c r="O172" s="65" t="s">
        <v>174</v>
      </c>
      <c r="P172" s="206" t="s">
        <v>175</v>
      </c>
      <c r="Q172" s="206" t="s">
        <v>430</v>
      </c>
      <c r="R172" s="204" t="s">
        <v>174</v>
      </c>
      <c r="S172" s="209" t="s">
        <v>175</v>
      </c>
      <c r="T172" s="206" t="s">
        <v>38</v>
      </c>
      <c r="U172" s="204" t="s">
        <v>39</v>
      </c>
      <c r="V172" s="210" t="s">
        <v>499</v>
      </c>
      <c r="W172" s="190">
        <f t="shared" si="37"/>
        <v>8.391272727272728</v>
      </c>
      <c r="X172" s="188">
        <f t="shared" si="38"/>
        <v>10.17818181818182</v>
      </c>
      <c r="Y172" s="188">
        <f t="shared" si="39"/>
        <v>18.569454545454548</v>
      </c>
      <c r="Z172" s="192">
        <f>AC172/11</f>
        <v>233.0909090909091</v>
      </c>
      <c r="AA172" s="192">
        <f>AD172/11</f>
        <v>282.72727272727275</v>
      </c>
      <c r="AB172" s="192">
        <f t="shared" si="42"/>
        <v>515.8181818181819</v>
      </c>
      <c r="AC172" s="62">
        <f t="shared" si="54"/>
        <v>2564</v>
      </c>
      <c r="AD172" s="62">
        <f t="shared" si="44"/>
        <v>3110</v>
      </c>
      <c r="AE172" s="62">
        <f t="shared" si="45"/>
        <v>5674</v>
      </c>
      <c r="AF172" s="49" t="s">
        <v>346</v>
      </c>
      <c r="AG172" s="49">
        <v>746</v>
      </c>
      <c r="AH172" s="49">
        <v>732</v>
      </c>
      <c r="AI172" s="49" t="s">
        <v>431</v>
      </c>
      <c r="AJ172" s="49">
        <v>451</v>
      </c>
      <c r="AK172" s="49">
        <v>656</v>
      </c>
      <c r="AL172" s="49" t="s">
        <v>432</v>
      </c>
      <c r="AM172" s="49">
        <v>108</v>
      </c>
      <c r="AN172" s="49">
        <v>350</v>
      </c>
      <c r="AO172" s="49" t="s">
        <v>394</v>
      </c>
      <c r="AP172" s="49">
        <v>74</v>
      </c>
      <c r="AQ172" s="49">
        <v>449</v>
      </c>
      <c r="AU172" s="49" t="s">
        <v>435</v>
      </c>
      <c r="AV172" s="49">
        <v>465</v>
      </c>
      <c r="AW172" s="49">
        <v>416</v>
      </c>
      <c r="AX172" s="49" t="s">
        <v>436</v>
      </c>
      <c r="AY172" s="49">
        <v>720</v>
      </c>
      <c r="AZ172" s="49">
        <v>507</v>
      </c>
      <c r="IT172" s="44"/>
      <c r="IU172" s="44"/>
      <c r="IV172" s="44"/>
    </row>
    <row r="173" spans="1:256" ht="12.75" customHeight="1">
      <c r="A173" s="20" t="s">
        <v>993</v>
      </c>
      <c r="B173" s="211" t="s">
        <v>994</v>
      </c>
      <c r="C173" s="211" t="s">
        <v>30</v>
      </c>
      <c r="D173" s="211" t="s">
        <v>995</v>
      </c>
      <c r="E173" s="211" t="s">
        <v>996</v>
      </c>
      <c r="F173" s="211" t="s">
        <v>32</v>
      </c>
      <c r="G173" s="204" t="s">
        <v>30</v>
      </c>
      <c r="H173" s="206" t="s">
        <v>997</v>
      </c>
      <c r="I173" s="207">
        <v>7</v>
      </c>
      <c r="J173" s="206" t="s">
        <v>554</v>
      </c>
      <c r="K173" s="212">
        <v>1.8</v>
      </c>
      <c r="L173" s="208">
        <v>10.2</v>
      </c>
      <c r="M173" s="26">
        <v>0</v>
      </c>
      <c r="N173" s="26">
        <v>12</v>
      </c>
      <c r="O173" s="65" t="s">
        <v>174</v>
      </c>
      <c r="P173" s="206" t="s">
        <v>175</v>
      </c>
      <c r="Q173" s="206" t="s">
        <v>430</v>
      </c>
      <c r="R173" s="204" t="s">
        <v>174</v>
      </c>
      <c r="S173" s="209" t="s">
        <v>175</v>
      </c>
      <c r="T173" s="206" t="s">
        <v>38</v>
      </c>
      <c r="U173" s="204" t="s">
        <v>39</v>
      </c>
      <c r="V173" s="210" t="s">
        <v>499</v>
      </c>
      <c r="W173" s="190">
        <f t="shared" si="37"/>
        <v>6.014769230769231</v>
      </c>
      <c r="X173" s="188">
        <f t="shared" si="38"/>
        <v>5.65476923076923</v>
      </c>
      <c r="Y173" s="188">
        <f t="shared" si="39"/>
        <v>11.669538461538462</v>
      </c>
      <c r="Z173" s="192">
        <f>AC173/13</f>
        <v>167.07692307692307</v>
      </c>
      <c r="AA173" s="192">
        <f>AD173/13</f>
        <v>157.07692307692307</v>
      </c>
      <c r="AB173" s="192">
        <f t="shared" si="42"/>
        <v>324.15384615384613</v>
      </c>
      <c r="AC173" s="62">
        <f t="shared" si="54"/>
        <v>2172</v>
      </c>
      <c r="AD173" s="62">
        <f t="shared" si="44"/>
        <v>2042</v>
      </c>
      <c r="AE173" s="62">
        <f t="shared" si="45"/>
        <v>4214</v>
      </c>
      <c r="AF173" s="49" t="s">
        <v>506</v>
      </c>
      <c r="AG173" s="49">
        <v>0</v>
      </c>
      <c r="AH173" s="49">
        <v>0</v>
      </c>
      <c r="AI173" s="49" t="s">
        <v>998</v>
      </c>
      <c r="AJ173" s="49">
        <v>0</v>
      </c>
      <c r="AK173" s="49">
        <v>0</v>
      </c>
      <c r="AL173" s="49" t="s">
        <v>490</v>
      </c>
      <c r="AM173" s="49">
        <v>0</v>
      </c>
      <c r="AN173" s="49">
        <v>0</v>
      </c>
      <c r="AO173" s="49" t="s">
        <v>825</v>
      </c>
      <c r="AP173" s="49">
        <v>0</v>
      </c>
      <c r="AQ173" s="49">
        <v>0</v>
      </c>
      <c r="AR173" s="49" t="s">
        <v>826</v>
      </c>
      <c r="AS173" s="49">
        <v>212</v>
      </c>
      <c r="AT173" s="49">
        <v>501</v>
      </c>
      <c r="AU173" s="49" t="s">
        <v>827</v>
      </c>
      <c r="AV173" s="49">
        <v>925</v>
      </c>
      <c r="AW173" s="49">
        <v>824</v>
      </c>
      <c r="AX173" s="49" t="s">
        <v>828</v>
      </c>
      <c r="AY173" s="49">
        <v>1035</v>
      </c>
      <c r="AZ173" s="49">
        <v>717</v>
      </c>
      <c r="IT173" s="44"/>
      <c r="IU173" s="44"/>
      <c r="IV173" s="44"/>
    </row>
    <row r="174" spans="1:256" ht="12.75" customHeight="1">
      <c r="A174" s="20" t="s">
        <v>999</v>
      </c>
      <c r="B174" s="211" t="s">
        <v>1000</v>
      </c>
      <c r="C174" s="211" t="s">
        <v>30</v>
      </c>
      <c r="D174" s="211" t="s">
        <v>1001</v>
      </c>
      <c r="E174" s="211" t="s">
        <v>1002</v>
      </c>
      <c r="F174" s="211" t="s">
        <v>32</v>
      </c>
      <c r="G174" s="204" t="s">
        <v>30</v>
      </c>
      <c r="H174" s="206" t="s">
        <v>1003</v>
      </c>
      <c r="I174" s="207">
        <v>7</v>
      </c>
      <c r="J174" s="206" t="s">
        <v>554</v>
      </c>
      <c r="K174" s="212">
        <v>1.8</v>
      </c>
      <c r="L174" s="208">
        <v>10.2</v>
      </c>
      <c r="M174" s="26">
        <v>0</v>
      </c>
      <c r="N174" s="26">
        <v>12</v>
      </c>
      <c r="O174" s="65" t="s">
        <v>174</v>
      </c>
      <c r="P174" s="206" t="s">
        <v>175</v>
      </c>
      <c r="Q174" s="206" t="s">
        <v>430</v>
      </c>
      <c r="R174" s="204" t="s">
        <v>174</v>
      </c>
      <c r="S174" s="209" t="s">
        <v>175</v>
      </c>
      <c r="T174" s="206" t="s">
        <v>38</v>
      </c>
      <c r="U174" s="204" t="s">
        <v>39</v>
      </c>
      <c r="V174" s="210" t="s">
        <v>499</v>
      </c>
      <c r="W174" s="190">
        <f t="shared" si="37"/>
        <v>3.015</v>
      </c>
      <c r="X174" s="188">
        <f t="shared" si="38"/>
        <v>2.583</v>
      </c>
      <c r="Y174" s="188">
        <f t="shared" si="39"/>
        <v>5.598000000000001</v>
      </c>
      <c r="Z174" s="192">
        <f>AC174/12</f>
        <v>83.75</v>
      </c>
      <c r="AA174" s="192">
        <f>AD174/12</f>
        <v>71.75</v>
      </c>
      <c r="AB174" s="192">
        <f t="shared" si="42"/>
        <v>155.5</v>
      </c>
      <c r="AC174" s="62">
        <f t="shared" si="54"/>
        <v>1005</v>
      </c>
      <c r="AD174" s="62">
        <f t="shared" si="44"/>
        <v>861</v>
      </c>
      <c r="AE174" s="62">
        <f t="shared" si="45"/>
        <v>1866</v>
      </c>
      <c r="AF174" s="49" t="s">
        <v>1004</v>
      </c>
      <c r="AG174" s="49">
        <v>0</v>
      </c>
      <c r="AH174" s="49">
        <v>0</v>
      </c>
      <c r="AI174" s="49" t="s">
        <v>1005</v>
      </c>
      <c r="AJ174" s="49">
        <v>0</v>
      </c>
      <c r="AK174" s="49">
        <v>0</v>
      </c>
      <c r="AL174" s="49" t="s">
        <v>1006</v>
      </c>
      <c r="AM174" s="49">
        <v>0</v>
      </c>
      <c r="AN174" s="49">
        <v>0</v>
      </c>
      <c r="AO174" s="49" t="s">
        <v>1007</v>
      </c>
      <c r="AP174" s="49">
        <v>0</v>
      </c>
      <c r="AQ174" s="49">
        <v>0</v>
      </c>
      <c r="AR174" s="49" t="s">
        <v>1008</v>
      </c>
      <c r="AS174" s="49">
        <v>285</v>
      </c>
      <c r="AT174" s="49">
        <v>328</v>
      </c>
      <c r="AU174" s="49" t="s">
        <v>1009</v>
      </c>
      <c r="AV174" s="49">
        <v>720</v>
      </c>
      <c r="AW174" s="49">
        <v>533</v>
      </c>
      <c r="IT174" s="44"/>
      <c r="IU174" s="44"/>
      <c r="IV174" s="44"/>
    </row>
    <row r="175" spans="1:256" ht="12.75" customHeight="1">
      <c r="A175" s="20" t="s">
        <v>1010</v>
      </c>
      <c r="B175" s="211" t="s">
        <v>1011</v>
      </c>
      <c r="C175" s="211" t="s">
        <v>30</v>
      </c>
      <c r="D175" s="211" t="s">
        <v>1012</v>
      </c>
      <c r="E175" s="211" t="s">
        <v>1013</v>
      </c>
      <c r="F175" s="211" t="s">
        <v>32</v>
      </c>
      <c r="G175" s="204" t="s">
        <v>30</v>
      </c>
      <c r="H175" s="206" t="s">
        <v>1014</v>
      </c>
      <c r="I175" s="207">
        <v>7</v>
      </c>
      <c r="J175" s="206" t="s">
        <v>554</v>
      </c>
      <c r="K175" s="212">
        <v>1.8</v>
      </c>
      <c r="L175" s="208">
        <v>10.2</v>
      </c>
      <c r="M175" s="26">
        <v>0</v>
      </c>
      <c r="N175" s="26">
        <v>12</v>
      </c>
      <c r="O175" s="65" t="s">
        <v>174</v>
      </c>
      <c r="P175" s="206" t="s">
        <v>175</v>
      </c>
      <c r="Q175" s="206" t="s">
        <v>430</v>
      </c>
      <c r="R175" s="204" t="s">
        <v>174</v>
      </c>
      <c r="S175" s="209" t="s">
        <v>175</v>
      </c>
      <c r="T175" s="206" t="s">
        <v>38</v>
      </c>
      <c r="U175" s="204" t="s">
        <v>39</v>
      </c>
      <c r="V175" s="210" t="s">
        <v>499</v>
      </c>
      <c r="W175" s="190">
        <f t="shared" si="37"/>
        <v>8.67876923076923</v>
      </c>
      <c r="X175" s="188">
        <f t="shared" si="38"/>
        <v>7.197230769230769</v>
      </c>
      <c r="Y175" s="188">
        <f t="shared" si="39"/>
        <v>15.876</v>
      </c>
      <c r="Z175" s="192">
        <f aca="true" t="shared" si="59" ref="Z175:Z176">AC175/13</f>
        <v>241.07692307692307</v>
      </c>
      <c r="AA175" s="192">
        <f aca="true" t="shared" si="60" ref="AA175:AA176">AD175/13</f>
        <v>199.92307692307693</v>
      </c>
      <c r="AB175" s="192">
        <f t="shared" si="42"/>
        <v>441</v>
      </c>
      <c r="AC175" s="62">
        <f t="shared" si="54"/>
        <v>3134</v>
      </c>
      <c r="AD175" s="62">
        <f t="shared" si="44"/>
        <v>2599</v>
      </c>
      <c r="AE175" s="62">
        <f t="shared" si="45"/>
        <v>5733</v>
      </c>
      <c r="AF175" s="49" t="s">
        <v>218</v>
      </c>
      <c r="AG175" s="49">
        <v>0</v>
      </c>
      <c r="AH175" s="49">
        <v>0</v>
      </c>
      <c r="AI175" s="49" t="s">
        <v>809</v>
      </c>
      <c r="AJ175" s="49">
        <v>0</v>
      </c>
      <c r="AK175" s="49">
        <v>0</v>
      </c>
      <c r="AL175" s="49" t="s">
        <v>482</v>
      </c>
      <c r="AM175" s="49">
        <v>0</v>
      </c>
      <c r="AN175" s="49">
        <v>0</v>
      </c>
      <c r="AO175" s="49" t="s">
        <v>810</v>
      </c>
      <c r="AP175" s="49">
        <v>0</v>
      </c>
      <c r="AQ175" s="49">
        <v>0</v>
      </c>
      <c r="AR175" s="49" t="s">
        <v>764</v>
      </c>
      <c r="AS175" s="49">
        <v>458</v>
      </c>
      <c r="AT175" s="49">
        <v>526</v>
      </c>
      <c r="AU175" s="49" t="s">
        <v>800</v>
      </c>
      <c r="AV175" s="49">
        <v>1247</v>
      </c>
      <c r="AW175" s="49">
        <v>1104</v>
      </c>
      <c r="AX175" s="49" t="s">
        <v>924</v>
      </c>
      <c r="AY175" s="49">
        <v>1429</v>
      </c>
      <c r="AZ175" s="49">
        <v>969</v>
      </c>
      <c r="IT175" s="44"/>
      <c r="IU175" s="44"/>
      <c r="IV175" s="44"/>
    </row>
    <row r="176" spans="1:256" ht="18" customHeight="1">
      <c r="A176" s="20" t="s">
        <v>1015</v>
      </c>
      <c r="B176" s="211" t="s">
        <v>1016</v>
      </c>
      <c r="C176" s="211" t="s">
        <v>30</v>
      </c>
      <c r="D176" s="211" t="s">
        <v>956</v>
      </c>
      <c r="E176" s="211" t="s">
        <v>1017</v>
      </c>
      <c r="F176" s="211" t="s">
        <v>32</v>
      </c>
      <c r="G176" s="204" t="s">
        <v>30</v>
      </c>
      <c r="H176" s="206" t="s">
        <v>1018</v>
      </c>
      <c r="I176" s="207">
        <v>7</v>
      </c>
      <c r="J176" s="206" t="s">
        <v>554</v>
      </c>
      <c r="K176" s="212">
        <v>1.8</v>
      </c>
      <c r="L176" s="208">
        <v>10.2</v>
      </c>
      <c r="M176" s="26">
        <v>0</v>
      </c>
      <c r="N176" s="26">
        <v>12</v>
      </c>
      <c r="O176" s="65" t="s">
        <v>174</v>
      </c>
      <c r="P176" s="206" t="s">
        <v>175</v>
      </c>
      <c r="Q176" s="206" t="s">
        <v>430</v>
      </c>
      <c r="R176" s="204" t="s">
        <v>174</v>
      </c>
      <c r="S176" s="209" t="s">
        <v>175</v>
      </c>
      <c r="T176" s="206" t="s">
        <v>38</v>
      </c>
      <c r="U176" s="204" t="s">
        <v>39</v>
      </c>
      <c r="V176" s="210" t="s">
        <v>499</v>
      </c>
      <c r="W176" s="190">
        <f t="shared" si="37"/>
        <v>5.953846153846154</v>
      </c>
      <c r="X176" s="188">
        <f t="shared" si="38"/>
        <v>6.942461538461538</v>
      </c>
      <c r="Y176" s="188">
        <f t="shared" si="39"/>
        <v>12.896307692307692</v>
      </c>
      <c r="Z176" s="192">
        <f t="shared" si="59"/>
        <v>165.3846153846154</v>
      </c>
      <c r="AA176" s="192">
        <f t="shared" si="60"/>
        <v>192.84615384615384</v>
      </c>
      <c r="AB176" s="192">
        <f t="shared" si="42"/>
        <v>358.2307692307692</v>
      </c>
      <c r="AC176" s="62">
        <f t="shared" si="54"/>
        <v>2150</v>
      </c>
      <c r="AD176" s="62">
        <f t="shared" si="44"/>
        <v>2507</v>
      </c>
      <c r="AE176" s="62">
        <f t="shared" si="45"/>
        <v>4657</v>
      </c>
      <c r="AF176" s="49" t="s">
        <v>399</v>
      </c>
      <c r="AG176" s="49">
        <v>607</v>
      </c>
      <c r="AH176" s="49">
        <v>600</v>
      </c>
      <c r="AI176" s="49" t="s">
        <v>392</v>
      </c>
      <c r="AJ176" s="49">
        <v>0</v>
      </c>
      <c r="AK176" s="49">
        <v>0</v>
      </c>
      <c r="AL176" s="49" t="s">
        <v>393</v>
      </c>
      <c r="AM176" s="49">
        <v>68</v>
      </c>
      <c r="AN176" s="49">
        <v>242</v>
      </c>
      <c r="AO176" s="49" t="s">
        <v>394</v>
      </c>
      <c r="AP176" s="49">
        <v>48</v>
      </c>
      <c r="AQ176" s="49">
        <v>336</v>
      </c>
      <c r="AR176" s="49" t="s">
        <v>400</v>
      </c>
      <c r="AS176" s="49">
        <v>173</v>
      </c>
      <c r="AT176" s="49">
        <v>386</v>
      </c>
      <c r="AU176" s="49" t="s">
        <v>401</v>
      </c>
      <c r="AV176" s="49">
        <v>568</v>
      </c>
      <c r="AW176" s="49">
        <v>488</v>
      </c>
      <c r="AX176" s="49" t="s">
        <v>477</v>
      </c>
      <c r="AY176" s="49">
        <v>686</v>
      </c>
      <c r="AZ176" s="49">
        <v>455</v>
      </c>
      <c r="IT176" s="44"/>
      <c r="IU176" s="44"/>
      <c r="IV176" s="44"/>
    </row>
    <row r="177" spans="1:256" ht="12" customHeight="1">
      <c r="A177" s="20" t="s">
        <v>1019</v>
      </c>
      <c r="B177" s="211" t="s">
        <v>1020</v>
      </c>
      <c r="C177" s="211" t="s">
        <v>30</v>
      </c>
      <c r="D177" s="211" t="s">
        <v>1021</v>
      </c>
      <c r="E177" s="211" t="s">
        <v>1022</v>
      </c>
      <c r="F177" s="211" t="s">
        <v>32</v>
      </c>
      <c r="G177" s="204" t="s">
        <v>30</v>
      </c>
      <c r="H177" s="206" t="s">
        <v>1023</v>
      </c>
      <c r="I177" s="207">
        <v>7</v>
      </c>
      <c r="J177" s="206" t="s">
        <v>554</v>
      </c>
      <c r="K177" s="212">
        <v>1.8</v>
      </c>
      <c r="L177" s="208">
        <v>10.2</v>
      </c>
      <c r="M177" s="26">
        <v>0</v>
      </c>
      <c r="N177" s="26">
        <v>12</v>
      </c>
      <c r="O177" s="65" t="s">
        <v>174</v>
      </c>
      <c r="P177" s="206" t="s">
        <v>175</v>
      </c>
      <c r="Q177" s="206" t="s">
        <v>430</v>
      </c>
      <c r="R177" s="204" t="s">
        <v>174</v>
      </c>
      <c r="S177" s="209" t="s">
        <v>175</v>
      </c>
      <c r="T177" s="206" t="s">
        <v>38</v>
      </c>
      <c r="U177" s="204" t="s">
        <v>39</v>
      </c>
      <c r="V177" s="210" t="s">
        <v>499</v>
      </c>
      <c r="W177" s="190">
        <f t="shared" si="37"/>
        <v>2.742545454545455</v>
      </c>
      <c r="X177" s="188">
        <f t="shared" si="38"/>
        <v>3.7963636363636364</v>
      </c>
      <c r="Y177" s="188">
        <f t="shared" si="39"/>
        <v>6.538909090909091</v>
      </c>
      <c r="Z177" s="192">
        <f aca="true" t="shared" si="61" ref="Z177:Z183">AC177/11</f>
        <v>76.18181818181819</v>
      </c>
      <c r="AA177" s="192">
        <f aca="true" t="shared" si="62" ref="AA177:AA183">AD177/11</f>
        <v>105.45454545454545</v>
      </c>
      <c r="AB177" s="192">
        <f t="shared" si="42"/>
        <v>181.63636363636363</v>
      </c>
      <c r="AC177" s="62">
        <f t="shared" si="54"/>
        <v>838</v>
      </c>
      <c r="AD177" s="62">
        <f t="shared" si="44"/>
        <v>1160</v>
      </c>
      <c r="AE177" s="62">
        <f t="shared" si="45"/>
        <v>1998</v>
      </c>
      <c r="AF177" s="49" t="s">
        <v>399</v>
      </c>
      <c r="AG177" s="49">
        <v>258</v>
      </c>
      <c r="AH177" s="49">
        <v>253</v>
      </c>
      <c r="AI177" s="49" t="s">
        <v>392</v>
      </c>
      <c r="AJ177" s="49">
        <v>146</v>
      </c>
      <c r="AK177" s="49">
        <v>203</v>
      </c>
      <c r="AL177" s="49" t="s">
        <v>482</v>
      </c>
      <c r="AM177" s="49">
        <v>52</v>
      </c>
      <c r="AN177" s="49">
        <v>156</v>
      </c>
      <c r="AO177" s="49" t="s">
        <v>491</v>
      </c>
      <c r="AP177" s="49">
        <v>28</v>
      </c>
      <c r="AQ177" s="49">
        <v>144</v>
      </c>
      <c r="AR177" s="49" t="s">
        <v>799</v>
      </c>
      <c r="AS177" s="49">
        <v>81</v>
      </c>
      <c r="AT177" s="49">
        <v>169</v>
      </c>
      <c r="AU177" s="49" t="s">
        <v>800</v>
      </c>
      <c r="AV177" s="49">
        <v>273</v>
      </c>
      <c r="AW177" s="49">
        <v>235</v>
      </c>
      <c r="IT177" s="44"/>
      <c r="IU177" s="44"/>
      <c r="IV177" s="44"/>
    </row>
    <row r="178" spans="1:256" ht="15" customHeight="1">
      <c r="A178" s="20" t="s">
        <v>1024</v>
      </c>
      <c r="B178" s="211" t="s">
        <v>1025</v>
      </c>
      <c r="C178" s="211" t="s">
        <v>30</v>
      </c>
      <c r="D178" s="211" t="s">
        <v>1026</v>
      </c>
      <c r="E178" s="211" t="s">
        <v>1027</v>
      </c>
      <c r="F178" s="211" t="s">
        <v>32</v>
      </c>
      <c r="G178" s="204" t="s">
        <v>30</v>
      </c>
      <c r="H178" s="206" t="s">
        <v>1028</v>
      </c>
      <c r="I178" s="207">
        <v>7</v>
      </c>
      <c r="J178" s="206" t="s">
        <v>554</v>
      </c>
      <c r="K178" s="212">
        <v>1.8</v>
      </c>
      <c r="L178" s="208">
        <v>10.2</v>
      </c>
      <c r="M178" s="26">
        <v>0</v>
      </c>
      <c r="N178" s="26">
        <v>12</v>
      </c>
      <c r="O178" s="65" t="s">
        <v>174</v>
      </c>
      <c r="P178" s="206" t="s">
        <v>175</v>
      </c>
      <c r="Q178" s="206" t="s">
        <v>430</v>
      </c>
      <c r="R178" s="204" t="s">
        <v>174</v>
      </c>
      <c r="S178" s="209" t="s">
        <v>175</v>
      </c>
      <c r="T178" s="206" t="s">
        <v>38</v>
      </c>
      <c r="U178" s="204" t="s">
        <v>39</v>
      </c>
      <c r="V178" s="210" t="s">
        <v>499</v>
      </c>
      <c r="W178" s="190">
        <f t="shared" si="37"/>
        <v>20.768727272727272</v>
      </c>
      <c r="X178" s="188">
        <f t="shared" si="38"/>
        <v>31.05163636363636</v>
      </c>
      <c r="Y178" s="188">
        <f t="shared" si="39"/>
        <v>51.82036363636363</v>
      </c>
      <c r="Z178" s="192">
        <f t="shared" si="61"/>
        <v>576.9090909090909</v>
      </c>
      <c r="AA178" s="192">
        <f t="shared" si="62"/>
        <v>862.5454545454545</v>
      </c>
      <c r="AB178" s="192">
        <f t="shared" si="42"/>
        <v>1439.4545454545455</v>
      </c>
      <c r="AC178" s="62">
        <f t="shared" si="54"/>
        <v>6346</v>
      </c>
      <c r="AD178" s="62">
        <f t="shared" si="44"/>
        <v>9488</v>
      </c>
      <c r="AE178" s="62">
        <f t="shared" si="45"/>
        <v>15834</v>
      </c>
      <c r="AF178" s="49" t="s">
        <v>440</v>
      </c>
      <c r="AG178" s="49">
        <v>2115</v>
      </c>
      <c r="AH178" s="49">
        <v>2096</v>
      </c>
      <c r="AI178" s="49" t="s">
        <v>847</v>
      </c>
      <c r="AJ178" s="49">
        <v>1251</v>
      </c>
      <c r="AK178" s="49">
        <v>1782</v>
      </c>
      <c r="AL178" s="49" t="s">
        <v>1029</v>
      </c>
      <c r="AM178" s="49">
        <v>363</v>
      </c>
      <c r="AN178" s="49">
        <v>1272</v>
      </c>
      <c r="AO178" s="49" t="s">
        <v>763</v>
      </c>
      <c r="AP178" s="49">
        <v>178</v>
      </c>
      <c r="AQ178" s="49">
        <v>1318</v>
      </c>
      <c r="AR178" s="49" t="s">
        <v>764</v>
      </c>
      <c r="AS178" s="49">
        <v>612</v>
      </c>
      <c r="AT178" s="49">
        <v>1448</v>
      </c>
      <c r="AU178" s="49" t="s">
        <v>848</v>
      </c>
      <c r="AV178" s="49">
        <v>1827</v>
      </c>
      <c r="AW178" s="49">
        <v>1572</v>
      </c>
      <c r="IT178" s="44"/>
      <c r="IU178" s="44"/>
      <c r="IV178" s="44"/>
    </row>
    <row r="179" spans="1:256" ht="15" customHeight="1">
      <c r="A179" s="20" t="s">
        <v>1030</v>
      </c>
      <c r="B179" s="211" t="s">
        <v>1031</v>
      </c>
      <c r="C179" s="211" t="s">
        <v>30</v>
      </c>
      <c r="D179" s="211" t="s">
        <v>1032</v>
      </c>
      <c r="E179" s="211" t="s">
        <v>1033</v>
      </c>
      <c r="F179" s="211" t="s">
        <v>32</v>
      </c>
      <c r="G179" s="204" t="s">
        <v>30</v>
      </c>
      <c r="H179" s="206" t="s">
        <v>1034</v>
      </c>
      <c r="I179" s="207">
        <v>7</v>
      </c>
      <c r="J179" s="206" t="s">
        <v>554</v>
      </c>
      <c r="K179" s="212">
        <v>1.8</v>
      </c>
      <c r="L179" s="208">
        <v>10.2</v>
      </c>
      <c r="M179" s="26">
        <v>0</v>
      </c>
      <c r="N179" s="26">
        <v>12</v>
      </c>
      <c r="O179" s="65" t="s">
        <v>174</v>
      </c>
      <c r="P179" s="206" t="s">
        <v>175</v>
      </c>
      <c r="Q179" s="206" t="s">
        <v>430</v>
      </c>
      <c r="R179" s="204" t="s">
        <v>174</v>
      </c>
      <c r="S179" s="209" t="s">
        <v>175</v>
      </c>
      <c r="T179" s="206" t="s">
        <v>38</v>
      </c>
      <c r="U179" s="204" t="s">
        <v>39</v>
      </c>
      <c r="V179" s="210" t="s">
        <v>499</v>
      </c>
      <c r="W179" s="190">
        <f t="shared" si="37"/>
        <v>0.6414545454545454</v>
      </c>
      <c r="X179" s="188">
        <f t="shared" si="38"/>
        <v>0.6578181818181819</v>
      </c>
      <c r="Y179" s="188">
        <f t="shared" si="39"/>
        <v>1.2992727272727271</v>
      </c>
      <c r="Z179" s="192">
        <f t="shared" si="61"/>
        <v>17.818181818181817</v>
      </c>
      <c r="AA179" s="192">
        <f t="shared" si="62"/>
        <v>18.272727272727273</v>
      </c>
      <c r="AB179" s="192">
        <f t="shared" si="42"/>
        <v>36.09090909090909</v>
      </c>
      <c r="AC179" s="62">
        <f t="shared" si="54"/>
        <v>196</v>
      </c>
      <c r="AD179" s="62">
        <f t="shared" si="44"/>
        <v>201</v>
      </c>
      <c r="AE179" s="62">
        <f t="shared" si="45"/>
        <v>397</v>
      </c>
      <c r="AF179" s="49" t="s">
        <v>982</v>
      </c>
      <c r="AG179" s="49">
        <v>0</v>
      </c>
      <c r="AH179" s="49">
        <v>0</v>
      </c>
      <c r="AI179" s="49" t="s">
        <v>1035</v>
      </c>
      <c r="AJ179" s="49">
        <v>0</v>
      </c>
      <c r="AK179" s="49">
        <v>0</v>
      </c>
      <c r="AL179" s="49" t="s">
        <v>1036</v>
      </c>
      <c r="AM179" s="49">
        <v>0</v>
      </c>
      <c r="AN179" s="49">
        <v>0</v>
      </c>
      <c r="AO179" s="49" t="s">
        <v>1037</v>
      </c>
      <c r="AP179" s="49">
        <v>0</v>
      </c>
      <c r="AQ179" s="49">
        <v>0</v>
      </c>
      <c r="AR179" s="49" t="s">
        <v>1038</v>
      </c>
      <c r="AS179" s="49">
        <v>50</v>
      </c>
      <c r="AT179" s="49">
        <v>82</v>
      </c>
      <c r="AU179" s="49" t="s">
        <v>1039</v>
      </c>
      <c r="AV179" s="49">
        <v>146</v>
      </c>
      <c r="AW179" s="49">
        <v>119</v>
      </c>
      <c r="IT179" s="44"/>
      <c r="IU179" s="44"/>
      <c r="IV179" s="44"/>
    </row>
    <row r="180" spans="1:256" ht="15" customHeight="1">
      <c r="A180" s="20" t="s">
        <v>1040</v>
      </c>
      <c r="B180" s="211" t="s">
        <v>1041</v>
      </c>
      <c r="C180" s="211" t="s">
        <v>30</v>
      </c>
      <c r="D180" s="211" t="s">
        <v>1042</v>
      </c>
      <c r="E180" s="211" t="s">
        <v>1043</v>
      </c>
      <c r="F180" s="211" t="s">
        <v>32</v>
      </c>
      <c r="G180" s="204" t="s">
        <v>30</v>
      </c>
      <c r="H180" s="206" t="s">
        <v>1044</v>
      </c>
      <c r="I180" s="207">
        <v>7</v>
      </c>
      <c r="J180" s="206" t="s">
        <v>554</v>
      </c>
      <c r="K180" s="212">
        <v>1.8</v>
      </c>
      <c r="L180" s="208">
        <v>10.2</v>
      </c>
      <c r="M180" s="26">
        <v>0</v>
      </c>
      <c r="N180" s="26">
        <v>12</v>
      </c>
      <c r="O180" s="65" t="s">
        <v>174</v>
      </c>
      <c r="P180" s="206" t="s">
        <v>175</v>
      </c>
      <c r="Q180" s="206" t="s">
        <v>430</v>
      </c>
      <c r="R180" s="204" t="s">
        <v>174</v>
      </c>
      <c r="S180" s="209" t="s">
        <v>175</v>
      </c>
      <c r="T180" s="206" t="s">
        <v>38</v>
      </c>
      <c r="U180" s="204" t="s">
        <v>39</v>
      </c>
      <c r="V180" s="210" t="s">
        <v>499</v>
      </c>
      <c r="W180" s="190">
        <f t="shared" si="37"/>
        <v>7.226181818181818</v>
      </c>
      <c r="X180" s="188">
        <f t="shared" si="38"/>
        <v>11.032363636363636</v>
      </c>
      <c r="Y180" s="188">
        <f t="shared" si="39"/>
        <v>18.258545454545455</v>
      </c>
      <c r="Z180" s="192">
        <f t="shared" si="61"/>
        <v>200.72727272727272</v>
      </c>
      <c r="AA180" s="192">
        <f t="shared" si="62"/>
        <v>306.45454545454544</v>
      </c>
      <c r="AB180" s="192">
        <f t="shared" si="42"/>
        <v>507.18181818181813</v>
      </c>
      <c r="AC180" s="62">
        <f t="shared" si="54"/>
        <v>2208</v>
      </c>
      <c r="AD180" s="62">
        <f t="shared" si="44"/>
        <v>3371</v>
      </c>
      <c r="AE180" s="62">
        <f t="shared" si="45"/>
        <v>5579</v>
      </c>
      <c r="AF180" s="49" t="s">
        <v>982</v>
      </c>
      <c r="AG180" s="49">
        <v>674</v>
      </c>
      <c r="AH180" s="49">
        <v>680</v>
      </c>
      <c r="AI180" s="49" t="s">
        <v>983</v>
      </c>
      <c r="AJ180" s="49">
        <v>379</v>
      </c>
      <c r="AK180" s="49">
        <v>615</v>
      </c>
      <c r="AL180" s="49" t="s">
        <v>1045</v>
      </c>
      <c r="AM180" s="49">
        <v>114</v>
      </c>
      <c r="AN180" s="49">
        <v>455</v>
      </c>
      <c r="AO180" s="49" t="s">
        <v>1046</v>
      </c>
      <c r="AP180" s="49">
        <v>89</v>
      </c>
      <c r="AQ180" s="49">
        <v>503</v>
      </c>
      <c r="AR180" s="49" t="s">
        <v>1038</v>
      </c>
      <c r="AS180" s="49">
        <v>294</v>
      </c>
      <c r="AT180" s="49">
        <v>589</v>
      </c>
      <c r="AU180" s="49" t="s">
        <v>1047</v>
      </c>
      <c r="AV180" s="49">
        <v>658</v>
      </c>
      <c r="AW180" s="49">
        <v>529</v>
      </c>
      <c r="IT180" s="44"/>
      <c r="IU180" s="44"/>
      <c r="IV180" s="44"/>
    </row>
    <row r="181" spans="1:256" ht="15" customHeight="1">
      <c r="A181" s="20" t="s">
        <v>1048</v>
      </c>
      <c r="B181" s="211" t="s">
        <v>1049</v>
      </c>
      <c r="C181" s="211" t="s">
        <v>30</v>
      </c>
      <c r="D181" s="211" t="s">
        <v>503</v>
      </c>
      <c r="E181" s="211" t="s">
        <v>1050</v>
      </c>
      <c r="F181" s="211" t="s">
        <v>32</v>
      </c>
      <c r="G181" s="204" t="s">
        <v>30</v>
      </c>
      <c r="H181" s="206" t="s">
        <v>1051</v>
      </c>
      <c r="I181" s="207">
        <v>7</v>
      </c>
      <c r="J181" s="206" t="s">
        <v>554</v>
      </c>
      <c r="K181" s="212">
        <v>1.8</v>
      </c>
      <c r="L181" s="208">
        <v>10.2</v>
      </c>
      <c r="M181" s="26">
        <v>0</v>
      </c>
      <c r="N181" s="26">
        <v>12</v>
      </c>
      <c r="O181" s="65" t="s">
        <v>174</v>
      </c>
      <c r="P181" s="206" t="s">
        <v>175</v>
      </c>
      <c r="Q181" s="206" t="s">
        <v>430</v>
      </c>
      <c r="R181" s="204" t="s">
        <v>174</v>
      </c>
      <c r="S181" s="209" t="s">
        <v>175</v>
      </c>
      <c r="T181" s="206" t="s">
        <v>38</v>
      </c>
      <c r="U181" s="204" t="s">
        <v>39</v>
      </c>
      <c r="V181" s="210" t="s">
        <v>499</v>
      </c>
      <c r="W181" s="190">
        <f t="shared" si="37"/>
        <v>1.7934545454545454</v>
      </c>
      <c r="X181" s="188">
        <f t="shared" si="38"/>
        <v>1.9145454545454546</v>
      </c>
      <c r="Y181" s="188">
        <f t="shared" si="39"/>
        <v>3.708</v>
      </c>
      <c r="Z181" s="192">
        <f t="shared" si="61"/>
        <v>49.81818181818182</v>
      </c>
      <c r="AA181" s="192">
        <f t="shared" si="62"/>
        <v>53.18181818181818</v>
      </c>
      <c r="AB181" s="192">
        <f t="shared" si="42"/>
        <v>103</v>
      </c>
      <c r="AC181" s="62">
        <f t="shared" si="54"/>
        <v>548</v>
      </c>
      <c r="AD181" s="62">
        <f t="shared" si="44"/>
        <v>585</v>
      </c>
      <c r="AE181" s="62">
        <f t="shared" si="45"/>
        <v>1133</v>
      </c>
      <c r="AF181" s="49" t="s">
        <v>346</v>
      </c>
      <c r="AG181" s="49">
        <v>0</v>
      </c>
      <c r="AH181" s="49">
        <v>0</v>
      </c>
      <c r="AI181" s="49" t="s">
        <v>347</v>
      </c>
      <c r="AJ181" s="49">
        <v>0</v>
      </c>
      <c r="AK181" s="49">
        <v>0</v>
      </c>
      <c r="AL181" s="49" t="s">
        <v>348</v>
      </c>
      <c r="AM181" s="49">
        <v>0</v>
      </c>
      <c r="AN181" s="49">
        <v>0</v>
      </c>
      <c r="AO181" s="49" t="s">
        <v>349</v>
      </c>
      <c r="AP181" s="49">
        <v>0</v>
      </c>
      <c r="AQ181" s="49">
        <v>0</v>
      </c>
      <c r="AR181" s="49" t="s">
        <v>321</v>
      </c>
      <c r="AS181" s="49">
        <v>133</v>
      </c>
      <c r="AT181" s="49">
        <v>231</v>
      </c>
      <c r="AU181" s="49" t="s">
        <v>350</v>
      </c>
      <c r="AV181" s="49">
        <v>415</v>
      </c>
      <c r="AW181" s="49">
        <v>354</v>
      </c>
      <c r="IT181" s="44"/>
      <c r="IU181" s="44"/>
      <c r="IV181" s="44"/>
    </row>
    <row r="182" spans="1:256" ht="15" customHeight="1">
      <c r="A182" s="20" t="s">
        <v>1052</v>
      </c>
      <c r="B182" s="211" t="s">
        <v>1053</v>
      </c>
      <c r="C182" s="211" t="s">
        <v>30</v>
      </c>
      <c r="D182" s="211" t="s">
        <v>521</v>
      </c>
      <c r="E182" s="211" t="s">
        <v>1054</v>
      </c>
      <c r="F182" s="211" t="s">
        <v>32</v>
      </c>
      <c r="G182" s="204" t="s">
        <v>30</v>
      </c>
      <c r="H182" s="206" t="s">
        <v>1055</v>
      </c>
      <c r="I182" s="207">
        <v>7</v>
      </c>
      <c r="J182" s="206" t="s">
        <v>554</v>
      </c>
      <c r="K182" s="212">
        <v>1.8</v>
      </c>
      <c r="L182" s="208">
        <v>10.2</v>
      </c>
      <c r="M182" s="26">
        <v>0</v>
      </c>
      <c r="N182" s="26">
        <v>12</v>
      </c>
      <c r="O182" s="65" t="s">
        <v>174</v>
      </c>
      <c r="P182" s="206" t="s">
        <v>175</v>
      </c>
      <c r="Q182" s="206" t="s">
        <v>430</v>
      </c>
      <c r="R182" s="204" t="s">
        <v>174</v>
      </c>
      <c r="S182" s="209" t="s">
        <v>175</v>
      </c>
      <c r="T182" s="206" t="s">
        <v>38</v>
      </c>
      <c r="U182" s="204" t="s">
        <v>39</v>
      </c>
      <c r="V182" s="210" t="s">
        <v>499</v>
      </c>
      <c r="W182" s="190">
        <f t="shared" si="37"/>
        <v>5.822181818181818</v>
      </c>
      <c r="X182" s="188">
        <f t="shared" si="38"/>
        <v>5.35090909090909</v>
      </c>
      <c r="Y182" s="188">
        <f t="shared" si="39"/>
        <v>11.173090909090908</v>
      </c>
      <c r="Z182" s="192">
        <f t="shared" si="61"/>
        <v>161.72727272727272</v>
      </c>
      <c r="AA182" s="192">
        <f t="shared" si="62"/>
        <v>148.63636363636363</v>
      </c>
      <c r="AB182" s="192">
        <f t="shared" si="42"/>
        <v>310.3636363636364</v>
      </c>
      <c r="AC182" s="62">
        <f t="shared" si="54"/>
        <v>1779</v>
      </c>
      <c r="AD182" s="62">
        <f t="shared" si="44"/>
        <v>1635</v>
      </c>
      <c r="AE182" s="62">
        <f t="shared" si="45"/>
        <v>3414</v>
      </c>
      <c r="AF182" s="49" t="s">
        <v>317</v>
      </c>
      <c r="AG182" s="49">
        <v>0</v>
      </c>
      <c r="AH182" s="49">
        <v>0</v>
      </c>
      <c r="AI182" s="49" t="s">
        <v>1056</v>
      </c>
      <c r="AJ182" s="49">
        <v>0</v>
      </c>
      <c r="AK182" s="49">
        <v>0</v>
      </c>
      <c r="AL182" s="49" t="s">
        <v>1057</v>
      </c>
      <c r="AM182" s="49">
        <v>0</v>
      </c>
      <c r="AN182" s="49">
        <v>0</v>
      </c>
      <c r="AO182" s="49" t="s">
        <v>804</v>
      </c>
      <c r="AP182" s="49">
        <v>0</v>
      </c>
      <c r="AQ182" s="49">
        <v>0</v>
      </c>
      <c r="AR182" s="49" t="s">
        <v>1058</v>
      </c>
      <c r="AS182" s="49">
        <v>561</v>
      </c>
      <c r="AT182" s="49">
        <v>631</v>
      </c>
      <c r="AU182" s="49" t="s">
        <v>1059</v>
      </c>
      <c r="AV182" s="49">
        <v>1218</v>
      </c>
      <c r="AW182" s="49">
        <v>1004</v>
      </c>
      <c r="IT182" s="44"/>
      <c r="IU182" s="44"/>
      <c r="IV182" s="44"/>
    </row>
    <row r="183" spans="1:256" ht="15" customHeight="1">
      <c r="A183" s="20" t="s">
        <v>1060</v>
      </c>
      <c r="B183" s="211" t="s">
        <v>1061</v>
      </c>
      <c r="C183" s="211" t="s">
        <v>30</v>
      </c>
      <c r="D183" s="211" t="s">
        <v>1062</v>
      </c>
      <c r="E183" s="211" t="s">
        <v>1063</v>
      </c>
      <c r="F183" s="211" t="s">
        <v>32</v>
      </c>
      <c r="G183" s="204" t="s">
        <v>30</v>
      </c>
      <c r="H183" s="206" t="s">
        <v>1064</v>
      </c>
      <c r="I183" s="207">
        <v>7</v>
      </c>
      <c r="J183" s="206" t="s">
        <v>554</v>
      </c>
      <c r="K183" s="212">
        <v>1.8</v>
      </c>
      <c r="L183" s="208">
        <v>10.2</v>
      </c>
      <c r="M183" s="26">
        <v>0</v>
      </c>
      <c r="N183" s="26">
        <v>12</v>
      </c>
      <c r="O183" s="65" t="s">
        <v>174</v>
      </c>
      <c r="P183" s="206" t="s">
        <v>175</v>
      </c>
      <c r="Q183" s="206" t="s">
        <v>430</v>
      </c>
      <c r="R183" s="204" t="s">
        <v>174</v>
      </c>
      <c r="S183" s="209" t="s">
        <v>175</v>
      </c>
      <c r="T183" s="206" t="s">
        <v>38</v>
      </c>
      <c r="U183" s="204" t="s">
        <v>39</v>
      </c>
      <c r="V183" s="210" t="s">
        <v>499</v>
      </c>
      <c r="W183" s="190">
        <f t="shared" si="37"/>
        <v>4.323272727272727</v>
      </c>
      <c r="X183" s="188">
        <f t="shared" si="38"/>
        <v>3.2858181818181817</v>
      </c>
      <c r="Y183" s="188">
        <f t="shared" si="39"/>
        <v>7.6090909090909085</v>
      </c>
      <c r="Z183" s="192">
        <f t="shared" si="61"/>
        <v>120.0909090909091</v>
      </c>
      <c r="AA183" s="192">
        <f t="shared" si="62"/>
        <v>91.27272727272727</v>
      </c>
      <c r="AB183" s="192">
        <f t="shared" si="42"/>
        <v>211.36363636363637</v>
      </c>
      <c r="AC183" s="62">
        <f t="shared" si="54"/>
        <v>1321</v>
      </c>
      <c r="AD183" s="62">
        <f t="shared" si="44"/>
        <v>1004</v>
      </c>
      <c r="AE183" s="62">
        <f t="shared" si="45"/>
        <v>2325</v>
      </c>
      <c r="AF183" s="49" t="s">
        <v>399</v>
      </c>
      <c r="AG183" s="49">
        <v>0</v>
      </c>
      <c r="AH183" s="49">
        <v>0</v>
      </c>
      <c r="AI183" s="49" t="s">
        <v>921</v>
      </c>
      <c r="AJ183" s="49">
        <v>0</v>
      </c>
      <c r="AK183" s="49">
        <v>0</v>
      </c>
      <c r="AL183" s="49" t="s">
        <v>929</v>
      </c>
      <c r="AM183" s="49">
        <v>0</v>
      </c>
      <c r="AN183" s="49">
        <v>0</v>
      </c>
      <c r="AO183" s="49" t="s">
        <v>810</v>
      </c>
      <c r="AP183" s="49">
        <v>0</v>
      </c>
      <c r="AQ183" s="49">
        <v>0</v>
      </c>
      <c r="AU183" s="49" t="s">
        <v>800</v>
      </c>
      <c r="AV183" s="49">
        <v>609</v>
      </c>
      <c r="AW183" s="49">
        <v>522</v>
      </c>
      <c r="AX183" s="49" t="s">
        <v>924</v>
      </c>
      <c r="AY183" s="49">
        <v>712</v>
      </c>
      <c r="AZ183" s="49">
        <v>482</v>
      </c>
      <c r="IT183" s="44"/>
      <c r="IU183" s="44"/>
      <c r="IV183" s="44"/>
    </row>
    <row r="184" spans="1:256" ht="19.5" customHeight="1">
      <c r="A184" s="20" t="s">
        <v>1065</v>
      </c>
      <c r="B184" s="95" t="s">
        <v>1066</v>
      </c>
      <c r="C184" s="95" t="s">
        <v>646</v>
      </c>
      <c r="D184" s="95"/>
      <c r="E184" s="95" t="s">
        <v>1067</v>
      </c>
      <c r="F184" s="95" t="s">
        <v>32</v>
      </c>
      <c r="G184" s="99" t="s">
        <v>30</v>
      </c>
      <c r="H184" s="96" t="s">
        <v>1068</v>
      </c>
      <c r="I184" s="97">
        <v>3</v>
      </c>
      <c r="J184" s="96" t="s">
        <v>750</v>
      </c>
      <c r="K184" s="212">
        <v>12</v>
      </c>
      <c r="L184" s="208">
        <v>0</v>
      </c>
      <c r="M184" s="26">
        <v>0</v>
      </c>
      <c r="N184" s="26">
        <v>12</v>
      </c>
      <c r="O184" s="65" t="s">
        <v>174</v>
      </c>
      <c r="P184" s="206" t="s">
        <v>175</v>
      </c>
      <c r="Q184" s="206" t="s">
        <v>430</v>
      </c>
      <c r="R184" s="204" t="s">
        <v>174</v>
      </c>
      <c r="S184" s="209" t="s">
        <v>175</v>
      </c>
      <c r="T184" s="206" t="s">
        <v>38</v>
      </c>
      <c r="U184" s="204" t="s">
        <v>39</v>
      </c>
      <c r="V184" s="210" t="s">
        <v>499</v>
      </c>
      <c r="W184" s="190">
        <f t="shared" si="37"/>
        <v>5.229</v>
      </c>
      <c r="X184" s="188">
        <f t="shared" si="38"/>
        <v>0</v>
      </c>
      <c r="Y184" s="188">
        <f t="shared" si="39"/>
        <v>5.229</v>
      </c>
      <c r="Z184" s="192">
        <f>AC184/12</f>
        <v>145.25</v>
      </c>
      <c r="AA184" s="192">
        <f>AD184/12</f>
        <v>0</v>
      </c>
      <c r="AB184" s="192">
        <f t="shared" si="42"/>
        <v>145.25</v>
      </c>
      <c r="AC184" s="62">
        <f t="shared" si="54"/>
        <v>1743</v>
      </c>
      <c r="AD184" s="62">
        <f t="shared" si="44"/>
        <v>0</v>
      </c>
      <c r="AE184" s="62">
        <f t="shared" si="45"/>
        <v>1743</v>
      </c>
      <c r="AF184" s="49" t="s">
        <v>1069</v>
      </c>
      <c r="AG184" s="49">
        <v>0</v>
      </c>
      <c r="AH184" s="49">
        <v>0</v>
      </c>
      <c r="AI184" s="49" t="s">
        <v>1070</v>
      </c>
      <c r="AJ184" s="49">
        <v>539</v>
      </c>
      <c r="AK184" s="49">
        <v>0</v>
      </c>
      <c r="AL184" s="49" t="s">
        <v>641</v>
      </c>
      <c r="AM184" s="49">
        <v>235</v>
      </c>
      <c r="AN184" s="49">
        <v>0</v>
      </c>
      <c r="AO184" s="49" t="s">
        <v>642</v>
      </c>
      <c r="AP184" s="49">
        <v>144</v>
      </c>
      <c r="AQ184" s="49">
        <v>0</v>
      </c>
      <c r="AR184" s="49" t="s">
        <v>264</v>
      </c>
      <c r="AS184" s="49">
        <v>186</v>
      </c>
      <c r="AT184" s="49">
        <v>0</v>
      </c>
      <c r="AU184" s="49" t="s">
        <v>643</v>
      </c>
      <c r="AV184" s="49">
        <v>302</v>
      </c>
      <c r="AW184" s="49">
        <v>0</v>
      </c>
      <c r="AX184" s="49" t="s">
        <v>644</v>
      </c>
      <c r="AY184" s="49">
        <v>337</v>
      </c>
      <c r="AZ184" s="49">
        <v>0</v>
      </c>
      <c r="IT184" s="44"/>
      <c r="IU184" s="44"/>
      <c r="IV184" s="44"/>
    </row>
    <row r="185" spans="1:255" ht="27" customHeight="1">
      <c r="A185" s="213">
        <v>107</v>
      </c>
      <c r="B185" s="214" t="s">
        <v>1071</v>
      </c>
      <c r="C185" s="214" t="s">
        <v>448</v>
      </c>
      <c r="D185" s="214"/>
      <c r="E185" s="214" t="s">
        <v>1072</v>
      </c>
      <c r="F185" s="214" t="s">
        <v>32</v>
      </c>
      <c r="G185" s="214" t="s">
        <v>30</v>
      </c>
      <c r="H185" s="215" t="s">
        <v>1073</v>
      </c>
      <c r="I185" s="216">
        <v>1</v>
      </c>
      <c r="J185" s="215" t="s">
        <v>554</v>
      </c>
      <c r="K185" s="215"/>
      <c r="L185" s="215"/>
      <c r="M185" s="215"/>
      <c r="N185" s="216"/>
      <c r="O185" s="214" t="s">
        <v>174</v>
      </c>
      <c r="P185" s="215" t="s">
        <v>175</v>
      </c>
      <c r="Q185" s="215" t="s">
        <v>430</v>
      </c>
      <c r="R185" s="214" t="s">
        <v>174</v>
      </c>
      <c r="S185" s="214" t="s">
        <v>175</v>
      </c>
      <c r="T185" s="215" t="s">
        <v>38</v>
      </c>
      <c r="U185" s="214" t="s">
        <v>39</v>
      </c>
      <c r="V185" s="217" t="s">
        <v>1074</v>
      </c>
      <c r="W185" s="190">
        <f t="shared" si="37"/>
        <v>4.7376</v>
      </c>
      <c r="X185" s="188">
        <f t="shared" si="38"/>
        <v>1.3608</v>
      </c>
      <c r="Y185" s="188">
        <f t="shared" si="39"/>
        <v>6.0984</v>
      </c>
      <c r="Z185" s="192">
        <f>AC185/5</f>
        <v>131.6</v>
      </c>
      <c r="AA185" s="192">
        <f>AD185/5</f>
        <v>37.8</v>
      </c>
      <c r="AB185" s="192">
        <f t="shared" si="42"/>
        <v>169.39999999999998</v>
      </c>
      <c r="AC185" s="62">
        <f t="shared" si="54"/>
        <v>658</v>
      </c>
      <c r="AD185" s="62">
        <f t="shared" si="44"/>
        <v>189</v>
      </c>
      <c r="AE185" s="62">
        <f t="shared" si="45"/>
        <v>847</v>
      </c>
      <c r="AF185" s="49" t="s">
        <v>1075</v>
      </c>
      <c r="AG185" s="49">
        <v>0</v>
      </c>
      <c r="AH185" s="49">
        <v>0</v>
      </c>
      <c r="AI185" s="49" t="s">
        <v>192</v>
      </c>
      <c r="AJ185" s="49">
        <v>462</v>
      </c>
      <c r="AK185" s="49">
        <v>0</v>
      </c>
      <c r="AL185" s="49" t="s">
        <v>456</v>
      </c>
      <c r="AM185" s="49">
        <v>196</v>
      </c>
      <c r="AN185" s="49">
        <v>189</v>
      </c>
      <c r="IT185" s="44"/>
      <c r="IU185" s="44"/>
    </row>
    <row r="187" spans="8:25" ht="12.75" customHeight="1">
      <c r="H187" s="218" t="s">
        <v>154</v>
      </c>
      <c r="I187" s="219">
        <f>SUM(I78:I185)-I117-I146-I147-I149-I155-I157-I158-I159-I165</f>
        <v>464</v>
      </c>
      <c r="W187" s="220">
        <f>SUM(W79:W186)-W117-W146-W147-W149-W155-W157-W158-W159-W165</f>
        <v>1429.6995396047432</v>
      </c>
      <c r="X187" s="221">
        <f>SUM(X79:X185)-X117-X146-X147-X149-X155-X157-X158-X159-X165</f>
        <v>716.8075868774702</v>
      </c>
      <c r="Y187" s="221">
        <f>SUM(Y79:Y185)-Y117-Y146-Y147-Y149-Y155-Y157-Y158-Y159-Y165</f>
        <v>2146.5071264822136</v>
      </c>
    </row>
    <row r="189" spans="26:30" ht="12.75" customHeight="1">
      <c r="Z189" s="150" t="s">
        <v>546</v>
      </c>
      <c r="AA189" s="150" t="s">
        <v>547</v>
      </c>
      <c r="AB189" s="151" t="s">
        <v>548</v>
      </c>
      <c r="AC189" s="152" t="s">
        <v>549</v>
      </c>
      <c r="AD189" s="152" t="s">
        <v>550</v>
      </c>
    </row>
    <row r="190" spans="26:30" ht="12.75" customHeight="1">
      <c r="Z190" s="150" t="s">
        <v>51</v>
      </c>
      <c r="AA190" s="150">
        <v>5</v>
      </c>
      <c r="AB190" s="152">
        <f>I96+I120+I134+I163+I166</f>
        <v>12</v>
      </c>
      <c r="AC190" s="97">
        <f>W96+W120+W134+W163+W166</f>
        <v>28.217827132867136</v>
      </c>
      <c r="AD190" s="97">
        <v>0</v>
      </c>
    </row>
    <row r="191" spans="26:30" ht="12.75" customHeight="1">
      <c r="Z191" s="150" t="s">
        <v>554</v>
      </c>
      <c r="AA191" s="150">
        <v>72</v>
      </c>
      <c r="AB191" s="152">
        <f>I79+I80+I81+I82+I83+I84+I85+I86+I87+I88+I89+I90+I91+I92+I93+I94+I95+I97+I98+I99+I100+I101+I102+I103+I104+I105+I106+I107+I108+I109+I110+I111+I112+I113+I114+I115+I116+I118+I119+I121+I122+I123+I124+I125+I126+I127+I128+I129+I130+I133+I135+I136+I145+I161+I162+I168+I169+I170+I171+I172+I173+I174+I175+I176+I177+I178+I179+I180+I181+I182+I183+I185</f>
        <v>302</v>
      </c>
      <c r="AC191" s="97">
        <f>W79+W80+W81+W82+W83+W84+W85+W86+W87+W88+W89+W90+W91+W92+W93+W94+W95+W97+W98+W99+W100+W101+W102+W103+W104+W105+W106+W107+W108+W109+W110+W111+W112+W113+W114+W115+W116+W118+W119+W121+W122+W123+W124+W125+W126+W127+W128+W129+W130+W133+W135+W136+W145+W162+W161+W168+W169+W170+W171+W172+W173+W174+W175+W176+W177+W178+W179+W180+W181+W182+W183+W185</f>
        <v>479.1403063180298</v>
      </c>
      <c r="AD191" s="97">
        <f>X79+X80+X81+X82+X83+X84+X85+X86+X87+X88+X89+X90+X91+X92+X93+X94+X95+X97+X98+X99+X100+X101+X102+X103+X104+X105+X106+X107+X108+X109+X110+X111+X112+X113+X114+X115+X116+X118+X119+X121+X122+X123+X124+X125+X126+X127+X128+X129+X130+X133+X135+X136+X145+X161+X162+X168+X169+X170+X171+X172+X173+X174+X175+X176+X177+X178+X179+X180+X181+X182+X183+X185</f>
        <v>716.8075868774702</v>
      </c>
    </row>
    <row r="192" spans="26:30" ht="12.75" customHeight="1">
      <c r="Z192" s="150" t="s">
        <v>750</v>
      </c>
      <c r="AA192" s="150">
        <v>21</v>
      </c>
      <c r="AB192" s="152">
        <f>I131+I132+I137+I138+I139+I140+I141+I142+I143+I144+I148+I150+I151+I152+I153+I154+I156+I160+I164+I167+I184</f>
        <v>150</v>
      </c>
      <c r="AC192" s="97">
        <f>W131+W132+W137+W138+W139+W140+W141+W142+W143+W144+W148+W150+W151+W152+W153+W154+W156+W160+W164+W167+W184</f>
        <v>922.3414061538463</v>
      </c>
      <c r="AD192" s="97">
        <v>0</v>
      </c>
    </row>
    <row r="193" spans="26:30" ht="12.75" customHeight="1">
      <c r="Z193" s="186" t="s">
        <v>154</v>
      </c>
      <c r="AA193" s="186">
        <f>SUM(AA190:AA192)</f>
        <v>98</v>
      </c>
      <c r="AB193" s="187">
        <f>SUM(AB190:AB192)</f>
        <v>464</v>
      </c>
      <c r="AC193" s="188">
        <f>SUM(AC190:AC192)</f>
        <v>1429.6995396047432</v>
      </c>
      <c r="AD193" s="188">
        <f>SUM(AD190:AD192)</f>
        <v>716.8075868774702</v>
      </c>
    </row>
    <row r="194" spans="29:30" ht="12.75" customHeight="1">
      <c r="AC194" s="222">
        <f>AC193+AD193</f>
        <v>2146.5071264822136</v>
      </c>
      <c r="AD194" s="222"/>
    </row>
    <row r="197" spans="28:29" ht="12.75" customHeight="1">
      <c r="AB197" s="47" t="s">
        <v>1076</v>
      </c>
      <c r="AC197" s="223">
        <f>AD75+AC194</f>
        <v>3698.9359404682273</v>
      </c>
    </row>
  </sheetData>
  <sheetProtection selectLockedCells="1" selectUnlockedCells="1"/>
  <mergeCells count="46">
    <mergeCell ref="K12:N13"/>
    <mergeCell ref="O12:S12"/>
    <mergeCell ref="C13:G13"/>
    <mergeCell ref="O13:Q13"/>
    <mergeCell ref="R13:S13"/>
    <mergeCell ref="W13:Y13"/>
    <mergeCell ref="Z13:AB13"/>
    <mergeCell ref="AC13:AE13"/>
    <mergeCell ref="AG13:AH13"/>
    <mergeCell ref="AJ13:AK13"/>
    <mergeCell ref="AM13:AN13"/>
    <mergeCell ref="AP13:AQ13"/>
    <mergeCell ref="AS13:AT13"/>
    <mergeCell ref="AV13:AW13"/>
    <mergeCell ref="AY13:AZ13"/>
    <mergeCell ref="BB13:BC13"/>
    <mergeCell ref="BE13:BF13"/>
    <mergeCell ref="BH13:BI13"/>
    <mergeCell ref="BK13:BL13"/>
    <mergeCell ref="BM13:BO13"/>
    <mergeCell ref="BP13:BR13"/>
    <mergeCell ref="V70:W70"/>
    <mergeCell ref="X70:Y70"/>
    <mergeCell ref="K74:N77"/>
    <mergeCell ref="O74:S74"/>
    <mergeCell ref="AD75:AE75"/>
    <mergeCell ref="C77:G77"/>
    <mergeCell ref="O77:Q77"/>
    <mergeCell ref="R77:S77"/>
    <mergeCell ref="W77:Y77"/>
    <mergeCell ref="Z77:AB77"/>
    <mergeCell ref="AC77:AE77"/>
    <mergeCell ref="AG77:AH77"/>
    <mergeCell ref="AJ77:AK77"/>
    <mergeCell ref="AM77:AN77"/>
    <mergeCell ref="AP77:AQ77"/>
    <mergeCell ref="AS77:AT77"/>
    <mergeCell ref="AV77:AW77"/>
    <mergeCell ref="AY77:AZ77"/>
    <mergeCell ref="BB77:BC77"/>
    <mergeCell ref="BE77:BF77"/>
    <mergeCell ref="BH77:BI77"/>
    <mergeCell ref="BK77:BL77"/>
    <mergeCell ref="BN77:BO77"/>
    <mergeCell ref="BQ77:BR77"/>
    <mergeCell ref="AC194:AD194"/>
  </mergeCells>
  <conditionalFormatting sqref="H17 H188:H65457 H72:H78 H183 H66:H71 H185 H46 H12:H14 H120 H83:H87 H107 H105 H100 H89:H92 H94 H96 H98 H103 H124:H125 H128 H109:H110 H117 H32 H35 H168:H170 H63 H59 H164 H142:H143 H137 H139:H140 H135 H161 H156:H159 H131 H115 H133 H166 H177 H181 H30 H28 H25 H23 H39:H41 H43">
    <cfRule type="expression" priority="1" dxfId="0" stopIfTrue="1">
      <formula>AND(COUNTIF($H:$H,H65456)&gt;1,NOT(ISBLANK(H65456)))</formula>
    </cfRule>
  </conditionalFormatting>
  <conditionalFormatting sqref="H20">
    <cfRule type="expression" priority="2" dxfId="0" stopIfTrue="1">
      <formula>AND(COUNTIF($H:$H,H20)&gt;1,NOT(ISBLANK(H20)))</formula>
    </cfRule>
  </conditionalFormatting>
  <conditionalFormatting sqref="H46 H32 H35 H30 H28 H25 H23 H39:H41 H43">
    <cfRule type="expression" priority="3" dxfId="0" stopIfTrue="1">
      <formula>AND(COUNTIF($H:$H,H23)&gt;1,NOT(ISBLANK(H23)))</formula>
    </cfRule>
  </conditionalFormatting>
  <conditionalFormatting sqref="H56:H57">
    <cfRule type="expression" priority="4" dxfId="0" stopIfTrue="1">
      <formula>AND(COUNTIF($H:$H,H56)&gt;1,NOT(ISBLANK(H56)))</formula>
    </cfRule>
  </conditionalFormatting>
  <conditionalFormatting sqref="H72:H78 H120 H83:H87 H107 H105 H100 H89:H92 H94 H96 H98 H103 H124:H125 H128 H109:H110 H117 H142:H143 H137 H139:H140 H135 H161 H156:H159 H131 H115 H133">
    <cfRule type="expression" priority="5" dxfId="0" stopIfTrue="1">
      <formula>AND(COUNTIF($H:$H,H71)&gt;1,NOT(ISBLANK(H71)))</formula>
    </cfRule>
    <cfRule type="expression" priority="6" dxfId="0" stopIfTrue="1">
      <formula>AND(COUNTIF($H:$H,H71)&gt;1,NOT(ISBLANK(H71)))</formula>
    </cfRule>
  </conditionalFormatting>
  <conditionalFormatting sqref="H164">
    <cfRule type="expression" priority="7" dxfId="0" stopIfTrue="1">
      <formula>AND(COUNTIF($H:$H,H164)&gt;1,NOT(ISBLANK(H164)))</formula>
    </cfRule>
  </conditionalFormatting>
  <conditionalFormatting sqref="H166">
    <cfRule type="expression" priority="8" dxfId="0" stopIfTrue="1">
      <formula>AND(COUNTIF($H:$H,H166)&gt;1,NOT(ISBLANK(H166)))</formula>
    </cfRule>
  </conditionalFormatting>
  <conditionalFormatting sqref="H72 H74:H77">
    <cfRule type="expression" priority="9" dxfId="0" stopIfTrue="1">
      <formula>AND(COUNTIF($H:$H,H65494)&gt;1,NOT(ISBLANK(H65494)))</formula>
    </cfRule>
  </conditionalFormatting>
  <conditionalFormatting sqref="H74:H77">
    <cfRule type="expression" priority="10" dxfId="0" stopIfTrue="1">
      <formula>AND(COUNTIF($H:$H,H73)&gt;1,NOT(ISBLANK(H73)))</formula>
    </cfRule>
    <cfRule type="expression" priority="11" dxfId="0" stopIfTrue="1">
      <formula>AND(COUNTIF($H:$H,H73)&gt;1,NOT(ISBLANK(H73)))</formula>
    </cfRule>
  </conditionalFormatting>
  <conditionalFormatting sqref="H186:H187">
    <cfRule type="expression" priority="12" dxfId="0" stopIfTrue="1">
      <formula>AND(COUNTIF($H:$H,H185)&gt;1,NOT(ISBLANK(H185)))</formula>
    </cfRule>
    <cfRule type="expression" priority="13" dxfId="0" stopIfTrue="1">
      <formula>AND(COUNTIF($H:$H,H185)&gt;1,NOT(ISBLANK(H185)))</formula>
    </cfRule>
  </conditionalFormatting>
  <conditionalFormatting sqref="H48">
    <cfRule type="expression" priority="14" dxfId="0" stopIfTrue="1">
      <formula>AND(COUNTIF($H:$H,H65519)&gt;1,NOT(ISBLANK(H65519)))</formula>
    </cfRule>
  </conditionalFormatting>
  <conditionalFormatting sqref="H48">
    <cfRule type="expression" priority="15" dxfId="0" stopIfTrue="1">
      <formula>AND(COUNTIF($H:$H,H48)&gt;1,NOT(ISBLANK(H48)))</formula>
    </cfRule>
  </conditionalFormatting>
  <conditionalFormatting sqref="H16">
    <cfRule type="expression" priority="16" dxfId="0" stopIfTrue="1">
      <formula>AND(COUNTIF($H:$H,H65487)&gt;1,NOT(ISBLANK(H65487)))</formula>
    </cfRule>
  </conditionalFormatting>
  <conditionalFormatting sqref="H15">
    <cfRule type="expression" priority="17" dxfId="0" stopIfTrue="1">
      <formula>AND(COUNTIF($H:$H,H65486)&gt;1,NOT(ISBLANK(H65486)))</formula>
    </cfRule>
  </conditionalFormatting>
  <conditionalFormatting sqref="H121">
    <cfRule type="expression" priority="18" dxfId="0" stopIfTrue="1">
      <formula>AND(COUNTIF($H:$H,H57)&gt;1,NOT(ISBLANK(H57)))</formula>
    </cfRule>
  </conditionalFormatting>
  <conditionalFormatting sqref="H121">
    <cfRule type="expression" priority="19" dxfId="0" stopIfTrue="1">
      <formula>AND(COUNTIF($H:$H,H120)&gt;1,NOT(ISBLANK(H120)))</formula>
    </cfRule>
    <cfRule type="expression" priority="20" dxfId="0" stopIfTrue="1">
      <formula>AND(COUNTIF($H:$H,H120)&gt;1,NOT(ISBLANK(H120)))</formula>
    </cfRule>
  </conditionalFormatting>
  <conditionalFormatting sqref="H80">
    <cfRule type="expression" priority="21" dxfId="0" stopIfTrue="1">
      <formula>AND(COUNTIF($H:$H,H65527)&gt;1,NOT(ISBLANK(H65527)))</formula>
    </cfRule>
  </conditionalFormatting>
  <conditionalFormatting sqref="H80">
    <cfRule type="expression" priority="22" dxfId="0" stopIfTrue="1">
      <formula>AND(COUNTIF($H:$H,H79)&gt;1,NOT(ISBLANK(H79)))</formula>
    </cfRule>
    <cfRule type="expression" priority="23" dxfId="0" stopIfTrue="1">
      <formula>AND(COUNTIF($H:$H,H79)&gt;1,NOT(ISBLANK(H79)))</formula>
    </cfRule>
  </conditionalFormatting>
  <conditionalFormatting sqref="H80">
    <cfRule type="expression" priority="24" dxfId="0" stopIfTrue="1">
      <formula>AND(COUNTIF($H:$H,H65527)&gt;1,NOT(ISBLANK(H65527)))</formula>
    </cfRule>
  </conditionalFormatting>
  <conditionalFormatting sqref="H80">
    <cfRule type="expression" priority="25" dxfId="0" stopIfTrue="1">
      <formula>AND(COUNTIF($H:$H,H79)&gt;1,NOT(ISBLANK(H79)))</formula>
    </cfRule>
    <cfRule type="expression" priority="26" dxfId="0" stopIfTrue="1">
      <formula>AND(COUNTIF($H:$H,H79)&gt;1,NOT(ISBLANK(H79)))</formula>
    </cfRule>
  </conditionalFormatting>
  <conditionalFormatting sqref="H81">
    <cfRule type="expression" priority="27" dxfId="0" stopIfTrue="1">
      <formula>AND(COUNTIF($H:$H,H17)&gt;1,NOT(ISBLANK(H17)))</formula>
    </cfRule>
  </conditionalFormatting>
  <conditionalFormatting sqref="H81">
    <cfRule type="expression" priority="28" dxfId="0" stopIfTrue="1">
      <formula>AND(COUNTIF($H:$H,H80)&gt;1,NOT(ISBLANK(H80)))</formula>
    </cfRule>
    <cfRule type="expression" priority="29" dxfId="0" stopIfTrue="1">
      <formula>AND(COUNTIF($H:$H,H80)&gt;1,NOT(ISBLANK(H80)))</formula>
    </cfRule>
  </conditionalFormatting>
  <conditionalFormatting sqref="H82">
    <cfRule type="expression" priority="30" dxfId="0" stopIfTrue="1">
      <formula>AND(COUNTIF($H:$H,H18)&gt;1,NOT(ISBLANK(H18)))</formula>
    </cfRule>
  </conditionalFormatting>
  <conditionalFormatting sqref="H82">
    <cfRule type="expression" priority="31" dxfId="0" stopIfTrue="1">
      <formula>AND(COUNTIF($H:$H,H81)&gt;1,NOT(ISBLANK(H81)))</formula>
    </cfRule>
    <cfRule type="expression" priority="32" dxfId="0" stopIfTrue="1">
      <formula>AND(COUNTIF($H:$H,H81)&gt;1,NOT(ISBLANK(H81)))</formula>
    </cfRule>
  </conditionalFormatting>
  <conditionalFormatting sqref="H88">
    <cfRule type="expression" priority="33" dxfId="0" stopIfTrue="1">
      <formula>AND(COUNTIF($H:$H,H24)&gt;1,NOT(ISBLANK(H24)))</formula>
    </cfRule>
  </conditionalFormatting>
  <conditionalFormatting sqref="H88">
    <cfRule type="expression" priority="34" dxfId="0" stopIfTrue="1">
      <formula>AND(COUNTIF($H:$H,H87)&gt;1,NOT(ISBLANK(H87)))</formula>
    </cfRule>
    <cfRule type="expression" priority="35" dxfId="0" stopIfTrue="1">
      <formula>AND(COUNTIF($H:$H,H87)&gt;1,NOT(ISBLANK(H87)))</formula>
    </cfRule>
  </conditionalFormatting>
  <conditionalFormatting sqref="H108">
    <cfRule type="expression" priority="36" dxfId="0" stopIfTrue="1">
      <formula>AND(COUNTIF($H:$H,H44)&gt;1,NOT(ISBLANK(H44)))</formula>
    </cfRule>
  </conditionalFormatting>
  <conditionalFormatting sqref="H108">
    <cfRule type="expression" priority="37" dxfId="0" stopIfTrue="1">
      <formula>AND(COUNTIF($H:$H,H107)&gt;1,NOT(ISBLANK(H107)))</formula>
    </cfRule>
    <cfRule type="expression" priority="38" dxfId="0" stopIfTrue="1">
      <formula>AND(COUNTIF($H:$H,H107)&gt;1,NOT(ISBLANK(H107)))</formula>
    </cfRule>
  </conditionalFormatting>
  <conditionalFormatting sqref="H106">
    <cfRule type="expression" priority="39" dxfId="0" stopIfTrue="1">
      <formula>AND(COUNTIF($H:$H,H42)&gt;1,NOT(ISBLANK(H42)))</formula>
    </cfRule>
  </conditionalFormatting>
  <conditionalFormatting sqref="H106">
    <cfRule type="expression" priority="40" dxfId="0" stopIfTrue="1">
      <formula>AND(COUNTIF($H:$H,H105)&gt;1,NOT(ISBLANK(H105)))</formula>
    </cfRule>
    <cfRule type="expression" priority="41" dxfId="0" stopIfTrue="1">
      <formula>AND(COUNTIF($H:$H,H105)&gt;1,NOT(ISBLANK(H105)))</formula>
    </cfRule>
  </conditionalFormatting>
  <conditionalFormatting sqref="H102">
    <cfRule type="expression" priority="42" dxfId="0" stopIfTrue="1">
      <formula>AND(COUNTIF($H:$H,H38)&gt;1,NOT(ISBLANK(H38)))</formula>
    </cfRule>
  </conditionalFormatting>
  <conditionalFormatting sqref="H102">
    <cfRule type="expression" priority="43" dxfId="0" stopIfTrue="1">
      <formula>AND(COUNTIF($H:$H,H101)&gt;1,NOT(ISBLANK(H101)))</formula>
    </cfRule>
    <cfRule type="expression" priority="44" dxfId="0" stopIfTrue="1">
      <formula>AND(COUNTIF($H:$H,H101)&gt;1,NOT(ISBLANK(H101)))</formula>
    </cfRule>
  </conditionalFormatting>
  <conditionalFormatting sqref="H93">
    <cfRule type="expression" priority="45" dxfId="0" stopIfTrue="1">
      <formula>AND(COUNTIF($H:$H,H29)&gt;1,NOT(ISBLANK(H29)))</formula>
    </cfRule>
  </conditionalFormatting>
  <conditionalFormatting sqref="H93">
    <cfRule type="expression" priority="46" dxfId="0" stopIfTrue="1">
      <formula>AND(COUNTIF($H:$H,H92)&gt;1,NOT(ISBLANK(H92)))</formula>
    </cfRule>
    <cfRule type="expression" priority="47" dxfId="0" stopIfTrue="1">
      <formula>AND(COUNTIF($H:$H,H92)&gt;1,NOT(ISBLANK(H92)))</formula>
    </cfRule>
  </conditionalFormatting>
  <conditionalFormatting sqref="H95">
    <cfRule type="expression" priority="48" dxfId="0" stopIfTrue="1">
      <formula>AND(COUNTIF($H:$H,H31)&gt;1,NOT(ISBLANK(H31)))</formula>
    </cfRule>
  </conditionalFormatting>
  <conditionalFormatting sqref="H95">
    <cfRule type="expression" priority="49" dxfId="0" stopIfTrue="1">
      <formula>AND(COUNTIF($H:$H,H94)&gt;1,NOT(ISBLANK(H94)))</formula>
    </cfRule>
    <cfRule type="expression" priority="50" dxfId="0" stopIfTrue="1">
      <formula>AND(COUNTIF($H:$H,H94)&gt;1,NOT(ISBLANK(H94)))</formula>
    </cfRule>
  </conditionalFormatting>
  <conditionalFormatting sqref="H97">
    <cfRule type="expression" priority="51" dxfId="0" stopIfTrue="1">
      <formula>AND(COUNTIF($H:$H,H33)&gt;1,NOT(ISBLANK(H33)))</formula>
    </cfRule>
  </conditionalFormatting>
  <conditionalFormatting sqref="H97">
    <cfRule type="expression" priority="52" dxfId="0" stopIfTrue="1">
      <formula>AND(COUNTIF($H:$H,H96)&gt;1,NOT(ISBLANK(H96)))</formula>
    </cfRule>
    <cfRule type="expression" priority="53" dxfId="0" stopIfTrue="1">
      <formula>AND(COUNTIF($H:$H,H96)&gt;1,NOT(ISBLANK(H96)))</formula>
    </cfRule>
  </conditionalFormatting>
  <conditionalFormatting sqref="H99">
    <cfRule type="expression" priority="54" dxfId="0" stopIfTrue="1">
      <formula>AND(COUNTIF($H:$H,H35)&gt;1,NOT(ISBLANK(H35)))</formula>
    </cfRule>
  </conditionalFormatting>
  <conditionalFormatting sqref="H99">
    <cfRule type="expression" priority="55" dxfId="0" stopIfTrue="1">
      <formula>AND(COUNTIF($H:$H,H98)&gt;1,NOT(ISBLANK(H98)))</formula>
    </cfRule>
    <cfRule type="expression" priority="56" dxfId="0" stopIfTrue="1">
      <formula>AND(COUNTIF($H:$H,H98)&gt;1,NOT(ISBLANK(H98)))</formula>
    </cfRule>
  </conditionalFormatting>
  <conditionalFormatting sqref="H101">
    <cfRule type="expression" priority="57" dxfId="0" stopIfTrue="1">
      <formula>AND(COUNTIF($H:$H,H37)&gt;1,NOT(ISBLANK(H37)))</formula>
    </cfRule>
  </conditionalFormatting>
  <conditionalFormatting sqref="H101">
    <cfRule type="expression" priority="58" dxfId="0" stopIfTrue="1">
      <formula>AND(COUNTIF($H:$H,H100)&gt;1,NOT(ISBLANK(H100)))</formula>
    </cfRule>
    <cfRule type="expression" priority="59" dxfId="0" stopIfTrue="1">
      <formula>AND(COUNTIF($H:$H,H100)&gt;1,NOT(ISBLANK(H100)))</formula>
    </cfRule>
  </conditionalFormatting>
  <conditionalFormatting sqref="H104">
    <cfRule type="expression" priority="60" dxfId="0" stopIfTrue="1">
      <formula>AND(COUNTIF($H:$H,H40)&gt;1,NOT(ISBLANK(H40)))</formula>
    </cfRule>
  </conditionalFormatting>
  <conditionalFormatting sqref="H104">
    <cfRule type="expression" priority="61" dxfId="0" stopIfTrue="1">
      <formula>AND(COUNTIF($H:$H,H103)&gt;1,NOT(ISBLANK(H103)))</formula>
    </cfRule>
    <cfRule type="expression" priority="62" dxfId="0" stopIfTrue="1">
      <formula>AND(COUNTIF($H:$H,H103)&gt;1,NOT(ISBLANK(H103)))</formula>
    </cfRule>
  </conditionalFormatting>
  <conditionalFormatting sqref="H126">
    <cfRule type="expression" priority="63" dxfId="0" stopIfTrue="1">
      <formula>AND(COUNTIF($H:$H,H62)&gt;1,NOT(ISBLANK(H62)))</formula>
    </cfRule>
  </conditionalFormatting>
  <conditionalFormatting sqref="H126">
    <cfRule type="expression" priority="64" dxfId="0" stopIfTrue="1">
      <formula>AND(COUNTIF($H:$H,H125)&gt;1,NOT(ISBLANK(H125)))</formula>
    </cfRule>
    <cfRule type="expression" priority="65" dxfId="0" stopIfTrue="1">
      <formula>AND(COUNTIF($H:$H,H125)&gt;1,NOT(ISBLANK(H125)))</formula>
    </cfRule>
  </conditionalFormatting>
  <conditionalFormatting sqref="H127">
    <cfRule type="expression" priority="66" dxfId="0" stopIfTrue="1">
      <formula>AND(COUNTIF($H:$H,H63)&gt;1,NOT(ISBLANK(H63)))</formula>
    </cfRule>
  </conditionalFormatting>
  <conditionalFormatting sqref="H127">
    <cfRule type="expression" priority="67" dxfId="0" stopIfTrue="1">
      <formula>AND(COUNTIF($H:$H,H126)&gt;1,NOT(ISBLANK(H126)))</formula>
    </cfRule>
    <cfRule type="expression" priority="68" dxfId="0" stopIfTrue="1">
      <formula>AND(COUNTIF($H:$H,H126)&gt;1,NOT(ISBLANK(H126)))</formula>
    </cfRule>
  </conditionalFormatting>
  <conditionalFormatting sqref="H129">
    <cfRule type="expression" priority="69" dxfId="0" stopIfTrue="1">
      <formula>AND(COUNTIF($H:$H,H64)&gt;1,NOT(ISBLANK(H64)))</formula>
    </cfRule>
  </conditionalFormatting>
  <conditionalFormatting sqref="H129">
    <cfRule type="expression" priority="70" dxfId="0" stopIfTrue="1">
      <formula>AND(COUNTIF($H:$H,H128)&gt;1,NOT(ISBLANK(H128)))</formula>
    </cfRule>
    <cfRule type="expression" priority="71" dxfId="0" stopIfTrue="1">
      <formula>AND(COUNTIF($H:$H,H128)&gt;1,NOT(ISBLANK(H128)))</formula>
    </cfRule>
  </conditionalFormatting>
  <conditionalFormatting sqref="H130">
    <cfRule type="expression" priority="72" dxfId="0" stopIfTrue="1">
      <formula>AND(COUNTIF($H:$H,H66)&gt;1,NOT(ISBLANK(H66)))</formula>
    </cfRule>
  </conditionalFormatting>
  <conditionalFormatting sqref="H130">
    <cfRule type="expression" priority="73" dxfId="0" stopIfTrue="1">
      <formula>AND(COUNTIF($H:$H,H129)&gt;1,NOT(ISBLANK(H129)))</formula>
    </cfRule>
    <cfRule type="expression" priority="74" dxfId="0" stopIfTrue="1">
      <formula>AND(COUNTIF($H:$H,H129)&gt;1,NOT(ISBLANK(H129)))</formula>
    </cfRule>
  </conditionalFormatting>
  <conditionalFormatting sqref="H112">
    <cfRule type="expression" priority="75" dxfId="0" stopIfTrue="1">
      <formula>AND(COUNTIF($H:$H,H48)&gt;1,NOT(ISBLANK(H48)))</formula>
    </cfRule>
  </conditionalFormatting>
  <conditionalFormatting sqref="H112">
    <cfRule type="expression" priority="76" dxfId="0" stopIfTrue="1">
      <formula>AND(COUNTIF($H:$H,H111)&gt;1,NOT(ISBLANK(H111)))</formula>
    </cfRule>
    <cfRule type="expression" priority="77" dxfId="0" stopIfTrue="1">
      <formula>AND(COUNTIF($H:$H,H111)&gt;1,NOT(ISBLANK(H111)))</formula>
    </cfRule>
  </conditionalFormatting>
  <conditionalFormatting sqref="H111">
    <cfRule type="expression" priority="78" dxfId="0" stopIfTrue="1">
      <formula>AND(COUNTIF($H:$H,H47)&gt;1,NOT(ISBLANK(H47)))</formula>
    </cfRule>
  </conditionalFormatting>
  <conditionalFormatting sqref="H111">
    <cfRule type="expression" priority="79" dxfId="0" stopIfTrue="1">
      <formula>AND(COUNTIF($H:$H,H110)&gt;1,NOT(ISBLANK(H110)))</formula>
    </cfRule>
    <cfRule type="expression" priority="80" dxfId="0" stopIfTrue="1">
      <formula>AND(COUNTIF($H:$H,H110)&gt;1,NOT(ISBLANK(H110)))</formula>
    </cfRule>
  </conditionalFormatting>
  <conditionalFormatting sqref="H113">
    <cfRule type="expression" priority="81" dxfId="0" stopIfTrue="1">
      <formula>AND(COUNTIF($H:$H,H49)&gt;1,NOT(ISBLANK(H49)))</formula>
    </cfRule>
  </conditionalFormatting>
  <conditionalFormatting sqref="H113">
    <cfRule type="expression" priority="82" dxfId="0" stopIfTrue="1">
      <formula>AND(COUNTIF($H:$H,H112)&gt;1,NOT(ISBLANK(H112)))</formula>
    </cfRule>
    <cfRule type="expression" priority="83" dxfId="0" stopIfTrue="1">
      <formula>AND(COUNTIF($H:$H,H112)&gt;1,NOT(ISBLANK(H112)))</formula>
    </cfRule>
  </conditionalFormatting>
  <conditionalFormatting sqref="H114">
    <cfRule type="expression" priority="84" dxfId="0" stopIfTrue="1">
      <formula>AND(COUNTIF($H:$H,H50)&gt;1,NOT(ISBLANK(H50)))</formula>
    </cfRule>
  </conditionalFormatting>
  <conditionalFormatting sqref="H114">
    <cfRule type="expression" priority="85" dxfId="0" stopIfTrue="1">
      <formula>AND(COUNTIF($H:$H,H113)&gt;1,NOT(ISBLANK(H113)))</formula>
    </cfRule>
    <cfRule type="expression" priority="86" dxfId="0" stopIfTrue="1">
      <formula>AND(COUNTIF($H:$H,H113)&gt;1,NOT(ISBLANK(H113)))</formula>
    </cfRule>
  </conditionalFormatting>
  <conditionalFormatting sqref="H119">
    <cfRule type="expression" priority="87" dxfId="0" stopIfTrue="1">
      <formula>AND(COUNTIF($H:$H,H55)&gt;1,NOT(ISBLANK(H55)))</formula>
    </cfRule>
  </conditionalFormatting>
  <conditionalFormatting sqref="H119">
    <cfRule type="expression" priority="88" dxfId="0" stopIfTrue="1">
      <formula>AND(COUNTIF($H:$H,H118)&gt;1,NOT(ISBLANK(H118)))</formula>
    </cfRule>
    <cfRule type="expression" priority="89" dxfId="0" stopIfTrue="1">
      <formula>AND(COUNTIF($H:$H,H118)&gt;1,NOT(ISBLANK(H118)))</formula>
    </cfRule>
  </conditionalFormatting>
  <conditionalFormatting sqref="H184">
    <cfRule type="expression" priority="90" dxfId="0" stopIfTrue="1">
      <formula>AND(COUNTIF($H:$H,H92)&gt;1,NOT(ISBLANK(H92)))</formula>
    </cfRule>
  </conditionalFormatting>
  <conditionalFormatting sqref="H184">
    <cfRule type="expression" priority="91" dxfId="0" stopIfTrue="1">
      <formula>AND(COUNTIF($H:$H,H183)&gt;1,NOT(ISBLANK(H183)))</formula>
    </cfRule>
    <cfRule type="expression" priority="92" dxfId="0" stopIfTrue="1">
      <formula>AND(COUNTIF($H:$H,H183)&gt;1,NOT(ISBLANK(H183)))</formula>
    </cfRule>
  </conditionalFormatting>
  <conditionalFormatting sqref="H33">
    <cfRule type="expression" priority="93" dxfId="0" stopIfTrue="1">
      <formula>AND(COUNTIF($H:$H,H65504)&gt;1,NOT(ISBLANK(H65504)))</formula>
    </cfRule>
  </conditionalFormatting>
  <conditionalFormatting sqref="H33">
    <cfRule type="expression" priority="94" dxfId="0" stopIfTrue="1">
      <formula>AND(COUNTIF($H:$H,H33)&gt;1,NOT(ISBLANK(H33)))</formula>
    </cfRule>
  </conditionalFormatting>
  <conditionalFormatting sqref="H38">
    <cfRule type="expression" priority="95" dxfId="0" stopIfTrue="1">
      <formula>AND(COUNTIF($H:$H,H65509)&gt;1,NOT(ISBLANK(H65509)))</formula>
    </cfRule>
  </conditionalFormatting>
  <conditionalFormatting sqref="H38">
    <cfRule type="expression" priority="96" dxfId="0" stopIfTrue="1">
      <formula>AND(COUNTIF($H:$H,H38)&gt;1,NOT(ISBLANK(H38)))</formula>
    </cfRule>
  </conditionalFormatting>
  <conditionalFormatting sqref="H62">
    <cfRule type="expression" priority="97" dxfId="0" stopIfTrue="1">
      <formula>AND(COUNTIF($H:$H,H65533)&gt;1,NOT(ISBLANK(H65533)))</formula>
    </cfRule>
  </conditionalFormatting>
  <conditionalFormatting sqref="H123">
    <cfRule type="expression" priority="98" dxfId="0" stopIfTrue="1">
      <formula>AND(COUNTIF($H:$H,H59)&gt;1,NOT(ISBLANK(H59)))</formula>
    </cfRule>
  </conditionalFormatting>
  <conditionalFormatting sqref="H123">
    <cfRule type="expression" priority="99" dxfId="0" stopIfTrue="1">
      <formula>AND(COUNTIF($H:$H,H122)&gt;1,NOT(ISBLANK(H122)))</formula>
    </cfRule>
    <cfRule type="expression" priority="100" dxfId="0" stopIfTrue="1">
      <formula>AND(COUNTIF($H:$H,H122)&gt;1,NOT(ISBLANK(H122)))</formula>
    </cfRule>
  </conditionalFormatting>
  <conditionalFormatting sqref="H171">
    <cfRule type="expression" priority="101" dxfId="0" stopIfTrue="1">
      <formula>AND(COUNTIF($H:$H,H108)&gt;1,NOT(ISBLANK(H108)))</formula>
    </cfRule>
  </conditionalFormatting>
  <conditionalFormatting sqref="H58">
    <cfRule type="expression" priority="102" dxfId="0" stopIfTrue="1">
      <formula>AND(COUNTIF($H:$H,H58)&gt;1,NOT(ISBLANK(H58)))</formula>
    </cfRule>
  </conditionalFormatting>
  <conditionalFormatting sqref="H176">
    <cfRule type="expression" priority="103" dxfId="0" stopIfTrue="1">
      <formula>AND(COUNTIF($H:$H,H113)&gt;1,NOT(ISBLANK(H113)))</formula>
    </cfRule>
  </conditionalFormatting>
  <conditionalFormatting sqref="H173">
    <cfRule type="expression" priority="104" dxfId="0" stopIfTrue="1">
      <formula>AND(COUNTIF($H:$H,H110)&gt;1,NOT(ISBLANK(H110)))</formula>
    </cfRule>
  </conditionalFormatting>
  <conditionalFormatting sqref="H172">
    <cfRule type="expression" priority="105" dxfId="0" stopIfTrue="1">
      <formula>AND(COUNTIF($H:$H,H109)&gt;1,NOT(ISBLANK(H109)))</formula>
    </cfRule>
  </conditionalFormatting>
  <conditionalFormatting sqref="H52">
    <cfRule type="expression" priority="106" dxfId="0" stopIfTrue="1">
      <formula>AND(COUNTIF($H:$H,H65523)&gt;1,NOT(ISBLANK(H65523)))</formula>
    </cfRule>
  </conditionalFormatting>
  <conditionalFormatting sqref="H52">
    <cfRule type="expression" priority="107" dxfId="0" stopIfTrue="1">
      <formula>AND(COUNTIF($H:$H,H52)&gt;1,NOT(ISBLANK(H52)))</formula>
    </cfRule>
  </conditionalFormatting>
  <conditionalFormatting sqref="H60">
    <cfRule type="expression" priority="108" dxfId="0" stopIfTrue="1">
      <formula>AND(COUNTIF($H:$H,H65531)&gt;1,NOT(ISBLANK(H65531)))</formula>
    </cfRule>
  </conditionalFormatting>
  <conditionalFormatting sqref="H165">
    <cfRule type="expression" priority="109" dxfId="0" stopIfTrue="1">
      <formula>AND(COUNTIF($H:$H,H102)&gt;1,NOT(ISBLANK(H102)))</formula>
    </cfRule>
  </conditionalFormatting>
  <conditionalFormatting sqref="H165">
    <cfRule type="expression" priority="110" dxfId="0" stopIfTrue="1">
      <formula>AND(COUNTIF($H:$H,H165)&gt;1,NOT(ISBLANK(H165)))</formula>
    </cfRule>
  </conditionalFormatting>
  <conditionalFormatting sqref="H155">
    <cfRule type="expression" priority="111" dxfId="0" stopIfTrue="1">
      <formula>AND(COUNTIF($H:$H,H92)&gt;1,NOT(ISBLANK(H92)))</formula>
    </cfRule>
  </conditionalFormatting>
  <conditionalFormatting sqref="H155">
    <cfRule type="expression" priority="112" dxfId="0" stopIfTrue="1">
      <formula>AND(COUNTIF($H:$H,H154)&gt;1,NOT(ISBLANK(H154)))</formula>
    </cfRule>
    <cfRule type="expression" priority="113" dxfId="0" stopIfTrue="1">
      <formula>AND(COUNTIF($H:$H,H154)&gt;1,NOT(ISBLANK(H154)))</formula>
    </cfRule>
  </conditionalFormatting>
  <conditionalFormatting sqref="H152">
    <cfRule type="expression" priority="114" dxfId="0" stopIfTrue="1">
      <formula>AND(COUNTIF($H:$H,H89)&gt;1,NOT(ISBLANK(H89)))</formula>
    </cfRule>
  </conditionalFormatting>
  <conditionalFormatting sqref="H152">
    <cfRule type="expression" priority="115" dxfId="0" stopIfTrue="1">
      <formula>AND(COUNTIF($H:$H,H151)&gt;1,NOT(ISBLANK(H151)))</formula>
    </cfRule>
    <cfRule type="expression" priority="116" dxfId="0" stopIfTrue="1">
      <formula>AND(COUNTIF($H:$H,H151)&gt;1,NOT(ISBLANK(H151)))</formula>
    </cfRule>
  </conditionalFormatting>
  <conditionalFormatting sqref="H153">
    <cfRule type="expression" priority="117" dxfId="0" stopIfTrue="1">
      <formula>AND(COUNTIF($H:$H,H90)&gt;1,NOT(ISBLANK(H90)))</formula>
    </cfRule>
  </conditionalFormatting>
  <conditionalFormatting sqref="H153">
    <cfRule type="expression" priority="118" dxfId="0" stopIfTrue="1">
      <formula>AND(COUNTIF($H:$H,H152)&gt;1,NOT(ISBLANK(H152)))</formula>
    </cfRule>
    <cfRule type="expression" priority="119" dxfId="0" stopIfTrue="1">
      <formula>AND(COUNTIF($H:$H,H152)&gt;1,NOT(ISBLANK(H152)))</formula>
    </cfRule>
  </conditionalFormatting>
  <conditionalFormatting sqref="H138">
    <cfRule type="expression" priority="120" dxfId="0" stopIfTrue="1">
      <formula>AND(COUNTIF($H:$H,H73)&gt;1,NOT(ISBLANK(H73)))</formula>
    </cfRule>
  </conditionalFormatting>
  <conditionalFormatting sqref="H138">
    <cfRule type="expression" priority="121" dxfId="0" stopIfTrue="1">
      <formula>AND(COUNTIF($H:$H,H137)&gt;1,NOT(ISBLANK(H137)))</formula>
    </cfRule>
    <cfRule type="expression" priority="122" dxfId="0" stopIfTrue="1">
      <formula>AND(COUNTIF($H:$H,H137)&gt;1,NOT(ISBLANK(H137)))</formula>
    </cfRule>
  </conditionalFormatting>
  <conditionalFormatting sqref="H151">
    <cfRule type="expression" priority="123" dxfId="0" stopIfTrue="1">
      <formula>AND(COUNTIF($H:$H,H88)&gt;1,NOT(ISBLANK(H88)))</formula>
    </cfRule>
  </conditionalFormatting>
  <conditionalFormatting sqref="H151">
    <cfRule type="expression" priority="124" dxfId="0" stopIfTrue="1">
      <formula>AND(COUNTIF($H:$H,J148)&gt;1,NOT(ISBLANK(J148)))</formula>
    </cfRule>
    <cfRule type="expression" priority="125" dxfId="0" stopIfTrue="1">
      <formula>AND(COUNTIF($H:$H,J148)&gt;1,NOT(ISBLANK(J148)))</formula>
    </cfRule>
  </conditionalFormatting>
  <conditionalFormatting sqref="H154">
    <cfRule type="expression" priority="126" dxfId="0" stopIfTrue="1">
      <formula>AND(COUNTIF($H:$H,H91)&gt;1,NOT(ISBLANK(H91)))</formula>
    </cfRule>
  </conditionalFormatting>
  <conditionalFormatting sqref="H154">
    <cfRule type="expression" priority="127" dxfId="0" stopIfTrue="1">
      <formula>AND(COUNTIF($H:$H,H153)&gt;1,NOT(ISBLANK(H153)))</formula>
    </cfRule>
    <cfRule type="expression" priority="128" dxfId="0" stopIfTrue="1">
      <formula>AND(COUNTIF($H:$H,H153)&gt;1,NOT(ISBLANK(H153)))</formula>
    </cfRule>
  </conditionalFormatting>
  <conditionalFormatting sqref="H175">
    <cfRule type="expression" priority="129" dxfId="0" stopIfTrue="1">
      <formula>AND(COUNTIF($H:$H,H112)&gt;1,NOT(ISBLANK(H112)))</formula>
    </cfRule>
  </conditionalFormatting>
  <conditionalFormatting sqref="H136">
    <cfRule type="expression" priority="130" dxfId="0" stopIfTrue="1">
      <formula>AND(COUNTIF($H:$H,H71)&gt;1,NOT(ISBLANK(H71)))</formula>
    </cfRule>
  </conditionalFormatting>
  <conditionalFormatting sqref="H136">
    <cfRule type="expression" priority="131" dxfId="0" stopIfTrue="1">
      <formula>AND(COUNTIF($H:$H,H135)&gt;1,NOT(ISBLANK(H135)))</formula>
    </cfRule>
    <cfRule type="expression" priority="132" dxfId="0" stopIfTrue="1">
      <formula>AND(COUNTIF($H:$H,H135)&gt;1,NOT(ISBLANK(H135)))</formula>
    </cfRule>
  </conditionalFormatting>
  <conditionalFormatting sqref="H162">
    <cfRule type="expression" priority="133" dxfId="0" stopIfTrue="1">
      <formula>AND(COUNTIF($H:$H,H99)&gt;1,NOT(ISBLANK(H99)))</formula>
    </cfRule>
  </conditionalFormatting>
  <conditionalFormatting sqref="H162">
    <cfRule type="expression" priority="134" dxfId="0" stopIfTrue="1">
      <formula>AND(COUNTIF($H:$H,H161)&gt;1,NOT(ISBLANK(H161)))</formula>
    </cfRule>
    <cfRule type="expression" priority="135" dxfId="0" stopIfTrue="1">
      <formula>AND(COUNTIF($H:$H,H161)&gt;1,NOT(ISBLANK(H161)))</formula>
    </cfRule>
  </conditionalFormatting>
  <conditionalFormatting sqref="H160">
    <cfRule type="expression" priority="136" dxfId="0" stopIfTrue="1">
      <formula>AND(COUNTIF($H:$H,H97)&gt;1,NOT(ISBLANK(H97)))</formula>
    </cfRule>
  </conditionalFormatting>
  <conditionalFormatting sqref="H160">
    <cfRule type="expression" priority="137" dxfId="0" stopIfTrue="1">
      <formula>AND(COUNTIF($H:$H,H159)&gt;1,NOT(ISBLANK(H159)))</formula>
    </cfRule>
    <cfRule type="expression" priority="138" dxfId="0" stopIfTrue="1">
      <formula>AND(COUNTIF($H:$H,H159)&gt;1,NOT(ISBLANK(H159)))</formula>
    </cfRule>
  </conditionalFormatting>
  <conditionalFormatting sqref="H132">
    <cfRule type="expression" priority="139" dxfId="0" stopIfTrue="1">
      <formula>AND(COUNTIF($H:$H,H67)&gt;1,NOT(ISBLANK(H67)))</formula>
    </cfRule>
  </conditionalFormatting>
  <conditionalFormatting sqref="H132">
    <cfRule type="expression" priority="140" dxfId="0" stopIfTrue="1">
      <formula>AND(COUNTIF($H:$H,H131)&gt;1,NOT(ISBLANK(H131)))</formula>
    </cfRule>
    <cfRule type="expression" priority="141" dxfId="0" stopIfTrue="1">
      <formula>AND(COUNTIF($H:$H,H131)&gt;1,NOT(ISBLANK(H131)))</formula>
    </cfRule>
  </conditionalFormatting>
  <conditionalFormatting sqref="H163">
    <cfRule type="expression" priority="142" dxfId="0" stopIfTrue="1">
      <formula>AND(COUNTIF($H:$H,H100)&gt;1,NOT(ISBLANK(H100)))</formula>
    </cfRule>
  </conditionalFormatting>
  <conditionalFormatting sqref="H163">
    <cfRule type="expression" priority="143" dxfId="0" stopIfTrue="1">
      <formula>AND(COUNTIF($H:$H,H162)&gt;1,NOT(ISBLANK(H162)))</formula>
    </cfRule>
    <cfRule type="expression" priority="144" dxfId="0" stopIfTrue="1">
      <formula>AND(COUNTIF($H:$H,H162)&gt;1,NOT(ISBLANK(H162)))</formula>
    </cfRule>
  </conditionalFormatting>
  <conditionalFormatting sqref="H122">
    <cfRule type="expression" priority="145" dxfId="0" stopIfTrue="1">
      <formula>AND(COUNTIF($H:$H,H58)&gt;1,NOT(ISBLANK(H58)))</formula>
    </cfRule>
  </conditionalFormatting>
  <conditionalFormatting sqref="H122">
    <cfRule type="expression" priority="146" dxfId="0" stopIfTrue="1">
      <formula>AND(COUNTIF($H:$H,H121)&gt;1,NOT(ISBLANK(H121)))</formula>
    </cfRule>
    <cfRule type="expression" priority="147" dxfId="0" stopIfTrue="1">
      <formula>AND(COUNTIF($H:$H,H121)&gt;1,NOT(ISBLANK(H121)))</formula>
    </cfRule>
  </conditionalFormatting>
  <conditionalFormatting sqref="H116">
    <cfRule type="expression" priority="148" dxfId="0" stopIfTrue="1">
      <formula>AND(COUNTIF($H:$H,H52)&gt;1,NOT(ISBLANK(H52)))</formula>
    </cfRule>
  </conditionalFormatting>
  <conditionalFormatting sqref="H116">
    <cfRule type="expression" priority="149" dxfId="0" stopIfTrue="1">
      <formula>AND(COUNTIF($H:$H,H115)&gt;1,NOT(ISBLANK(H115)))</formula>
    </cfRule>
    <cfRule type="expression" priority="150" dxfId="0" stopIfTrue="1">
      <formula>AND(COUNTIF($H:$H,H115)&gt;1,NOT(ISBLANK(H115)))</formula>
    </cfRule>
  </conditionalFormatting>
  <conditionalFormatting sqref="H118">
    <cfRule type="expression" priority="151" dxfId="0" stopIfTrue="1">
      <formula>AND(COUNTIF($H:$H,H54)&gt;1,NOT(ISBLANK(H54)))</formula>
    </cfRule>
  </conditionalFormatting>
  <conditionalFormatting sqref="H118">
    <cfRule type="expression" priority="152" dxfId="0" stopIfTrue="1">
      <formula>AND(COUNTIF($H:$H,H117)&gt;1,NOT(ISBLANK(H117)))</formula>
    </cfRule>
    <cfRule type="expression" priority="153" dxfId="0" stopIfTrue="1">
      <formula>AND(COUNTIF($H:$H,H117)&gt;1,NOT(ISBLANK(H117)))</formula>
    </cfRule>
  </conditionalFormatting>
  <conditionalFormatting sqref="H134">
    <cfRule type="expression" priority="154" dxfId="0" stopIfTrue="1">
      <formula>AND(COUNTIF($H:$H,H69)&gt;1,NOT(ISBLANK(H69)))</formula>
    </cfRule>
  </conditionalFormatting>
  <conditionalFormatting sqref="H134">
    <cfRule type="expression" priority="155" dxfId="0" stopIfTrue="1">
      <formula>AND(COUNTIF($H:$H,H133)&gt;1,NOT(ISBLANK(H133)))</formula>
    </cfRule>
    <cfRule type="expression" priority="156" dxfId="0" stopIfTrue="1">
      <formula>AND(COUNTIF($H:$H,H133)&gt;1,NOT(ISBLANK(H133)))</formula>
    </cfRule>
  </conditionalFormatting>
  <conditionalFormatting sqref="H167">
    <cfRule type="expression" priority="157" dxfId="0" stopIfTrue="1">
      <formula>AND(COUNTIF($H:$H,H104)&gt;1,NOT(ISBLANK(H104)))</formula>
    </cfRule>
  </conditionalFormatting>
  <conditionalFormatting sqref="H167">
    <cfRule type="expression" priority="158" dxfId="0" stopIfTrue="1">
      <formula>AND(COUNTIF($H:$H,H166)&gt;1,NOT(ISBLANK(H166)))</formula>
    </cfRule>
    <cfRule type="expression" priority="159" dxfId="0" stopIfTrue="1">
      <formula>AND(COUNTIF($H:$H,H166)&gt;1,NOT(ISBLANK(H166)))</formula>
    </cfRule>
  </conditionalFormatting>
  <conditionalFormatting sqref="H178">
    <cfRule type="expression" priority="160" dxfId="0" stopIfTrue="1">
      <formula>AND(COUNTIF($H:$H,H115)&gt;1,NOT(ISBLANK(H115)))</formula>
    </cfRule>
  </conditionalFormatting>
  <conditionalFormatting sqref="H179">
    <cfRule type="expression" priority="161" dxfId="0" stopIfTrue="1">
      <formula>AND(COUNTIF($H:$H,H116)&gt;1,NOT(ISBLANK(H116)))</formula>
    </cfRule>
  </conditionalFormatting>
  <conditionalFormatting sqref="H180">
    <cfRule type="expression" priority="162" dxfId="0" stopIfTrue="1">
      <formula>AND(COUNTIF($H:$H,H117)&gt;1,NOT(ISBLANK(H117)))</formula>
    </cfRule>
  </conditionalFormatting>
  <conditionalFormatting sqref="H182">
    <cfRule type="expression" priority="163" dxfId="0" stopIfTrue="1">
      <formula>AND(COUNTIF($H:$H,H119)&gt;1,NOT(ISBLANK(H119)))</formula>
    </cfRule>
  </conditionalFormatting>
  <conditionalFormatting sqref="H174">
    <cfRule type="expression" priority="164" dxfId="0" stopIfTrue="1">
      <formula>AND(COUNTIF($H:$H,H111)&gt;1,NOT(ISBLANK(H111)))</formula>
    </cfRule>
  </conditionalFormatting>
  <conditionalFormatting sqref="H19">
    <cfRule type="expression" priority="165" dxfId="0" stopIfTrue="1">
      <formula>AND(COUNTIF($H:$H,H19)&gt;1,NOT(ISBLANK(H19)))</formula>
    </cfRule>
  </conditionalFormatting>
  <conditionalFormatting sqref="H50">
    <cfRule type="expression" priority="166" dxfId="0" stopIfTrue="1">
      <formula>AND(COUNTIF($H:$H,H65521)&gt;1,NOT(ISBLANK(H65521)))</formula>
    </cfRule>
  </conditionalFormatting>
  <conditionalFormatting sqref="H50">
    <cfRule type="expression" priority="167" dxfId="0" stopIfTrue="1">
      <formula>AND(COUNTIF($H:$H,H50)&gt;1,NOT(ISBLANK(H50)))</formula>
    </cfRule>
  </conditionalFormatting>
  <conditionalFormatting sqref="H37">
    <cfRule type="expression" priority="168" dxfId="0" stopIfTrue="1">
      <formula>AND(COUNTIF($H:$H,H65508)&gt;1,NOT(ISBLANK(H65508)))</formula>
    </cfRule>
  </conditionalFormatting>
  <conditionalFormatting sqref="H37">
    <cfRule type="expression" priority="169" dxfId="0" stopIfTrue="1">
      <formula>AND(COUNTIF($H:$H,H37)&gt;1,NOT(ISBLANK(H37)))</formula>
    </cfRule>
  </conditionalFormatting>
  <conditionalFormatting sqref="H61">
    <cfRule type="expression" priority="170" dxfId="0" stopIfTrue="1">
      <formula>AND(COUNTIF($H:$H,H65532)&gt;1,NOT(ISBLANK(H65532)))</formula>
    </cfRule>
  </conditionalFormatting>
  <conditionalFormatting sqref="H21">
    <cfRule type="expression" priority="171" dxfId="0" stopIfTrue="1">
      <formula>AND(COUNTIF($H:$H,H21)&gt;1,NOT(ISBLANK(H21)))</formula>
    </cfRule>
  </conditionalFormatting>
  <conditionalFormatting sqref="H31">
    <cfRule type="expression" priority="172" dxfId="0" stopIfTrue="1">
      <formula>AND(COUNTIF($H:$H,H65502)&gt;1,NOT(ISBLANK(H65502)))</formula>
    </cfRule>
  </conditionalFormatting>
  <conditionalFormatting sqref="H31">
    <cfRule type="expression" priority="173" dxfId="0" stopIfTrue="1">
      <formula>AND(COUNTIF($H:$H,H31)&gt;1,NOT(ISBLANK(H31)))</formula>
    </cfRule>
  </conditionalFormatting>
  <conditionalFormatting sqref="H29">
    <cfRule type="expression" priority="174" dxfId="0" stopIfTrue="1">
      <formula>AND(COUNTIF($H:$H,H65500)&gt;1,NOT(ISBLANK(H65500)))</formula>
    </cfRule>
  </conditionalFormatting>
  <conditionalFormatting sqref="H29">
    <cfRule type="expression" priority="175" dxfId="0" stopIfTrue="1">
      <formula>AND(COUNTIF($H:$H,H29)&gt;1,NOT(ISBLANK(H29)))</formula>
    </cfRule>
  </conditionalFormatting>
  <conditionalFormatting sqref="H27">
    <cfRule type="expression" priority="176" dxfId="0" stopIfTrue="1">
      <formula>AND(COUNTIF($H:$H,H65498)&gt;1,NOT(ISBLANK(H65498)))</formula>
    </cfRule>
  </conditionalFormatting>
  <conditionalFormatting sqref="H27">
    <cfRule type="expression" priority="177" dxfId="0" stopIfTrue="1">
      <formula>AND(COUNTIF($H:$H,H27)&gt;1,NOT(ISBLANK(H27)))</formula>
    </cfRule>
  </conditionalFormatting>
  <conditionalFormatting sqref="H26">
    <cfRule type="expression" priority="178" dxfId="0" stopIfTrue="1">
      <formula>AND(COUNTIF($H:$H,H65497)&gt;1,NOT(ISBLANK(H65497)))</formula>
    </cfRule>
  </conditionalFormatting>
  <conditionalFormatting sqref="H26">
    <cfRule type="expression" priority="179" dxfId="0" stopIfTrue="1">
      <formula>AND(COUNTIF($H:$H,H26)&gt;1,NOT(ISBLANK(H26)))</formula>
    </cfRule>
  </conditionalFormatting>
  <conditionalFormatting sqref="H24">
    <cfRule type="expression" priority="180" dxfId="0" stopIfTrue="1">
      <formula>AND(COUNTIF($H:$H,H65495)&gt;1,NOT(ISBLANK(H65495)))</formula>
    </cfRule>
  </conditionalFormatting>
  <conditionalFormatting sqref="H24">
    <cfRule type="expression" priority="181" dxfId="0" stopIfTrue="1">
      <formula>AND(COUNTIF($H:$H,H24)&gt;1,NOT(ISBLANK(H24)))</formula>
    </cfRule>
  </conditionalFormatting>
  <conditionalFormatting sqref="H22">
    <cfRule type="expression" priority="182" dxfId="0" stopIfTrue="1">
      <formula>AND(COUNTIF($H:$H,H65493)&gt;1,NOT(ISBLANK(H65493)))</formula>
    </cfRule>
  </conditionalFormatting>
  <conditionalFormatting sqref="H22">
    <cfRule type="expression" priority="183" dxfId="0" stopIfTrue="1">
      <formula>AND(COUNTIF($H:$H,H22)&gt;1,NOT(ISBLANK(H22)))</formula>
    </cfRule>
  </conditionalFormatting>
  <conditionalFormatting sqref="H34">
    <cfRule type="expression" priority="184" dxfId="0" stopIfTrue="1">
      <formula>AND(COUNTIF($H:$H,H65505)&gt;1,NOT(ISBLANK(H65505)))</formula>
    </cfRule>
  </conditionalFormatting>
  <conditionalFormatting sqref="H34">
    <cfRule type="expression" priority="185" dxfId="0" stopIfTrue="1">
      <formula>AND(COUNTIF($H:$H,H34)&gt;1,NOT(ISBLANK(H34)))</formula>
    </cfRule>
  </conditionalFormatting>
  <conditionalFormatting sqref="H49">
    <cfRule type="expression" priority="186" dxfId="0" stopIfTrue="1">
      <formula>AND(COUNTIF($H:$H,H65520)&gt;1,NOT(ISBLANK(H65520)))</formula>
    </cfRule>
  </conditionalFormatting>
  <conditionalFormatting sqref="H49">
    <cfRule type="expression" priority="187" dxfId="0" stopIfTrue="1">
      <formula>AND(COUNTIF($H:$H,H49)&gt;1,NOT(ISBLANK(H49)))</formula>
    </cfRule>
  </conditionalFormatting>
  <conditionalFormatting sqref="H47">
    <cfRule type="expression" priority="188" dxfId="0" stopIfTrue="1">
      <formula>AND(COUNTIF($H:$H,H65518)&gt;1,NOT(ISBLANK(H65518)))</formula>
    </cfRule>
  </conditionalFormatting>
  <conditionalFormatting sqref="H47">
    <cfRule type="expression" priority="189" dxfId="0" stopIfTrue="1">
      <formula>AND(COUNTIF($H:$H,H47)&gt;1,NOT(ISBLANK(H47)))</formula>
    </cfRule>
  </conditionalFormatting>
  <conditionalFormatting sqref="H36">
    <cfRule type="expression" priority="190" dxfId="0" stopIfTrue="1">
      <formula>AND(COUNTIF($H:$H,H65507)&gt;1,NOT(ISBLANK(H65507)))</formula>
    </cfRule>
  </conditionalFormatting>
  <conditionalFormatting sqref="H36">
    <cfRule type="expression" priority="191" dxfId="0" stopIfTrue="1">
      <formula>AND(COUNTIF($H:$H,H36)&gt;1,NOT(ISBLANK(H36)))</formula>
    </cfRule>
  </conditionalFormatting>
  <conditionalFormatting sqref="H53">
    <cfRule type="expression" priority="192" dxfId="0" stopIfTrue="1">
      <formula>AND(COUNTIF($H:$H,H52)&gt;1,NOT(ISBLANK(H52)))</formula>
    </cfRule>
  </conditionalFormatting>
  <conditionalFormatting sqref="H54">
    <cfRule type="expression" priority="193" dxfId="0" stopIfTrue="1">
      <formula>AND(COUNTIF($H:$H,H53)&gt;1,NOT(ISBLANK(H53)))</formula>
    </cfRule>
  </conditionalFormatting>
  <conditionalFormatting sqref="H55">
    <cfRule type="expression" priority="194" dxfId="0" stopIfTrue="1">
      <formula>AND(COUNTIF($H:$H,H54)&gt;1,NOT(ISBLANK(H54)))</formula>
    </cfRule>
  </conditionalFormatting>
  <conditionalFormatting sqref="H42">
    <cfRule type="expression" priority="195" dxfId="0" stopIfTrue="1">
      <formula>AND(COUNTIF($H:$H,H65515)&gt;1,NOT(ISBLANK(H65515)))</formula>
    </cfRule>
  </conditionalFormatting>
  <conditionalFormatting sqref="H42">
    <cfRule type="expression" priority="196" dxfId="0" stopIfTrue="1">
      <formula>AND(COUNTIF($H:$H,H42)&gt;1,NOT(ISBLANK(H42)))</formula>
    </cfRule>
  </conditionalFormatting>
  <conditionalFormatting sqref="H44">
    <cfRule type="expression" priority="197" dxfId="0" stopIfTrue="1">
      <formula>AND(COUNTIF($H:$H,H65517)&gt;1,NOT(ISBLANK(H65517)))</formula>
    </cfRule>
  </conditionalFormatting>
  <conditionalFormatting sqref="H44">
    <cfRule type="expression" priority="198" dxfId="0" stopIfTrue="1">
      <formula>AND(COUNTIF($H:$H,H44)&gt;1,NOT(ISBLANK(H44)))</formula>
    </cfRule>
  </conditionalFormatting>
  <conditionalFormatting sqref="H45">
    <cfRule type="expression" priority="199" dxfId="0" stopIfTrue="1">
      <formula>AND(COUNTIF($H:$H,H65518)&gt;1,NOT(ISBLANK(H65518)))</formula>
    </cfRule>
  </conditionalFormatting>
  <conditionalFormatting sqref="H45">
    <cfRule type="expression" priority="200" dxfId="0" stopIfTrue="1">
      <formula>AND(COUNTIF($H:$H,H45)&gt;1,NOT(ISBLANK(H45)))</formula>
    </cfRule>
  </conditionalFormatting>
  <conditionalFormatting sqref="H64">
    <cfRule type="expression" priority="201" dxfId="0" stopIfTrue="1">
      <formula>AND(COUNTIF($H:$H,H1)&gt;1,NOT(ISBLANK(H1)))</formula>
    </cfRule>
  </conditionalFormatting>
  <conditionalFormatting sqref="H65">
    <cfRule type="expression" priority="202" dxfId="0" stopIfTrue="1">
      <formula>AND(COUNTIF($H:$H,H2)&gt;1,NOT(ISBLANK(H2)))</formula>
    </cfRule>
  </conditionalFormatting>
  <conditionalFormatting sqref="H144">
    <cfRule type="expression" priority="203" dxfId="0" stopIfTrue="1">
      <formula>AND(COUNTIF($H:$H,H81)&gt;1,NOT(ISBLANK(H81)))</formula>
    </cfRule>
  </conditionalFormatting>
  <conditionalFormatting sqref="H144">
    <cfRule type="expression" priority="204" dxfId="0" stopIfTrue="1">
      <formula>AND(COUNTIF($H:$H,H143)&gt;1,NOT(ISBLANK(H143)))</formula>
    </cfRule>
    <cfRule type="expression" priority="205" dxfId="0" stopIfTrue="1">
      <formula>AND(COUNTIF($H:$H,H143)&gt;1,NOT(ISBLANK(H143)))</formula>
    </cfRule>
  </conditionalFormatting>
  <conditionalFormatting sqref="H145">
    <cfRule type="expression" priority="206" dxfId="0" stopIfTrue="1">
      <formula>AND(COUNTIF($H:$H,H82)&gt;1,NOT(ISBLANK(H82)))</formula>
    </cfRule>
  </conditionalFormatting>
  <conditionalFormatting sqref="H145">
    <cfRule type="expression" priority="207" dxfId="0" stopIfTrue="1">
      <formula>AND(COUNTIF($H:$H,H144)&gt;1,NOT(ISBLANK(H144)))</formula>
    </cfRule>
    <cfRule type="expression" priority="208" dxfId="0" stopIfTrue="1">
      <formula>AND(COUNTIF($H:$H,H144)&gt;1,NOT(ISBLANK(H144)))</formula>
    </cfRule>
  </conditionalFormatting>
  <conditionalFormatting sqref="H149">
    <cfRule type="expression" priority="209" dxfId="0" stopIfTrue="1">
      <formula>AND(COUNTIF($H:$H,H86)&gt;1,NOT(ISBLANK(H86)))</formula>
    </cfRule>
  </conditionalFormatting>
  <conditionalFormatting sqref="H149">
    <cfRule type="expression" priority="210" dxfId="0" stopIfTrue="1">
      <formula>AND(COUNTIF($H:$H,H148)&gt;1,NOT(ISBLANK(H148)))</formula>
    </cfRule>
    <cfRule type="expression" priority="211" dxfId="0" stopIfTrue="1">
      <formula>AND(COUNTIF($H:$H,H148)&gt;1,NOT(ISBLANK(H148)))</formula>
    </cfRule>
  </conditionalFormatting>
  <conditionalFormatting sqref="H150">
    <cfRule type="expression" priority="212" dxfId="0" stopIfTrue="1">
      <formula>AND(COUNTIF($H:$H,H87)&gt;1,NOT(ISBLANK(H87)))</formula>
    </cfRule>
  </conditionalFormatting>
  <conditionalFormatting sqref="H150">
    <cfRule type="expression" priority="213" dxfId="0" stopIfTrue="1">
      <formula>AND(COUNTIF($H:$H,H149)&gt;1,NOT(ISBLANK(H149)))</formula>
    </cfRule>
    <cfRule type="expression" priority="214" dxfId="0" stopIfTrue="1">
      <formula>AND(COUNTIF($H:$H,H149)&gt;1,NOT(ISBLANK(H149)))</formula>
    </cfRule>
  </conditionalFormatting>
  <conditionalFormatting sqref="H147">
    <cfRule type="expression" priority="215" dxfId="0" stopIfTrue="1">
      <formula>AND(COUNTIF($H:$H,H84)&gt;1,NOT(ISBLANK(H84)))</formula>
    </cfRule>
  </conditionalFormatting>
  <conditionalFormatting sqref="H147">
    <cfRule type="expression" priority="216" dxfId="0" stopIfTrue="1">
      <formula>AND(COUNTIF($H:$H,H146)&gt;1,NOT(ISBLANK(H146)))</formula>
    </cfRule>
    <cfRule type="expression" priority="217" dxfId="0" stopIfTrue="1">
      <formula>AND(COUNTIF($H:$H,H146)&gt;1,NOT(ISBLANK(H146)))</formula>
    </cfRule>
  </conditionalFormatting>
  <conditionalFormatting sqref="H148">
    <cfRule type="expression" priority="218" dxfId="0" stopIfTrue="1">
      <formula>AND(COUNTIF($H:$H,H85)&gt;1,NOT(ISBLANK(H85)))</formula>
    </cfRule>
  </conditionalFormatting>
  <conditionalFormatting sqref="H148">
    <cfRule type="expression" priority="219" dxfId="0" stopIfTrue="1">
      <formula>AND(COUNTIF($H:$H,H147)&gt;1,NOT(ISBLANK(H147)))</formula>
    </cfRule>
    <cfRule type="expression" priority="220" dxfId="0" stopIfTrue="1">
      <formula>AND(COUNTIF($H:$H,H147)&gt;1,NOT(ISBLANK(H147)))</formula>
    </cfRule>
  </conditionalFormatting>
  <conditionalFormatting sqref="H146">
    <cfRule type="expression" priority="221" dxfId="0" stopIfTrue="1">
      <formula>AND(COUNTIF($H:$H,H83)&gt;1,NOT(ISBLANK(H83)))</formula>
    </cfRule>
  </conditionalFormatting>
  <conditionalFormatting sqref="H146">
    <cfRule type="expression" priority="222" dxfId="0" stopIfTrue="1">
      <formula>AND(COUNTIF($H:$H,H145)&gt;1,NOT(ISBLANK(H145)))</formula>
    </cfRule>
    <cfRule type="expression" priority="223" dxfId="0" stopIfTrue="1">
      <formula>AND(COUNTIF($H:$H,H145)&gt;1,NOT(ISBLANK(H145)))</formula>
    </cfRule>
  </conditionalFormatting>
  <conditionalFormatting sqref="H18">
    <cfRule type="expression" priority="224" dxfId="0" stopIfTrue="1">
      <formula>AND(COUNTIF($H:$H,H18)&gt;1,NOT(ISBLANK(H18)))</formula>
    </cfRule>
  </conditionalFormatting>
  <printOptions/>
  <pageMargins left="0.19652777777777777" right="0.19652777777777777" top="0.31527777777777777" bottom="0.11805555555555555" header="0.5118055555555555" footer="0.5118055555555555"/>
  <pageSetup fitToHeight="100" fitToWidth="1" horizontalDpi="300" verticalDpi="300" orientation="landscape" pageOrder="overThenDown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/>
  <cp:lastPrinted>2022-06-27T11:53:39Z</cp:lastPrinted>
  <dcterms:created xsi:type="dcterms:W3CDTF">2012-08-02T07:53:34Z</dcterms:created>
  <dcterms:modified xsi:type="dcterms:W3CDTF">2022-06-28T13:01:18Z</dcterms:modified>
  <cp:category/>
  <cp:version/>
  <cp:contentType/>
  <cp:contentStatus/>
  <cp:revision>306</cp:revision>
</cp:coreProperties>
</file>