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2019 (wersja 2) (2)" sheetId="1" r:id="rId1"/>
  </sheets>
  <definedNames>
    <definedName name="_xlnm.Print_Area" localSheetId="0">'2019 (wersja 2) (2)'!$A$1:$K$96</definedName>
  </definedNames>
  <calcPr fullCalcOnLoad="1"/>
</workbook>
</file>

<file path=xl/sharedStrings.xml><?xml version="1.0" encoding="utf-8"?>
<sst xmlns="http://schemas.openxmlformats.org/spreadsheetml/2006/main" count="154" uniqueCount="102">
  <si>
    <t>Lp.</t>
  </si>
  <si>
    <t>Czynność</t>
  </si>
  <si>
    <t>Średnia ilość dni w miesiącu</t>
  </si>
  <si>
    <t>Wartość netto</t>
  </si>
  <si>
    <t>Wysokość podatku VAT</t>
  </si>
  <si>
    <t>Wartość podatku VAT</t>
  </si>
  <si>
    <t>Cena brutto</t>
  </si>
  <si>
    <t>Utrzymanie w czystości tramwajów - dni robocze</t>
  </si>
  <si>
    <t>Utrzymanie w czystości tramwajów - dni wolne, niedziele i święta</t>
  </si>
  <si>
    <t>Utrzymanie w czystości myjni</t>
  </si>
  <si>
    <t>Suma netto:</t>
  </si>
  <si>
    <t>Suma brutto:</t>
  </si>
  <si>
    <t>Ilość m²</t>
  </si>
  <si>
    <t>Cena netto za 1 m²</t>
  </si>
  <si>
    <t>Miesięczna wartość ryczałtowa</t>
  </si>
  <si>
    <t>Utrzymanie w czystości tramwajów - soboty</t>
  </si>
  <si>
    <t>Suma netto za 12 miesięcy:</t>
  </si>
  <si>
    <t>Suma brutto za 12 miesięcy:</t>
  </si>
  <si>
    <t>Pozimowe oczyszczanie z piasku drogi dojazdowej, parkingu i placu postojowego na terenie bazy Miejskiego Zakładu Komunikacji w Gorzowie Wielkopolskim Sp. z o.o. o łącznej powierzchni 19.103 m²</t>
  </si>
  <si>
    <t>Całoroczne utrzymanie czystości, pielęgnacja zieleni i koszenie trawników, bieżące zimowe utrzymanie ciągów pieszych i parkingów na terenie Miejskiego Zakładu Komunikacji w Gorzowie Wielkopolskim Sp. z o.o. przy ul. Kostrzyńskiej 46</t>
  </si>
  <si>
    <t>Utrzymanie w czystości budynku administracyjno-biurowego - dyspozytornia (pokój dyspozytorów, sala kierowców, przedsionek, toalety) - ul. Kostrzyńska 46 (codziennie)</t>
  </si>
  <si>
    <t>Utrzymanie w czystości budynku administracyjno-biurowego - schody, korytarz w piwnicy (2 razy w miesiącu)</t>
  </si>
  <si>
    <t>Utrzymanie w czystości pomieszczenia bezpiecznego w budynku Stacji Paliw (2 razy w miesiącu)</t>
  </si>
  <si>
    <t>Utrzymanie w czystości biur, toalet, korytarzy i schodów w budynku Warsztatów Centralnych (dni robocze)</t>
  </si>
  <si>
    <t>Utrzymanie w czystości pomieszczenia brygadzistów na terenie zajezdni tramwajowej (dni robocze)</t>
  </si>
  <si>
    <t>Wartość brutto</t>
  </si>
  <si>
    <t>Cena jednostkowa netto (ryczałt)</t>
  </si>
  <si>
    <t>Podatek VAT</t>
  </si>
  <si>
    <t>Średnia ilość akcji</t>
  </si>
  <si>
    <t>ZADANIE I 
Utrzymanie w czystości autobusów komunikacji miejskiej Zamawiającego znajdujących się w zajezdni autobusowej w Gorzowie Wlkp., ul. Kostrzyńska 46</t>
  </si>
  <si>
    <t>Utrzymanie w czystości autobusów - sprzątanie okresowe</t>
  </si>
  <si>
    <r>
      <t>Ilość m</t>
    </r>
    <r>
      <rPr>
        <sz val="11"/>
        <rFont val="DaunPenh"/>
        <family val="0"/>
      </rPr>
      <t>²</t>
    </r>
  </si>
  <si>
    <r>
      <t xml:space="preserve">Utrzymanie w czystości pomieszczeń Szatni łącznie z korytarzem i klatkami schodowymi - </t>
    </r>
    <r>
      <rPr>
        <b/>
        <sz val="11"/>
        <rFont val="Times New Roman"/>
        <family val="1"/>
      </rPr>
      <t>stawka winna obejmować trzykrotne sprzątanie w ciągu doby (codziennie)</t>
    </r>
  </si>
  <si>
    <r>
      <t xml:space="preserve">Utrzymanie w czystości punktu kontrolnego ul. Marcinkowskiego; w godzinach do uzgodnienia; </t>
    </r>
    <r>
      <rPr>
        <b/>
        <sz val="11"/>
        <rFont val="Times New Roman"/>
        <family val="1"/>
      </rPr>
      <t>stawka winna obejmować dwukrotne sprzątanie w ciągu dnia (codziennie)</t>
    </r>
  </si>
  <si>
    <r>
      <t>Zimowe utrzymanie drogi dojazdowej, chodników, ciągów pieszych i schodów prowadzących do budynku oraz parkingu i placu postojowego na terenie bazy Miejskiego Zakładu Komunikacji w Gorzowie Wielkopolskim Sp. z o.o. o łącznej powierzchni 19.103 m</t>
    </r>
    <r>
      <rPr>
        <sz val="11"/>
        <rFont val="Czcionka tekstu podstawowego"/>
        <family val="0"/>
      </rPr>
      <t>²</t>
    </r>
  </si>
  <si>
    <r>
      <rPr>
        <b/>
        <sz val="11"/>
        <rFont val="Times New Roman"/>
        <family val="1"/>
      </rPr>
      <t>20 akcji</t>
    </r>
    <r>
      <rPr>
        <sz val="11"/>
        <rFont val="Times New Roman"/>
        <family val="1"/>
      </rPr>
      <t xml:space="preserve">                                                    (akcje odśnieżania świadczone w miesiącach zimowych od stycznia do marca i od listopada do grudnia)</t>
    </r>
  </si>
  <si>
    <r>
      <t>1 akcja                                             (</t>
    </r>
    <r>
      <rPr>
        <sz val="11"/>
        <rFont val="Times New Roman"/>
        <family val="1"/>
      </rPr>
      <t>marzec-kwiecień)</t>
    </r>
  </si>
  <si>
    <t>Cena netto - ryczałt                                          za 1 miesiąc</t>
  </si>
  <si>
    <t>Ilość (miesiące)</t>
  </si>
  <si>
    <t>Rodzaj czynności i częstotliwość wykonywania</t>
  </si>
  <si>
    <t>Ilość pojazdów (szt.)</t>
  </si>
  <si>
    <t>Cena usługi netto                   (za 1 szt.)</t>
  </si>
  <si>
    <t>Średnia ilość dni               w miesiącu</t>
  </si>
  <si>
    <t>Średnia wartość netto w miesiącu</t>
  </si>
  <si>
    <t>ZADANIE II
 Utrzymanie w czystości tramwajów Zamawiającego znajdujących się w zajezdni tramwajowej w Gorzowie Wlkp. ul. Kostrzyńska 46</t>
  </si>
  <si>
    <t>Cena usługi netto                      (za 1 szt.)</t>
  </si>
  <si>
    <t>Średnia ilość dni                   w miesiącu</t>
  </si>
  <si>
    <t>Utrzymanie w czystości tramwajów - sprzątanie okresowe</t>
  </si>
  <si>
    <t>Średnia ilość dni                        w miesiącu</t>
  </si>
  <si>
    <t>Średnia wartość netto                               (miesięcznie)</t>
  </si>
  <si>
    <t>Forma rozliczenia usługi (zakres)</t>
  </si>
  <si>
    <t>Załącznik nr 1 do Umowy</t>
  </si>
  <si>
    <t>ZADANIE IV
Utrzymanie w czystości torowisk wydzielonych, pętli tramwajowych i autobusowych</t>
  </si>
  <si>
    <t>Utrzymanie w czystości wydzielonych torowisk, pętli tramwajowych i autobusowych, w tym utrzymanie zieleni</t>
  </si>
  <si>
    <t>Utrzymanie w czystości punktu kontrolnego "Wieprzyce" (codziennie)</t>
  </si>
  <si>
    <t>Utrzymanie w czystości punktu kontrolnego "Silwana" (codziennie)</t>
  </si>
  <si>
    <t>Utrzymanie w czystości Centrum Obsługi Klienta ul. Drzymały (dni robocze od poniedziałku do soboty)</t>
  </si>
  <si>
    <r>
      <t xml:space="preserve">Utrzymanie w czystości punktu kontrolnego "Tesco" ul. Słowiańska; w godzinach do uzgodnienia; </t>
    </r>
    <r>
      <rPr>
        <b/>
        <sz val="11"/>
        <rFont val="Times New Roman"/>
        <family val="1"/>
      </rPr>
      <t>stawka winna obejmować dwukrotne sprzątanie w ciągu dnia (codziennie)</t>
    </r>
  </si>
  <si>
    <t>ryczałt miesięczny (1 osoba w wymiarze 4 godzin dziennie w dni robocze poniedziałek-piątek)</t>
  </si>
  <si>
    <t>Utrzymanie w czystości punktu kontrolnego "Piaski" (codziennie)</t>
  </si>
  <si>
    <r>
      <t>Wartość netto za 2019 r.</t>
    </r>
    <r>
      <rPr>
        <sz val="11"/>
        <rFont val="Times New Roman"/>
        <family val="1"/>
      </rPr>
      <t xml:space="preserve">                                          poz. 1-4 za okres styczeń-maj                 (5 miesięcy),                                               poz. 5-8 za okres czerwiec-grudzień                           (7 miesięcy)</t>
    </r>
  </si>
  <si>
    <r>
      <t xml:space="preserve">Wartość netto  za 2019 r.                                           </t>
    </r>
    <r>
      <rPr>
        <sz val="11"/>
        <rFont val="Times New Roman"/>
        <family val="1"/>
      </rPr>
      <t>za okres od 
czerwca do grudnia                                    (7 miesięcy)</t>
    </r>
  </si>
  <si>
    <t>Wartość netto za 2019 r.</t>
  </si>
  <si>
    <r>
      <t xml:space="preserve">Utrzymanie w czystości punktu kontrolnego ul. Śląska łącznie z toaletą; </t>
    </r>
    <r>
      <rPr>
        <b/>
        <sz val="11"/>
        <rFont val="Times New Roman"/>
        <family val="1"/>
      </rPr>
      <t>stawka winna obejmować jednorazowe sprzątanie w ciągu dnia (codziennie)</t>
    </r>
  </si>
  <si>
    <t>Utrzymanie w czystości autobusów - sprzątanie okresowe (od stycznia do marca)</t>
  </si>
  <si>
    <t>Utrzymanie w czystości hali napraw, stacji diagnostycznej, korytarzy przy hali OC oraz w pomieszczeniach brygadzistów</t>
  </si>
  <si>
    <r>
      <t xml:space="preserve">Utrzymanie w czystości autobusów - dni robocze </t>
    </r>
    <r>
      <rPr>
        <sz val="11"/>
        <color indexed="10"/>
        <rFont val="Times New Roman"/>
        <family val="1"/>
      </rPr>
      <t>(od stycznia do marca)</t>
    </r>
  </si>
  <si>
    <r>
      <t>Utrzymanie w czystości autobusów - soboty</t>
    </r>
    <r>
      <rPr>
        <sz val="11"/>
        <color indexed="10"/>
        <rFont val="Times New Roman"/>
        <family val="1"/>
      </rPr>
      <t xml:space="preserve"> (od stycznia do marca)</t>
    </r>
  </si>
  <si>
    <r>
      <t>Utrzymanie w czystości autobusów - dni wolne, niedziele i święta (</t>
    </r>
    <r>
      <rPr>
        <sz val="11"/>
        <color indexed="10"/>
        <rFont val="Times New Roman"/>
        <family val="1"/>
      </rPr>
      <t>od stycznia do marca)</t>
    </r>
  </si>
  <si>
    <r>
      <t>Utrzymanie w czystości autobusów - dni robocze (o</t>
    </r>
    <r>
      <rPr>
        <sz val="11"/>
        <color indexed="10"/>
        <rFont val="Times New Roman"/>
        <family val="1"/>
      </rPr>
      <t>d kwietnia do grudnia</t>
    </r>
    <r>
      <rPr>
        <sz val="11"/>
        <rFont val="Times New Roman"/>
        <family val="1"/>
      </rPr>
      <t>)</t>
    </r>
  </si>
  <si>
    <r>
      <t>Utrzymanie w czystości autobusów -</t>
    </r>
    <r>
      <rPr>
        <sz val="11"/>
        <color indexed="10"/>
        <rFont val="Times New Roman"/>
        <family val="1"/>
      </rPr>
      <t xml:space="preserve"> soboty(od kwietnia do grudnia)</t>
    </r>
  </si>
  <si>
    <r>
      <t>Utrzymanie w czystości autobusów - dni wolne, niedziele i święta (o</t>
    </r>
    <r>
      <rPr>
        <sz val="11"/>
        <color indexed="10"/>
        <rFont val="Times New Roman"/>
        <family val="1"/>
      </rPr>
      <t>d kwietnia do grudnia)</t>
    </r>
  </si>
  <si>
    <t>Odśnieżanie fragmentu placu przed wjazdami do hal tramwajowych wraz z pozimowym oczyszczaniem 60  m²</t>
  </si>
  <si>
    <t xml:space="preserve">ZADANIE I
Utrzymanie w czystości hali napraw, myjni i korytarzy hali napraw Wydziału Przewozów Autobusowych </t>
  </si>
  <si>
    <t>ZADANIE II
Utrzymanie czystości w biurach i pomieszczeniach socjalnych Miejskiego Zakładu Komunikacji w Gorzowie Wielkopolskim Sp. z o. o.</t>
  </si>
  <si>
    <t xml:space="preserve">ZADANIE I
Bieżące całoroczne utrzymanie w czystości placów i terenów zieleni (również odśnieżanie w okresie zimowym) na terenie bazy Miejskiego Zakładu Komunikacji w  Gorzowie Wielkopolskim Sp. z o.o. przy ul. Kostrzyńskiej 46
 </t>
  </si>
  <si>
    <t>ZADANIE II
Odśnieżanie drogi dojazdowej i placu postojowego autobusów oraz fragmentu placu przed wjazdami do hali napraw i warsztatów centralnych wraz z pozimowym oczyszczaniem- zimowe utrzymanie bazy Miejskiego Zakładu Komunikacji w  Gorzowie Wielkopolskim Sp. z o.o. przy ul. Kostrzyńskiej 46</t>
  </si>
  <si>
    <t>ZADANIE III
 Odśnieżanie fragmentu placu przed wjazdami do hal tramwajowych wraz z pozimowym oczyszczaniem 60 m²</t>
  </si>
  <si>
    <t>Utrzymanie w czystości budynku administracyjno-biurowego - (korytarze, toalety, klatka schodowa) -   ul. Kostrzyńska 46 (dni robocze)</t>
  </si>
  <si>
    <t>Utrzymanie w czystości salki narad pok. 10, na terenie zajezdni tramwajowej (raz w miesiącu)</t>
  </si>
  <si>
    <t>Utrzymanie w czystości biura mistrza pok. 9 na terenie zajezdni tramwajowej (raz w tygodniu)</t>
  </si>
  <si>
    <t>Utrzymanie w czystości biur: Wydziałów Autobusowego i Tramwajowego oraz Magazynu, łącznie z 2 toaletami (ponoiedziłaki, piątki)</t>
  </si>
  <si>
    <t>Archiwum I 1 razy w roku</t>
  </si>
  <si>
    <t>Archiwum II 1 razy w roku</t>
  </si>
  <si>
    <t>Magazyn biletowy-1 razy w roku</t>
  </si>
  <si>
    <r>
      <t>Utrzymanie w czystości Stołówki - s</t>
    </r>
    <r>
      <rPr>
        <b/>
        <sz val="11"/>
        <rFont val="Times New Roman"/>
        <family val="1"/>
      </rPr>
      <t>tawka winna obejmować dwukrotnego sprzątanie w ciągu doby (codziennie)</t>
    </r>
  </si>
  <si>
    <t xml:space="preserve">Utrzymanie w czystości budynku administracyjno-biurowego - pokoje, ul. Kostrzyńska 46 (dni robocze: wtorki, czwartki) </t>
  </si>
  <si>
    <t>Utrzymanie w czystości - Portiernia ul. Kostrzyńska 46 (dni robocze: wtorki, czwartki)</t>
  </si>
  <si>
    <t>Utrzymanie w czystości - Portiernia ul. Dobra (dni robocze: wtorki, czwartki)</t>
  </si>
  <si>
    <t>Utrzymanie w czystości budynku Stacji Paliw (dni robocze: wtorki, czwartki)</t>
  </si>
  <si>
    <t>Porzątkowanie terenu "patio" , pielęgnacja zieleni i koszenie trawnika przycinanie krzewów, wywóz trawy, liści, krzewów, na terenie Miejskiego Zakładu Komunikacji w Gorzowie Wielkopolskim Sp. z o.o. przy ul. Kostrzyńskiej 47</t>
  </si>
  <si>
    <t xml:space="preserve">po wykonia usługi </t>
  </si>
  <si>
    <t>Część II Suma netto za 12 miesięcy:</t>
  </si>
  <si>
    <t>Część II Suma brutto za 12 miesięcy:</t>
  </si>
  <si>
    <t>Część I Suma netto za 12 miesięcy:</t>
  </si>
  <si>
    <t>Część I Suma brutto za 12 miesięcy:</t>
  </si>
  <si>
    <t>Część III Suma netto za 12 miesięcy:</t>
  </si>
  <si>
    <t>Część III Suma brutto za 12 miesięcy:</t>
  </si>
  <si>
    <t>Usługa sprzątania pojazdów  Miejskiego Zakładu Komunikacji w Gorzowie Wielkopolskim Sp. z o.o.</t>
  </si>
  <si>
    <t>Cześć II Utrzymanie w czystości hali napraw, myjni i korytarzy hali napraw Wydziału Przewozów Autobusowych, w biurach i pomieszczeniach socjalnych Miejskiego Zakładu Komunikacji w Gorzowie Wielkopolskim Sp. z o. o.</t>
  </si>
  <si>
    <t>Cześć I Usługa sprzątania pojazdów Miejskiego Zakładu Komunikacji w Gorzowie Wielkopolski Sp.zo.o.</t>
  </si>
  <si>
    <t>Cześć III Bieżące całoroczne utrzymanie w czystości placów i terenów zieleni (również odśnieżanie w okresie zimowym) na terenie bazy Miejskiego Zakładu Komunikacji w  Gorzowie Wielkopolskim Sp. z o.o. przy ul. Kostrzyńskiej 46 oraz utrzymanie w czystości torowisk wydzielonych, pętli tramwajowych i autobusowych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</si>
</sst>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_ ;\-#,##0.00\ "/>
    <numFmt numFmtId="167" formatCode="#,##0.00_ ;[Red]\-#,##0.00\ "/>
    <numFmt numFmtId="168" formatCode="#,##0_ ;\-#,##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64">
    <font>
      <sz val="11"/>
      <color theme="1"/>
      <name val="Czcionka tekstu podstawowego"/>
      <family val="2"/>
    </font>
    <font>
      <sz val="12"/>
      <color indexed="8"/>
      <name val="Times New Roman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1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DaunPenh"/>
      <family val="0"/>
    </font>
    <font>
      <sz val="11"/>
      <name val="Czcionka tekstu podstawowego"/>
      <family val="0"/>
    </font>
    <font>
      <sz val="11"/>
      <color indexed="10"/>
      <name val="Times New Roman"/>
      <family val="1"/>
    </font>
    <font>
      <sz val="11"/>
      <color indexed="8"/>
      <name val="Czcionka tekstu podstawowego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u val="single"/>
      <sz val="11"/>
      <color indexed="12"/>
      <name val="Czcionka tekstu podstawowego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20"/>
      <name val="Czcionka tekstu podstawowego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8"/>
      <color indexed="56"/>
      <name val="Cambria"/>
      <family val="2"/>
    </font>
    <font>
      <sz val="12"/>
      <color indexed="20"/>
      <name val="Times New Roman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zcionka tekstu podstawowego"/>
      <family val="2"/>
    </font>
    <font>
      <b/>
      <sz val="10"/>
      <color indexed="8"/>
      <name val="Czcionka tekstu podstawowego"/>
      <family val="2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u val="single"/>
      <sz val="11"/>
      <color theme="10"/>
      <name val="Czcionka tekstu podstawowego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5700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1"/>
      <name val="Czcionka tekstu podstawowego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sz val="18"/>
      <color theme="3"/>
      <name val="Cambria"/>
      <family val="2"/>
    </font>
    <font>
      <sz val="12"/>
      <color rgb="FF9C0006"/>
      <name val="Times New Roman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zcionka tekstu podstawowego"/>
      <family val="2"/>
    </font>
    <font>
      <b/>
      <sz val="10"/>
      <color theme="1"/>
      <name val="Czcionka tekstu podstawowego"/>
      <family val="2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166" fontId="3" fillId="33" borderId="10" xfId="0" applyNumberFormat="1" applyFont="1" applyFill="1" applyBorder="1" applyAlignment="1">
      <alignment horizontal="center" vertical="center" wrapText="1"/>
    </xf>
    <xf numFmtId="166" fontId="3" fillId="33" borderId="11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justify" vertical="center"/>
    </xf>
    <xf numFmtId="0" fontId="57" fillId="34" borderId="0" xfId="0" applyFont="1" applyFill="1" applyAlignment="1">
      <alignment horizontal="justify"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justify" vertical="center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167" fontId="0" fillId="0" borderId="0" xfId="0" applyNumberFormat="1" applyAlignment="1">
      <alignment/>
    </xf>
    <xf numFmtId="44" fontId="3" fillId="0" borderId="12" xfId="0" applyNumberFormat="1" applyFont="1" applyBorder="1" applyAlignment="1">
      <alignment horizontal="right" vertical="center" wrapText="1"/>
    </xf>
    <xf numFmtId="0" fontId="59" fillId="0" borderId="13" xfId="0" applyFont="1" applyBorder="1" applyAlignment="1">
      <alignment horizontal="right" vertical="center"/>
    </xf>
    <xf numFmtId="168" fontId="3" fillId="33" borderId="12" xfId="0" applyNumberFormat="1" applyFont="1" applyFill="1" applyBorder="1" applyAlignment="1">
      <alignment horizontal="right" vertical="center" wrapText="1"/>
    </xf>
    <xf numFmtId="168" fontId="3" fillId="33" borderId="13" xfId="0" applyNumberFormat="1" applyFont="1" applyFill="1" applyBorder="1" applyAlignment="1">
      <alignment horizontal="right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9" fontId="3" fillId="0" borderId="13" xfId="0" applyNumberFormat="1" applyFont="1" applyBorder="1" applyAlignment="1">
      <alignment horizontal="right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center" vertical="center" wrapText="1"/>
    </xf>
    <xf numFmtId="167" fontId="3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66" fontId="7" fillId="0" borderId="15" xfId="60" applyNumberFormat="1" applyFont="1" applyBorder="1" applyAlignment="1">
      <alignment horizontal="center" vertical="center" wrapText="1"/>
    </xf>
    <xf numFmtId="166" fontId="7" fillId="0" borderId="15" xfId="0" applyNumberFormat="1" applyFont="1" applyBorder="1" applyAlignment="1">
      <alignment horizontal="center" vertical="center" wrapText="1"/>
    </xf>
    <xf numFmtId="9" fontId="7" fillId="0" borderId="15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44" fontId="6" fillId="0" borderId="12" xfId="0" applyNumberFormat="1" applyFont="1" applyBorder="1" applyAlignment="1">
      <alignment horizontal="right" vertical="center" wrapText="1"/>
    </xf>
    <xf numFmtId="0" fontId="60" fillId="0" borderId="13" xfId="0" applyFont="1" applyBorder="1" applyAlignment="1">
      <alignment horizontal="right" vertical="center"/>
    </xf>
    <xf numFmtId="166" fontId="6" fillId="0" borderId="13" xfId="0" applyNumberFormat="1" applyFont="1" applyBorder="1" applyAlignment="1">
      <alignment horizontal="center" vertical="center" wrapText="1"/>
    </xf>
    <xf numFmtId="9" fontId="6" fillId="0" borderId="13" xfId="0" applyNumberFormat="1" applyFont="1" applyBorder="1" applyAlignment="1">
      <alignment horizontal="right" vertical="center" wrapText="1"/>
    </xf>
    <xf numFmtId="167" fontId="6" fillId="0" borderId="14" xfId="0" applyNumberFormat="1" applyFont="1" applyBorder="1" applyAlignment="1">
      <alignment horizontal="center" vertical="center" wrapText="1"/>
    </xf>
    <xf numFmtId="168" fontId="6" fillId="33" borderId="10" xfId="0" applyNumberFormat="1" applyFont="1" applyFill="1" applyBorder="1" applyAlignment="1">
      <alignment horizontal="right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right" vertical="center" wrapText="1"/>
    </xf>
    <xf numFmtId="0" fontId="60" fillId="0" borderId="10" xfId="0" applyFont="1" applyBorder="1" applyAlignment="1">
      <alignment horizontal="right" vertical="center"/>
    </xf>
    <xf numFmtId="167" fontId="6" fillId="0" borderId="11" xfId="0" applyNumberFormat="1" applyFont="1" applyBorder="1" applyAlignment="1">
      <alignment horizontal="center" vertical="center" wrapText="1"/>
    </xf>
    <xf numFmtId="9" fontId="3" fillId="33" borderId="13" xfId="0" applyNumberFormat="1" applyFont="1" applyFill="1" applyBorder="1" applyAlignment="1">
      <alignment horizontal="right" vertical="center" wrapText="1"/>
    </xf>
    <xf numFmtId="166" fontId="4" fillId="0" borderId="15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6" fontId="2" fillId="0" borderId="15" xfId="6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9" fontId="2" fillId="0" borderId="15" xfId="0" applyNumberFormat="1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9" fontId="2" fillId="33" borderId="15" xfId="0" applyNumberFormat="1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2" fontId="2" fillId="33" borderId="17" xfId="0" applyNumberFormat="1" applyFont="1" applyFill="1" applyBorder="1" applyAlignment="1">
      <alignment horizontal="center" vertical="center" wrapText="1"/>
    </xf>
    <xf numFmtId="9" fontId="2" fillId="33" borderId="17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6" fontId="2" fillId="0" borderId="18" xfId="6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166" fontId="2" fillId="0" borderId="18" xfId="0" applyNumberFormat="1" applyFont="1" applyBorder="1" applyAlignment="1">
      <alignment horizontal="center" vertical="center" wrapText="1"/>
    </xf>
    <xf numFmtId="9" fontId="2" fillId="0" borderId="18" xfId="0" applyNumberFormat="1" applyFont="1" applyBorder="1" applyAlignment="1">
      <alignment horizontal="center" vertical="center" wrapText="1"/>
    </xf>
    <xf numFmtId="167" fontId="2" fillId="0" borderId="18" xfId="0" applyNumberFormat="1" applyFont="1" applyBorder="1" applyAlignment="1">
      <alignment horizontal="center" vertical="center"/>
    </xf>
    <xf numFmtId="167" fontId="2" fillId="0" borderId="18" xfId="0" applyNumberFormat="1" applyFont="1" applyBorder="1" applyAlignment="1">
      <alignment horizontal="center" vertical="center" wrapText="1"/>
    </xf>
    <xf numFmtId="167" fontId="2" fillId="0" borderId="15" xfId="0" applyNumberFormat="1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 wrapText="1"/>
    </xf>
    <xf numFmtId="166" fontId="2" fillId="0" borderId="17" xfId="60" applyNumberFormat="1" applyFont="1" applyBorder="1" applyAlignment="1">
      <alignment horizontal="center" vertical="center" wrapText="1"/>
    </xf>
    <xf numFmtId="166" fontId="2" fillId="0" borderId="17" xfId="0" applyNumberFormat="1" applyFont="1" applyBorder="1" applyAlignment="1">
      <alignment horizontal="center" vertical="center" wrapText="1"/>
    </xf>
    <xf numFmtId="9" fontId="2" fillId="0" borderId="17" xfId="0" applyNumberFormat="1" applyFont="1" applyBorder="1" applyAlignment="1">
      <alignment horizontal="center" vertical="center" wrapText="1"/>
    </xf>
    <xf numFmtId="167" fontId="2" fillId="0" borderId="17" xfId="0" applyNumberFormat="1" applyFont="1" applyBorder="1" applyAlignment="1">
      <alignment horizontal="center" vertical="center"/>
    </xf>
    <xf numFmtId="167" fontId="2" fillId="0" borderId="17" xfId="0" applyNumberFormat="1" applyFont="1" applyBorder="1" applyAlignment="1">
      <alignment horizontal="center" vertical="center" wrapText="1"/>
    </xf>
    <xf numFmtId="166" fontId="4" fillId="0" borderId="18" xfId="0" applyNumberFormat="1" applyFont="1" applyBorder="1" applyAlignment="1">
      <alignment horizontal="center" vertical="center" wrapText="1"/>
    </xf>
    <xf numFmtId="167" fontId="4" fillId="0" borderId="18" xfId="0" applyNumberFormat="1" applyFont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2" fillId="0" borderId="18" xfId="60" applyNumberFormat="1" applyFont="1" applyBorder="1" applyAlignment="1">
      <alignment horizontal="center" vertical="center" wrapText="1"/>
    </xf>
    <xf numFmtId="167" fontId="2" fillId="0" borderId="20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167" fontId="4" fillId="0" borderId="2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2" fillId="0" borderId="15" xfId="6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9" fontId="2" fillId="0" borderId="20" xfId="0" applyNumberFormat="1" applyFont="1" applyBorder="1" applyAlignment="1">
      <alignment horizontal="center" vertical="center" wrapText="1"/>
    </xf>
    <xf numFmtId="167" fontId="4" fillId="0" borderId="15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44" fontId="4" fillId="35" borderId="15" xfId="0" applyNumberFormat="1" applyFont="1" applyFill="1" applyBorder="1" applyAlignment="1">
      <alignment horizontal="center" vertical="center" wrapText="1"/>
    </xf>
    <xf numFmtId="168" fontId="2" fillId="33" borderId="20" xfId="0" applyNumberFormat="1" applyFont="1" applyFill="1" applyBorder="1" applyAlignment="1">
      <alignment horizontal="center" vertical="center" wrapText="1"/>
    </xf>
    <xf numFmtId="166" fontId="2" fillId="33" borderId="20" xfId="0" applyNumberFormat="1" applyFont="1" applyFill="1" applyBorder="1" applyAlignment="1">
      <alignment horizontal="center" vertical="center" wrapText="1"/>
    </xf>
    <xf numFmtId="166" fontId="2" fillId="33" borderId="15" xfId="0" applyNumberFormat="1" applyFont="1" applyFill="1" applyBorder="1" applyAlignment="1">
      <alignment horizontal="center" vertical="center" wrapText="1"/>
    </xf>
    <xf numFmtId="9" fontId="2" fillId="33" borderId="20" xfId="0" applyNumberFormat="1" applyFont="1" applyFill="1" applyBorder="1" applyAlignment="1">
      <alignment horizontal="center" vertical="center" wrapText="1"/>
    </xf>
    <xf numFmtId="166" fontId="4" fillId="33" borderId="10" xfId="0" applyNumberFormat="1" applyFont="1" applyFill="1" applyBorder="1" applyAlignment="1">
      <alignment horizontal="center" vertical="center" wrapText="1"/>
    </xf>
    <xf numFmtId="166" fontId="4" fillId="33" borderId="11" xfId="0" applyNumberFormat="1" applyFont="1" applyFill="1" applyBorder="1" applyAlignment="1">
      <alignment horizontal="center" vertical="center" wrapText="1"/>
    </xf>
    <xf numFmtId="168" fontId="2" fillId="33" borderId="15" xfId="0" applyNumberFormat="1" applyFont="1" applyFill="1" applyBorder="1" applyAlignment="1">
      <alignment horizontal="center" vertical="center" wrapText="1"/>
    </xf>
    <xf numFmtId="166" fontId="4" fillId="33" borderId="15" xfId="0" applyNumberFormat="1" applyFont="1" applyFill="1" applyBorder="1" applyAlignment="1">
      <alignment horizontal="center" vertical="center" wrapText="1"/>
    </xf>
    <xf numFmtId="166" fontId="4" fillId="33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9" fillId="0" borderId="13" xfId="0" applyFont="1" applyBorder="1" applyAlignment="1">
      <alignment vertical="center"/>
    </xf>
    <xf numFmtId="0" fontId="2" fillId="35" borderId="15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right" vertical="center"/>
    </xf>
    <xf numFmtId="168" fontId="4" fillId="33" borderId="10" xfId="0" applyNumberFormat="1" applyFont="1" applyFill="1" applyBorder="1" applyAlignment="1">
      <alignment horizontal="right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right" vertical="center" wrapText="1"/>
    </xf>
    <xf numFmtId="167" fontId="4" fillId="0" borderId="11" xfId="0" applyNumberFormat="1" applyFont="1" applyBorder="1" applyAlignment="1">
      <alignment horizontal="center" vertical="center" wrapText="1"/>
    </xf>
    <xf numFmtId="2" fontId="2" fillId="33" borderId="18" xfId="60" applyNumberFormat="1" applyFont="1" applyFill="1" applyBorder="1" applyAlignment="1">
      <alignment horizontal="center" vertical="center" wrapText="1"/>
    </xf>
    <xf numFmtId="166" fontId="2" fillId="33" borderId="18" xfId="0" applyNumberFormat="1" applyFont="1" applyFill="1" applyBorder="1" applyAlignment="1">
      <alignment horizontal="center" vertical="center" wrapText="1"/>
    </xf>
    <xf numFmtId="167" fontId="2" fillId="33" borderId="15" xfId="0" applyNumberFormat="1" applyFont="1" applyFill="1" applyBorder="1" applyAlignment="1">
      <alignment horizontal="center" vertical="center"/>
    </xf>
    <xf numFmtId="167" fontId="2" fillId="33" borderId="15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2" fontId="2" fillId="33" borderId="15" xfId="6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8" fontId="2" fillId="33" borderId="22" xfId="0" applyNumberFormat="1" applyFont="1" applyFill="1" applyBorder="1" applyAlignment="1">
      <alignment horizontal="center" vertical="center" wrapText="1"/>
    </xf>
    <xf numFmtId="166" fontId="2" fillId="33" borderId="23" xfId="0" applyNumberFormat="1" applyFont="1" applyFill="1" applyBorder="1" applyAlignment="1">
      <alignment horizontal="center" vertical="center" wrapText="1"/>
    </xf>
    <xf numFmtId="166" fontId="2" fillId="33" borderId="10" xfId="0" applyNumberFormat="1" applyFont="1" applyFill="1" applyBorder="1" applyAlignment="1">
      <alignment horizontal="center" vertical="center" wrapText="1"/>
    </xf>
    <xf numFmtId="9" fontId="2" fillId="33" borderId="22" xfId="0" applyNumberFormat="1" applyFont="1" applyFill="1" applyBorder="1" applyAlignment="1">
      <alignment horizontal="center" vertical="center" wrapText="1"/>
    </xf>
    <xf numFmtId="166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horizontal="right" vertical="center" wrapText="1"/>
    </xf>
    <xf numFmtId="4" fontId="4" fillId="33" borderId="13" xfId="0" applyNumberFormat="1" applyFont="1" applyFill="1" applyBorder="1" applyAlignment="1">
      <alignment horizontal="left" vertical="center"/>
    </xf>
    <xf numFmtId="4" fontId="4" fillId="33" borderId="14" xfId="0" applyNumberFormat="1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right" vertical="center" wrapText="1"/>
    </xf>
    <xf numFmtId="0" fontId="2" fillId="36" borderId="12" xfId="0" applyFont="1" applyFill="1" applyBorder="1" applyAlignment="1">
      <alignment horizontal="right" vertical="center" wrapText="1"/>
    </xf>
    <xf numFmtId="0" fontId="0" fillId="36" borderId="13" xfId="0" applyFont="1" applyFill="1" applyBorder="1" applyAlignment="1">
      <alignment horizontal="right" vertical="center" wrapText="1"/>
    </xf>
    <xf numFmtId="4" fontId="4" fillId="36" borderId="13" xfId="0" applyNumberFormat="1" applyFont="1" applyFill="1" applyBorder="1" applyAlignment="1">
      <alignment horizontal="left" vertical="center" wrapText="1"/>
    </xf>
    <xf numFmtId="4" fontId="5" fillId="36" borderId="13" xfId="0" applyNumberFormat="1" applyFont="1" applyFill="1" applyBorder="1" applyAlignment="1">
      <alignment horizontal="left"/>
    </xf>
    <xf numFmtId="4" fontId="5" fillId="36" borderId="14" xfId="0" applyNumberFormat="1" applyFont="1" applyFill="1" applyBorder="1" applyAlignment="1">
      <alignment horizontal="left"/>
    </xf>
    <xf numFmtId="4" fontId="4" fillId="36" borderId="13" xfId="0" applyNumberFormat="1" applyFont="1" applyFill="1" applyBorder="1" applyAlignment="1">
      <alignment horizontal="left" vertical="center"/>
    </xf>
    <xf numFmtId="4" fontId="4" fillId="36" borderId="14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44" fontId="6" fillId="0" borderId="12" xfId="0" applyNumberFormat="1" applyFont="1" applyBorder="1" applyAlignment="1">
      <alignment horizontal="right" vertical="center" wrapText="1"/>
    </xf>
    <xf numFmtId="0" fontId="60" fillId="0" borderId="13" xfId="0" applyFont="1" applyBorder="1" applyAlignment="1">
      <alignment vertical="center"/>
    </xf>
    <xf numFmtId="0" fontId="60" fillId="0" borderId="14" xfId="0" applyFont="1" applyBorder="1" applyAlignment="1">
      <alignment vertical="center"/>
    </xf>
    <xf numFmtId="9" fontId="6" fillId="0" borderId="12" xfId="0" applyNumberFormat="1" applyFont="1" applyBorder="1" applyAlignment="1">
      <alignment horizontal="right" vertical="center" wrapText="1"/>
    </xf>
    <xf numFmtId="9" fontId="6" fillId="0" borderId="14" xfId="0" applyNumberFormat="1" applyFont="1" applyBorder="1" applyAlignment="1">
      <alignment horizontal="right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168" fontId="2" fillId="33" borderId="12" xfId="0" applyNumberFormat="1" applyFont="1" applyFill="1" applyBorder="1" applyAlignment="1">
      <alignment horizontal="center" vertical="center" wrapText="1"/>
    </xf>
    <xf numFmtId="168" fontId="2" fillId="33" borderId="14" xfId="0" applyNumberFormat="1" applyFont="1" applyFill="1" applyBorder="1" applyAlignment="1">
      <alignment horizontal="center" vertical="center" wrapText="1"/>
    </xf>
    <xf numFmtId="166" fontId="2" fillId="33" borderId="12" xfId="0" applyNumberFormat="1" applyFont="1" applyFill="1" applyBorder="1" applyAlignment="1">
      <alignment horizontal="center" vertical="center" wrapText="1"/>
    </xf>
    <xf numFmtId="166" fontId="2" fillId="33" borderId="14" xfId="0" applyNumberFormat="1" applyFont="1" applyFill="1" applyBorder="1" applyAlignment="1">
      <alignment horizontal="center" vertical="center" wrapText="1"/>
    </xf>
    <xf numFmtId="168" fontId="4" fillId="33" borderId="12" xfId="0" applyNumberFormat="1" applyFont="1" applyFill="1" applyBorder="1" applyAlignment="1">
      <alignment horizontal="right" vertical="center" wrapText="1"/>
    </xf>
    <xf numFmtId="168" fontId="4" fillId="33" borderId="13" xfId="0" applyNumberFormat="1" applyFont="1" applyFill="1" applyBorder="1" applyAlignment="1">
      <alignment horizontal="right" vertical="center" wrapText="1"/>
    </xf>
    <xf numFmtId="168" fontId="4" fillId="33" borderId="14" xfId="0" applyNumberFormat="1" applyFont="1" applyFill="1" applyBorder="1" applyAlignment="1">
      <alignment horizontal="right" vertical="center" wrapText="1"/>
    </xf>
    <xf numFmtId="44" fontId="8" fillId="36" borderId="12" xfId="0" applyNumberFormat="1" applyFont="1" applyFill="1" applyBorder="1" applyAlignment="1">
      <alignment horizontal="center" vertical="center" wrapText="1"/>
    </xf>
    <xf numFmtId="44" fontId="8" fillId="36" borderId="13" xfId="0" applyNumberFormat="1" applyFont="1" applyFill="1" applyBorder="1" applyAlignment="1">
      <alignment horizontal="center" vertical="center" wrapText="1"/>
    </xf>
    <xf numFmtId="44" fontId="8" fillId="36" borderId="14" xfId="0" applyNumberFormat="1" applyFont="1" applyFill="1" applyBorder="1" applyAlignment="1">
      <alignment horizontal="center" vertical="center" wrapText="1"/>
    </xf>
    <xf numFmtId="9" fontId="4" fillId="33" borderId="12" xfId="0" applyNumberFormat="1" applyFont="1" applyFill="1" applyBorder="1" applyAlignment="1">
      <alignment horizontal="right" vertical="center" wrapText="1"/>
    </xf>
    <xf numFmtId="9" fontId="4" fillId="33" borderId="14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8" fontId="2" fillId="33" borderId="12" xfId="0" applyNumberFormat="1" applyFont="1" applyFill="1" applyBorder="1" applyAlignment="1">
      <alignment horizontal="left" vertical="center" wrapText="1"/>
    </xf>
    <xf numFmtId="168" fontId="2" fillId="33" borderId="14" xfId="0" applyNumberFormat="1" applyFont="1" applyFill="1" applyBorder="1" applyAlignment="1">
      <alignment horizontal="left" vertical="center" wrapText="1"/>
    </xf>
    <xf numFmtId="168" fontId="4" fillId="33" borderId="12" xfId="0" applyNumberFormat="1" applyFont="1" applyFill="1" applyBorder="1" applyAlignment="1">
      <alignment horizontal="center" vertical="center" wrapText="1"/>
    </xf>
    <xf numFmtId="168" fontId="4" fillId="33" borderId="14" xfId="0" applyNumberFormat="1" applyFont="1" applyFill="1" applyBorder="1" applyAlignment="1">
      <alignment horizontal="center" vertical="center" wrapText="1"/>
    </xf>
    <xf numFmtId="168" fontId="8" fillId="36" borderId="12" xfId="0" applyNumberFormat="1" applyFont="1" applyFill="1" applyBorder="1" applyAlignment="1">
      <alignment horizontal="center" vertical="center" wrapText="1"/>
    </xf>
    <xf numFmtId="168" fontId="8" fillId="36" borderId="13" xfId="0" applyNumberFormat="1" applyFont="1" applyFill="1" applyBorder="1" applyAlignment="1">
      <alignment horizontal="center" vertical="center" wrapText="1"/>
    </xf>
    <xf numFmtId="168" fontId="8" fillId="36" borderId="14" xfId="0" applyNumberFormat="1" applyFont="1" applyFill="1" applyBorder="1" applyAlignment="1">
      <alignment horizontal="center" vertical="center" wrapText="1"/>
    </xf>
    <xf numFmtId="44" fontId="2" fillId="33" borderId="12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/>
    </xf>
    <xf numFmtId="44" fontId="2" fillId="33" borderId="22" xfId="0" applyNumberFormat="1" applyFont="1" applyFill="1" applyBorder="1" applyAlignment="1">
      <alignment horizontal="center" vertical="center" wrapText="1"/>
    </xf>
    <xf numFmtId="44" fontId="2" fillId="33" borderId="24" xfId="0" applyNumberFormat="1" applyFont="1" applyFill="1" applyBorder="1" applyAlignment="1">
      <alignment horizontal="center" vertical="center" wrapText="1"/>
    </xf>
    <xf numFmtId="44" fontId="2" fillId="33" borderId="23" xfId="0" applyNumberFormat="1" applyFont="1" applyFill="1" applyBorder="1" applyAlignment="1">
      <alignment horizontal="center" vertical="center" wrapText="1"/>
    </xf>
    <xf numFmtId="9" fontId="4" fillId="0" borderId="12" xfId="0" applyNumberFormat="1" applyFont="1" applyBorder="1" applyAlignment="1">
      <alignment horizontal="right" vertical="center" wrapText="1"/>
    </xf>
    <xf numFmtId="0" fontId="59" fillId="0" borderId="14" xfId="0" applyFont="1" applyBorder="1" applyAlignment="1">
      <alignment horizontal="right" vertical="center"/>
    </xf>
    <xf numFmtId="168" fontId="8" fillId="37" borderId="13" xfId="0" applyNumberFormat="1" applyFont="1" applyFill="1" applyBorder="1" applyAlignment="1">
      <alignment horizontal="center" vertical="center" wrapText="1"/>
    </xf>
    <xf numFmtId="168" fontId="8" fillId="37" borderId="14" xfId="0" applyNumberFormat="1" applyFont="1" applyFill="1" applyBorder="1" applyAlignment="1">
      <alignment horizontal="center" vertical="center" wrapText="1"/>
    </xf>
    <xf numFmtId="44" fontId="4" fillId="36" borderId="15" xfId="0" applyNumberFormat="1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61" fillId="33" borderId="14" xfId="0" applyFont="1" applyFill="1" applyBorder="1" applyAlignment="1">
      <alignment horizontal="left" vertical="center"/>
    </xf>
    <xf numFmtId="0" fontId="61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vertical="center" wrapText="1"/>
    </xf>
    <xf numFmtId="0" fontId="61" fillId="33" borderId="15" xfId="0" applyFont="1" applyFill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61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44" fontId="4" fillId="0" borderId="12" xfId="0" applyNumberFormat="1" applyFont="1" applyBorder="1" applyAlignment="1">
      <alignment horizontal="right" vertical="center" wrapText="1"/>
    </xf>
    <xf numFmtId="0" fontId="59" fillId="0" borderId="13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9" fontId="4" fillId="0" borderId="14" xfId="0" applyNumberFormat="1" applyFont="1" applyBorder="1" applyAlignment="1">
      <alignment horizontal="right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61" fillId="35" borderId="15" xfId="0" applyFont="1" applyFill="1" applyBorder="1" applyAlignment="1">
      <alignment horizontal="center" vertical="center"/>
    </xf>
    <xf numFmtId="44" fontId="8" fillId="37" borderId="12" xfId="0" applyNumberFormat="1" applyFont="1" applyFill="1" applyBorder="1" applyAlignment="1">
      <alignment horizontal="center" vertical="center" wrapText="1"/>
    </xf>
    <xf numFmtId="44" fontId="8" fillId="37" borderId="13" xfId="0" applyNumberFormat="1" applyFont="1" applyFill="1" applyBorder="1" applyAlignment="1">
      <alignment horizontal="center" vertical="center" wrapText="1"/>
    </xf>
    <xf numFmtId="44" fontId="8" fillId="37" borderId="14" xfId="0" applyNumberFormat="1" applyFont="1" applyFill="1" applyBorder="1" applyAlignment="1">
      <alignment horizontal="center" vertical="center" wrapText="1"/>
    </xf>
    <xf numFmtId="166" fontId="7" fillId="0" borderId="12" xfId="0" applyNumberFormat="1" applyFont="1" applyBorder="1" applyAlignment="1">
      <alignment horizontal="center" vertical="center" wrapText="1"/>
    </xf>
    <xf numFmtId="166" fontId="7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166" fontId="2" fillId="0" borderId="25" xfId="0" applyNumberFormat="1" applyFont="1" applyBorder="1" applyAlignment="1">
      <alignment horizontal="center" vertical="center" wrapText="1"/>
    </xf>
    <xf numFmtId="166" fontId="2" fillId="0" borderId="26" xfId="0" applyNumberFormat="1" applyFont="1" applyBorder="1" applyAlignment="1">
      <alignment horizontal="center" vertical="center" wrapText="1"/>
    </xf>
    <xf numFmtId="44" fontId="4" fillId="0" borderId="21" xfId="0" applyNumberFormat="1" applyFont="1" applyBorder="1" applyAlignment="1">
      <alignment horizontal="right" vertical="center" wrapText="1"/>
    </xf>
    <xf numFmtId="0" fontId="59" fillId="0" borderId="10" xfId="0" applyFont="1" applyBorder="1" applyAlignment="1">
      <alignment horizontal="right" vertical="center"/>
    </xf>
    <xf numFmtId="0" fontId="59" fillId="0" borderId="11" xfId="0" applyFont="1" applyBorder="1" applyAlignment="1">
      <alignment horizontal="right" vertical="center"/>
    </xf>
    <xf numFmtId="9" fontId="4" fillId="0" borderId="21" xfId="0" applyNumberFormat="1" applyFont="1" applyBorder="1" applyAlignment="1">
      <alignment horizontal="right" vertical="center" wrapText="1"/>
    </xf>
    <xf numFmtId="9" fontId="4" fillId="0" borderId="11" xfId="0" applyNumberFormat="1" applyFont="1" applyBorder="1" applyAlignment="1">
      <alignment horizontal="right" vertical="center" wrapText="1"/>
    </xf>
    <xf numFmtId="2" fontId="2" fillId="33" borderId="25" xfId="0" applyNumberFormat="1" applyFont="1" applyFill="1" applyBorder="1" applyAlignment="1">
      <alignment horizontal="center" vertical="center" wrapText="1"/>
    </xf>
    <xf numFmtId="2" fontId="2" fillId="33" borderId="26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right" vertical="center" wrapText="1"/>
    </xf>
    <xf numFmtId="44" fontId="8" fillId="37" borderId="12" xfId="0" applyNumberFormat="1" applyFont="1" applyFill="1" applyBorder="1" applyAlignment="1">
      <alignment horizontal="center" vertical="center"/>
    </xf>
    <xf numFmtId="44" fontId="8" fillId="37" borderId="13" xfId="0" applyNumberFormat="1" applyFont="1" applyFill="1" applyBorder="1" applyAlignment="1">
      <alignment horizontal="center" vertical="center"/>
    </xf>
    <xf numFmtId="44" fontId="8" fillId="37" borderId="14" xfId="0" applyNumberFormat="1" applyFont="1" applyFill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tabSelected="1" view="pageBreakPreview" zoomScale="90" zoomScaleNormal="90" zoomScaleSheetLayoutView="90" zoomScalePageLayoutView="90" workbookViewId="0" topLeftCell="A1">
      <selection activeCell="M5" sqref="M5"/>
    </sheetView>
  </sheetViews>
  <sheetFormatPr defaultColWidth="8.796875" defaultRowHeight="14.25"/>
  <cols>
    <col min="1" max="1" width="6.09765625" style="0" customWidth="1"/>
    <col min="2" max="2" width="11.5" style="0" customWidth="1"/>
    <col min="3" max="3" width="49.19921875" style="0" customWidth="1"/>
    <col min="4" max="5" width="11.8984375" style="0" customWidth="1"/>
    <col min="6" max="6" width="9.3984375" style="0" customWidth="1"/>
    <col min="7" max="7" width="13" style="0" hidden="1" customWidth="1"/>
    <col min="8" max="8" width="16.19921875" style="0" hidden="1" customWidth="1"/>
    <col min="9" max="9" width="14.3984375" style="0" hidden="1" customWidth="1"/>
    <col min="10" max="10" width="13" style="0" hidden="1" customWidth="1"/>
    <col min="11" max="11" width="16.5" style="0" customWidth="1"/>
    <col min="13" max="13" width="9.8984375" style="0" bestFit="1" customWidth="1"/>
    <col min="14" max="14" width="11.59765625" style="0" bestFit="1" customWidth="1"/>
    <col min="16" max="16" width="9" style="7" customWidth="1"/>
  </cols>
  <sheetData>
    <row r="1" spans="1:11" ht="27.75" customHeight="1">
      <c r="A1" s="219" t="s">
        <v>51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22.5" customHeight="1">
      <c r="A2" s="220" t="s">
        <v>100</v>
      </c>
      <c r="B2" s="221"/>
      <c r="C2" s="221"/>
      <c r="D2" s="221"/>
      <c r="E2" s="221"/>
      <c r="F2" s="221"/>
      <c r="G2" s="221"/>
      <c r="H2" s="221"/>
      <c r="I2" s="221"/>
      <c r="J2" s="221"/>
      <c r="K2" s="222"/>
    </row>
    <row r="3" spans="1:16" ht="27.75" customHeight="1">
      <c r="A3" s="223" t="s">
        <v>98</v>
      </c>
      <c r="B3" s="224"/>
      <c r="C3" s="224"/>
      <c r="D3" s="224"/>
      <c r="E3" s="224"/>
      <c r="F3" s="224"/>
      <c r="G3" s="224"/>
      <c r="H3" s="224"/>
      <c r="I3" s="224"/>
      <c r="J3" s="224"/>
      <c r="K3" s="225"/>
      <c r="P3" s="3"/>
    </row>
    <row r="4" spans="1:16" ht="15.75">
      <c r="A4" s="194" t="s">
        <v>29</v>
      </c>
      <c r="B4" s="195"/>
      <c r="C4" s="195"/>
      <c r="D4" s="195"/>
      <c r="E4" s="195"/>
      <c r="F4" s="195"/>
      <c r="G4" s="195"/>
      <c r="H4" s="195"/>
      <c r="I4" s="195"/>
      <c r="J4" s="195"/>
      <c r="K4" s="196"/>
      <c r="P4" s="4"/>
    </row>
    <row r="5" spans="1:16" ht="117" customHeight="1">
      <c r="A5" s="96" t="s">
        <v>0</v>
      </c>
      <c r="B5" s="197" t="s">
        <v>39</v>
      </c>
      <c r="C5" s="198"/>
      <c r="D5" s="96" t="s">
        <v>40</v>
      </c>
      <c r="E5" s="96" t="s">
        <v>41</v>
      </c>
      <c r="F5" s="96" t="s">
        <v>42</v>
      </c>
      <c r="G5" s="96" t="s">
        <v>43</v>
      </c>
      <c r="H5" s="44" t="s">
        <v>60</v>
      </c>
      <c r="I5" s="45" t="s">
        <v>27</v>
      </c>
      <c r="J5" s="96" t="s">
        <v>5</v>
      </c>
      <c r="K5" s="96" t="s">
        <v>25</v>
      </c>
      <c r="P5" s="3"/>
    </row>
    <row r="6" spans="1:16" ht="28.5" customHeight="1">
      <c r="A6" s="43">
        <v>1</v>
      </c>
      <c r="B6" s="175" t="s">
        <v>66</v>
      </c>
      <c r="C6" s="181"/>
      <c r="D6" s="43">
        <v>70</v>
      </c>
      <c r="E6" s="46"/>
      <c r="F6" s="43">
        <v>21</v>
      </c>
      <c r="G6" s="46">
        <f>ROUND(D6*E6*F6,2)</f>
        <v>0</v>
      </c>
      <c r="H6" s="46">
        <f>G6*5</f>
        <v>0</v>
      </c>
      <c r="I6" s="47">
        <v>0.23</v>
      </c>
      <c r="J6" s="48">
        <f aca="true" t="shared" si="0" ref="J6:J11">ROUND(I6*H6,2)</f>
        <v>0</v>
      </c>
      <c r="K6" s="46"/>
      <c r="P6" s="3"/>
    </row>
    <row r="7" spans="1:16" ht="28.5" customHeight="1">
      <c r="A7" s="43">
        <v>2</v>
      </c>
      <c r="B7" s="204" t="s">
        <v>67</v>
      </c>
      <c r="C7" s="205"/>
      <c r="D7" s="43">
        <v>40</v>
      </c>
      <c r="E7" s="46"/>
      <c r="F7" s="43">
        <v>4</v>
      </c>
      <c r="G7" s="46">
        <f>ROUND(D7*E7*F7,2)</f>
        <v>0</v>
      </c>
      <c r="H7" s="46">
        <f>G7*5</f>
        <v>0</v>
      </c>
      <c r="I7" s="47">
        <v>0.23</v>
      </c>
      <c r="J7" s="43">
        <f t="shared" si="0"/>
        <v>0</v>
      </c>
      <c r="K7" s="46"/>
      <c r="P7" s="3"/>
    </row>
    <row r="8" spans="1:16" ht="28.5" customHeight="1">
      <c r="A8" s="43">
        <v>3</v>
      </c>
      <c r="B8" s="204" t="s">
        <v>68</v>
      </c>
      <c r="C8" s="205"/>
      <c r="D8" s="43">
        <v>38</v>
      </c>
      <c r="E8" s="46"/>
      <c r="F8" s="43">
        <v>5</v>
      </c>
      <c r="G8" s="46">
        <f>ROUND(D8*E8*F8,2)</f>
        <v>0</v>
      </c>
      <c r="H8" s="46">
        <f>G8*5</f>
        <v>0</v>
      </c>
      <c r="I8" s="47">
        <v>0.23</v>
      </c>
      <c r="J8" s="43">
        <f t="shared" si="0"/>
        <v>0</v>
      </c>
      <c r="K8" s="46"/>
      <c r="P8" s="3"/>
    </row>
    <row r="9" spans="1:16" ht="30" customHeight="1" thickBot="1">
      <c r="A9" s="49">
        <v>4</v>
      </c>
      <c r="B9" s="206" t="s">
        <v>64</v>
      </c>
      <c r="C9" s="207"/>
      <c r="D9" s="49">
        <v>30</v>
      </c>
      <c r="E9" s="50"/>
      <c r="F9" s="215">
        <f>D9*E9</f>
        <v>0</v>
      </c>
      <c r="G9" s="216"/>
      <c r="H9" s="50">
        <f>F9*5</f>
        <v>0</v>
      </c>
      <c r="I9" s="51">
        <v>0.23</v>
      </c>
      <c r="J9" s="49">
        <f t="shared" si="0"/>
        <v>0</v>
      </c>
      <c r="K9" s="49"/>
      <c r="P9" s="3"/>
    </row>
    <row r="10" spans="1:16" ht="27.75" customHeight="1">
      <c r="A10" s="52">
        <v>5</v>
      </c>
      <c r="B10" s="217" t="s">
        <v>69</v>
      </c>
      <c r="C10" s="218"/>
      <c r="D10" s="43">
        <v>72</v>
      </c>
      <c r="E10" s="54"/>
      <c r="F10" s="53">
        <v>21</v>
      </c>
      <c r="G10" s="55">
        <f>ROUND(D10*E10*F10,2)</f>
        <v>0</v>
      </c>
      <c r="H10" s="56">
        <f>G10*7</f>
        <v>0</v>
      </c>
      <c r="I10" s="57">
        <v>0.23</v>
      </c>
      <c r="J10" s="58">
        <f t="shared" si="0"/>
        <v>0</v>
      </c>
      <c r="K10" s="59"/>
      <c r="P10" s="4"/>
    </row>
    <row r="11" spans="1:16" ht="27.75" customHeight="1">
      <c r="A11" s="43">
        <v>6</v>
      </c>
      <c r="B11" s="204" t="s">
        <v>70</v>
      </c>
      <c r="C11" s="205"/>
      <c r="D11" s="43">
        <v>42</v>
      </c>
      <c r="E11" s="40"/>
      <c r="F11" s="39">
        <v>4</v>
      </c>
      <c r="G11" s="41">
        <f>ROUND(D11*E11*F11,2)</f>
        <v>0</v>
      </c>
      <c r="H11" s="41">
        <f>G11*7</f>
        <v>0</v>
      </c>
      <c r="I11" s="42">
        <v>0.23</v>
      </c>
      <c r="J11" s="60">
        <f t="shared" si="0"/>
        <v>0</v>
      </c>
      <c r="K11" s="61"/>
      <c r="P11" s="3"/>
    </row>
    <row r="12" spans="1:16" ht="32.25" customHeight="1">
      <c r="A12" s="43">
        <v>7</v>
      </c>
      <c r="B12" s="204" t="s">
        <v>71</v>
      </c>
      <c r="C12" s="205"/>
      <c r="D12" s="43">
        <v>40</v>
      </c>
      <c r="E12" s="40"/>
      <c r="F12" s="39">
        <v>5</v>
      </c>
      <c r="G12" s="41">
        <f>ROUND(D12*E12*F12,2)</f>
        <v>0</v>
      </c>
      <c r="H12" s="41">
        <f>G12*7</f>
        <v>0</v>
      </c>
      <c r="I12" s="42">
        <v>0.23</v>
      </c>
      <c r="J12" s="60">
        <f>ROUND(I12*H12,2)</f>
        <v>0</v>
      </c>
      <c r="K12" s="61"/>
      <c r="P12" s="3"/>
    </row>
    <row r="13" spans="1:16" ht="30" customHeight="1" thickBot="1">
      <c r="A13" s="49">
        <v>8</v>
      </c>
      <c r="B13" s="206" t="s">
        <v>30</v>
      </c>
      <c r="C13" s="207"/>
      <c r="D13" s="49">
        <v>30</v>
      </c>
      <c r="E13" s="62"/>
      <c r="F13" s="208">
        <f>D13*E13</f>
        <v>0</v>
      </c>
      <c r="G13" s="209"/>
      <c r="H13" s="63">
        <f>F13*7</f>
        <v>0</v>
      </c>
      <c r="I13" s="64">
        <v>0.23</v>
      </c>
      <c r="J13" s="65">
        <f>ROUND(I13*H13,2)</f>
        <v>0</v>
      </c>
      <c r="K13" s="66"/>
      <c r="P13" s="5"/>
    </row>
    <row r="14" spans="1:16" ht="23.25" customHeight="1">
      <c r="A14" s="210" t="s">
        <v>10</v>
      </c>
      <c r="B14" s="211"/>
      <c r="C14" s="211"/>
      <c r="D14" s="211"/>
      <c r="E14" s="211"/>
      <c r="F14" s="211"/>
      <c r="G14" s="212"/>
      <c r="H14" s="67">
        <f>SUM(H6:H13)</f>
        <v>0</v>
      </c>
      <c r="I14" s="213" t="s">
        <v>11</v>
      </c>
      <c r="J14" s="214"/>
      <c r="K14" s="68"/>
      <c r="P14" s="6"/>
    </row>
    <row r="15" spans="1:16" ht="15.75" customHeight="1">
      <c r="A15" s="26"/>
      <c r="B15" s="27"/>
      <c r="C15" s="27"/>
      <c r="D15" s="27"/>
      <c r="E15" s="27"/>
      <c r="F15" s="27"/>
      <c r="G15" s="27"/>
      <c r="H15" s="28"/>
      <c r="I15" s="29"/>
      <c r="J15" s="29"/>
      <c r="K15" s="30"/>
      <c r="P15" s="6"/>
    </row>
    <row r="16" spans="1:16" ht="68.25" customHeight="1">
      <c r="A16" s="194" t="s">
        <v>44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6"/>
      <c r="P16" s="6"/>
    </row>
    <row r="17" spans="1:16" ht="74.25" customHeight="1">
      <c r="A17" s="96" t="s">
        <v>0</v>
      </c>
      <c r="B17" s="136" t="s">
        <v>1</v>
      </c>
      <c r="C17" s="137"/>
      <c r="D17" s="96" t="s">
        <v>40</v>
      </c>
      <c r="E17" s="96" t="s">
        <v>45</v>
      </c>
      <c r="F17" s="96" t="s">
        <v>46</v>
      </c>
      <c r="G17" s="96" t="s">
        <v>43</v>
      </c>
      <c r="H17" s="44" t="s">
        <v>61</v>
      </c>
      <c r="I17" s="96" t="s">
        <v>4</v>
      </c>
      <c r="J17" s="96" t="s">
        <v>5</v>
      </c>
      <c r="K17" s="96" t="s">
        <v>6</v>
      </c>
      <c r="P17" s="6"/>
    </row>
    <row r="18" spans="1:16" ht="36.75" customHeight="1">
      <c r="A18" s="43">
        <v>1</v>
      </c>
      <c r="B18" s="184" t="s">
        <v>7</v>
      </c>
      <c r="C18" s="185"/>
      <c r="D18" s="19">
        <v>7</v>
      </c>
      <c r="E18" s="20">
        <v>0</v>
      </c>
      <c r="F18" s="19">
        <v>21</v>
      </c>
      <c r="G18" s="21">
        <f>ROUND(D18*E18*F18,2)</f>
        <v>0</v>
      </c>
      <c r="H18" s="21">
        <f>G18*7</f>
        <v>0</v>
      </c>
      <c r="I18" s="22">
        <v>0.23</v>
      </c>
      <c r="J18" s="23">
        <f>ROUND(I18*H18,2)</f>
        <v>0</v>
      </c>
      <c r="K18" s="24">
        <f>H18*I18+H18</f>
        <v>0</v>
      </c>
      <c r="P18" s="6"/>
    </row>
    <row r="19" spans="1:16" ht="31.5" customHeight="1">
      <c r="A19" s="43">
        <v>2</v>
      </c>
      <c r="B19" s="184" t="s">
        <v>15</v>
      </c>
      <c r="C19" s="185"/>
      <c r="D19" s="19">
        <v>5</v>
      </c>
      <c r="E19" s="20">
        <v>0</v>
      </c>
      <c r="F19" s="19">
        <v>4</v>
      </c>
      <c r="G19" s="21">
        <f>ROUND(D19*E19*F19,2)</f>
        <v>0</v>
      </c>
      <c r="H19" s="21">
        <f>G19*7</f>
        <v>0</v>
      </c>
      <c r="I19" s="22">
        <v>0.23</v>
      </c>
      <c r="J19" s="23">
        <f>ROUND(I19*H19,2)</f>
        <v>0</v>
      </c>
      <c r="K19" s="24">
        <f>H19*I19+H19</f>
        <v>0</v>
      </c>
      <c r="P19" s="6"/>
    </row>
    <row r="20" spans="1:16" ht="33.75" customHeight="1">
      <c r="A20" s="43">
        <v>3</v>
      </c>
      <c r="B20" s="184" t="s">
        <v>8</v>
      </c>
      <c r="C20" s="185"/>
      <c r="D20" s="19">
        <v>5</v>
      </c>
      <c r="E20" s="20">
        <v>0</v>
      </c>
      <c r="F20" s="19">
        <v>5</v>
      </c>
      <c r="G20" s="21">
        <f>ROUND(D20*E20*F20,2)</f>
        <v>0</v>
      </c>
      <c r="H20" s="21">
        <f>G20*7</f>
        <v>0</v>
      </c>
      <c r="I20" s="22">
        <v>0.23</v>
      </c>
      <c r="J20" s="23">
        <f>ROUND(I20*H20,2)</f>
        <v>0</v>
      </c>
      <c r="K20" s="24">
        <f>H20*I20+H20</f>
        <v>0</v>
      </c>
      <c r="P20" s="6"/>
    </row>
    <row r="21" spans="1:16" ht="30" customHeight="1">
      <c r="A21" s="39">
        <v>4</v>
      </c>
      <c r="B21" s="184" t="s">
        <v>47</v>
      </c>
      <c r="C21" s="185"/>
      <c r="D21" s="19">
        <v>2</v>
      </c>
      <c r="E21" s="20">
        <v>0</v>
      </c>
      <c r="F21" s="202">
        <f>D21*E21</f>
        <v>0</v>
      </c>
      <c r="G21" s="203"/>
      <c r="H21" s="21">
        <f>F21*7</f>
        <v>0</v>
      </c>
      <c r="I21" s="22">
        <v>0.23</v>
      </c>
      <c r="J21" s="23">
        <f>ROUND(I21*H21,2)</f>
        <v>0</v>
      </c>
      <c r="K21" s="24">
        <f>H21*I21+H21</f>
        <v>0</v>
      </c>
      <c r="P21" s="6"/>
    </row>
    <row r="22" spans="1:16" ht="25.5" customHeight="1">
      <c r="A22" s="190" t="s">
        <v>10</v>
      </c>
      <c r="B22" s="191"/>
      <c r="C22" s="191"/>
      <c r="D22" s="191"/>
      <c r="E22" s="191"/>
      <c r="F22" s="191"/>
      <c r="G22" s="192"/>
      <c r="H22" s="37">
        <f>SUM(H18:H21)</f>
        <v>0</v>
      </c>
      <c r="I22" s="169" t="s">
        <v>11</v>
      </c>
      <c r="J22" s="193"/>
      <c r="K22" s="38">
        <f>SUM(K18:K21)</f>
        <v>0</v>
      </c>
      <c r="P22" s="6"/>
    </row>
    <row r="23" spans="1:16" ht="18" customHeight="1">
      <c r="A23" s="120" t="s">
        <v>94</v>
      </c>
      <c r="B23" s="121"/>
      <c r="C23" s="121"/>
      <c r="D23" s="121"/>
      <c r="E23" s="121"/>
      <c r="F23" s="121"/>
      <c r="G23" s="122"/>
      <c r="H23" s="123"/>
      <c r="I23" s="123"/>
      <c r="J23" s="123"/>
      <c r="K23" s="124"/>
      <c r="P23" s="6"/>
    </row>
    <row r="24" spans="1:16" ht="18.75" customHeight="1">
      <c r="A24" s="120" t="s">
        <v>95</v>
      </c>
      <c r="B24" s="121"/>
      <c r="C24" s="121"/>
      <c r="D24" s="121"/>
      <c r="E24" s="121"/>
      <c r="F24" s="121"/>
      <c r="G24" s="125"/>
      <c r="H24" s="125"/>
      <c r="I24" s="125"/>
      <c r="J24" s="125"/>
      <c r="K24" s="126"/>
      <c r="P24" s="6"/>
    </row>
    <row r="25" spans="1:16" ht="18.75" customHeight="1">
      <c r="A25" s="115"/>
      <c r="B25" s="116"/>
      <c r="C25" s="116"/>
      <c r="D25" s="116"/>
      <c r="E25" s="116"/>
      <c r="F25" s="116"/>
      <c r="G25" s="117"/>
      <c r="H25" s="117"/>
      <c r="I25" s="117"/>
      <c r="J25" s="117"/>
      <c r="K25" s="118"/>
      <c r="P25" s="6"/>
    </row>
    <row r="26" spans="1:16" ht="46.5" customHeight="1">
      <c r="A26" s="199" t="s">
        <v>99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1"/>
      <c r="P26" s="6"/>
    </row>
    <row r="27" spans="1:16" ht="16.5" customHeight="1">
      <c r="A27" s="10"/>
      <c r="B27" s="11"/>
      <c r="C27" s="11"/>
      <c r="D27" s="11"/>
      <c r="E27" s="11"/>
      <c r="F27" s="11"/>
      <c r="G27" s="11"/>
      <c r="H27" s="17"/>
      <c r="I27" s="15"/>
      <c r="J27" s="15"/>
      <c r="K27" s="18"/>
      <c r="P27" s="6"/>
    </row>
    <row r="28" spans="1:11" ht="37.5" customHeight="1">
      <c r="A28" s="194" t="s">
        <v>73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6"/>
    </row>
    <row r="29" spans="1:11" ht="45">
      <c r="A29" s="96" t="s">
        <v>0</v>
      </c>
      <c r="B29" s="136" t="s">
        <v>1</v>
      </c>
      <c r="C29" s="137"/>
      <c r="D29" s="96" t="s">
        <v>31</v>
      </c>
      <c r="E29" s="96" t="s">
        <v>13</v>
      </c>
      <c r="F29" s="96" t="s">
        <v>2</v>
      </c>
      <c r="G29" s="96" t="s">
        <v>3</v>
      </c>
      <c r="H29" s="44" t="s">
        <v>62</v>
      </c>
      <c r="I29" s="69" t="s">
        <v>27</v>
      </c>
      <c r="J29" s="96" t="s">
        <v>5</v>
      </c>
      <c r="K29" s="96" t="s">
        <v>25</v>
      </c>
    </row>
    <row r="30" spans="1:11" ht="27" customHeight="1">
      <c r="A30" s="70">
        <v>1</v>
      </c>
      <c r="B30" s="140" t="s">
        <v>9</v>
      </c>
      <c r="C30" s="177"/>
      <c r="D30" s="39">
        <v>405.54</v>
      </c>
      <c r="E30" s="71"/>
      <c r="F30" s="39">
        <v>26</v>
      </c>
      <c r="G30" s="56">
        <f>ROUND(D30*E30*F30,2)</f>
        <v>0</v>
      </c>
      <c r="H30" s="41">
        <f>G30*12</f>
        <v>0</v>
      </c>
      <c r="I30" s="42">
        <v>0.23</v>
      </c>
      <c r="J30" s="60">
        <f>ROUND(I30*H30,2)</f>
        <v>0</v>
      </c>
      <c r="K30" s="72"/>
    </row>
    <row r="31" spans="1:11" ht="48.75" customHeight="1">
      <c r="A31" s="70">
        <v>2</v>
      </c>
      <c r="B31" s="140" t="s">
        <v>65</v>
      </c>
      <c r="C31" s="177"/>
      <c r="D31" s="73">
        <v>708</v>
      </c>
      <c r="E31" s="71"/>
      <c r="F31" s="39">
        <v>26</v>
      </c>
      <c r="G31" s="56">
        <f>ROUND(D31*E31*F31,2)</f>
        <v>0</v>
      </c>
      <c r="H31" s="41">
        <f>G31*12</f>
        <v>0</v>
      </c>
      <c r="I31" s="42">
        <v>0.23</v>
      </c>
      <c r="J31" s="60">
        <f>ROUND(I31*H31,2)</f>
        <v>0</v>
      </c>
      <c r="K31" s="72"/>
    </row>
    <row r="32" spans="1:11" ht="20.25" customHeight="1">
      <c r="A32" s="190" t="s">
        <v>10</v>
      </c>
      <c r="B32" s="191"/>
      <c r="C32" s="191"/>
      <c r="D32" s="191"/>
      <c r="E32" s="191"/>
      <c r="F32" s="191"/>
      <c r="G32" s="192"/>
      <c r="H32" s="37">
        <f>SUM(H30:H31)</f>
        <v>0</v>
      </c>
      <c r="I32" s="169" t="s">
        <v>11</v>
      </c>
      <c r="J32" s="193"/>
      <c r="K32" s="74"/>
    </row>
    <row r="33" spans="1:11" ht="18.75" customHeight="1">
      <c r="A33" s="10"/>
      <c r="B33" s="95"/>
      <c r="C33" s="95"/>
      <c r="D33" s="95"/>
      <c r="E33" s="95"/>
      <c r="F33" s="95"/>
      <c r="G33" s="95"/>
      <c r="H33" s="14"/>
      <c r="I33" s="15"/>
      <c r="J33" s="15"/>
      <c r="K33" s="16"/>
    </row>
    <row r="34" spans="1:11" ht="54" customHeight="1">
      <c r="A34" s="194" t="s">
        <v>74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6"/>
    </row>
    <row r="35" spans="1:11" ht="45.75" customHeight="1">
      <c r="A35" s="96" t="s">
        <v>0</v>
      </c>
      <c r="B35" s="197" t="s">
        <v>1</v>
      </c>
      <c r="C35" s="198"/>
      <c r="D35" s="96" t="s">
        <v>12</v>
      </c>
      <c r="E35" s="96"/>
      <c r="F35" s="96" t="s">
        <v>48</v>
      </c>
      <c r="G35" s="96" t="s">
        <v>49</v>
      </c>
      <c r="H35" s="44" t="s">
        <v>62</v>
      </c>
      <c r="I35" s="69" t="s">
        <v>27</v>
      </c>
      <c r="J35" s="96" t="s">
        <v>5</v>
      </c>
      <c r="K35" s="96"/>
    </row>
    <row r="36" spans="1:11" ht="54" customHeight="1">
      <c r="A36" s="75">
        <v>1</v>
      </c>
      <c r="B36" s="140" t="s">
        <v>86</v>
      </c>
      <c r="C36" s="177"/>
      <c r="D36" s="55">
        <v>399.44</v>
      </c>
      <c r="E36" s="71"/>
      <c r="F36" s="53">
        <v>9</v>
      </c>
      <c r="G36" s="56">
        <f>ROUND(D36*E36*F36,2)</f>
        <v>0</v>
      </c>
      <c r="H36" s="41">
        <f aca="true" t="shared" si="1" ref="H36:H60">ROUND(G36*12,2)</f>
        <v>0</v>
      </c>
      <c r="I36" s="42">
        <v>0.23</v>
      </c>
      <c r="J36" s="60">
        <f>ROUND(I36*H36,2)</f>
        <v>0</v>
      </c>
      <c r="K36" s="61"/>
    </row>
    <row r="37" spans="1:11" ht="66" customHeight="1">
      <c r="A37" s="70">
        <f>A36+1</f>
        <v>2</v>
      </c>
      <c r="B37" s="140" t="s">
        <v>20</v>
      </c>
      <c r="C37" s="177"/>
      <c r="D37" s="73">
        <v>73.69</v>
      </c>
      <c r="E37" s="71"/>
      <c r="F37" s="39">
        <v>30</v>
      </c>
      <c r="G37" s="56">
        <f>ROUND(D37*E37*F37,2)</f>
        <v>0</v>
      </c>
      <c r="H37" s="41">
        <f t="shared" si="1"/>
        <v>0</v>
      </c>
      <c r="I37" s="42">
        <v>0.23</v>
      </c>
      <c r="J37" s="60">
        <f aca="true" t="shared" si="2" ref="J37:J60">ROUND(I37*H37,2)</f>
        <v>0</v>
      </c>
      <c r="K37" s="61"/>
    </row>
    <row r="38" spans="1:11" ht="51.75" customHeight="1">
      <c r="A38" s="39">
        <f aca="true" t="shared" si="3" ref="A38:A60">A37+1</f>
        <v>3</v>
      </c>
      <c r="B38" s="184" t="s">
        <v>78</v>
      </c>
      <c r="C38" s="185"/>
      <c r="D38" s="73">
        <v>205.1</v>
      </c>
      <c r="E38" s="76"/>
      <c r="F38" s="39">
        <v>22</v>
      </c>
      <c r="G38" s="41">
        <f aca="true" t="shared" si="4" ref="G38:G60">ROUND(D38*E38*F38,2)</f>
        <v>0</v>
      </c>
      <c r="H38" s="41">
        <f t="shared" si="1"/>
        <v>0</v>
      </c>
      <c r="I38" s="42">
        <v>0.23</v>
      </c>
      <c r="J38" s="60">
        <f t="shared" si="2"/>
        <v>0</v>
      </c>
      <c r="K38" s="61"/>
    </row>
    <row r="39" spans="1:11" ht="43.5" customHeight="1">
      <c r="A39" s="70">
        <f t="shared" si="3"/>
        <v>4</v>
      </c>
      <c r="B39" s="184" t="s">
        <v>21</v>
      </c>
      <c r="C39" s="189"/>
      <c r="D39" s="46">
        <v>56.6</v>
      </c>
      <c r="E39" s="71"/>
      <c r="F39" s="39">
        <v>2</v>
      </c>
      <c r="G39" s="56">
        <f t="shared" si="4"/>
        <v>0</v>
      </c>
      <c r="H39" s="41">
        <f t="shared" si="1"/>
        <v>0</v>
      </c>
      <c r="I39" s="42">
        <v>0.23</v>
      </c>
      <c r="J39" s="60">
        <f t="shared" si="2"/>
        <v>0</v>
      </c>
      <c r="K39" s="61"/>
    </row>
    <row r="40" spans="1:11" ht="43.5" customHeight="1">
      <c r="A40" s="70">
        <f t="shared" si="3"/>
        <v>5</v>
      </c>
      <c r="B40" s="140" t="s">
        <v>82</v>
      </c>
      <c r="C40" s="180"/>
      <c r="D40" s="46">
        <v>49.6</v>
      </c>
      <c r="E40" s="71"/>
      <c r="F40" s="39"/>
      <c r="G40" s="56"/>
      <c r="H40" s="41"/>
      <c r="I40" s="42"/>
      <c r="J40" s="60"/>
      <c r="K40" s="61"/>
    </row>
    <row r="41" spans="1:11" ht="43.5" customHeight="1">
      <c r="A41" s="70">
        <f t="shared" si="3"/>
        <v>6</v>
      </c>
      <c r="B41" s="140" t="s">
        <v>83</v>
      </c>
      <c r="C41" s="180"/>
      <c r="D41" s="46">
        <v>22.1</v>
      </c>
      <c r="E41" s="71"/>
      <c r="F41" s="39"/>
      <c r="G41" s="56"/>
      <c r="H41" s="41"/>
      <c r="I41" s="42"/>
      <c r="J41" s="60"/>
      <c r="K41" s="61"/>
    </row>
    <row r="42" spans="1:11" ht="43.5" customHeight="1">
      <c r="A42" s="70">
        <f t="shared" si="3"/>
        <v>7</v>
      </c>
      <c r="B42" s="140" t="s">
        <v>84</v>
      </c>
      <c r="C42" s="180"/>
      <c r="D42" s="46">
        <v>15.1</v>
      </c>
      <c r="E42" s="71"/>
      <c r="F42" s="39"/>
      <c r="G42" s="56"/>
      <c r="H42" s="41"/>
      <c r="I42" s="42"/>
      <c r="J42" s="60"/>
      <c r="K42" s="61"/>
    </row>
    <row r="43" spans="1:11" ht="30" customHeight="1">
      <c r="A43" s="70">
        <f t="shared" si="3"/>
        <v>8</v>
      </c>
      <c r="B43" s="184" t="s">
        <v>87</v>
      </c>
      <c r="C43" s="185"/>
      <c r="D43" s="73">
        <v>6.2</v>
      </c>
      <c r="E43" s="71"/>
      <c r="F43" s="39">
        <v>9</v>
      </c>
      <c r="G43" s="56">
        <f t="shared" si="4"/>
        <v>0</v>
      </c>
      <c r="H43" s="41">
        <f t="shared" si="1"/>
        <v>0</v>
      </c>
      <c r="I43" s="42">
        <v>0.23</v>
      </c>
      <c r="J43" s="60">
        <f t="shared" si="2"/>
        <v>0</v>
      </c>
      <c r="K43" s="61"/>
    </row>
    <row r="44" spans="1:11" ht="30" customHeight="1">
      <c r="A44" s="70">
        <f t="shared" si="3"/>
        <v>9</v>
      </c>
      <c r="B44" s="140" t="s">
        <v>88</v>
      </c>
      <c r="C44" s="180"/>
      <c r="D44" s="73">
        <v>6.2</v>
      </c>
      <c r="E44" s="71"/>
      <c r="F44" s="39">
        <v>9</v>
      </c>
      <c r="G44" s="56"/>
      <c r="H44" s="41"/>
      <c r="I44" s="42"/>
      <c r="J44" s="60"/>
      <c r="K44" s="61"/>
    </row>
    <row r="45" spans="1:11" ht="39" customHeight="1">
      <c r="A45" s="70">
        <f t="shared" si="3"/>
        <v>10</v>
      </c>
      <c r="B45" s="184" t="s">
        <v>89</v>
      </c>
      <c r="C45" s="185"/>
      <c r="D45" s="46">
        <v>11.4</v>
      </c>
      <c r="E45" s="71"/>
      <c r="F45" s="39">
        <v>9</v>
      </c>
      <c r="G45" s="56">
        <f t="shared" si="4"/>
        <v>0</v>
      </c>
      <c r="H45" s="41">
        <f t="shared" si="1"/>
        <v>0</v>
      </c>
      <c r="I45" s="42">
        <v>0.23</v>
      </c>
      <c r="J45" s="60">
        <f t="shared" si="2"/>
        <v>0</v>
      </c>
      <c r="K45" s="61"/>
    </row>
    <row r="46" spans="1:11" ht="39" customHeight="1">
      <c r="A46" s="70">
        <f t="shared" si="3"/>
        <v>11</v>
      </c>
      <c r="B46" s="186" t="s">
        <v>22</v>
      </c>
      <c r="C46" s="187"/>
      <c r="D46" s="46">
        <v>12</v>
      </c>
      <c r="E46" s="71"/>
      <c r="F46" s="39">
        <v>2</v>
      </c>
      <c r="G46" s="56">
        <f t="shared" si="4"/>
        <v>0</v>
      </c>
      <c r="H46" s="41">
        <f t="shared" si="1"/>
        <v>0</v>
      </c>
      <c r="I46" s="42">
        <v>0.23</v>
      </c>
      <c r="J46" s="60">
        <f t="shared" si="2"/>
        <v>0</v>
      </c>
      <c r="K46" s="61"/>
    </row>
    <row r="47" spans="1:11" ht="42.75" customHeight="1">
      <c r="A47" s="70">
        <f t="shared" si="3"/>
        <v>12</v>
      </c>
      <c r="B47" s="184" t="s">
        <v>23</v>
      </c>
      <c r="C47" s="185"/>
      <c r="D47" s="73">
        <v>90.3</v>
      </c>
      <c r="E47" s="71"/>
      <c r="F47" s="39">
        <v>22</v>
      </c>
      <c r="G47" s="56">
        <f>ROUND(D47*E47*F47,2)</f>
        <v>0</v>
      </c>
      <c r="H47" s="41">
        <f t="shared" si="1"/>
        <v>0</v>
      </c>
      <c r="I47" s="42">
        <v>0.23</v>
      </c>
      <c r="J47" s="60">
        <f t="shared" si="2"/>
        <v>0</v>
      </c>
      <c r="K47" s="61"/>
    </row>
    <row r="48" spans="1:16" s="106" customFormat="1" ht="37.5" customHeight="1">
      <c r="A48" s="80">
        <f t="shared" si="3"/>
        <v>13</v>
      </c>
      <c r="B48" s="182" t="s">
        <v>80</v>
      </c>
      <c r="C48" s="188"/>
      <c r="D48" s="46">
        <v>16.53</v>
      </c>
      <c r="E48" s="102"/>
      <c r="F48" s="43">
        <v>4</v>
      </c>
      <c r="G48" s="103">
        <f t="shared" si="4"/>
        <v>0</v>
      </c>
      <c r="H48" s="85">
        <f t="shared" si="1"/>
        <v>0</v>
      </c>
      <c r="I48" s="47">
        <v>0.23</v>
      </c>
      <c r="J48" s="104">
        <f t="shared" si="2"/>
        <v>0</v>
      </c>
      <c r="K48" s="105"/>
      <c r="P48" s="107"/>
    </row>
    <row r="49" spans="1:16" s="106" customFormat="1" ht="39.75" customHeight="1">
      <c r="A49" s="80">
        <f t="shared" si="3"/>
        <v>14</v>
      </c>
      <c r="B49" s="175" t="s">
        <v>79</v>
      </c>
      <c r="C49" s="181"/>
      <c r="D49" s="46">
        <v>16.53</v>
      </c>
      <c r="E49" s="108"/>
      <c r="F49" s="43">
        <v>1</v>
      </c>
      <c r="G49" s="85">
        <f t="shared" si="4"/>
        <v>0</v>
      </c>
      <c r="H49" s="85">
        <f t="shared" si="1"/>
        <v>0</v>
      </c>
      <c r="I49" s="47">
        <v>0.23</v>
      </c>
      <c r="J49" s="104">
        <f t="shared" si="2"/>
        <v>0</v>
      </c>
      <c r="K49" s="105"/>
      <c r="P49" s="107"/>
    </row>
    <row r="50" spans="1:16" s="106" customFormat="1" ht="39" customHeight="1">
      <c r="A50" s="80">
        <f t="shared" si="3"/>
        <v>15</v>
      </c>
      <c r="B50" s="175" t="s">
        <v>24</v>
      </c>
      <c r="C50" s="181"/>
      <c r="D50" s="46">
        <v>20.7</v>
      </c>
      <c r="E50" s="102"/>
      <c r="F50" s="43">
        <v>22</v>
      </c>
      <c r="G50" s="103">
        <f t="shared" si="4"/>
        <v>0</v>
      </c>
      <c r="H50" s="85">
        <f t="shared" si="1"/>
        <v>0</v>
      </c>
      <c r="I50" s="47">
        <v>0.23</v>
      </c>
      <c r="J50" s="104">
        <f t="shared" si="2"/>
        <v>0</v>
      </c>
      <c r="K50" s="105"/>
      <c r="N50" s="109"/>
      <c r="P50" s="107"/>
    </row>
    <row r="51" spans="1:14" ht="46.5" customHeight="1">
      <c r="A51" s="70">
        <f t="shared" si="3"/>
        <v>16</v>
      </c>
      <c r="B51" s="140" t="s">
        <v>81</v>
      </c>
      <c r="C51" s="177"/>
      <c r="D51" s="73">
        <v>79</v>
      </c>
      <c r="E51" s="71"/>
      <c r="F51" s="39">
        <v>9</v>
      </c>
      <c r="G51" s="56">
        <f t="shared" si="4"/>
        <v>0</v>
      </c>
      <c r="H51" s="41">
        <f t="shared" si="1"/>
        <v>0</v>
      </c>
      <c r="I51" s="42">
        <v>0.23</v>
      </c>
      <c r="J51" s="60">
        <f t="shared" si="2"/>
        <v>0</v>
      </c>
      <c r="K51" s="61"/>
      <c r="N51" s="9"/>
    </row>
    <row r="52" spans="1:11" ht="45" customHeight="1">
      <c r="A52" s="70">
        <f t="shared" si="3"/>
        <v>17</v>
      </c>
      <c r="B52" s="175" t="s">
        <v>85</v>
      </c>
      <c r="C52" s="176"/>
      <c r="D52" s="73">
        <v>59.2</v>
      </c>
      <c r="E52" s="71"/>
      <c r="F52" s="39">
        <v>30</v>
      </c>
      <c r="G52" s="56">
        <f t="shared" si="4"/>
        <v>0</v>
      </c>
      <c r="H52" s="41">
        <f t="shared" si="1"/>
        <v>0</v>
      </c>
      <c r="I52" s="42">
        <v>0.23</v>
      </c>
      <c r="J52" s="60">
        <f t="shared" si="2"/>
        <v>0</v>
      </c>
      <c r="K52" s="61"/>
    </row>
    <row r="53" spans="1:11" ht="55.5" customHeight="1">
      <c r="A53" s="70">
        <f t="shared" si="3"/>
        <v>18</v>
      </c>
      <c r="B53" s="175" t="s">
        <v>32</v>
      </c>
      <c r="C53" s="176"/>
      <c r="D53" s="73">
        <v>288.4</v>
      </c>
      <c r="E53" s="71"/>
      <c r="F53" s="39">
        <v>30</v>
      </c>
      <c r="G53" s="56">
        <f t="shared" si="4"/>
        <v>0</v>
      </c>
      <c r="H53" s="41">
        <f t="shared" si="1"/>
        <v>0</v>
      </c>
      <c r="I53" s="42">
        <v>0.23</v>
      </c>
      <c r="J53" s="60">
        <f t="shared" si="2"/>
        <v>0</v>
      </c>
      <c r="K53" s="61"/>
    </row>
    <row r="54" spans="1:11" ht="54" customHeight="1">
      <c r="A54" s="70">
        <f t="shared" si="3"/>
        <v>19</v>
      </c>
      <c r="B54" s="182" t="s">
        <v>33</v>
      </c>
      <c r="C54" s="183"/>
      <c r="D54" s="73">
        <v>26.6</v>
      </c>
      <c r="E54" s="76"/>
      <c r="F54" s="39">
        <v>30</v>
      </c>
      <c r="G54" s="41">
        <f t="shared" si="4"/>
        <v>0</v>
      </c>
      <c r="H54" s="41">
        <f t="shared" si="1"/>
        <v>0</v>
      </c>
      <c r="I54" s="42">
        <v>0.23</v>
      </c>
      <c r="J54" s="60">
        <f t="shared" si="2"/>
        <v>0</v>
      </c>
      <c r="K54" s="61"/>
    </row>
    <row r="55" spans="1:11" ht="30" customHeight="1">
      <c r="A55" s="70">
        <f t="shared" si="3"/>
        <v>20</v>
      </c>
      <c r="B55" s="175" t="s">
        <v>54</v>
      </c>
      <c r="C55" s="176"/>
      <c r="D55" s="73">
        <v>29.1</v>
      </c>
      <c r="E55" s="71"/>
      <c r="F55" s="39">
        <v>30</v>
      </c>
      <c r="G55" s="56">
        <f t="shared" si="4"/>
        <v>0</v>
      </c>
      <c r="H55" s="41">
        <f t="shared" si="1"/>
        <v>0</v>
      </c>
      <c r="I55" s="42">
        <v>0.23</v>
      </c>
      <c r="J55" s="60">
        <f t="shared" si="2"/>
        <v>0</v>
      </c>
      <c r="K55" s="61"/>
    </row>
    <row r="56" spans="1:11" ht="27.75" customHeight="1">
      <c r="A56" s="70">
        <f t="shared" si="3"/>
        <v>21</v>
      </c>
      <c r="B56" s="140" t="s">
        <v>55</v>
      </c>
      <c r="C56" s="177"/>
      <c r="D56" s="73">
        <v>5.2</v>
      </c>
      <c r="E56" s="71"/>
      <c r="F56" s="39">
        <v>30</v>
      </c>
      <c r="G56" s="56">
        <f t="shared" si="4"/>
        <v>0</v>
      </c>
      <c r="H56" s="41">
        <f t="shared" si="1"/>
        <v>0</v>
      </c>
      <c r="I56" s="42">
        <v>0.23</v>
      </c>
      <c r="J56" s="60">
        <f t="shared" si="2"/>
        <v>0</v>
      </c>
      <c r="K56" s="61"/>
    </row>
    <row r="57" spans="1:11" ht="56.25" customHeight="1">
      <c r="A57" s="70">
        <f t="shared" si="3"/>
        <v>22</v>
      </c>
      <c r="B57" s="175" t="s">
        <v>57</v>
      </c>
      <c r="C57" s="176"/>
      <c r="D57" s="73">
        <v>29.7</v>
      </c>
      <c r="E57" s="71"/>
      <c r="F57" s="39">
        <v>30</v>
      </c>
      <c r="G57" s="56">
        <f t="shared" si="4"/>
        <v>0</v>
      </c>
      <c r="H57" s="41">
        <f t="shared" si="1"/>
        <v>0</v>
      </c>
      <c r="I57" s="42">
        <v>0.23</v>
      </c>
      <c r="J57" s="60">
        <f t="shared" si="2"/>
        <v>0</v>
      </c>
      <c r="K57" s="61"/>
    </row>
    <row r="58" spans="1:11" ht="32.25" customHeight="1">
      <c r="A58" s="70">
        <f t="shared" si="3"/>
        <v>23</v>
      </c>
      <c r="B58" s="178" t="s">
        <v>59</v>
      </c>
      <c r="C58" s="179"/>
      <c r="D58" s="73">
        <v>13</v>
      </c>
      <c r="E58" s="71"/>
      <c r="F58" s="39">
        <v>30</v>
      </c>
      <c r="G58" s="56">
        <f t="shared" si="4"/>
        <v>0</v>
      </c>
      <c r="H58" s="41">
        <f t="shared" si="1"/>
        <v>0</v>
      </c>
      <c r="I58" s="42">
        <v>0.23</v>
      </c>
      <c r="J58" s="60">
        <f t="shared" si="2"/>
        <v>0</v>
      </c>
      <c r="K58" s="61"/>
    </row>
    <row r="59" spans="1:11" ht="36" customHeight="1">
      <c r="A59" s="70">
        <f t="shared" si="3"/>
        <v>24</v>
      </c>
      <c r="B59" s="140" t="s">
        <v>63</v>
      </c>
      <c r="C59" s="177"/>
      <c r="D59" s="92">
        <v>10.3</v>
      </c>
      <c r="E59" s="71"/>
      <c r="F59" s="93">
        <v>30</v>
      </c>
      <c r="G59" s="56">
        <f t="shared" si="4"/>
        <v>0</v>
      </c>
      <c r="H59" s="41">
        <f t="shared" si="1"/>
        <v>0</v>
      </c>
      <c r="I59" s="42">
        <v>0.23</v>
      </c>
      <c r="J59" s="60">
        <f t="shared" si="2"/>
        <v>0</v>
      </c>
      <c r="K59" s="61"/>
    </row>
    <row r="60" spans="1:11" ht="28.5" customHeight="1">
      <c r="A60" s="70">
        <f t="shared" si="3"/>
        <v>25</v>
      </c>
      <c r="B60" s="140" t="s">
        <v>56</v>
      </c>
      <c r="C60" s="180"/>
      <c r="D60" s="73">
        <v>117.73</v>
      </c>
      <c r="E60" s="71"/>
      <c r="F60" s="77">
        <v>26</v>
      </c>
      <c r="G60" s="56">
        <f t="shared" si="4"/>
        <v>0</v>
      </c>
      <c r="H60" s="41">
        <f t="shared" si="1"/>
        <v>0</v>
      </c>
      <c r="I60" s="78">
        <v>0.23</v>
      </c>
      <c r="J60" s="60">
        <f t="shared" si="2"/>
        <v>0</v>
      </c>
      <c r="K60" s="61"/>
    </row>
    <row r="61" spans="1:11" ht="22.5" customHeight="1">
      <c r="A61" s="146" t="s">
        <v>10</v>
      </c>
      <c r="B61" s="147"/>
      <c r="C61" s="147"/>
      <c r="D61" s="147"/>
      <c r="E61" s="147"/>
      <c r="F61" s="147"/>
      <c r="G61" s="148"/>
      <c r="H61" s="37">
        <f>SUM(H36:H60)</f>
        <v>0</v>
      </c>
      <c r="I61" s="169" t="s">
        <v>11</v>
      </c>
      <c r="J61" s="170"/>
      <c r="K61" s="79"/>
    </row>
    <row r="62" spans="1:11" ht="14.25" customHeight="1">
      <c r="A62" s="120" t="s">
        <v>92</v>
      </c>
      <c r="B62" s="121"/>
      <c r="C62" s="121"/>
      <c r="D62" s="121"/>
      <c r="E62" s="121"/>
      <c r="F62" s="121"/>
      <c r="G62" s="122"/>
      <c r="H62" s="123"/>
      <c r="I62" s="123"/>
      <c r="J62" s="123"/>
      <c r="K62" s="124"/>
    </row>
    <row r="63" spans="1:11" ht="16.5" customHeight="1">
      <c r="A63" s="120" t="s">
        <v>93</v>
      </c>
      <c r="B63" s="121"/>
      <c r="C63" s="121"/>
      <c r="D63" s="121"/>
      <c r="E63" s="121"/>
      <c r="F63" s="121"/>
      <c r="G63" s="125"/>
      <c r="H63" s="125"/>
      <c r="I63" s="125"/>
      <c r="J63" s="125"/>
      <c r="K63" s="126"/>
    </row>
    <row r="64" spans="1:11" ht="16.5" customHeight="1">
      <c r="A64" s="119"/>
      <c r="B64" s="116"/>
      <c r="C64" s="116"/>
      <c r="D64" s="116"/>
      <c r="E64" s="116"/>
      <c r="F64" s="116"/>
      <c r="G64" s="117"/>
      <c r="H64" s="117"/>
      <c r="I64" s="117"/>
      <c r="J64" s="117"/>
      <c r="K64" s="118"/>
    </row>
    <row r="65" spans="1:11" ht="75" customHeight="1">
      <c r="A65" s="171" t="s">
        <v>101</v>
      </c>
      <c r="B65" s="171"/>
      <c r="C65" s="171"/>
      <c r="D65" s="171"/>
      <c r="E65" s="171"/>
      <c r="F65" s="171"/>
      <c r="G65" s="171"/>
      <c r="H65" s="171"/>
      <c r="I65" s="171"/>
      <c r="J65" s="171"/>
      <c r="K65" s="172"/>
    </row>
    <row r="66" spans="1:11" ht="22.5" customHeight="1">
      <c r="A66" s="98"/>
      <c r="B66" s="98"/>
      <c r="C66" s="98"/>
      <c r="D66" s="98"/>
      <c r="E66" s="98"/>
      <c r="F66" s="98"/>
      <c r="G66" s="98"/>
      <c r="H66" s="99"/>
      <c r="I66" s="100"/>
      <c r="J66" s="97"/>
      <c r="K66" s="101"/>
    </row>
    <row r="67" spans="1:11" ht="16.5" customHeight="1">
      <c r="A67" s="31"/>
      <c r="B67" s="31"/>
      <c r="C67" s="31"/>
      <c r="D67" s="31"/>
      <c r="E67" s="31"/>
      <c r="F67" s="31"/>
      <c r="G67" s="31"/>
      <c r="H67" s="32"/>
      <c r="I67" s="33"/>
      <c r="J67" s="34"/>
      <c r="K67" s="35"/>
    </row>
    <row r="68" spans="1:11" ht="60" customHeight="1">
      <c r="A68" s="173" t="s">
        <v>75</v>
      </c>
      <c r="B68" s="173"/>
      <c r="C68" s="173"/>
      <c r="D68" s="173"/>
      <c r="E68" s="173"/>
      <c r="F68" s="173"/>
      <c r="G68" s="173"/>
      <c r="H68" s="173"/>
      <c r="I68" s="173"/>
      <c r="J68" s="173"/>
      <c r="K68" s="173"/>
    </row>
    <row r="69" spans="1:11" ht="45">
      <c r="A69" s="136" t="s">
        <v>1</v>
      </c>
      <c r="B69" s="174"/>
      <c r="C69" s="137"/>
      <c r="D69" s="136" t="s">
        <v>50</v>
      </c>
      <c r="E69" s="174"/>
      <c r="F69" s="137"/>
      <c r="G69" s="96" t="s">
        <v>14</v>
      </c>
      <c r="H69" s="82" t="s">
        <v>62</v>
      </c>
      <c r="I69" s="69" t="s">
        <v>27</v>
      </c>
      <c r="J69" s="96" t="s">
        <v>5</v>
      </c>
      <c r="K69" s="96" t="s">
        <v>25</v>
      </c>
    </row>
    <row r="70" spans="1:11" ht="90" customHeight="1">
      <c r="A70" s="83">
        <v>1</v>
      </c>
      <c r="B70" s="164" t="s">
        <v>19</v>
      </c>
      <c r="C70" s="165"/>
      <c r="D70" s="166" t="s">
        <v>58</v>
      </c>
      <c r="E70" s="167"/>
      <c r="F70" s="168"/>
      <c r="G70" s="84">
        <v>0</v>
      </c>
      <c r="H70" s="85">
        <f>G70*12</f>
        <v>0</v>
      </c>
      <c r="I70" s="86">
        <v>0.08</v>
      </c>
      <c r="J70" s="84">
        <f>H70*I70</f>
        <v>0</v>
      </c>
      <c r="K70" s="85"/>
    </row>
    <row r="71" spans="1:11" ht="90" customHeight="1">
      <c r="A71" s="110">
        <v>2</v>
      </c>
      <c r="B71" s="164" t="s">
        <v>90</v>
      </c>
      <c r="C71" s="165"/>
      <c r="D71" s="166" t="s">
        <v>91</v>
      </c>
      <c r="E71" s="167"/>
      <c r="F71" s="168"/>
      <c r="G71" s="111"/>
      <c r="H71" s="112"/>
      <c r="I71" s="113"/>
      <c r="J71" s="111"/>
      <c r="K71" s="114"/>
    </row>
    <row r="72" spans="1:11" ht="24.75" customHeight="1">
      <c r="A72" s="146" t="s">
        <v>10</v>
      </c>
      <c r="B72" s="147"/>
      <c r="C72" s="147"/>
      <c r="D72" s="147"/>
      <c r="E72" s="147"/>
      <c r="F72" s="147"/>
      <c r="G72" s="148"/>
      <c r="H72" s="87">
        <f>H70</f>
        <v>0</v>
      </c>
      <c r="I72" s="152" t="s">
        <v>11</v>
      </c>
      <c r="J72" s="153"/>
      <c r="K72" s="88">
        <f>K70</f>
        <v>0</v>
      </c>
    </row>
    <row r="73" spans="1:11" ht="17.25" customHeight="1">
      <c r="A73" s="12"/>
      <c r="B73" s="13"/>
      <c r="C73" s="13"/>
      <c r="D73" s="13"/>
      <c r="E73" s="13"/>
      <c r="F73" s="13"/>
      <c r="G73" s="13"/>
      <c r="H73" s="1"/>
      <c r="I73" s="36"/>
      <c r="J73" s="36"/>
      <c r="K73" s="2"/>
    </row>
    <row r="74" spans="1:11" ht="66" customHeight="1">
      <c r="A74" s="161" t="s">
        <v>76</v>
      </c>
      <c r="B74" s="162"/>
      <c r="C74" s="162"/>
      <c r="D74" s="162"/>
      <c r="E74" s="162"/>
      <c r="F74" s="162"/>
      <c r="G74" s="162"/>
      <c r="H74" s="162"/>
      <c r="I74" s="162"/>
      <c r="J74" s="162"/>
      <c r="K74" s="163"/>
    </row>
    <row r="75" spans="1:11" ht="41.25" customHeight="1">
      <c r="A75" s="154" t="s">
        <v>1</v>
      </c>
      <c r="B75" s="155"/>
      <c r="C75" s="156"/>
      <c r="D75" s="142" t="s">
        <v>28</v>
      </c>
      <c r="E75" s="143"/>
      <c r="F75" s="136" t="s">
        <v>26</v>
      </c>
      <c r="G75" s="137"/>
      <c r="H75" s="82" t="s">
        <v>62</v>
      </c>
      <c r="I75" s="69" t="s">
        <v>27</v>
      </c>
      <c r="J75" s="96" t="s">
        <v>5</v>
      </c>
      <c r="K75" s="96" t="s">
        <v>25</v>
      </c>
    </row>
    <row r="76" spans="1:11" ht="102" customHeight="1">
      <c r="A76" s="89">
        <v>1</v>
      </c>
      <c r="B76" s="140" t="s">
        <v>34</v>
      </c>
      <c r="C76" s="141"/>
      <c r="D76" s="142" t="s">
        <v>35</v>
      </c>
      <c r="E76" s="143"/>
      <c r="F76" s="144"/>
      <c r="G76" s="145"/>
      <c r="H76" s="85">
        <f>F76*20</f>
        <v>0</v>
      </c>
      <c r="I76" s="47">
        <v>0.08</v>
      </c>
      <c r="J76" s="46">
        <f>H76*I76</f>
        <v>0</v>
      </c>
      <c r="K76" s="85"/>
    </row>
    <row r="77" spans="1:11" ht="75.75" customHeight="1">
      <c r="A77" s="89">
        <v>2</v>
      </c>
      <c r="B77" s="157" t="s">
        <v>18</v>
      </c>
      <c r="C77" s="158"/>
      <c r="D77" s="159" t="s">
        <v>36</v>
      </c>
      <c r="E77" s="160"/>
      <c r="F77" s="144"/>
      <c r="G77" s="145"/>
      <c r="H77" s="85">
        <f>F77</f>
        <v>0</v>
      </c>
      <c r="I77" s="47">
        <v>0.08</v>
      </c>
      <c r="J77" s="46">
        <f>H77*I77</f>
        <v>0</v>
      </c>
      <c r="K77" s="85"/>
    </row>
    <row r="78" spans="1:11" ht="21" customHeight="1">
      <c r="A78" s="146" t="s">
        <v>10</v>
      </c>
      <c r="B78" s="147"/>
      <c r="C78" s="147"/>
      <c r="D78" s="147"/>
      <c r="E78" s="147"/>
      <c r="F78" s="147"/>
      <c r="G78" s="148"/>
      <c r="H78" s="90">
        <f>SUM(H76:H77)</f>
        <v>0</v>
      </c>
      <c r="I78" s="152" t="s">
        <v>11</v>
      </c>
      <c r="J78" s="153"/>
      <c r="K78" s="91">
        <f>SUM(K76:K77)</f>
        <v>0</v>
      </c>
    </row>
    <row r="79" spans="1:13" ht="24" customHeight="1">
      <c r="A79" s="120" t="s">
        <v>16</v>
      </c>
      <c r="B79" s="121"/>
      <c r="C79" s="121"/>
      <c r="D79" s="121"/>
      <c r="E79" s="121"/>
      <c r="F79" s="121"/>
      <c r="G79" s="122" t="e">
        <f>SUM(H14+H22+H32+#REF!+H61+H72+H78)</f>
        <v>#REF!</v>
      </c>
      <c r="H79" s="123"/>
      <c r="I79" s="123"/>
      <c r="J79" s="123"/>
      <c r="K79" s="124"/>
      <c r="M79" s="8"/>
    </row>
    <row r="80" spans="1:11" ht="23.25" customHeight="1">
      <c r="A80" s="120" t="s">
        <v>17</v>
      </c>
      <c r="B80" s="121"/>
      <c r="C80" s="121"/>
      <c r="D80" s="121"/>
      <c r="E80" s="121"/>
      <c r="F80" s="121"/>
      <c r="G80" s="125" t="e">
        <f>SUM(K14+K22+K32+#REF!+K61+K72+K78)</f>
        <v>#REF!</v>
      </c>
      <c r="H80" s="125"/>
      <c r="I80" s="125"/>
      <c r="J80" s="125"/>
      <c r="K80" s="126"/>
    </row>
    <row r="83" spans="1:11" ht="57.75" customHeight="1">
      <c r="A83" s="161" t="s">
        <v>77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3"/>
    </row>
    <row r="84" spans="1:11" ht="30">
      <c r="A84" s="154" t="s">
        <v>1</v>
      </c>
      <c r="B84" s="155"/>
      <c r="C84" s="156"/>
      <c r="D84" s="142" t="s">
        <v>28</v>
      </c>
      <c r="E84" s="143"/>
      <c r="F84" s="136" t="s">
        <v>26</v>
      </c>
      <c r="G84" s="137"/>
      <c r="H84" s="82" t="s">
        <v>62</v>
      </c>
      <c r="I84" s="69" t="s">
        <v>27</v>
      </c>
      <c r="J84" s="96" t="s">
        <v>5</v>
      </c>
      <c r="K84" s="96" t="s">
        <v>25</v>
      </c>
    </row>
    <row r="85" spans="1:11" ht="96.75" customHeight="1">
      <c r="A85" s="89">
        <v>1</v>
      </c>
      <c r="B85" s="140" t="s">
        <v>72</v>
      </c>
      <c r="C85" s="141"/>
      <c r="D85" s="142" t="s">
        <v>35</v>
      </c>
      <c r="E85" s="143"/>
      <c r="F85" s="144"/>
      <c r="G85" s="145"/>
      <c r="H85" s="85">
        <f>F85*20</f>
        <v>0</v>
      </c>
      <c r="I85" s="47">
        <v>0.08</v>
      </c>
      <c r="J85" s="46">
        <f>H85*I85</f>
        <v>0</v>
      </c>
      <c r="K85" s="85"/>
    </row>
    <row r="86" spans="1:11" ht="14.25">
      <c r="A86" s="146" t="s">
        <v>10</v>
      </c>
      <c r="B86" s="147"/>
      <c r="C86" s="147"/>
      <c r="D86" s="147"/>
      <c r="E86" s="147"/>
      <c r="F86" s="147"/>
      <c r="G86" s="148"/>
      <c r="H86" s="90">
        <f>SUM(H85:H85)</f>
        <v>0</v>
      </c>
      <c r="I86" s="152" t="s">
        <v>11</v>
      </c>
      <c r="J86" s="153"/>
      <c r="K86" s="91">
        <f>SUM(K85:K85)</f>
        <v>0</v>
      </c>
    </row>
    <row r="87" ht="11.25" customHeight="1"/>
    <row r="88" spans="1:11" ht="49.5" customHeight="1">
      <c r="A88" s="149" t="s">
        <v>52</v>
      </c>
      <c r="B88" s="150"/>
      <c r="C88" s="150"/>
      <c r="D88" s="150"/>
      <c r="E88" s="150"/>
      <c r="F88" s="150"/>
      <c r="G88" s="150"/>
      <c r="H88" s="150"/>
      <c r="I88" s="150"/>
      <c r="J88" s="150"/>
      <c r="K88" s="151"/>
    </row>
    <row r="89" spans="1:11" ht="30">
      <c r="A89" s="96" t="s">
        <v>0</v>
      </c>
      <c r="B89" s="136" t="s">
        <v>1</v>
      </c>
      <c r="C89" s="137"/>
      <c r="D89" s="96" t="s">
        <v>38</v>
      </c>
      <c r="E89" s="136" t="s">
        <v>37</v>
      </c>
      <c r="F89" s="137"/>
      <c r="G89" s="138" t="s">
        <v>62</v>
      </c>
      <c r="H89" s="139"/>
      <c r="I89" s="69" t="s">
        <v>27</v>
      </c>
      <c r="J89" s="96" t="s">
        <v>5</v>
      </c>
      <c r="K89" s="96" t="s">
        <v>25</v>
      </c>
    </row>
    <row r="90" spans="1:11" ht="46.5" customHeight="1">
      <c r="A90" s="80">
        <v>1</v>
      </c>
      <c r="B90" s="127" t="s">
        <v>53</v>
      </c>
      <c r="C90" s="128"/>
      <c r="D90" s="43">
        <v>12</v>
      </c>
      <c r="E90" s="129"/>
      <c r="F90" s="130"/>
      <c r="G90" s="129">
        <f>D90*E90</f>
        <v>0</v>
      </c>
      <c r="H90" s="130"/>
      <c r="I90" s="47">
        <v>0.08</v>
      </c>
      <c r="J90" s="81">
        <f>G90*I90</f>
        <v>0</v>
      </c>
      <c r="K90" s="81"/>
    </row>
    <row r="91" spans="1:11" ht="14.25">
      <c r="A91" s="131" t="s">
        <v>10</v>
      </c>
      <c r="B91" s="132"/>
      <c r="C91" s="132"/>
      <c r="D91" s="132"/>
      <c r="E91" s="132"/>
      <c r="F91" s="132"/>
      <c r="G91" s="133"/>
      <c r="H91" s="25">
        <f>G90</f>
        <v>0</v>
      </c>
      <c r="I91" s="134" t="s">
        <v>11</v>
      </c>
      <c r="J91" s="135"/>
      <c r="K91" s="25">
        <f>K90</f>
        <v>0</v>
      </c>
    </row>
    <row r="92" ht="15">
      <c r="K92" s="94"/>
    </row>
    <row r="93" spans="1:11" ht="15">
      <c r="A93" s="120" t="s">
        <v>96</v>
      </c>
      <c r="B93" s="121"/>
      <c r="C93" s="121"/>
      <c r="D93" s="121"/>
      <c r="E93" s="121"/>
      <c r="F93" s="121"/>
      <c r="G93" s="122"/>
      <c r="H93" s="123"/>
      <c r="I93" s="123"/>
      <c r="J93" s="123"/>
      <c r="K93" s="124"/>
    </row>
    <row r="94" spans="1:11" ht="14.25">
      <c r="A94" s="120" t="s">
        <v>97</v>
      </c>
      <c r="B94" s="121"/>
      <c r="C94" s="121"/>
      <c r="D94" s="121"/>
      <c r="E94" s="121"/>
      <c r="F94" s="121"/>
      <c r="G94" s="125"/>
      <c r="H94" s="125"/>
      <c r="I94" s="125"/>
      <c r="J94" s="125"/>
      <c r="K94" s="126"/>
    </row>
  </sheetData>
  <sheetProtection/>
  <mergeCells count="118">
    <mergeCell ref="A1:K1"/>
    <mergeCell ref="A2:K2"/>
    <mergeCell ref="A3:K3"/>
    <mergeCell ref="A4:K4"/>
    <mergeCell ref="B5:C5"/>
    <mergeCell ref="B6:C6"/>
    <mergeCell ref="B7:C7"/>
    <mergeCell ref="B8:C8"/>
    <mergeCell ref="B9:C9"/>
    <mergeCell ref="F9:G9"/>
    <mergeCell ref="B10:C10"/>
    <mergeCell ref="B11:C11"/>
    <mergeCell ref="B12:C12"/>
    <mergeCell ref="B13:C13"/>
    <mergeCell ref="F13:G13"/>
    <mergeCell ref="A14:G14"/>
    <mergeCell ref="I14:J14"/>
    <mergeCell ref="A16:K16"/>
    <mergeCell ref="B17:C17"/>
    <mergeCell ref="B18:C18"/>
    <mergeCell ref="B19:C19"/>
    <mergeCell ref="B20:C20"/>
    <mergeCell ref="B21:C21"/>
    <mergeCell ref="F21:G21"/>
    <mergeCell ref="A22:G22"/>
    <mergeCell ref="I22:J22"/>
    <mergeCell ref="A26:K26"/>
    <mergeCell ref="A28:K28"/>
    <mergeCell ref="B29:C29"/>
    <mergeCell ref="B30:C30"/>
    <mergeCell ref="A23:F23"/>
    <mergeCell ref="G23:K23"/>
    <mergeCell ref="A24:F24"/>
    <mergeCell ref="G24:K24"/>
    <mergeCell ref="B31:C31"/>
    <mergeCell ref="A32:G32"/>
    <mergeCell ref="I32:J32"/>
    <mergeCell ref="A34:K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A61:G61"/>
    <mergeCell ref="I61:J61"/>
    <mergeCell ref="A65:K65"/>
    <mergeCell ref="A68:K68"/>
    <mergeCell ref="A69:C69"/>
    <mergeCell ref="D69:F69"/>
    <mergeCell ref="G62:K62"/>
    <mergeCell ref="A63:F63"/>
    <mergeCell ref="G63:K63"/>
    <mergeCell ref="A62:F62"/>
    <mergeCell ref="B70:C70"/>
    <mergeCell ref="D70:F70"/>
    <mergeCell ref="B71:C71"/>
    <mergeCell ref="D71:F71"/>
    <mergeCell ref="A72:G72"/>
    <mergeCell ref="I72:J72"/>
    <mergeCell ref="I78:J78"/>
    <mergeCell ref="A79:F79"/>
    <mergeCell ref="G79:K79"/>
    <mergeCell ref="A74:K74"/>
    <mergeCell ref="A75:C75"/>
    <mergeCell ref="D75:E75"/>
    <mergeCell ref="F75:G75"/>
    <mergeCell ref="B76:C76"/>
    <mergeCell ref="D76:E76"/>
    <mergeCell ref="F76:G76"/>
    <mergeCell ref="A84:C84"/>
    <mergeCell ref="D84:E84"/>
    <mergeCell ref="F84:G84"/>
    <mergeCell ref="B77:C77"/>
    <mergeCell ref="D77:E77"/>
    <mergeCell ref="F77:G77"/>
    <mergeCell ref="A78:G78"/>
    <mergeCell ref="A80:F80"/>
    <mergeCell ref="G80:K80"/>
    <mergeCell ref="A83:K83"/>
    <mergeCell ref="B89:C89"/>
    <mergeCell ref="E89:F89"/>
    <mergeCell ref="G89:H89"/>
    <mergeCell ref="B85:C85"/>
    <mergeCell ref="D85:E85"/>
    <mergeCell ref="F85:G85"/>
    <mergeCell ref="A86:G86"/>
    <mergeCell ref="A88:K88"/>
    <mergeCell ref="I86:J86"/>
    <mergeCell ref="A93:F93"/>
    <mergeCell ref="G93:K93"/>
    <mergeCell ref="A94:F94"/>
    <mergeCell ref="G94:K94"/>
    <mergeCell ref="B90:C90"/>
    <mergeCell ref="E90:F90"/>
    <mergeCell ref="G90:H90"/>
    <mergeCell ref="A91:G91"/>
    <mergeCell ref="I91:J9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Danuta Gajda</cp:lastModifiedBy>
  <cp:lastPrinted>2019-11-20T11:24:31Z</cp:lastPrinted>
  <dcterms:created xsi:type="dcterms:W3CDTF">2011-10-26T08:12:38Z</dcterms:created>
  <dcterms:modified xsi:type="dcterms:W3CDTF">2019-11-26T12:03:26Z</dcterms:modified>
  <cp:category/>
  <cp:version/>
  <cp:contentType/>
  <cp:contentStatus/>
</cp:coreProperties>
</file>