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2021 zamowienia publiczne\BZP.271.1.20.2021_WIM_Rozbudowa ul. Witosa\do publikacji\"/>
    </mc:Choice>
  </mc:AlternateContent>
  <bookViews>
    <workbookView xWindow="0" yWindow="0" windowWidth="28800" windowHeight="11700"/>
  </bookViews>
  <sheets>
    <sheet name="Arkusz1" sheetId="1" r:id="rId1"/>
    <sheet name="zwik" sheetId="3" r:id="rId2"/>
  </sheets>
  <definedNames>
    <definedName name="_xlnm.Print_Area" localSheetId="0">Arkusz1!$A$1:$G$373</definedName>
    <definedName name="_xlnm.Print_Area" localSheetId="1">zwik!$A$1:$G$224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5" i="1" l="1"/>
  <c r="E219" i="1"/>
  <c r="E232" i="1" l="1"/>
  <c r="E233" i="1"/>
  <c r="E186" i="1"/>
  <c r="E183" i="1"/>
  <c r="E180" i="1"/>
  <c r="E179" i="1"/>
  <c r="E178" i="1"/>
  <c r="E171" i="1"/>
  <c r="E170" i="1"/>
  <c r="E158" i="1"/>
  <c r="E98" i="1"/>
  <c r="E99" i="1"/>
  <c r="E66" i="1"/>
  <c r="E67" i="1"/>
  <c r="E63" i="1"/>
  <c r="E62" i="1"/>
  <c r="E61" i="1"/>
  <c r="E54" i="1"/>
  <c r="E53" i="1"/>
  <c r="E39" i="1"/>
  <c r="G164" i="3" l="1"/>
  <c r="G165" i="3" l="1"/>
  <c r="G166" i="3" s="1"/>
</calcChain>
</file>

<file path=xl/sharedStrings.xml><?xml version="1.0" encoding="utf-8"?>
<sst xmlns="http://schemas.openxmlformats.org/spreadsheetml/2006/main" count="1818" uniqueCount="527">
  <si>
    <t>Zakres rzeczowo - finansowy robót</t>
  </si>
  <si>
    <t>L.p.</t>
  </si>
  <si>
    <t>Opis</t>
  </si>
  <si>
    <t>jm</t>
  </si>
  <si>
    <t>ilość razem</t>
  </si>
  <si>
    <t>cena jednostkowa [zł]</t>
  </si>
  <si>
    <t>wartość [zł]</t>
  </si>
  <si>
    <t>m3</t>
  </si>
  <si>
    <t>m2</t>
  </si>
  <si>
    <t>m</t>
  </si>
  <si>
    <t>szt.</t>
  </si>
  <si>
    <t>t</t>
  </si>
  <si>
    <t>kpl.</t>
  </si>
  <si>
    <t>złącz.</t>
  </si>
  <si>
    <t>odc.200m</t>
  </si>
  <si>
    <t>200m -1 prób.</t>
  </si>
  <si>
    <t>stud.</t>
  </si>
  <si>
    <t>ZAKRES ZWIK</t>
  </si>
  <si>
    <t>VAT</t>
  </si>
  <si>
    <t>Razem netto zakres Gminy i Partycypanta</t>
  </si>
  <si>
    <t>Razem brutto zakres Gminy i Partycypanta</t>
  </si>
  <si>
    <t>1 d.1</t>
  </si>
  <si>
    <t>KNR-W 2-01 0115-01</t>
  </si>
  <si>
    <t>Pomiary przy wykopach w terenie równinnym i nizinnym</t>
  </si>
  <si>
    <t>2 d.1</t>
  </si>
  <si>
    <t xml:space="preserve">KNR-W 2-01 0212-11 </t>
  </si>
  <si>
    <t>Wykopy oraz przekopy wykonywane koparkami podsiębiernymi 1,20 m3 na odkład w gruncie kat, III - bez ręcznego wyrównania powierzchni odkładu</t>
  </si>
  <si>
    <t>3 d.1</t>
  </si>
  <si>
    <t>KNR-W 2-01 0310-05</t>
  </si>
  <si>
    <t>Wykopy liniowe i szerokości 0,8-1,5 m pod fundamenty, rurociągi, kolektory w gruntach suchych z wydobyciem urobku łopatą lub wyciągiem ręcznymkat, III-IV;  20% robót</t>
  </si>
  <si>
    <t>4 d.1</t>
  </si>
  <si>
    <t>KNR-W 2-01 0314-02</t>
  </si>
  <si>
    <t>Pełne umocnienie pionowych ścian wykopów liniowych o głębokości do 3,0 m palami szalunkowymi (wypraskami) w gruntach suchych kat, III-IV wraz z rozbiórką (szerokość do 1m)</t>
  </si>
  <si>
    <t>5 d.1</t>
  </si>
  <si>
    <t>KNR-W 2-18 0306-06</t>
  </si>
  <si>
    <t>Przewierty maszyną do wierceń poziomych rurami PEHD RC do wody PE100 PN10 SDR17 śr, 110 mm w gruntach kat,III-IV</t>
  </si>
  <si>
    <t>6 d.1</t>
  </si>
  <si>
    <t>KNR-W 2-18 0511-01</t>
  </si>
  <si>
    <t>Podłoża pod kanały i obiekty z materiałów sypkich grub, 10 cm</t>
  </si>
  <si>
    <t>7 d.1</t>
  </si>
  <si>
    <t>KNR-W 2-18 0109-04</t>
  </si>
  <si>
    <t>Rura f110mm PEHD do wody PE100 PN10 SDR17</t>
  </si>
  <si>
    <t>8 d.1</t>
  </si>
  <si>
    <t>KNR-W 2-18 0109-01</t>
  </si>
  <si>
    <t>Rura f63mm PEHD do wody PE100 PN10 SDR17</t>
  </si>
  <si>
    <t>9 d.1</t>
  </si>
  <si>
    <t>KNR-W 2-18 0110-04</t>
  </si>
  <si>
    <t>Sieci wodociągowe - połączenie rur polietylenowych ciśnieniowych PE, PEHD metodą zgrzewania czołowego o śr,zewnętrznej 110 mm</t>
  </si>
  <si>
    <t>10 d.1</t>
  </si>
  <si>
    <t>KNR-W 2-18 0111-04</t>
  </si>
  <si>
    <t>Zaślepka elektrooporowa z PE100 śr, 110 mm</t>
  </si>
  <si>
    <t>11 d.1</t>
  </si>
  <si>
    <t>KNR-W 2-18 0111-01</t>
  </si>
  <si>
    <t>Mufa elektrooporowa z PE100 śr, 63 mm</t>
  </si>
  <si>
    <t>12 d.1</t>
  </si>
  <si>
    <t>KNR-W 2-18 0219-01</t>
  </si>
  <si>
    <t>Hydranty pożarowe podziemne o śr, 80 mm z zasuwą Dn80</t>
  </si>
  <si>
    <t>13 d.1</t>
  </si>
  <si>
    <t>KNR-W 2-18 0802-02</t>
  </si>
  <si>
    <t>Obejma do nawiercania 110/63mm</t>
  </si>
  <si>
    <t>14 d.1</t>
  </si>
  <si>
    <t>KNR-W 2-18 0212-02</t>
  </si>
  <si>
    <t>Zasuwa do wody kołnierzowa DN100 z żeliwa sferoidalnego z obudową i skrzynką do zasuw</t>
  </si>
  <si>
    <t>15 d.1</t>
  </si>
  <si>
    <t>KNR-W 2-18 0212-01</t>
  </si>
  <si>
    <t>Zawór kulowy PE-HD D63PE z obudową i skrzynką do zasuw</t>
  </si>
  <si>
    <t>16 d.1</t>
  </si>
  <si>
    <t>KNR-W 2-18 0114-03</t>
  </si>
  <si>
    <t>Trójnik kołnierzowy redukcyjny z żel, sferoidalnego dn=100/80</t>
  </si>
  <si>
    <t>17 d.1</t>
  </si>
  <si>
    <t>Trójnik kołnierzowy z żel, sferoidalnego dn=100</t>
  </si>
  <si>
    <t>18 d.1</t>
  </si>
  <si>
    <t>KNR-W 2-18 0112-02</t>
  </si>
  <si>
    <t>Tuleja kołnierzowa 110/100 PE z kołnierzem luźnym DN100</t>
  </si>
  <si>
    <t>19 d.1</t>
  </si>
  <si>
    <t>materiał</t>
  </si>
  <si>
    <t>Kolano bose de110mm PE 90 st</t>
  </si>
  <si>
    <t>20 d.1</t>
  </si>
  <si>
    <t>Łuk bosy z PE śr, 110 mm 11st</t>
  </si>
  <si>
    <t>21 d.1</t>
  </si>
  <si>
    <t>Trójnik bosy redukcyjny z PE śr, 110/63 mm</t>
  </si>
  <si>
    <t>22 d.1</t>
  </si>
  <si>
    <t>Łączniki rura de63PE – rura istniejąca,</t>
  </si>
  <si>
    <t>23 d.1</t>
  </si>
  <si>
    <t>KNR-W 2-18 0513-03 + KNR-W 2-18 0513-04</t>
  </si>
  <si>
    <t>Studnie wodomierzowe z kręgów betonowych o śr. 1200 mm w gotowym wykopie . Hśr=150 cm</t>
  </si>
  <si>
    <t>24 d.1</t>
  </si>
  <si>
    <t>KNR-W 2-15 0141-01 + KNR-W 2-15 0125-01</t>
  </si>
  <si>
    <t>Wodomierze klasy C o śr. nominalnej 50 mm z zaworami odcinającymi i podporą wodomierza</t>
  </si>
  <si>
    <t>25 d.1</t>
  </si>
  <si>
    <t>KNR-W 2-19 0216-05</t>
  </si>
  <si>
    <t>Przejście przez ścianę budynku w rurze ochronnej</t>
  </si>
  <si>
    <t>przej.</t>
  </si>
  <si>
    <t>26 d.1</t>
  </si>
  <si>
    <t>KNR-W 2-18 0704-01</t>
  </si>
  <si>
    <t>Próba wodna szczelności sieci wodociągowych z rur typu HOBAS, PVC, PE, PEHD o śr,nominalnej 90-110 mm</t>
  </si>
  <si>
    <t>27 d.1</t>
  </si>
  <si>
    <t>KNR-W 2-18 0707-02</t>
  </si>
  <si>
    <t>Dezynfekcja rurociągów sieci wodociągowych</t>
  </si>
  <si>
    <t>28 d.1</t>
  </si>
  <si>
    <t>KNR-W 2-18 0708-03</t>
  </si>
  <si>
    <t>Jednokrotne płukanie sieci wodociągowej</t>
  </si>
  <si>
    <t>29 d.1</t>
  </si>
  <si>
    <t>KNR-W 2-19 0102-01</t>
  </si>
  <si>
    <t>Oznakowanie trasy rurociągu ułożonego w ziemi taśmą z tworzywa sztucznego z wkładką magnetyczną</t>
  </si>
  <si>
    <t>30 d.1</t>
  </si>
  <si>
    <t>KNR-W 2-19 0134-03</t>
  </si>
  <si>
    <t>Oznakowanie trasy rurociągu na słupku betonowym</t>
  </si>
  <si>
    <t>31 d.1</t>
  </si>
  <si>
    <t>KNR-W 2-01 0312-0101</t>
  </si>
  <si>
    <t>Obsypanie rurociągu do wys 30 cm ponad poziom rury - uwaga: uwzględnić materiał,</t>
  </si>
  <si>
    <t>32 d.1</t>
  </si>
  <si>
    <t>KNR-W 2-01 0312-0201</t>
  </si>
  <si>
    <t>Zasypywanie wykopów liniowych o ścianach pionowych głębokości do 1,5 m i szerokości 0,8-1,5 m; kat, gr, III-IV</t>
  </si>
  <si>
    <t>33 d.1</t>
  </si>
  <si>
    <t>KNR-W 2-01 0228-03</t>
  </si>
  <si>
    <t>Zagęszczenie nasypów zagęszczarkami; grunty sypkie kat, I-III</t>
  </si>
  <si>
    <t>34 d.1</t>
  </si>
  <si>
    <t xml:space="preserve">KNR-W 2-01 0208-07 0210-04 </t>
  </si>
  <si>
    <t>Roboty ziemne wykonywane koparkami podsiębiernymi 0,60 m3 w ziemi kat, I-III uprzednio zmagazynowanej w hałdach z transportem urobku samochodami samowyładowczymi na odległość 15 km</t>
  </si>
  <si>
    <t>35 d.1</t>
  </si>
  <si>
    <t>wycena własna</t>
  </si>
  <si>
    <t>Opłata za składowanie ziemi</t>
  </si>
  <si>
    <t>36 d.1</t>
  </si>
  <si>
    <t>Dodatkowe nakłady na, usuwanie kolizji z sieciami niezinwentaryzowanymi , przeróbki instalacji wodociągowych, zabezpieczenie kabli elektroenergetycznych itp, - przyjęto 10 % nakładów R</t>
  </si>
  <si>
    <t>kpl</t>
  </si>
  <si>
    <t>35 d.2</t>
  </si>
  <si>
    <t>KNR 2-31 0811-02</t>
  </si>
  <si>
    <t>Rozebranie nawierzchni z płyt drogowych betonowych sześciokątnych o grubości 15 cm z wypełnieniem spoin piaskiem</t>
  </si>
  <si>
    <t>36 d.2</t>
  </si>
  <si>
    <t>KNR 2-31 0309-04</t>
  </si>
  <si>
    <t>Odtworzenie nawierzchni z płyt drogowych sześciokąknych - płyty z demontażu</t>
  </si>
  <si>
    <t>Nr sprawy WIM.271.1.32.2020
Załącznik nr 4.2</t>
  </si>
  <si>
    <t>DZIAŁ - I - SIEĆ + PRZYŁĄCZA W ZAKRESIE PASA DROGOWEGO</t>
  </si>
  <si>
    <t>ROBOTY DEMONTAŻOWE- PRZYŁĄCZA</t>
  </si>
  <si>
    <t>1</t>
  </si>
  <si>
    <t xml:space="preserve">KNR 4-02 0203/10  </t>
  </si>
  <si>
    <t>Wstawienie korka PCV kanalizacyjnego o śr. 160 mm</t>
  </si>
  <si>
    <t>2</t>
  </si>
  <si>
    <t xml:space="preserve">KNR 4-02 0237/04  </t>
  </si>
  <si>
    <t>Przeczyszczenie podejść odpływowych o śr. 110mm-160mm</t>
  </si>
  <si>
    <t>3</t>
  </si>
  <si>
    <t xml:space="preserve">KNR 4-02 0231/02  </t>
  </si>
  <si>
    <t>Demontaż rurociągu kamionkowego o śr. 150 mm - w wykopie</t>
  </si>
  <si>
    <t>4</t>
  </si>
  <si>
    <t xml:space="preserve">KNR 4-02 0231/03  </t>
  </si>
  <si>
    <t>Demontaż rurociągu kamionkowego o śr. 200 mm - w wykopie</t>
  </si>
  <si>
    <t>ROZBIÓRKI STARYCH STUDNI KANALIZACYJNYCH</t>
  </si>
  <si>
    <t>5</t>
  </si>
  <si>
    <t xml:space="preserve">KNR 4-05t1 0409/01  </t>
  </si>
  <si>
    <t>Demontaż studni rewizyjnych z kręgów betonowych o śr. do 1000 mm w gotowym wykopie o głębokości 3 m</t>
  </si>
  <si>
    <t>ROBOTY ZIEMNE</t>
  </si>
  <si>
    <t>6</t>
  </si>
  <si>
    <t xml:space="preserve">KNNR 1 0111/01  </t>
  </si>
  <si>
    <t>Roboty pomiarowe przy liniowych robotach ziemnych - trasa dróg w terenie równinnym</t>
  </si>
  <si>
    <t>km</t>
  </si>
  <si>
    <t>7</t>
  </si>
  <si>
    <t xml:space="preserve">KNR 2-01 0221/02  </t>
  </si>
  <si>
    <t>Wykopy jamiste wykonywane koparkami podsiębiernymi 0.15 m3 na odkład w gruncie kat.III - wykopy pod studzienkę i stabilizację piaskowo-żwirową  gruntu 0,5m pod studzienki</t>
  </si>
  <si>
    <t>8</t>
  </si>
  <si>
    <t xml:space="preserve">KNR 2-01 0310/03  </t>
  </si>
  <si>
    <t>Ręczne wykopy ciągłe lub jamiste ze skarpami o szer. dna do 1,5 m i gł. do 1,5 m ze złożeniem urobku na odkład (kat. gruntu IV)</t>
  </si>
  <si>
    <t>9</t>
  </si>
  <si>
    <t>KNR 2-01 0310/07  dopłata 3x</t>
  </si>
  <si>
    <t>Ręczne wykopy ciągłe lub jamiste ze skarpami o szer. dna do 1,5 m ze złożeniem urobku na odkład (kat. gruntu IV) - dodatek za każde dalsze 0,5m głębokości</t>
  </si>
  <si>
    <t>10</t>
  </si>
  <si>
    <t xml:space="preserve">KNR 2-01 0319/02  </t>
  </si>
  <si>
    <t>Wykopy liniowe ręczne o ścianach pionowych w gruntach nawodnionych kat. III-IV</t>
  </si>
  <si>
    <t>11</t>
  </si>
  <si>
    <t xml:space="preserve">KNR 2-01 0223/06  </t>
  </si>
  <si>
    <t>Wykopy rowów i kanałów melioracyjnych oraz wykopy przy regulacji rzek wykonywane koparkami podsiębiernymi 0.25 m3 na odkład w gruncie kat. IV o objętości ponad 1.50 do 3.00 m3/m</t>
  </si>
  <si>
    <t>12</t>
  </si>
  <si>
    <t xml:space="preserve">KNR-W 2-18 0511/03  </t>
  </si>
  <si>
    <t>Podłoża pod kanały i obiekty z materiałów sypkich grub. 20 cm</t>
  </si>
  <si>
    <t>13</t>
  </si>
  <si>
    <t xml:space="preserve">KNR 2-01 0230/02  </t>
  </si>
  <si>
    <t>Zasypywanie wykopów spycharkami z przemieszczeniem gruntu na odl. do 10 m w gruncie kat. IV</t>
  </si>
  <si>
    <t>14</t>
  </si>
  <si>
    <t xml:space="preserve">KNR 2-01 0205/02  </t>
  </si>
  <si>
    <t>Roboty ziemne wykonywane koparkami podsiębiernymi o poj. łyżki 0.15 m3 w gruncie kat. III z transportem urobku samochodami samowyładowczymi na odległość do 1 km</t>
  </si>
  <si>
    <t>15</t>
  </si>
  <si>
    <t>KNR 2-01 0214/02  dopłata 9x</t>
  </si>
  <si>
    <t>Nakłady uzupełniające za każde dalsze rozpoczęte 0.5 km transportu ponad 1 km samochodami samowyładowczymi po terenie lub drogach gruntowych ziemi kat. III-IV</t>
  </si>
  <si>
    <t>16</t>
  </si>
  <si>
    <t xml:space="preserve">KNR 2-01 0416/01  </t>
  </si>
  <si>
    <t>Rozplantowanie spycharkami ziemi wydobytej z wykopów liniowych do 1 m3 wzdłuż 1 m wykopu - kat.gr.I-IV</t>
  </si>
  <si>
    <t>ROBOTY MONTAŻOWE - SIEĆ GRAWITACYJNA</t>
  </si>
  <si>
    <t>17</t>
  </si>
  <si>
    <t xml:space="preserve">KNNR 4 1305/03  </t>
  </si>
  <si>
    <t>Kanały z rur kamionkowych kanalizacyjnych o śr. nominalnej 200 mm łączone na uszczelkę w kołnierzu</t>
  </si>
  <si>
    <t>18</t>
  </si>
  <si>
    <t xml:space="preserve">KNNR 4 1317/03  </t>
  </si>
  <si>
    <t>Kształtki kamionkowe - trójnik 200 * 150  do rur o śr. nominalnej 200 mm łączone na uszczelkę w kołnierzu</t>
  </si>
  <si>
    <t>szt</t>
  </si>
  <si>
    <t>19</t>
  </si>
  <si>
    <t xml:space="preserve">KNNR 4 1308/02  </t>
  </si>
  <si>
    <t>Kanały z rur PVC łączonych na wcisk o śr. zewn. 160 mm</t>
  </si>
  <si>
    <t>20</t>
  </si>
  <si>
    <t xml:space="preserve">KNNR 4 1413/01  </t>
  </si>
  <si>
    <t>Studnie rewizyjne z kręgów betonowych dn 1000mm z betonu kl. min. C35/45-mrozoodporne i wodoszczelne</t>
  </si>
  <si>
    <t>21</t>
  </si>
  <si>
    <t xml:space="preserve">KNR 2-19 0219/01  </t>
  </si>
  <si>
    <t>Oznakowanie trasy kanalizacji ułożonego w ziemi taśmą z tworzywa sztucznego z wkładką metalową</t>
  </si>
  <si>
    <t>ODWODNIENIE WYKOPÓW LINIOWYCH-MONTAŻ IGŁOFILTRÓW</t>
  </si>
  <si>
    <t>22</t>
  </si>
  <si>
    <t xml:space="preserve"> analiza własna </t>
  </si>
  <si>
    <t>Odwodnienie wykopów liniowych z zastosowaniem igłofiltrów wraz z dostawą i montażem zestawu</t>
  </si>
  <si>
    <t>PRZEPOMPOWYWANIE ŚCIEKÓW PODCZAS UKŁADANIA KANAŁU</t>
  </si>
  <si>
    <t>23</t>
  </si>
  <si>
    <t>Przewpompowywanie ścieków podczas układania kanału  wraz z dostawą i montażem zestawu pompowego i rurażem</t>
  </si>
  <si>
    <t>ROBOTY TOWARZYSZĄCE</t>
  </si>
  <si>
    <t>24</t>
  </si>
  <si>
    <t xml:space="preserve">KNR 4-05t1 0312/01  </t>
  </si>
  <si>
    <t>Próba szczelności kanałów rurowych o śr.nom. 200mm</t>
  </si>
  <si>
    <t>prób.</t>
  </si>
  <si>
    <t>25</t>
  </si>
  <si>
    <t xml:space="preserve">KNR-W 4-01 0107/09  </t>
  </si>
  <si>
    <t>Kładka inwentaryzowana nad wykopem wraz z demontażem</t>
  </si>
  <si>
    <t>26</t>
  </si>
  <si>
    <t xml:space="preserve">KNR 2-18 0912/02  </t>
  </si>
  <si>
    <t>Włączenie  wykonanej sieci do istniejacego kolektora  kanalizacji sanitarnej</t>
  </si>
  <si>
    <t>DZIAŁ - II - PRZYŁĄCZA   kan. san. ( T2 - K15  i  S7 - S30 )  poza zakresem drogowym - część instalacyjna</t>
  </si>
  <si>
    <t>27</t>
  </si>
  <si>
    <t>28</t>
  </si>
  <si>
    <t>29</t>
  </si>
  <si>
    <t>30</t>
  </si>
  <si>
    <t>Demontaż studni rewizyjnych o śr. 425 mm w gotowym wykopie o głębokości 3 m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</si>
  <si>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</si>
  <si>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</si>
  <si>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</si>
  <si>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</si>
  <si>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</si>
  <si>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</si>
  <si>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</si>
  <si>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</si>
  <si>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</si>
  <si>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</si>
  <si>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</si>
  <si>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ROBOTY MONTAŻOWE - PRZYŁĄCZA POZA PASEM DROGOWYM</t>
  </si>
  <si>
    <t>42</t>
  </si>
  <si>
    <t>43</t>
  </si>
  <si>
    <t xml:space="preserve">KNNR 4 1317/02  </t>
  </si>
  <si>
    <t>Kształtki kamionkowe do rur typu "HEPWORTH" o śr. nominalnej 150 mm łączone na mufę-złączkę</t>
  </si>
  <si>
    <t>44</t>
  </si>
  <si>
    <t xml:space="preserve">KNNR 4 1418/05  </t>
  </si>
  <si>
    <t>Studnie kanalizacyjne systemowe - prefabrykowana podstawa studni</t>
  </si>
  <si>
    <t>45</t>
  </si>
  <si>
    <t xml:space="preserve">KNNR 4 1417/02  </t>
  </si>
  <si>
    <t>Studzienki kanalizacyjne systemowe  o śr 425 mm - zamknięcie rurą teleskopową, włazy D400</t>
  </si>
  <si>
    <t>46</t>
  </si>
  <si>
    <t>47</t>
  </si>
  <si>
    <t>48</t>
  </si>
  <si>
    <t>49</t>
  </si>
  <si>
    <t>ROBOTY DROGOWE - ODTWORZENIE NAWIEDRZCHNI POZA PASEM DROGOWYM Z DZIAŁU DRUGIEGO  - trylinka, betonowa kostka brukowa</t>
  </si>
  <si>
    <t>50</t>
  </si>
  <si>
    <t xml:space="preserve">KNR 2-31 0104/01  </t>
  </si>
  <si>
    <t>Ręczne zagęszczenie warstwy odsączającej w korycie i na poszerzeniach - grubość warstwy po zag. 10 cm</t>
  </si>
  <si>
    <t>51</t>
  </si>
  <si>
    <t xml:space="preserve">KNR 2-31 0114/05  </t>
  </si>
  <si>
    <t>Podbudowa z kruszywa łamanego - warstwa dolna o grubości po zagęszczeniu 15 cm</t>
  </si>
  <si>
    <t>52</t>
  </si>
  <si>
    <t>KNR 2-31 0114/06  dopłata 10x</t>
  </si>
  <si>
    <t>Podbudowa z kruszywa łamanego - warstwa dolna - za każdy dalszy 1 cm grubości po zagęszczeniu</t>
  </si>
  <si>
    <t>53</t>
  </si>
  <si>
    <t xml:space="preserve">KNR 2-31 0506/03  </t>
  </si>
  <si>
    <t>Nawierzchnia z płyt drogowych betonowych sześciokątnych o grubości 15 cm z wypełnieniem spoin zaprawą cementową ( trylinka )</t>
  </si>
  <si>
    <t>54</t>
  </si>
  <si>
    <t xml:space="preserve">NNRNKB 231 0511/03  </t>
  </si>
  <si>
    <t>Układanie nawierzchni chodników i placów z betonowej kostki brukowej gr. 8 cm - 21-50 elementów/m2 - materiał z odzysku - 80 %</t>
  </si>
  <si>
    <t>WYKONANIE POWYKONAWCZEJ INWENTARYZACJI GEODEZYJNEJ  koszt 5000 zł.</t>
  </si>
  <si>
    <t>55</t>
  </si>
  <si>
    <t xml:space="preserve">  </t>
  </si>
  <si>
    <t>INWENTARYZACJA GEODEZYJNA</t>
  </si>
  <si>
    <t>Dział 2. Nawierzchnie. Zakres W54-W49 wraz z przyłączami</t>
  </si>
  <si>
    <t>Dział 1. Sieć wodociągowa-Roboty ziemne i montażowe. Zakres W54-W49 wraz z przyłączami</t>
  </si>
  <si>
    <t>KANALIZACJA SANITARNA</t>
  </si>
  <si>
    <t>SIEĆ WODOCIĄGOWA</t>
  </si>
  <si>
    <t>ZAKRES PARTYCYPANTA</t>
  </si>
  <si>
    <t/>
  </si>
  <si>
    <t>D-00.00.00</t>
  </si>
  <si>
    <t>WYMAGANIA OGÓLNE</t>
  </si>
  <si>
    <t>Dostosowanie do wymagań ogólnych w tym m.in. wdrożenie, utrzymanie i likwidacja czasowej organizacji ruchu</t>
  </si>
  <si>
    <t>ryczałt</t>
  </si>
  <si>
    <t>Badania kontrolne</t>
  </si>
  <si>
    <t>D-01.00.00</t>
  </si>
  <si>
    <t>ROBOTY PRZYGOTOWAWCZE</t>
  </si>
  <si>
    <t>D-01.01.01</t>
  </si>
  <si>
    <t>Wyznaczenie trasy i punktów wysokościowych w tym zabezpieczenie/odtworzenie punktów osnowy geodezyjnej</t>
  </si>
  <si>
    <t>D-01.02.02</t>
  </si>
  <si>
    <t>Usunięcie warstwy ziemi urodzajnej o grubości do 15cm za pomocą spycharki</t>
  </si>
  <si>
    <t>Usunięcie warstwy ziemi urodzajnej za pomocą spycharki - dodatek za każde dalsze 5cm grubości humusu (ponad 15cm)</t>
  </si>
  <si>
    <t>D-01.02.04</t>
  </si>
  <si>
    <t>ROBOTY ROZBIÓRKOWE</t>
  </si>
  <si>
    <t>Reczna rozbiórka nawierzchni z kostki nieregularnej na podsypce cementowo-piaskowej z wypełnieniem spoin zaprawą cementową</t>
  </si>
  <si>
    <t>Reczna rozbiórka nawierzchni z płyt drogowych betonowych o grubości 12cm na podsypce piaskowej z wypełnieniem spoin piaskiem</t>
  </si>
  <si>
    <t>Mechaniczna rozbiórka nawierzchni betonowych w jezdni drogowej</t>
  </si>
  <si>
    <t>Usuwanie oznakowania śrutownicą typu BLASTRAC (usuwanie bezinwazyjne)</t>
  </si>
  <si>
    <t>Wywiezienie gruzu z terenu rozbiórki ładowanego koparko-ładowarką na samochody skrzyniowe przy obsłudze 4 samochodów na zmianę roboczą i ręczne wyładowanie</t>
  </si>
  <si>
    <t>Transport gruzu z terenu rozbiórki samochodem ciężarowym na odległość 1km mechanicznie ładowanego i ręcznie wyładowanego - nakłady uzupełniające na każdy dalszy rozpoczęty km ponad 1km odległości</t>
  </si>
  <si>
    <t>D-02.00.00</t>
  </si>
  <si>
    <t>D-02.01.01</t>
  </si>
  <si>
    <t>Roboty ziemne w gruncie kategorii I-II wykonywane koparkami podsiębiernymi o pojemności łyżki 0,60m3 z transportem urobku samochodami samowyładowczymi 5-10t na odległość do 1,0km</t>
  </si>
  <si>
    <t>Nakłady uzupełniające do tablic 0201-0213 za każde dalsze rozpoczęte 0,5km odległości transportu gruntu kategorii I-II samochodami samowyładowczymi 5-10t na odległość ponad 1km po drogach utwardzonych</t>
  </si>
  <si>
    <t>D-02.03.01</t>
  </si>
  <si>
    <t>Formowanie i zagęszczanie spycharkami nasypów z gruntu kategorii I-II o wysokości do 3m (Spycharka gąsienicowa 55kW (75KM))</t>
  </si>
  <si>
    <t>Grunt G1 - piasek</t>
  </si>
  <si>
    <t>D-04.00.00</t>
  </si>
  <si>
    <t>PODBUDOWY</t>
  </si>
  <si>
    <t>D-04.01.01</t>
  </si>
  <si>
    <t>Profilowanie i zagęszczanie mechaniczne podłoża pod warstwy konstrukcyjne nawierzchni w gruncie kategorii I-IV</t>
  </si>
  <si>
    <t>D-04.04.02</t>
  </si>
  <si>
    <t>Warstwa dolna podbudowy z kruszywa łamanego o grubości po zagęszczeniu 15cm</t>
  </si>
  <si>
    <t>D-04.05.01</t>
  </si>
  <si>
    <t>Wykonanie i pielęgnacja podbudowy piaskiem i wodą, grubość warstwy po zagęszczeniu 15cm</t>
  </si>
  <si>
    <t>D-05.00.00</t>
  </si>
  <si>
    <t>ROBOTY NAWIERZCHNIOWE</t>
  </si>
  <si>
    <t>D-05.03.23</t>
  </si>
  <si>
    <t>Wjazdy do bram z kostki brukowej betonowej grubości 8cm na podsypce cementowo-piaskowej 3cm</t>
  </si>
  <si>
    <t>Nawierzchnie z kostki betonowej grubości 80mm na podsypce cementowo-piaskowej grubości 30mm z wypełnieniem spoin piaskiem</t>
  </si>
  <si>
    <t>Chodniki z kostki brukowej betonowej grubości 8cm na podsypce cementowo-piaskowej wypełnieniem spoin piaskiem</t>
  </si>
  <si>
    <t>Analogia: Remonty cząstkowe nawierzchni z kostki nieregularnej o wysokości 8cm na podsypce piaskowej z wypełnieniem spoin piaskiem</t>
  </si>
  <si>
    <t>D-07.00.00</t>
  </si>
  <si>
    <t>URZĄDZENIA BEZPIECZEŃSTWA RUCHU</t>
  </si>
  <si>
    <t>D-07.02.01</t>
  </si>
  <si>
    <t>Pionowe znaki drogowe znaki zakazu, nakazu, ostrzegawcze i informacyjne o pow. ponad 0,3m2</t>
  </si>
  <si>
    <t>Pionowe znaki drogowe słupki z rur stalowych</t>
  </si>
  <si>
    <t>Ustawienie słupków do znaków w fundamencie z betonu C16/20</t>
  </si>
  <si>
    <t>D-07.01.01</t>
  </si>
  <si>
    <t>Linie na skrzyżowaniach i przejściach dla pieszych malowane mechanicznie</t>
  </si>
  <si>
    <t>D-08.00.00</t>
  </si>
  <si>
    <t>ELEMENTY ULIC</t>
  </si>
  <si>
    <t>D-08.01.01</t>
  </si>
  <si>
    <t>Wbudowanie krawężników betonowych 15x30cm - podsypka cementowo-piaskowa, spoiny wypełniane zaprawą</t>
  </si>
  <si>
    <t>Krawężniki betonowe wtopione o wymiarach 15x22cm na podsypce cementowo-piaskowej.</t>
  </si>
  <si>
    <t>Ława betonowa z oporem pod krawężniki C12/15</t>
  </si>
  <si>
    <t>D-08.03.01</t>
  </si>
  <si>
    <t>Obrzeża betonowe o wymiarach 30x8cm na podsypce piaskowej, z wypełnieniem spoin zaprawą cementową</t>
  </si>
  <si>
    <t>D-06.00.00</t>
  </si>
  <si>
    <t>ROBOTY WYKOŃCZENIOWE</t>
  </si>
  <si>
    <t>D-06.01.01</t>
  </si>
  <si>
    <t>Humusowanie skarp warstwą humusu grubości 5cm z obsianiem</t>
  </si>
  <si>
    <t>Humusowanie skarp warstwą humusu grubości 5cm z obsianiem - dodatek za każde dalsze 5cm humusu ponad 5cm</t>
  </si>
  <si>
    <t>Plantowanie powierzchni gruntu rodzimego, grunt kat.: I-III</t>
  </si>
  <si>
    <t>D-09.00.00</t>
  </si>
  <si>
    <t>ZIELEŃ DROGOWA</t>
  </si>
  <si>
    <t>D-09.01.01</t>
  </si>
  <si>
    <t>Wykopanie drzew młodszych z bryłą korzeniową o średnicy 0,51-1,0m w celu przesadzenia</t>
  </si>
  <si>
    <t>Sadzenie drzew i krzewów starszych liściastych i iglastych w gruncie kategorii I-II z bryłą korzeniową o średnicy 1,2m z zaprawą dołów</t>
  </si>
  <si>
    <t>Wykopanie krzewów w celu przesadzenia</t>
  </si>
  <si>
    <t>Sadzenie w terenie płaskim krzewów w dole o średnicy 0,50m i głębokości 0,50m w gruncie kategorii I-III</t>
  </si>
  <si>
    <t>BRANŻA DROGOWA + ZIELEŃ</t>
  </si>
  <si>
    <t>ZAKRES GMINY</t>
  </si>
  <si>
    <t>Przestawienie ogrodzenia wraz z wykonaniem fundamentów pod słupki</t>
  </si>
  <si>
    <t>kontener</t>
  </si>
  <si>
    <t>D.01.02.01</t>
  </si>
  <si>
    <t>USUNIĘCIE DRZEW I KRZEWÓW</t>
  </si>
  <si>
    <t>56</t>
  </si>
  <si>
    <t>ha</t>
  </si>
  <si>
    <t>57</t>
  </si>
  <si>
    <t>58</t>
  </si>
  <si>
    <t>59</t>
  </si>
  <si>
    <t>60</t>
  </si>
  <si>
    <t>61</t>
  </si>
  <si>
    <t>Nawierzchnie z kostki betonowej  grubości 80mm na podsypce cementowo-piaskowej grubości 50mm z wypełnieniem spoin piaskiem</t>
  </si>
  <si>
    <t>Krawężniki betonowe wtopione o wymiarach 12x25cm na podsypce cementowo-piaskowej.</t>
  </si>
  <si>
    <t>Gazociąg</t>
  </si>
  <si>
    <t>Demontaż istniejacego gazociągu kolidujacego z inwestycją</t>
  </si>
  <si>
    <t>Roboty ziemne</t>
  </si>
  <si>
    <t>Roboty ziemne wykonywane koparkami podsiębiernymi o pojemności łyżki 0.40 m3 w gruncie kat. III z transportem urobku samochodami samowyładowczymi na odległość do 1 km (80%)</t>
  </si>
  <si>
    <t>Ręczne wykopy wąskoprzestrzenne lub jamiste ze skarpami o szerokości dna do 1.5 m i głębokości do 1.5 m ze złożeniem urobku na odkład (kat. gruntu III)</t>
  </si>
  <si>
    <t>Zasypywanie wykopów liniowych o ścianach pionowych głębokości do 1.5 m i szerokości 0.8-1.5 m; kat. gr. III-IV</t>
  </si>
  <si>
    <t>Zagęszczenie nasypów ubijakami mechanicznymi; grunty spoiste kat. III-IV</t>
  </si>
  <si>
    <t>Roboty demontazowe</t>
  </si>
  <si>
    <t>Demontaż istniejącego gazociągu</t>
  </si>
  <si>
    <t>Budowa gazociągu</t>
  </si>
  <si>
    <t>Roboty pomiarowe przy liniowych robotach ziemnych.Trasa dróg w terenie równinnym.</t>
  </si>
  <si>
    <t>Roboty ziemne wykon.koparkami przedsiębier.0,25m3,spycharkami 75KM z transp.samochodami samowył.do 5t do 1km lecz w ziemi w hałdach.Grunt kat.I-III(B.I.nr 8/96 PRZYWÓZ PIASKU NA PODSYPKĘ I OBSYPKĘ</t>
  </si>
  <si>
    <t>Nakłady uzupeł.do tab.0201-0213 za każde dalsze 0,5km odl.transportu ponad 1km samochodami samowył.do 5t po drogach utwardzonych.Grunt kat.I-II(B.I.nr 8/96)</t>
  </si>
  <si>
    <t>Podsypka i obsypka  filtracyjna z piasku w gotowym suchym wykopie wykonywana z gotowego kruszywa.</t>
  </si>
  <si>
    <t>Roboty ziemne wykonywane koparkami przedsiębiernymi 0,25m3 z transportem urobku samochodami samowyładowczymi na odl.do 1km.Kategoria gruntu III (B.I.nr 8/96-WYWÓZ ZIEMI</t>
  </si>
  <si>
    <t>Nakłady uzupeł.do tab.0201-0213 za każde dalsze 0,5km odl.transportu ponad 1km samochodami samowył.do 5t po terenie,drogach grunt.Grunt kat.III-IV(B.I.nr8/96)</t>
  </si>
  <si>
    <t>Utylizacja gruntu</t>
  </si>
  <si>
    <t>Roboty montazowe</t>
  </si>
  <si>
    <t>Montaż rurociągów PE 125x7,1 RC SDR 17</t>
  </si>
  <si>
    <t>Montaż rurociągów PE 63x5,8 RC SDR 17</t>
  </si>
  <si>
    <t>Trójnik PE 125x63</t>
  </si>
  <si>
    <t>Kolano doczołowe PE dn 125 90 st</t>
  </si>
  <si>
    <t>Kolano doczołowe PE dn 125 8 st</t>
  </si>
  <si>
    <t>Kolano doczołowe PE dn 63 90 st</t>
  </si>
  <si>
    <t>Zasuwa kołnierzowa dn 50</t>
  </si>
  <si>
    <t>Zasuwa kołnierzowa dn 100</t>
  </si>
  <si>
    <t>Połączenie kołnierzowe pe/stal 125/100 sdr17* pe100rc, gaz</t>
  </si>
  <si>
    <t>Kolano 90st PE 125-RC SDR 17</t>
  </si>
  <si>
    <t>Kolano stalowe dn 50</t>
  </si>
  <si>
    <t>Mufa elektrooporowa dn63 SDR11</t>
  </si>
  <si>
    <t>Przejście stal/PE 50/63</t>
  </si>
  <si>
    <t>Próba szczelności i wytrzymałości gazowych przyłączy domowych</t>
  </si>
  <si>
    <t>Oznakowanie trasy gazociągu ułożonego w ziemi taśmą z tworzywa sztucz- nego</t>
  </si>
  <si>
    <t>Inwentaryzacja geodezyjna powykonawcza</t>
  </si>
  <si>
    <t>Wykonanie bypassa</t>
  </si>
  <si>
    <t>Włączenie trójnikiem siodłowym z nawiertką dn 125/63 PE</t>
  </si>
  <si>
    <t>Kanalizacja deszczowa</t>
  </si>
  <si>
    <t>Kanały z rur PVC łączonych na wcisk o śr. zewn. 200 mm</t>
  </si>
  <si>
    <t>Kanały z rur PVC łączonych na wcisk o śr. zewn. 315 mm</t>
  </si>
  <si>
    <t>Studzienki ściekowe uliczne betonowe o śr. 500 mm z osadnikiem i syfonem</t>
  </si>
  <si>
    <t>Studnie rewizyjne z kręgów betonowych o śr. 1000 mm w gotowym wykopie o głębokości 3m</t>
  </si>
  <si>
    <t>Studnie rewizyjne z kręgów betonowych o śr. 1000 mm w gotowym wykopie za każde 0.5 m różnicy głębokości</t>
  </si>
  <si>
    <t>[0.5 m] stud.</t>
  </si>
  <si>
    <t>Próba wodna szczelności kanałów rurowych o śr.nominalnej 200 mm</t>
  </si>
  <si>
    <t>odc. -1 prób.</t>
  </si>
  <si>
    <t>Montaż rurociągów PE 90x5,4 RC SDR 17</t>
  </si>
  <si>
    <t>Trójnik PE 125x125</t>
  </si>
  <si>
    <t>Redukcja doczołowa PE 125x90</t>
  </si>
  <si>
    <t>Kolano doczołowe PE dn 125 36 st</t>
  </si>
  <si>
    <t>Kolano doczołowe PE dn 125 10 st</t>
  </si>
  <si>
    <t>Kolano doczołowe PE dn 90 90 st</t>
  </si>
  <si>
    <t>Kolano doczołowe PE dn 90 45 st</t>
  </si>
  <si>
    <t>REDUKCJA PE90/63</t>
  </si>
  <si>
    <t>Zasuwa kołnierzowa dn 80</t>
  </si>
  <si>
    <t>Kolano 90st STAL DN80</t>
  </si>
  <si>
    <t>Likwidacja kolizji 0,4 i 15kV</t>
  </si>
  <si>
    <t>E.-01.00</t>
  </si>
  <si>
    <t>Nasypanie warstwy piasku na dnie rowu kablowego o szerokości do 0.4 m</t>
  </si>
  <si>
    <t>Wyciąganie kabli 0,4kV z rowów kablowych</t>
  </si>
  <si>
    <t>Układanie kabli 0,4kV o masie do 2.0 kg/m w rowach kablowych ręcznie YAKY 4x120mm2</t>
  </si>
  <si>
    <t>Ułożenie rur osłonowych A160PS</t>
  </si>
  <si>
    <t>Ułożenie rur osłonowych A110PS</t>
  </si>
  <si>
    <t>Roboty budowlane</t>
  </si>
  <si>
    <t>Mechaniczny demontaż słupów oświetleniowych</t>
  </si>
  <si>
    <t>słup</t>
  </si>
  <si>
    <t>Ułożenie rur osłonowych z PCW o śr.do 140 mm</t>
  </si>
  <si>
    <t>Przewody uziemiające i wyrównawcze ułożone luzem</t>
  </si>
  <si>
    <t>Łączenie przewodów instalacji odgromowej lub przewodów wyrównawczych z bednarki o przekroju do 120 mm2 w wykopie</t>
  </si>
  <si>
    <t>Układanie kabli o masie do 1.0 kg/m w rurach i słupach</t>
  </si>
  <si>
    <t>Układanie kabli o masie do 1.0 kg/m w rowach kablowych ręcznie</t>
  </si>
  <si>
    <t>Zarobienie na sucho końca kabla 4-żyłowego o przekroju żył do 50 mm2 na napięcie do 1 kV o izolacji i powłoce z tworzyw sztucznych</t>
  </si>
  <si>
    <t>Nawierzchnie po robotach kablowych na chodnikach, wjazdach, placach z płyt betonowych 50x50x7 cm na podsypce cementowo-piaskowej</t>
  </si>
  <si>
    <t>Montaż i stawianie słupów oświetleniowych SAL-9 WŁN</t>
  </si>
  <si>
    <t>Montaż i stawianie słupów oświetleniowych SAL-70G</t>
  </si>
  <si>
    <t>Montaż przewodów do opraw oświetleniowych - wciąganie w słupy, rury osłonowe i wysięgniki przy wysokości latarń do 10 m</t>
  </si>
  <si>
    <t>kpl.przew.</t>
  </si>
  <si>
    <t>Montaż przewodów do opraw oświetleniowych - wciąganie w słupy, rury osłonowe i wysięgniki przy wysokości latarń do 7 m</t>
  </si>
  <si>
    <t>Montaż opraw oświetlenia zewnętrznego na słupie - oprawa LED 67W</t>
  </si>
  <si>
    <t>Badanie linii kablowej N.N.- kabel 4-żyłowy</t>
  </si>
  <si>
    <t>odc.</t>
  </si>
  <si>
    <t>Badania i pomiary instalacji uziemiającej (pierwszy pomiar)</t>
  </si>
  <si>
    <t>Badania i pomiary instalacji skuteczności zerowania (pierwszy pomiar)</t>
  </si>
  <si>
    <t>Pomiary natężenia oświetlenia</t>
  </si>
  <si>
    <t>Mechaniczny demontaż słupów oświetleniowych typu WZ-9</t>
  </si>
  <si>
    <t>Szafka oświetleniowa SO</t>
  </si>
  <si>
    <t>Przewierty mechaniczne dla rury o śr.do 125 mm pod obiektami</t>
  </si>
  <si>
    <t>BRANŻA SANITARNA</t>
  </si>
  <si>
    <t>BRANŻA ELEKTRYCZNA - BUDOWA OŚWIETLENIA</t>
  </si>
  <si>
    <t>BRANŻA ELEKTRYCZNA - LIKWIDACJA KOLIZJI</t>
  </si>
  <si>
    <t>Razem netto zakres Partycypanta</t>
  </si>
  <si>
    <t>Razem brutto zakres Partycypanta</t>
  </si>
  <si>
    <t>Razem netto zakres Gminy</t>
  </si>
  <si>
    <t>Razem brutto zakres Gminy</t>
  </si>
  <si>
    <t>Sieć wodociągowa-Roboty ziemne i montażowe. Zakres W54-W49 wraz z przyłączami</t>
  </si>
  <si>
    <t xml:space="preserve"> Nawierzchnie. Zakres W54-W49 wraz z przyłączami</t>
  </si>
  <si>
    <t>SIEĆ + PRZYŁĄCZA W ZAKRESIE PASA DROGOWEGO</t>
  </si>
  <si>
    <t>Razem netto zakres ZWiK</t>
  </si>
  <si>
    <t>Razem brutto zakres ZWiK</t>
  </si>
  <si>
    <t>ST-KS</t>
  </si>
  <si>
    <t>ST-G</t>
  </si>
  <si>
    <t>ST-KD</t>
  </si>
  <si>
    <t>ST-WO</t>
  </si>
  <si>
    <t>Razem przebudowa netto</t>
  </si>
  <si>
    <t>Razem przebudowa brutto</t>
  </si>
  <si>
    <t xml:space="preserve">Rozbiórka nawierzchni z kostki nieregularnej </t>
  </si>
  <si>
    <t xml:space="preserve">Rozbiórka nawierzchni z płyt drogowych betonowych </t>
  </si>
  <si>
    <t>Rozbiórka nawierzchni betonowych</t>
  </si>
  <si>
    <t>Usuwanie oznakowania śrutownicą (usuwanie bezinwazyjne)</t>
  </si>
  <si>
    <t>Wywiezienie gruzu z terenu rozbiórki wraz z utylizacją</t>
  </si>
  <si>
    <t>Roboty ziemne z wywiezieniem urobku i utylizacją</t>
  </si>
  <si>
    <t>Formowanie i zagęszczanie nasypów</t>
  </si>
  <si>
    <t>Profilowanie i zagęszczanie podłoża pod warstwy konstrukcyjne nawierzchni</t>
  </si>
  <si>
    <t>Wykonanie warstwy wzmacniającej z kryszywa stabilizowanego cementem o grubości po zagęszczeniu 15cm</t>
  </si>
  <si>
    <t>Wjazdy z kostki brukowej betonowej grubości 8cm na podsypce cementowo-piaskowej 3cm z wypełnieniem spoin piaskiem</t>
  </si>
  <si>
    <t>Remonty cząstkowe nawierzchni z kostki nieregularnej o wysokości 8cm na podsypce piaskowej z wypełnieniem spoin piaskiem</t>
  </si>
  <si>
    <t>Obrzeża betonowe o wymiarach 30x8cm na podsypce piaskowej z wypełnieniem spoin zaprawą cementową</t>
  </si>
  <si>
    <t>Humusowanie skarp warstwą humusu grubości 10 cm z obsianiem</t>
  </si>
  <si>
    <t>Plantowanie powierzchni gruntu rodzimego</t>
  </si>
  <si>
    <t xml:space="preserve">Sadzenie  krzewów w dole o średnicy 0,50m i głębokości 0,50m </t>
  </si>
  <si>
    <t>Roboty ziemne z transportem urobku na odkład</t>
  </si>
  <si>
    <t>Ręczne wykopy wąskoprzestrzenne lub jamiste ze skarpami o szerokości dna do 1.5 m i głębokości do 1.5 m ze złożeniem urobku na odkład</t>
  </si>
  <si>
    <t>Zasypywanie wykopów liniowych o ścianach pionowych głębokości do 1.5 m i szerokości 0.8-1.5 m</t>
  </si>
  <si>
    <t>Zagęszczenie nasypów ubijakami mechanicznymi</t>
  </si>
  <si>
    <t>Wykonanie podsypki i obsypki  filtracyjnej z piasku</t>
  </si>
  <si>
    <t>Wywóz ziemi wraz z utylizacją</t>
  </si>
  <si>
    <t>Zasypywanie wykopów wraz z zagęszczeniem</t>
  </si>
  <si>
    <t>Próba szczelności i wytrzymałości</t>
  </si>
  <si>
    <t xml:space="preserve">Wykonanie podsypki i obsypki  filtracyjnej z piasku </t>
  </si>
  <si>
    <t>Studnie rewizyjne z kręgów betonowych o śr. 1000 mm w gotowym wykopie o głębokości 2m</t>
  </si>
  <si>
    <t>Próba wodna szczelności kanałów rurowych</t>
  </si>
  <si>
    <t xml:space="preserve">Kopanie rowów dla kabli </t>
  </si>
  <si>
    <t xml:space="preserve">Nasypanie warstwy piasku na dnie rowu kablowego </t>
  </si>
  <si>
    <t xml:space="preserve">Zasypywanie rowów dla kabli </t>
  </si>
  <si>
    <t xml:space="preserve">Usunięcie warstwy ziemi urodzajnej o grubości do 20 cm </t>
  </si>
  <si>
    <t>Rozbiórka nawierzchni z kostki nieregularnej</t>
  </si>
  <si>
    <t>Rozbiórka nawierzchni bitumicznej</t>
  </si>
  <si>
    <t>Przestawienie śmietnika</t>
  </si>
  <si>
    <t>Wycinka drzew o średnicy 36-45 cm wraz z karczowaniem pni</t>
  </si>
  <si>
    <t>Karczowanie krzaków, zagajników</t>
  </si>
  <si>
    <t>Roboty ziemne z wywozem urobku i utylizacją</t>
  </si>
  <si>
    <t>Wykonanie warstwy wzmacniającej z kruszywa stabilizowanego cementem o grubości po zagęszczeniu 15cm</t>
  </si>
  <si>
    <t>Wjazdy z kostki brukowej betonowej  grubości 8cm na podsypce cementowo-piaskowej 3cm z wypełnieniem spoin piaskiem</t>
  </si>
  <si>
    <t>Remonty cząstkowe chodników z trylinki na podsypce piaskowej z wypełnieniem spoin piaskiem</t>
  </si>
  <si>
    <t>Krawężniki betonowe wtopione o wymiarach 15x22cm na podsypce cementowo-piaskowej, spoiny wypełniane zaprawą</t>
  </si>
  <si>
    <t>Wykopanie drzew z bryłą korzeniową o średnicy 1,01-1,8m w celu przesadzenia</t>
  </si>
  <si>
    <t xml:space="preserve">Próba szczelności i wytrzymałości </t>
  </si>
  <si>
    <t>Trójnik PE 90x63</t>
  </si>
  <si>
    <t>Próba wodna szczelności</t>
  </si>
  <si>
    <t xml:space="preserve">Rozebranie nawierzchni chodników z płyt chodnikowych betonowych </t>
  </si>
  <si>
    <t>Zasypywanie rowów dla kabli</t>
  </si>
  <si>
    <t>Rozebranie nawierzchni chodników z płyt chodnikowych betonowych</t>
  </si>
  <si>
    <t>Układanie kabli o masie do 1.0 kg/m w rowach kablowych</t>
  </si>
  <si>
    <t>Uziomy ze stali profilowanej miedziowane o długości 3 m (metoda wykonania udarowa)</t>
  </si>
  <si>
    <t>Studnie rewizyjne z kręgów betonowych o śr. 1000 mm w gotowym wykopie o głębokości 1,5 m</t>
  </si>
  <si>
    <t>Kopanie rowów dla kabli</t>
  </si>
  <si>
    <t>Demontaż znaków drogowych - ostrzegawczych, zakazu i nakazu</t>
  </si>
  <si>
    <t>,</t>
  </si>
  <si>
    <t>Sadzenie drzew z bryłą korzeniową z zaprawą dołów</t>
  </si>
  <si>
    <t>Sadzenie drzew i krzewów z bryłą korzeniową z zaprawą dołów</t>
  </si>
  <si>
    <t>Wykopanie drzew z bryłą korzeniową o średnicy 0,51-1,0 m w celu przesadzenia</t>
  </si>
  <si>
    <t>Nr sprawy BZP.271.1.20.2021
Załącznik nr 6.3</t>
  </si>
  <si>
    <t>Wykaz wycenionych elementów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</si>
</sst>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b/>
      <sz val="16"/>
      <color indexed="64"/>
      <name val="Century Gothic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indexed="64"/>
      <name val="Arial"/>
      <charset val="1"/>
    </font>
    <font>
      <sz val="10"/>
      <color indexed="64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indexed="64"/>
      <name val="Times New Roman"/>
      <family val="1"/>
      <charset val="238"/>
    </font>
    <font>
      <sz val="12"/>
      <color indexed="64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4"/>
      <color indexed="64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/>
    <xf numFmtId="0" fontId="9" fillId="0" borderId="0"/>
  </cellStyleXfs>
  <cellXfs count="194">
    <xf numFmtId="0" fontId="0" fillId="0" borderId="0" xfId="0"/>
    <xf numFmtId="0" fontId="1" fillId="0" borderId="0" xfId="0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vertical="center" wrapText="1"/>
    </xf>
    <xf numFmtId="2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wrapText="1"/>
    </xf>
    <xf numFmtId="2" fontId="2" fillId="0" borderId="0" xfId="0" applyNumberFormat="1" applyFont="1" applyFill="1" applyAlignment="1">
      <alignment horizontal="right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11" fillId="2" borderId="8" xfId="2" applyNumberFormat="1" applyFont="1" applyFill="1" applyBorder="1" applyAlignment="1">
      <alignment vertical="center" wrapText="1"/>
    </xf>
    <xf numFmtId="0" fontId="11" fillId="2" borderId="8" xfId="2" applyNumberFormat="1" applyFont="1" applyFill="1" applyBorder="1" applyAlignment="1">
      <alignment horizontal="left" vertical="center" wrapText="1"/>
    </xf>
    <xf numFmtId="0" fontId="11" fillId="2" borderId="8" xfId="3" applyNumberFormat="1" applyFont="1" applyFill="1" applyBorder="1" applyAlignment="1">
      <alignment horizontal="center" vertical="center" wrapText="1"/>
    </xf>
    <xf numFmtId="0" fontId="11" fillId="2" borderId="9" xfId="3" applyNumberFormat="1" applyFont="1" applyFill="1" applyBorder="1" applyAlignment="1">
      <alignment horizontal="center" vertical="center" wrapText="1"/>
    </xf>
    <xf numFmtId="0" fontId="11" fillId="2" borderId="9" xfId="2" applyNumberFormat="1" applyFont="1" applyFill="1" applyBorder="1" applyAlignment="1">
      <alignment vertical="center" wrapText="1"/>
    </xf>
    <xf numFmtId="0" fontId="11" fillId="5" borderId="5" xfId="2" applyNumberFormat="1" applyFont="1" applyFill="1" applyBorder="1" applyAlignment="1">
      <alignment vertical="center" wrapText="1"/>
    </xf>
    <xf numFmtId="0" fontId="11" fillId="5" borderId="5" xfId="2" applyNumberFormat="1" applyFont="1" applyFill="1" applyBorder="1" applyAlignment="1">
      <alignment horizontal="left" vertical="center" wrapText="1"/>
    </xf>
    <xf numFmtId="0" fontId="11" fillId="5" borderId="5" xfId="3" applyNumberFormat="1" applyFont="1" applyFill="1" applyBorder="1" applyAlignment="1">
      <alignment horizontal="center" vertical="center" wrapText="1"/>
    </xf>
    <xf numFmtId="0" fontId="11" fillId="5" borderId="6" xfId="3" applyNumberFormat="1" applyFont="1" applyFill="1" applyBorder="1" applyAlignment="1">
      <alignment horizontal="center" vertical="center" wrapText="1"/>
    </xf>
    <xf numFmtId="0" fontId="11" fillId="5" borderId="1" xfId="2" applyNumberFormat="1" applyFont="1" applyFill="1" applyBorder="1" applyAlignment="1">
      <alignment horizontal="center" vertical="center" wrapText="1"/>
    </xf>
    <xf numFmtId="0" fontId="12" fillId="0" borderId="5" xfId="2" applyNumberFormat="1" applyFont="1" applyBorder="1" applyAlignment="1">
      <alignment horizontal="center" vertical="top" wrapText="1"/>
    </xf>
    <xf numFmtId="0" fontId="12" fillId="0" borderId="5" xfId="2" applyNumberFormat="1" applyFont="1" applyBorder="1" applyAlignment="1">
      <alignment horizontal="left" vertical="top" wrapText="1"/>
    </xf>
    <xf numFmtId="0" fontId="12" fillId="0" borderId="5" xfId="3" applyNumberFormat="1" applyFont="1" applyBorder="1" applyAlignment="1">
      <alignment horizontal="center" vertical="center" wrapText="1"/>
    </xf>
    <xf numFmtId="0" fontId="12" fillId="0" borderId="6" xfId="3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1" fillId="5" borderId="10" xfId="2" applyNumberFormat="1" applyFont="1" applyFill="1" applyBorder="1" applyAlignment="1">
      <alignment vertical="center" wrapText="1"/>
    </xf>
    <xf numFmtId="0" fontId="11" fillId="5" borderId="6" xfId="2" applyNumberFormat="1" applyFont="1" applyFill="1" applyBorder="1" applyAlignment="1">
      <alignment vertical="center" wrapText="1"/>
    </xf>
    <xf numFmtId="0" fontId="12" fillId="0" borderId="10" xfId="2" applyNumberFormat="1" applyFont="1" applyBorder="1" applyAlignment="1">
      <alignment vertical="top" wrapText="1"/>
    </xf>
    <xf numFmtId="0" fontId="12" fillId="0" borderId="6" xfId="2" applyNumberFormat="1" applyFont="1" applyBorder="1" applyAlignment="1">
      <alignment vertical="top" wrapText="1"/>
    </xf>
    <xf numFmtId="0" fontId="11" fillId="2" borderId="5" xfId="2" applyNumberFormat="1" applyFont="1" applyFill="1" applyBorder="1" applyAlignment="1">
      <alignment vertical="center" wrapText="1"/>
    </xf>
    <xf numFmtId="0" fontId="11" fillId="2" borderId="5" xfId="2" applyNumberFormat="1" applyFont="1" applyFill="1" applyBorder="1" applyAlignment="1">
      <alignment horizontal="left" vertical="center" wrapText="1"/>
    </xf>
    <xf numFmtId="0" fontId="11" fillId="2" borderId="5" xfId="3" applyNumberFormat="1" applyFont="1" applyFill="1" applyBorder="1" applyAlignment="1">
      <alignment horizontal="center" vertical="center" wrapText="1"/>
    </xf>
    <xf numFmtId="0" fontId="11" fillId="2" borderId="6" xfId="3" applyNumberFormat="1" applyFont="1" applyFill="1" applyBorder="1" applyAlignment="1">
      <alignment horizontal="center" vertical="center" wrapText="1"/>
    </xf>
    <xf numFmtId="0" fontId="11" fillId="2" borderId="10" xfId="2" applyNumberFormat="1" applyFont="1" applyFill="1" applyBorder="1" applyAlignment="1">
      <alignment vertical="center" wrapText="1"/>
    </xf>
    <xf numFmtId="0" fontId="11" fillId="2" borderId="6" xfId="2" applyNumberFormat="1" applyFont="1" applyFill="1" applyBorder="1" applyAlignment="1">
      <alignment vertical="center" wrapText="1"/>
    </xf>
    <xf numFmtId="0" fontId="12" fillId="0" borderId="1" xfId="2" applyNumberFormat="1" applyFont="1" applyBorder="1" applyAlignment="1">
      <alignment horizontal="center" vertical="center" wrapText="1"/>
    </xf>
    <xf numFmtId="0" fontId="11" fillId="5" borderId="8" xfId="2" applyNumberFormat="1" applyFont="1" applyFill="1" applyBorder="1" applyAlignment="1">
      <alignment vertical="center" wrapText="1"/>
    </xf>
    <xf numFmtId="0" fontId="11" fillId="5" borderId="9" xfId="2" applyNumberFormat="1" applyFont="1" applyFill="1" applyBorder="1" applyAlignment="1">
      <alignment vertical="center" wrapText="1"/>
    </xf>
    <xf numFmtId="0" fontId="12" fillId="0" borderId="1" xfId="2" applyNumberFormat="1" applyFont="1" applyBorder="1" applyAlignment="1">
      <alignment horizontal="center" wrapText="1"/>
    </xf>
    <xf numFmtId="0" fontId="11" fillId="5" borderId="1" xfId="2" applyNumberFormat="1" applyFont="1" applyFill="1" applyBorder="1" applyAlignment="1">
      <alignment horizontal="center" wrapText="1"/>
    </xf>
    <xf numFmtId="0" fontId="12" fillId="0" borderId="1" xfId="2" applyNumberFormat="1" applyFont="1" applyBorder="1" applyAlignment="1">
      <alignment horizontal="center" vertical="top" wrapText="1"/>
    </xf>
    <xf numFmtId="0" fontId="12" fillId="0" borderId="1" xfId="2" applyNumberFormat="1" applyFont="1" applyBorder="1" applyAlignment="1">
      <alignment horizontal="left" vertical="top" wrapText="1"/>
    </xf>
    <xf numFmtId="0" fontId="12" fillId="0" borderId="7" xfId="3" applyNumberFormat="1" applyFont="1" applyBorder="1" applyAlignment="1">
      <alignment horizontal="center" vertical="center" wrapText="1"/>
    </xf>
    <xf numFmtId="0" fontId="12" fillId="0" borderId="4" xfId="3" applyNumberFormat="1" applyFont="1" applyBorder="1" applyAlignment="1">
      <alignment horizontal="center" vertical="center" wrapText="1"/>
    </xf>
    <xf numFmtId="0" fontId="12" fillId="0" borderId="1" xfId="2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5" borderId="5" xfId="0" applyNumberFormat="1" applyFont="1" applyFill="1" applyBorder="1" applyAlignment="1">
      <alignment vertical="center" wrapText="1"/>
    </xf>
    <xf numFmtId="0" fontId="11" fillId="5" borderId="5" xfId="0" applyNumberFormat="1" applyFont="1" applyFill="1" applyBorder="1" applyAlignment="1">
      <alignment horizontal="center" vertical="center" wrapText="1"/>
    </xf>
    <xf numFmtId="0" fontId="11" fillId="5" borderId="5" xfId="0" applyNumberFormat="1" applyFont="1" applyFill="1" applyBorder="1" applyAlignment="1">
      <alignment horizontal="left" vertical="center" wrapText="1"/>
    </xf>
    <xf numFmtId="0" fontId="12" fillId="0" borderId="5" xfId="0" applyNumberFormat="1" applyFont="1" applyBorder="1" applyAlignment="1">
      <alignment horizontal="center" vertical="top" wrapText="1"/>
    </xf>
    <xf numFmtId="0" fontId="12" fillId="0" borderId="5" xfId="0" applyNumberFormat="1" applyFont="1" applyBorder="1" applyAlignment="1">
      <alignment horizontal="left" vertical="top" wrapText="1"/>
    </xf>
    <xf numFmtId="0" fontId="12" fillId="0" borderId="5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5" borderId="1" xfId="0" applyNumberFormat="1" applyFont="1" applyFill="1" applyBorder="1" applyAlignment="1">
      <alignment vertical="center" wrapText="1"/>
    </xf>
    <xf numFmtId="0" fontId="11" fillId="5" borderId="8" xfId="0" applyNumberFormat="1" applyFont="1" applyFill="1" applyBorder="1" applyAlignment="1">
      <alignment vertical="center" wrapText="1"/>
    </xf>
    <xf numFmtId="0" fontId="11" fillId="5" borderId="8" xfId="0" applyNumberFormat="1" applyFont="1" applyFill="1" applyBorder="1" applyAlignment="1">
      <alignment horizontal="center" vertical="center" wrapText="1"/>
    </xf>
    <xf numFmtId="0" fontId="11" fillId="5" borderId="8" xfId="0" applyNumberFormat="1" applyFont="1" applyFill="1" applyBorder="1" applyAlignment="1">
      <alignment horizontal="left" vertical="center" wrapText="1"/>
    </xf>
    <xf numFmtId="0" fontId="11" fillId="5" borderId="3" xfId="0" applyNumberFormat="1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1" fillId="2" borderId="5" xfId="2" applyNumberFormat="1" applyFont="1" applyFill="1" applyBorder="1" applyAlignment="1">
      <alignment horizontal="center" vertical="center" wrapText="1"/>
    </xf>
    <xf numFmtId="0" fontId="11" fillId="5" borderId="5" xfId="2" applyNumberFormat="1" applyFont="1" applyFill="1" applyBorder="1" applyAlignment="1">
      <alignment horizontal="center" vertical="center" wrapText="1"/>
    </xf>
    <xf numFmtId="0" fontId="12" fillId="0" borderId="5" xfId="2" applyNumberFormat="1" applyFont="1" applyBorder="1" applyAlignment="1">
      <alignment horizontal="center" vertical="center" wrapText="1"/>
    </xf>
    <xf numFmtId="0" fontId="12" fillId="0" borderId="6" xfId="2" applyNumberFormat="1" applyFont="1" applyBorder="1" applyAlignment="1">
      <alignment horizontal="right" vertical="center" wrapText="1"/>
    </xf>
    <xf numFmtId="0" fontId="12" fillId="0" borderId="7" xfId="2" applyNumberFormat="1" applyFont="1" applyBorder="1" applyAlignment="1">
      <alignment horizontal="center" vertical="top" wrapText="1"/>
    </xf>
    <xf numFmtId="0" fontId="12" fillId="0" borderId="7" xfId="2" applyNumberFormat="1" applyFont="1" applyBorder="1" applyAlignment="1">
      <alignment horizontal="left" vertical="top" wrapText="1"/>
    </xf>
    <xf numFmtId="0" fontId="12" fillId="0" borderId="7" xfId="2" applyNumberFormat="1" applyFont="1" applyBorder="1" applyAlignment="1">
      <alignment horizontal="center" vertical="center" wrapText="1"/>
    </xf>
    <xf numFmtId="0" fontId="12" fillId="0" borderId="4" xfId="2" applyNumberFormat="1" applyFont="1" applyBorder="1" applyAlignment="1">
      <alignment horizontal="right" vertical="center" wrapText="1"/>
    </xf>
    <xf numFmtId="0" fontId="11" fillId="2" borderId="5" xfId="3" applyNumberFormat="1" applyFont="1" applyFill="1" applyBorder="1" applyAlignment="1">
      <alignment vertical="center" wrapText="1"/>
    </xf>
    <xf numFmtId="0" fontId="11" fillId="2" borderId="5" xfId="3" applyNumberFormat="1" applyFont="1" applyFill="1" applyBorder="1" applyAlignment="1">
      <alignment horizontal="left" vertical="center" wrapText="1"/>
    </xf>
    <xf numFmtId="0" fontId="11" fillId="5" borderId="5" xfId="3" applyNumberFormat="1" applyFont="1" applyFill="1" applyBorder="1" applyAlignment="1">
      <alignment vertical="center" wrapText="1"/>
    </xf>
    <xf numFmtId="0" fontId="11" fillId="5" borderId="5" xfId="3" applyNumberFormat="1" applyFont="1" applyFill="1" applyBorder="1" applyAlignment="1">
      <alignment horizontal="left" vertical="center" wrapText="1"/>
    </xf>
    <xf numFmtId="0" fontId="12" fillId="0" borderId="5" xfId="3" applyNumberFormat="1" applyFont="1" applyBorder="1" applyAlignment="1">
      <alignment horizontal="center" vertical="top" wrapText="1"/>
    </xf>
    <xf numFmtId="0" fontId="12" fillId="0" borderId="5" xfId="3" applyNumberFormat="1" applyFont="1" applyBorder="1" applyAlignment="1">
      <alignment horizontal="left" vertical="top" wrapText="1"/>
    </xf>
    <xf numFmtId="0" fontId="11" fillId="2" borderId="8" xfId="2" applyNumberFormat="1" applyFont="1" applyFill="1" applyBorder="1" applyAlignment="1">
      <alignment horizontal="center" vertical="center" wrapText="1"/>
    </xf>
    <xf numFmtId="0" fontId="12" fillId="0" borderId="5" xfId="3" applyNumberFormat="1" applyFont="1" applyBorder="1" applyAlignment="1">
      <alignment horizontal="right" vertical="center" wrapText="1"/>
    </xf>
    <xf numFmtId="0" fontId="11" fillId="2" borderId="8" xfId="3" applyNumberFormat="1" applyFont="1" applyFill="1" applyBorder="1" applyAlignment="1">
      <alignment vertical="center" wrapText="1"/>
    </xf>
    <xf numFmtId="0" fontId="11" fillId="2" borderId="8" xfId="3" applyNumberFormat="1" applyFont="1" applyFill="1" applyBorder="1" applyAlignment="1">
      <alignment horizontal="left" vertical="center" wrapText="1"/>
    </xf>
    <xf numFmtId="0" fontId="11" fillId="5" borderId="1" xfId="2" applyNumberFormat="1" applyFont="1" applyFill="1" applyBorder="1" applyAlignment="1">
      <alignment vertical="center" wrapText="1"/>
    </xf>
    <xf numFmtId="0" fontId="11" fillId="5" borderId="1" xfId="2" applyNumberFormat="1" applyFont="1" applyFill="1" applyBorder="1" applyAlignment="1">
      <alignment horizontal="left" vertical="center" wrapText="1"/>
    </xf>
    <xf numFmtId="0" fontId="12" fillId="0" borderId="1" xfId="2" applyNumberFormat="1" applyFont="1" applyBorder="1" applyAlignment="1">
      <alignment horizontal="right" vertical="center" wrapText="1"/>
    </xf>
    <xf numFmtId="0" fontId="11" fillId="2" borderId="1" xfId="2" applyNumberFormat="1" applyFont="1" applyFill="1" applyBorder="1" applyAlignment="1">
      <alignment vertical="center" wrapText="1"/>
    </xf>
    <xf numFmtId="0" fontId="11" fillId="2" borderId="1" xfId="2" applyNumberFormat="1" applyFont="1" applyFill="1" applyBorder="1" applyAlignment="1">
      <alignment horizontal="center" vertical="center" wrapText="1"/>
    </xf>
    <xf numFmtId="0" fontId="11" fillId="2" borderId="1" xfId="2" applyNumberFormat="1" applyFont="1" applyFill="1" applyBorder="1" applyAlignment="1">
      <alignment horizontal="left" vertical="center" wrapText="1"/>
    </xf>
    <xf numFmtId="0" fontId="11" fillId="5" borderId="1" xfId="0" applyNumberFormat="1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right" wrapText="1"/>
    </xf>
    <xf numFmtId="0" fontId="11" fillId="5" borderId="5" xfId="0" applyNumberFormat="1" applyFont="1" applyFill="1" applyBorder="1" applyAlignment="1">
      <alignment horizontal="right" wrapText="1"/>
    </xf>
    <xf numFmtId="0" fontId="12" fillId="0" borderId="5" xfId="0" applyNumberFormat="1" applyFont="1" applyBorder="1" applyAlignment="1">
      <alignment wrapText="1"/>
    </xf>
    <xf numFmtId="0" fontId="11" fillId="5" borderId="5" xfId="0" applyNumberFormat="1" applyFont="1" applyFill="1" applyBorder="1" applyAlignment="1">
      <alignment wrapText="1"/>
    </xf>
    <xf numFmtId="44" fontId="0" fillId="0" borderId="2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11" fillId="5" borderId="5" xfId="0" applyNumberFormat="1" applyFont="1" applyFill="1" applyBorder="1" applyAlignment="1">
      <alignment horizontal="center" vertical="center" wrapText="1"/>
    </xf>
    <xf numFmtId="44" fontId="11" fillId="5" borderId="1" xfId="0" applyNumberFormat="1" applyFont="1" applyFill="1" applyBorder="1" applyAlignment="1">
      <alignment horizontal="center" vertical="center" wrapText="1"/>
    </xf>
    <xf numFmtId="44" fontId="0" fillId="0" borderId="11" xfId="0" applyNumberFormat="1" applyBorder="1" applyAlignment="1">
      <alignment horizontal="center" vertical="center"/>
    </xf>
    <xf numFmtId="44" fontId="14" fillId="4" borderId="1" xfId="0" applyNumberFormat="1" applyFont="1" applyFill="1" applyBorder="1" applyAlignment="1">
      <alignment horizontal="center" vertical="center" wrapText="1"/>
    </xf>
    <xf numFmtId="44" fontId="11" fillId="2" borderId="9" xfId="2" applyNumberFormat="1" applyFont="1" applyFill="1" applyBorder="1" applyAlignment="1">
      <alignment horizontal="center" vertical="center" wrapText="1"/>
    </xf>
    <xf numFmtId="44" fontId="11" fillId="5" borderId="6" xfId="2" applyNumberFormat="1" applyFont="1" applyFill="1" applyBorder="1" applyAlignment="1">
      <alignment horizontal="center" vertical="center" wrapText="1"/>
    </xf>
    <xf numFmtId="44" fontId="11" fillId="5" borderId="1" xfId="2" applyNumberFormat="1" applyFont="1" applyFill="1" applyBorder="1" applyAlignment="1">
      <alignment horizontal="center" vertical="center" wrapText="1"/>
    </xf>
    <xf numFmtId="44" fontId="11" fillId="2" borderId="1" xfId="2" applyNumberFormat="1" applyFont="1" applyFill="1" applyBorder="1" applyAlignment="1">
      <alignment horizontal="center" vertical="center" wrapText="1"/>
    </xf>
    <xf numFmtId="44" fontId="14" fillId="4" borderId="1" xfId="2" applyNumberFormat="1" applyFont="1" applyFill="1" applyBorder="1" applyAlignment="1">
      <alignment horizontal="center" vertical="center" wrapText="1"/>
    </xf>
    <xf numFmtId="44" fontId="14" fillId="4" borderId="13" xfId="2" applyNumberFormat="1" applyFont="1" applyFill="1" applyBorder="1" applyAlignment="1">
      <alignment horizontal="center" vertical="center" wrapText="1"/>
    </xf>
    <xf numFmtId="44" fontId="11" fillId="2" borderId="3" xfId="3" applyNumberFormat="1" applyFont="1" applyFill="1" applyBorder="1" applyAlignment="1">
      <alignment horizontal="center" wrapText="1"/>
    </xf>
    <xf numFmtId="44" fontId="0" fillId="0" borderId="1" xfId="0" applyNumberFormat="1" applyBorder="1" applyAlignment="1">
      <alignment horizont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 wrapText="1"/>
    </xf>
    <xf numFmtId="44" fontId="2" fillId="4" borderId="1" xfId="0" applyNumberFormat="1" applyFont="1" applyFill="1" applyBorder="1" applyAlignment="1">
      <alignment horizontal="center" vertical="center" wrapText="1"/>
    </xf>
    <xf numFmtId="44" fontId="11" fillId="2" borderId="1" xfId="3" applyNumberFormat="1" applyFont="1" applyFill="1" applyBorder="1" applyAlignment="1">
      <alignment horizontal="center" vertical="center" wrapText="1"/>
    </xf>
    <xf numFmtId="44" fontId="11" fillId="5" borderId="1" xfId="3" applyNumberFormat="1" applyFont="1" applyFill="1" applyBorder="1" applyAlignment="1">
      <alignment horizontal="center" vertical="center" wrapText="1"/>
    </xf>
    <xf numFmtId="0" fontId="14" fillId="4" borderId="1" xfId="2" applyNumberFormat="1" applyFont="1" applyFill="1" applyBorder="1" applyAlignment="1">
      <alignment vertical="center" wrapText="1"/>
    </xf>
    <xf numFmtId="44" fontId="1" fillId="0" borderId="1" xfId="1" applyNumberFormat="1" applyFont="1" applyBorder="1" applyAlignment="1">
      <alignment horizontal="center" vertical="center"/>
    </xf>
    <xf numFmtId="44" fontId="1" fillId="4" borderId="1" xfId="0" applyNumberFormat="1" applyFont="1" applyFill="1" applyBorder="1" applyAlignment="1">
      <alignment horizontal="center" vertical="center"/>
    </xf>
    <xf numFmtId="44" fontId="6" fillId="6" borderId="1" xfId="0" applyNumberFormat="1" applyFont="1" applyFill="1" applyBorder="1" applyAlignment="1">
      <alignment horizontal="center" vertical="center"/>
    </xf>
    <xf numFmtId="44" fontId="11" fillId="2" borderId="8" xfId="2" applyNumberFormat="1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/>
    </xf>
    <xf numFmtId="44" fontId="11" fillId="5" borderId="10" xfId="2" applyNumberFormat="1" applyFont="1" applyFill="1" applyBorder="1" applyAlignment="1">
      <alignment horizontal="center" vertical="center" wrapText="1"/>
    </xf>
    <xf numFmtId="44" fontId="12" fillId="0" borderId="10" xfId="2" applyNumberFormat="1" applyFont="1" applyBorder="1" applyAlignment="1">
      <alignment horizontal="center" vertical="center" wrapText="1"/>
    </xf>
    <xf numFmtId="44" fontId="12" fillId="0" borderId="6" xfId="2" applyNumberFormat="1" applyFont="1" applyBorder="1" applyAlignment="1">
      <alignment horizontal="center" vertical="center" wrapText="1"/>
    </xf>
    <xf numFmtId="44" fontId="11" fillId="2" borderId="10" xfId="2" applyNumberFormat="1" applyFont="1" applyFill="1" applyBorder="1" applyAlignment="1">
      <alignment horizontal="center" vertical="center" wrapText="1"/>
    </xf>
    <xf numFmtId="44" fontId="11" fillId="2" borderId="6" xfId="2" applyNumberFormat="1" applyFont="1" applyFill="1" applyBorder="1" applyAlignment="1">
      <alignment horizontal="center" vertical="center" wrapText="1"/>
    </xf>
    <xf numFmtId="44" fontId="11" fillId="5" borderId="5" xfId="2" applyNumberFormat="1" applyFont="1" applyFill="1" applyBorder="1" applyAlignment="1">
      <alignment horizontal="center" vertical="center" wrapText="1"/>
    </xf>
    <xf numFmtId="44" fontId="12" fillId="0" borderId="1" xfId="2" applyNumberFormat="1" applyFont="1" applyBorder="1" applyAlignment="1">
      <alignment horizontal="center" vertical="center" wrapText="1"/>
    </xf>
    <xf numFmtId="44" fontId="11" fillId="5" borderId="8" xfId="2" applyNumberFormat="1" applyFont="1" applyFill="1" applyBorder="1" applyAlignment="1">
      <alignment horizontal="center" vertical="center" wrapText="1"/>
    </xf>
    <xf numFmtId="44" fontId="11" fillId="5" borderId="9" xfId="2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0" fontId="12" fillId="7" borderId="5" xfId="3" applyNumberFormat="1" applyFont="1" applyFill="1" applyBorder="1" applyAlignment="1">
      <alignment horizontal="left" vertical="top" wrapText="1"/>
    </xf>
    <xf numFmtId="0" fontId="12" fillId="7" borderId="5" xfId="3" applyNumberFormat="1" applyFont="1" applyFill="1" applyBorder="1" applyAlignment="1">
      <alignment horizontal="center" vertical="center" wrapText="1"/>
    </xf>
    <xf numFmtId="0" fontId="12" fillId="7" borderId="5" xfId="3" applyNumberFormat="1" applyFont="1" applyFill="1" applyBorder="1" applyAlignment="1">
      <alignment horizontal="right" vertical="center" wrapText="1"/>
    </xf>
    <xf numFmtId="44" fontId="2" fillId="7" borderId="1" xfId="0" applyNumberFormat="1" applyFont="1" applyFill="1" applyBorder="1" applyAlignment="1">
      <alignment horizontal="center" vertical="center" wrapText="1"/>
    </xf>
    <xf numFmtId="0" fontId="12" fillId="7" borderId="5" xfId="0" applyNumberFormat="1" applyFont="1" applyFill="1" applyBorder="1" applyAlignment="1">
      <alignment horizontal="left" vertical="top" wrapText="1"/>
    </xf>
    <xf numFmtId="0" fontId="12" fillId="7" borderId="1" xfId="2" applyNumberFormat="1" applyFont="1" applyFill="1" applyBorder="1" applyAlignment="1">
      <alignment horizontal="center" vertical="top" wrapText="1"/>
    </xf>
    <xf numFmtId="0" fontId="12" fillId="7" borderId="1" xfId="2" applyNumberFormat="1" applyFont="1" applyFill="1" applyBorder="1" applyAlignment="1">
      <alignment horizontal="left" vertical="top" wrapText="1"/>
    </xf>
    <xf numFmtId="0" fontId="12" fillId="7" borderId="1" xfId="2" applyNumberFormat="1" applyFont="1" applyFill="1" applyBorder="1" applyAlignment="1">
      <alignment horizontal="center" vertical="center" wrapText="1"/>
    </xf>
    <xf numFmtId="0" fontId="12" fillId="7" borderId="1" xfId="2" applyNumberFormat="1" applyFont="1" applyFill="1" applyBorder="1" applyAlignment="1">
      <alignment horizontal="right" vertical="center" wrapText="1"/>
    </xf>
    <xf numFmtId="44" fontId="0" fillId="7" borderId="1" xfId="0" applyNumberFormat="1" applyFill="1" applyBorder="1" applyAlignment="1">
      <alignment horizontal="center" vertical="center"/>
    </xf>
    <xf numFmtId="0" fontId="12" fillId="7" borderId="5" xfId="3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right" wrapText="1"/>
    </xf>
    <xf numFmtId="0" fontId="15" fillId="0" borderId="12" xfId="0" applyFont="1" applyFill="1" applyBorder="1" applyAlignment="1">
      <alignment horizontal="right" wrapText="1"/>
    </xf>
    <xf numFmtId="0" fontId="15" fillId="0" borderId="13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right" vertical="center"/>
    </xf>
    <xf numFmtId="0" fontId="11" fillId="2" borderId="18" xfId="2" applyNumberFormat="1" applyFont="1" applyFill="1" applyBorder="1" applyAlignment="1">
      <alignment horizontal="center" vertical="center" wrapText="1"/>
    </xf>
    <xf numFmtId="0" fontId="11" fillId="2" borderId="17" xfId="2" applyNumberFormat="1" applyFont="1" applyFill="1" applyBorder="1" applyAlignment="1">
      <alignment horizontal="center" vertical="center" wrapText="1"/>
    </xf>
    <xf numFmtId="0" fontId="11" fillId="2" borderId="19" xfId="2" applyNumberFormat="1" applyFont="1" applyFill="1" applyBorder="1" applyAlignment="1">
      <alignment horizontal="center" vertical="center" wrapText="1"/>
    </xf>
    <xf numFmtId="0" fontId="11" fillId="2" borderId="7" xfId="2" applyNumberFormat="1" applyFont="1" applyFill="1" applyBorder="1" applyAlignment="1">
      <alignment horizontal="center" vertical="center" wrapText="1"/>
    </xf>
    <xf numFmtId="0" fontId="11" fillId="2" borderId="14" xfId="2" applyNumberFormat="1" applyFont="1" applyFill="1" applyBorder="1" applyAlignment="1">
      <alignment horizontal="center" vertical="center" wrapText="1"/>
    </xf>
    <xf numFmtId="0" fontId="11" fillId="2" borderId="15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 wrapText="1"/>
    </xf>
    <xf numFmtId="0" fontId="11" fillId="2" borderId="10" xfId="2" applyNumberFormat="1" applyFont="1" applyFill="1" applyBorder="1" applyAlignment="1">
      <alignment horizontal="center" vertical="center" wrapText="1"/>
    </xf>
    <xf numFmtId="0" fontId="11" fillId="2" borderId="20" xfId="2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4" fillId="3" borderId="11" xfId="0" applyNumberFormat="1" applyFont="1" applyFill="1" applyBorder="1" applyAlignment="1">
      <alignment horizontal="center" vertical="center" wrapText="1"/>
    </xf>
    <xf numFmtId="0" fontId="14" fillId="4" borderId="2" xfId="2" applyNumberFormat="1" applyFont="1" applyFill="1" applyBorder="1" applyAlignment="1">
      <alignment horizontal="center" vertical="center" wrapText="1"/>
    </xf>
    <xf numFmtId="0" fontId="14" fillId="4" borderId="12" xfId="2" applyNumberFormat="1" applyFont="1" applyFill="1" applyBorder="1" applyAlignment="1">
      <alignment horizontal="center" vertical="center" wrapText="1"/>
    </xf>
    <xf numFmtId="0" fontId="14" fillId="4" borderId="2" xfId="0" applyNumberFormat="1" applyFont="1" applyFill="1" applyBorder="1" applyAlignment="1">
      <alignment horizontal="center" vertical="center" wrapText="1"/>
    </xf>
    <xf numFmtId="0" fontId="14" fillId="4" borderId="12" xfId="0" applyNumberFormat="1" applyFont="1" applyFill="1" applyBorder="1" applyAlignment="1">
      <alignment horizontal="center" vertical="center" wrapText="1"/>
    </xf>
    <xf numFmtId="0" fontId="14" fillId="2" borderId="16" xfId="0" applyNumberFormat="1" applyFont="1" applyFill="1" applyBorder="1" applyAlignment="1">
      <alignment horizontal="center" vertical="center" wrapText="1"/>
    </xf>
    <xf numFmtId="0" fontId="14" fillId="2" borderId="1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4" fillId="4" borderId="13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right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top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4">
    <cellStyle name="Normalny" xfId="0" builtinId="0"/>
    <cellStyle name="Normalny 2" xfId="2"/>
    <cellStyle name="Normalny 3" xfId="3"/>
    <cellStyle name="Walu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73"/>
  <sheetViews>
    <sheetView tabSelected="1" view="pageBreakPreview" zoomScale="80" zoomScaleNormal="80" zoomScaleSheetLayoutView="80" workbookViewId="0">
      <selection activeCell="A4" sqref="A4:G5"/>
    </sheetView>
  </sheetViews>
  <sheetFormatPr defaultColWidth="10" defaultRowHeight="17.25" x14ac:dyDescent="0.3"/>
  <cols>
    <col min="1" max="1" width="8.7109375" style="17" customWidth="1"/>
    <col min="2" max="2" width="26.42578125" style="17" customWidth="1"/>
    <col min="3" max="3" width="69.7109375" style="15" customWidth="1"/>
    <col min="4" max="4" width="15.5703125" style="15" customWidth="1"/>
    <col min="5" max="5" width="12.28515625" style="15" customWidth="1"/>
    <col min="6" max="6" width="15.28515625" style="15" customWidth="1"/>
    <col min="7" max="7" width="19" style="15" customWidth="1"/>
    <col min="8" max="55" width="10" style="14"/>
    <col min="56" max="16384" width="10" style="15"/>
  </cols>
  <sheetData>
    <row r="1" spans="1:7" x14ac:dyDescent="0.3">
      <c r="A1" s="2"/>
      <c r="B1" s="2"/>
      <c r="C1" s="4"/>
      <c r="D1" s="4"/>
      <c r="E1" s="185" t="s">
        <v>525</v>
      </c>
      <c r="F1" s="185"/>
      <c r="G1" s="185"/>
    </row>
    <row r="2" spans="1:7" x14ac:dyDescent="0.3">
      <c r="A2" s="2"/>
      <c r="B2" s="2"/>
      <c r="C2" s="4"/>
      <c r="D2" s="4"/>
      <c r="E2" s="185"/>
      <c r="F2" s="185"/>
      <c r="G2" s="185"/>
    </row>
    <row r="3" spans="1:7" x14ac:dyDescent="0.3">
      <c r="A3" s="2"/>
      <c r="B3" s="2"/>
      <c r="C3" s="3"/>
      <c r="D3" s="4"/>
      <c r="E3" s="185"/>
      <c r="F3" s="185"/>
      <c r="G3" s="185"/>
    </row>
    <row r="4" spans="1:7" x14ac:dyDescent="0.3">
      <c r="A4" s="186" t="s">
        <v>526</v>
      </c>
      <c r="B4" s="186"/>
      <c r="C4" s="186"/>
      <c r="D4" s="186"/>
      <c r="E4" s="186"/>
      <c r="F4" s="186"/>
      <c r="G4" s="186"/>
    </row>
    <row r="5" spans="1:7" x14ac:dyDescent="0.3">
      <c r="A5" s="186"/>
      <c r="B5" s="186"/>
      <c r="C5" s="186"/>
      <c r="D5" s="186"/>
      <c r="E5" s="186"/>
      <c r="F5" s="186"/>
      <c r="G5" s="186"/>
    </row>
    <row r="6" spans="1:7" x14ac:dyDescent="0.3">
      <c r="A6" s="2"/>
      <c r="B6" s="2"/>
      <c r="C6" s="3"/>
      <c r="D6" s="4"/>
      <c r="E6" s="5"/>
      <c r="F6" s="6"/>
      <c r="G6" s="6"/>
    </row>
    <row r="7" spans="1:7" ht="51.75" x14ac:dyDescent="0.3">
      <c r="A7" s="7" t="s">
        <v>1</v>
      </c>
      <c r="B7" s="7"/>
      <c r="C7" s="8" t="s">
        <v>2</v>
      </c>
      <c r="D7" s="8" t="s">
        <v>3</v>
      </c>
      <c r="E7" s="8" t="s">
        <v>4</v>
      </c>
      <c r="F7" s="9" t="s">
        <v>5</v>
      </c>
      <c r="G7" s="9" t="s">
        <v>6</v>
      </c>
    </row>
    <row r="8" spans="1:7" x14ac:dyDescent="0.3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  <c r="G8" s="7">
        <v>6</v>
      </c>
    </row>
    <row r="9" spans="1:7" ht="27.75" customHeight="1" x14ac:dyDescent="0.3">
      <c r="A9" s="183" t="s">
        <v>277</v>
      </c>
      <c r="B9" s="183"/>
      <c r="C9" s="183"/>
      <c r="D9" s="183"/>
      <c r="E9" s="183"/>
      <c r="F9" s="183"/>
      <c r="G9" s="183"/>
    </row>
    <row r="10" spans="1:7" customFormat="1" ht="24.75" customHeight="1" x14ac:dyDescent="0.25">
      <c r="A10" s="179" t="s">
        <v>350</v>
      </c>
      <c r="B10" s="180"/>
      <c r="C10" s="180"/>
      <c r="D10" s="180"/>
      <c r="E10" s="184"/>
      <c r="F10" s="101"/>
      <c r="G10" s="101"/>
    </row>
    <row r="11" spans="1:7" customFormat="1" ht="15.75" x14ac:dyDescent="0.25">
      <c r="A11" s="60"/>
      <c r="B11" s="61" t="s">
        <v>284</v>
      </c>
      <c r="C11" s="62" t="s">
        <v>285</v>
      </c>
      <c r="D11" s="60"/>
      <c r="E11" s="60"/>
      <c r="F11" s="109"/>
      <c r="G11" s="110"/>
    </row>
    <row r="12" spans="1:7" customFormat="1" ht="31.5" x14ac:dyDescent="0.25">
      <c r="A12" s="63">
        <v>1</v>
      </c>
      <c r="B12" s="63" t="s">
        <v>286</v>
      </c>
      <c r="C12" s="64" t="s">
        <v>287</v>
      </c>
      <c r="D12" s="65" t="s">
        <v>282</v>
      </c>
      <c r="E12" s="66">
        <v>1</v>
      </c>
      <c r="F12" s="107"/>
      <c r="G12" s="108"/>
    </row>
    <row r="13" spans="1:7" customFormat="1" ht="15.75" x14ac:dyDescent="0.25">
      <c r="A13" s="63">
        <v>2</v>
      </c>
      <c r="B13" s="63" t="s">
        <v>288</v>
      </c>
      <c r="C13" s="64" t="s">
        <v>498</v>
      </c>
      <c r="D13" s="65" t="s">
        <v>8</v>
      </c>
      <c r="E13" s="66">
        <v>70.209999999999994</v>
      </c>
      <c r="F13" s="107"/>
      <c r="G13" s="108"/>
    </row>
    <row r="14" spans="1:7" customFormat="1" ht="15.75" x14ac:dyDescent="0.25">
      <c r="A14" s="100"/>
      <c r="B14" s="61" t="s">
        <v>291</v>
      </c>
      <c r="C14" s="62" t="s">
        <v>292</v>
      </c>
      <c r="D14" s="60"/>
      <c r="E14" s="60"/>
      <c r="F14" s="109"/>
      <c r="G14" s="110"/>
    </row>
    <row r="15" spans="1:7" customFormat="1" ht="15.75" x14ac:dyDescent="0.25">
      <c r="A15" s="63">
        <v>3</v>
      </c>
      <c r="B15" s="63" t="s">
        <v>278</v>
      </c>
      <c r="C15" s="64" t="s">
        <v>469</v>
      </c>
      <c r="D15" s="65" t="s">
        <v>8</v>
      </c>
      <c r="E15" s="66">
        <v>70.11</v>
      </c>
      <c r="F15" s="107"/>
      <c r="G15" s="108"/>
    </row>
    <row r="16" spans="1:7" customFormat="1" ht="15.75" x14ac:dyDescent="0.25">
      <c r="A16" s="63">
        <v>4</v>
      </c>
      <c r="B16" s="63" t="s">
        <v>278</v>
      </c>
      <c r="C16" s="64" t="s">
        <v>470</v>
      </c>
      <c r="D16" s="65" t="s">
        <v>8</v>
      </c>
      <c r="E16" s="66">
        <v>190.7</v>
      </c>
      <c r="F16" s="107"/>
      <c r="G16" s="108"/>
    </row>
    <row r="17" spans="1:7" customFormat="1" ht="15.75" x14ac:dyDescent="0.25">
      <c r="A17" s="63">
        <v>5</v>
      </c>
      <c r="B17" s="63" t="s">
        <v>278</v>
      </c>
      <c r="C17" s="64" t="s">
        <v>471</v>
      </c>
      <c r="D17" s="65" t="s">
        <v>7</v>
      </c>
      <c r="E17" s="66">
        <v>8.9580000000000002</v>
      </c>
      <c r="F17" s="107"/>
      <c r="G17" s="108"/>
    </row>
    <row r="18" spans="1:7" customFormat="1" ht="15.75" x14ac:dyDescent="0.25">
      <c r="A18" s="63">
        <v>6</v>
      </c>
      <c r="B18" s="63" t="s">
        <v>278</v>
      </c>
      <c r="C18" s="64" t="s">
        <v>472</v>
      </c>
      <c r="D18" s="65" t="s">
        <v>8</v>
      </c>
      <c r="E18" s="66">
        <v>5</v>
      </c>
      <c r="F18" s="107"/>
      <c r="G18" s="108"/>
    </row>
    <row r="19" spans="1:7" customFormat="1" ht="15.75" x14ac:dyDescent="0.25">
      <c r="A19" s="63">
        <v>7</v>
      </c>
      <c r="B19" s="63" t="s">
        <v>278</v>
      </c>
      <c r="C19" s="64" t="s">
        <v>473</v>
      </c>
      <c r="D19" s="65" t="s">
        <v>7</v>
      </c>
      <c r="E19" s="66">
        <v>124.434</v>
      </c>
      <c r="F19" s="107"/>
      <c r="G19" s="108"/>
    </row>
    <row r="20" spans="1:7" customFormat="1" ht="15.75" x14ac:dyDescent="0.25">
      <c r="A20" s="60"/>
      <c r="B20" s="61" t="s">
        <v>299</v>
      </c>
      <c r="C20" s="62" t="s">
        <v>151</v>
      </c>
      <c r="D20" s="60"/>
      <c r="E20" s="60"/>
      <c r="F20" s="109"/>
      <c r="G20" s="110"/>
    </row>
    <row r="21" spans="1:7" customFormat="1" ht="15.75" x14ac:dyDescent="0.25">
      <c r="A21" s="63">
        <v>8</v>
      </c>
      <c r="B21" s="63" t="s">
        <v>300</v>
      </c>
      <c r="C21" s="64" t="s">
        <v>474</v>
      </c>
      <c r="D21" s="65" t="s">
        <v>7</v>
      </c>
      <c r="E21" s="66">
        <v>64.53</v>
      </c>
      <c r="F21" s="107"/>
      <c r="G21" s="108"/>
    </row>
    <row r="22" spans="1:7" customFormat="1" ht="15.75" x14ac:dyDescent="0.25">
      <c r="A22" s="63">
        <v>9</v>
      </c>
      <c r="B22" s="63" t="s">
        <v>303</v>
      </c>
      <c r="C22" s="64" t="s">
        <v>475</v>
      </c>
      <c r="D22" s="65" t="s">
        <v>7</v>
      </c>
      <c r="E22" s="66">
        <v>80</v>
      </c>
      <c r="F22" s="107"/>
      <c r="G22" s="108"/>
    </row>
    <row r="23" spans="1:7" customFormat="1" ht="15.75" x14ac:dyDescent="0.25">
      <c r="A23" s="60"/>
      <c r="B23" s="61" t="s">
        <v>306</v>
      </c>
      <c r="C23" s="62" t="s">
        <v>307</v>
      </c>
      <c r="D23" s="60"/>
      <c r="E23" s="60"/>
      <c r="F23" s="109"/>
      <c r="G23" s="110"/>
    </row>
    <row r="24" spans="1:7" customFormat="1" ht="15.75" x14ac:dyDescent="0.25">
      <c r="A24" s="63">
        <v>10</v>
      </c>
      <c r="B24" s="63" t="s">
        <v>308</v>
      </c>
      <c r="C24" s="64" t="s">
        <v>476</v>
      </c>
      <c r="D24" s="65" t="s">
        <v>8</v>
      </c>
      <c r="E24" s="66">
        <v>383.56</v>
      </c>
      <c r="F24" s="107"/>
      <c r="G24" s="108"/>
    </row>
    <row r="25" spans="1:7" customFormat="1" ht="31.5" x14ac:dyDescent="0.25">
      <c r="A25" s="63">
        <v>11</v>
      </c>
      <c r="B25" s="63" t="s">
        <v>310</v>
      </c>
      <c r="C25" s="64" t="s">
        <v>311</v>
      </c>
      <c r="D25" s="65" t="s">
        <v>8</v>
      </c>
      <c r="E25" s="66">
        <v>383.56</v>
      </c>
      <c r="F25" s="107"/>
      <c r="G25" s="108"/>
    </row>
    <row r="26" spans="1:7" customFormat="1" ht="31.5" x14ac:dyDescent="0.25">
      <c r="A26" s="63">
        <v>12</v>
      </c>
      <c r="B26" s="63" t="s">
        <v>312</v>
      </c>
      <c r="C26" s="64" t="s">
        <v>477</v>
      </c>
      <c r="D26" s="65" t="s">
        <v>8</v>
      </c>
      <c r="E26" s="66">
        <v>241.96</v>
      </c>
      <c r="F26" s="107"/>
      <c r="G26" s="108"/>
    </row>
    <row r="27" spans="1:7" customFormat="1" ht="15.75" x14ac:dyDescent="0.25">
      <c r="A27" s="60"/>
      <c r="B27" s="61" t="s">
        <v>314</v>
      </c>
      <c r="C27" s="62" t="s">
        <v>315</v>
      </c>
      <c r="D27" s="60"/>
      <c r="E27" s="60"/>
      <c r="F27" s="109"/>
      <c r="G27" s="110"/>
    </row>
    <row r="28" spans="1:7" customFormat="1" ht="31.5" x14ac:dyDescent="0.25">
      <c r="A28" s="63">
        <v>13</v>
      </c>
      <c r="B28" s="63" t="s">
        <v>316</v>
      </c>
      <c r="C28" s="64" t="s">
        <v>478</v>
      </c>
      <c r="D28" s="65" t="s">
        <v>8</v>
      </c>
      <c r="E28" s="66">
        <v>27.29</v>
      </c>
      <c r="F28" s="107"/>
      <c r="G28" s="108"/>
    </row>
    <row r="29" spans="1:7" customFormat="1" ht="31.5" x14ac:dyDescent="0.25">
      <c r="A29" s="63">
        <v>14</v>
      </c>
      <c r="B29" s="63" t="s">
        <v>316</v>
      </c>
      <c r="C29" s="64" t="s">
        <v>318</v>
      </c>
      <c r="D29" s="65" t="s">
        <v>8</v>
      </c>
      <c r="E29" s="66">
        <v>214.67</v>
      </c>
      <c r="F29" s="107"/>
      <c r="G29" s="108"/>
    </row>
    <row r="30" spans="1:7" customFormat="1" ht="31.5" x14ac:dyDescent="0.25">
      <c r="A30" s="63">
        <v>15</v>
      </c>
      <c r="B30" s="63" t="s">
        <v>316</v>
      </c>
      <c r="C30" s="64" t="s">
        <v>319</v>
      </c>
      <c r="D30" s="65" t="s">
        <v>8</v>
      </c>
      <c r="E30" s="66">
        <v>141.6</v>
      </c>
      <c r="F30" s="107"/>
      <c r="G30" s="108"/>
    </row>
    <row r="31" spans="1:7" customFormat="1" ht="31.5" x14ac:dyDescent="0.25">
      <c r="A31" s="63">
        <v>16</v>
      </c>
      <c r="B31" s="63" t="s">
        <v>316</v>
      </c>
      <c r="C31" s="64" t="s">
        <v>479</v>
      </c>
      <c r="D31" s="65" t="s">
        <v>8</v>
      </c>
      <c r="E31" s="66">
        <v>52.33</v>
      </c>
      <c r="F31" s="107"/>
      <c r="G31" s="108"/>
    </row>
    <row r="32" spans="1:7" customFormat="1" ht="15.75" x14ac:dyDescent="0.25">
      <c r="A32" s="60"/>
      <c r="B32" s="61" t="s">
        <v>321</v>
      </c>
      <c r="C32" s="62" t="s">
        <v>322</v>
      </c>
      <c r="D32" s="60"/>
      <c r="E32" s="60"/>
      <c r="F32" s="109"/>
      <c r="G32" s="110"/>
    </row>
    <row r="33" spans="1:7" customFormat="1" ht="31.5" x14ac:dyDescent="0.25">
      <c r="A33" s="63">
        <v>17</v>
      </c>
      <c r="B33" s="63" t="s">
        <v>323</v>
      </c>
      <c r="C33" s="64" t="s">
        <v>324</v>
      </c>
      <c r="D33" s="65" t="s">
        <v>193</v>
      </c>
      <c r="E33" s="66">
        <v>7</v>
      </c>
      <c r="F33" s="107"/>
      <c r="G33" s="108"/>
    </row>
    <row r="34" spans="1:7" customFormat="1" ht="15.75" x14ac:dyDescent="0.25">
      <c r="A34" s="63">
        <v>18</v>
      </c>
      <c r="B34" s="63" t="s">
        <v>323</v>
      </c>
      <c r="C34" s="64" t="s">
        <v>326</v>
      </c>
      <c r="D34" s="65" t="s">
        <v>193</v>
      </c>
      <c r="E34" s="66">
        <v>4</v>
      </c>
      <c r="F34" s="107"/>
      <c r="G34" s="108"/>
    </row>
    <row r="35" spans="1:7" customFormat="1" ht="15.75" x14ac:dyDescent="0.25">
      <c r="A35" s="63">
        <v>19</v>
      </c>
      <c r="B35" s="63" t="s">
        <v>327</v>
      </c>
      <c r="C35" s="64" t="s">
        <v>328</v>
      </c>
      <c r="D35" s="65" t="s">
        <v>8</v>
      </c>
      <c r="E35" s="66">
        <v>1</v>
      </c>
      <c r="F35" s="107"/>
      <c r="G35" s="108"/>
    </row>
    <row r="36" spans="1:7" customFormat="1" ht="15.75" x14ac:dyDescent="0.25">
      <c r="A36" s="60"/>
      <c r="B36" s="61" t="s">
        <v>329</v>
      </c>
      <c r="C36" s="62" t="s">
        <v>330</v>
      </c>
      <c r="D36" s="60"/>
      <c r="E36" s="60"/>
      <c r="F36" s="109"/>
      <c r="G36" s="110"/>
    </row>
    <row r="37" spans="1:7" customFormat="1" ht="31.5" x14ac:dyDescent="0.25">
      <c r="A37" s="63">
        <v>20</v>
      </c>
      <c r="B37" s="63" t="s">
        <v>331</v>
      </c>
      <c r="C37" s="64" t="s">
        <v>332</v>
      </c>
      <c r="D37" s="65" t="s">
        <v>9</v>
      </c>
      <c r="E37" s="66">
        <v>34.51</v>
      </c>
      <c r="F37" s="107"/>
      <c r="G37" s="108"/>
    </row>
    <row r="38" spans="1:7" customFormat="1" ht="31.5" x14ac:dyDescent="0.25">
      <c r="A38" s="63">
        <v>21</v>
      </c>
      <c r="B38" s="63" t="s">
        <v>331</v>
      </c>
      <c r="C38" s="64" t="s">
        <v>508</v>
      </c>
      <c r="D38" s="65" t="s">
        <v>9</v>
      </c>
      <c r="E38" s="66">
        <v>90.58</v>
      </c>
      <c r="F38" s="107"/>
      <c r="G38" s="108"/>
    </row>
    <row r="39" spans="1:7" customFormat="1" ht="15.75" x14ac:dyDescent="0.25">
      <c r="A39" s="63">
        <v>22</v>
      </c>
      <c r="B39" s="63" t="s">
        <v>331</v>
      </c>
      <c r="C39" s="64" t="s">
        <v>334</v>
      </c>
      <c r="D39" s="65" t="s">
        <v>7</v>
      </c>
      <c r="E39" s="66">
        <f>4.672+1.989</f>
        <v>6.6609999999999996</v>
      </c>
      <c r="F39" s="107"/>
      <c r="G39" s="108"/>
    </row>
    <row r="40" spans="1:7" customFormat="1" ht="31.5" x14ac:dyDescent="0.25">
      <c r="A40" s="63">
        <v>23</v>
      </c>
      <c r="B40" s="63" t="s">
        <v>335</v>
      </c>
      <c r="C40" s="64" t="s">
        <v>480</v>
      </c>
      <c r="D40" s="65" t="s">
        <v>9</v>
      </c>
      <c r="E40" s="66">
        <v>52.35</v>
      </c>
      <c r="F40" s="107"/>
      <c r="G40" s="108"/>
    </row>
    <row r="41" spans="1:7" customFormat="1" ht="15.75" x14ac:dyDescent="0.25">
      <c r="A41" s="60"/>
      <c r="B41" s="61" t="s">
        <v>337</v>
      </c>
      <c r="C41" s="62" t="s">
        <v>338</v>
      </c>
      <c r="D41" s="60"/>
      <c r="E41" s="60"/>
      <c r="F41" s="109"/>
      <c r="G41" s="110"/>
    </row>
    <row r="42" spans="1:7" customFormat="1" ht="15.75" x14ac:dyDescent="0.25">
      <c r="A42" s="63">
        <v>24</v>
      </c>
      <c r="B42" s="63" t="s">
        <v>339</v>
      </c>
      <c r="C42" s="64" t="s">
        <v>481</v>
      </c>
      <c r="D42" s="65" t="s">
        <v>8</v>
      </c>
      <c r="E42" s="66">
        <v>7.2</v>
      </c>
      <c r="F42" s="107"/>
      <c r="G42" s="108"/>
    </row>
    <row r="43" spans="1:7" customFormat="1" ht="15.75" x14ac:dyDescent="0.25">
      <c r="A43" s="63">
        <v>25</v>
      </c>
      <c r="B43" s="63" t="s">
        <v>339</v>
      </c>
      <c r="C43" s="64" t="s">
        <v>482</v>
      </c>
      <c r="D43" s="65" t="s">
        <v>8</v>
      </c>
      <c r="E43" s="66">
        <v>7.2</v>
      </c>
      <c r="F43" s="107"/>
      <c r="G43" s="108"/>
    </row>
    <row r="44" spans="1:7" customFormat="1" ht="15.75" x14ac:dyDescent="0.25">
      <c r="A44" s="60"/>
      <c r="B44" s="61" t="s">
        <v>343</v>
      </c>
      <c r="C44" s="62" t="s">
        <v>344</v>
      </c>
      <c r="D44" s="60"/>
      <c r="E44" s="60"/>
      <c r="F44" s="109"/>
      <c r="G44" s="110"/>
    </row>
    <row r="45" spans="1:7" customFormat="1" ht="31.5" x14ac:dyDescent="0.25">
      <c r="A45" s="63">
        <v>26</v>
      </c>
      <c r="B45" s="63" t="s">
        <v>345</v>
      </c>
      <c r="C45" s="64" t="s">
        <v>524</v>
      </c>
      <c r="D45" s="65" t="s">
        <v>193</v>
      </c>
      <c r="E45" s="66">
        <v>2</v>
      </c>
      <c r="F45" s="107"/>
      <c r="G45" s="108"/>
    </row>
    <row r="46" spans="1:7" customFormat="1" ht="15.75" x14ac:dyDescent="0.25">
      <c r="A46" s="63">
        <v>27</v>
      </c>
      <c r="B46" s="63" t="s">
        <v>345</v>
      </c>
      <c r="C46" s="64" t="s">
        <v>522</v>
      </c>
      <c r="D46" s="65" t="s">
        <v>193</v>
      </c>
      <c r="E46" s="66">
        <v>2</v>
      </c>
      <c r="F46" s="107"/>
      <c r="G46" s="108"/>
    </row>
    <row r="47" spans="1:7" customFormat="1" ht="15.75" x14ac:dyDescent="0.25">
      <c r="A47" s="63">
        <v>28</v>
      </c>
      <c r="B47" s="63" t="s">
        <v>345</v>
      </c>
      <c r="C47" s="64" t="s">
        <v>348</v>
      </c>
      <c r="D47" s="65" t="s">
        <v>193</v>
      </c>
      <c r="E47" s="66">
        <v>90</v>
      </c>
      <c r="F47" s="107"/>
      <c r="G47" s="108"/>
    </row>
    <row r="48" spans="1:7" customFormat="1" ht="15.75" x14ac:dyDescent="0.25">
      <c r="A48" s="63">
        <v>29</v>
      </c>
      <c r="B48" s="63" t="s">
        <v>345</v>
      </c>
      <c r="C48" s="64" t="s">
        <v>483</v>
      </c>
      <c r="D48" s="65" t="s">
        <v>193</v>
      </c>
      <c r="E48" s="66">
        <v>90</v>
      </c>
      <c r="F48" s="111"/>
      <c r="G48" s="111"/>
    </row>
    <row r="49" spans="1:7" customFormat="1" ht="23.25" customHeight="1" x14ac:dyDescent="0.25">
      <c r="A49" s="179" t="s">
        <v>451</v>
      </c>
      <c r="B49" s="180"/>
      <c r="C49" s="180"/>
      <c r="D49" s="180"/>
      <c r="E49" s="184"/>
      <c r="F49" s="112"/>
      <c r="G49" s="112"/>
    </row>
    <row r="50" spans="1:7" customFormat="1" ht="15.75" x14ac:dyDescent="0.25">
      <c r="A50" s="20"/>
      <c r="B50" s="90" t="s">
        <v>278</v>
      </c>
      <c r="C50" s="21" t="s">
        <v>365</v>
      </c>
      <c r="D50" s="20"/>
      <c r="E50" s="24"/>
      <c r="F50" s="113"/>
      <c r="G50" s="113"/>
    </row>
    <row r="51" spans="1:7" customFormat="1" ht="15.75" x14ac:dyDescent="0.25">
      <c r="A51" s="25"/>
      <c r="B51" s="77" t="s">
        <v>278</v>
      </c>
      <c r="C51" s="26" t="s">
        <v>366</v>
      </c>
      <c r="D51" s="25"/>
      <c r="E51" s="36"/>
      <c r="F51" s="114"/>
      <c r="G51" s="114"/>
    </row>
    <row r="52" spans="1:7" customFormat="1" ht="15.75" x14ac:dyDescent="0.25">
      <c r="A52" s="94"/>
      <c r="B52" s="29" t="s">
        <v>278</v>
      </c>
      <c r="C52" s="95" t="s">
        <v>367</v>
      </c>
      <c r="D52" s="94"/>
      <c r="E52" s="94"/>
      <c r="F52" s="115"/>
      <c r="G52" s="115"/>
    </row>
    <row r="53" spans="1:7" customFormat="1" ht="15.75" x14ac:dyDescent="0.25">
      <c r="A53" s="50">
        <v>30</v>
      </c>
      <c r="B53" s="50" t="s">
        <v>464</v>
      </c>
      <c r="C53" s="51" t="s">
        <v>484</v>
      </c>
      <c r="D53" s="45" t="s">
        <v>7</v>
      </c>
      <c r="E53" s="96">
        <f>39.232+72.75</f>
        <v>111.982</v>
      </c>
      <c r="F53" s="108"/>
      <c r="G53" s="108"/>
    </row>
    <row r="54" spans="1:7" customFormat="1" ht="31.5" x14ac:dyDescent="0.25">
      <c r="A54" s="50">
        <v>31</v>
      </c>
      <c r="B54" s="50" t="s">
        <v>464</v>
      </c>
      <c r="C54" s="51" t="s">
        <v>485</v>
      </c>
      <c r="D54" s="45" t="s">
        <v>7</v>
      </c>
      <c r="E54" s="96">
        <f>9.808+18.33+4.73</f>
        <v>32.867999999999995</v>
      </c>
      <c r="F54" s="108"/>
      <c r="G54" s="108"/>
    </row>
    <row r="55" spans="1:7" customFormat="1" ht="31.5" x14ac:dyDescent="0.25">
      <c r="A55" s="50">
        <v>32</v>
      </c>
      <c r="B55" s="50" t="s">
        <v>464</v>
      </c>
      <c r="C55" s="51" t="s">
        <v>486</v>
      </c>
      <c r="D55" s="45" t="s">
        <v>7</v>
      </c>
      <c r="E55" s="96">
        <v>49.04</v>
      </c>
      <c r="F55" s="108"/>
      <c r="G55" s="108"/>
    </row>
    <row r="56" spans="1:7" customFormat="1" ht="15.75" x14ac:dyDescent="0.25">
      <c r="A56" s="50">
        <v>33</v>
      </c>
      <c r="B56" s="50" t="s">
        <v>464</v>
      </c>
      <c r="C56" s="51" t="s">
        <v>487</v>
      </c>
      <c r="D56" s="45" t="s">
        <v>7</v>
      </c>
      <c r="E56" s="96">
        <v>49.04</v>
      </c>
      <c r="F56" s="108"/>
      <c r="G56" s="108"/>
    </row>
    <row r="57" spans="1:7" customFormat="1" ht="15.75" x14ac:dyDescent="0.25">
      <c r="A57" s="94"/>
      <c r="B57" s="29" t="s">
        <v>278</v>
      </c>
      <c r="C57" s="95" t="s">
        <v>372</v>
      </c>
      <c r="D57" s="94"/>
      <c r="E57" s="94"/>
      <c r="F57" s="115"/>
      <c r="G57" s="115"/>
    </row>
    <row r="58" spans="1:7" customFormat="1" ht="15.75" x14ac:dyDescent="0.25">
      <c r="A58" s="147">
        <v>34</v>
      </c>
      <c r="B58" s="147" t="s">
        <v>464</v>
      </c>
      <c r="C58" s="148" t="s">
        <v>373</v>
      </c>
      <c r="D58" s="149" t="s">
        <v>9</v>
      </c>
      <c r="E58" s="150">
        <v>47</v>
      </c>
      <c r="F58" s="151"/>
      <c r="G58" s="151"/>
    </row>
    <row r="59" spans="1:7" customFormat="1" ht="15.75" x14ac:dyDescent="0.25">
      <c r="A59" s="94"/>
      <c r="B59" s="29" t="s">
        <v>278</v>
      </c>
      <c r="C59" s="95" t="s">
        <v>374</v>
      </c>
      <c r="D59" s="94"/>
      <c r="E59" s="94"/>
      <c r="F59" s="115"/>
      <c r="G59" s="115"/>
    </row>
    <row r="60" spans="1:7" customFormat="1" ht="15.75" x14ac:dyDescent="0.25">
      <c r="A60" s="94"/>
      <c r="B60" s="29" t="s">
        <v>278</v>
      </c>
      <c r="C60" s="95" t="s">
        <v>367</v>
      </c>
      <c r="D60" s="94"/>
      <c r="E60" s="94"/>
      <c r="F60" s="115"/>
      <c r="G60" s="115"/>
    </row>
    <row r="61" spans="1:7" customFormat="1" ht="15.75" x14ac:dyDescent="0.25">
      <c r="A61" s="50">
        <v>35</v>
      </c>
      <c r="B61" s="50" t="s">
        <v>464</v>
      </c>
      <c r="C61" s="51" t="s">
        <v>488</v>
      </c>
      <c r="D61" s="45" t="s">
        <v>7</v>
      </c>
      <c r="E61" s="96">
        <f>14.886+0.9</f>
        <v>15.786</v>
      </c>
      <c r="F61" s="108"/>
      <c r="G61" s="108"/>
    </row>
    <row r="62" spans="1:7" customFormat="1" ht="15.75" x14ac:dyDescent="0.25">
      <c r="A62" s="50">
        <v>36</v>
      </c>
      <c r="B62" s="50" t="s">
        <v>464</v>
      </c>
      <c r="C62" s="51" t="s">
        <v>489</v>
      </c>
      <c r="D62" s="45" t="s">
        <v>7</v>
      </c>
      <c r="E62" s="96">
        <f>14.886+0.9</f>
        <v>15.786</v>
      </c>
      <c r="F62" s="108"/>
      <c r="G62" s="108"/>
    </row>
    <row r="63" spans="1:7" customFormat="1" ht="15.75" x14ac:dyDescent="0.25">
      <c r="A63" s="50">
        <v>37</v>
      </c>
      <c r="B63" s="50" t="s">
        <v>464</v>
      </c>
      <c r="C63" s="51" t="s">
        <v>490</v>
      </c>
      <c r="D63" s="45" t="s">
        <v>7</v>
      </c>
      <c r="E63" s="96">
        <f>76.194+3.83</f>
        <v>80.024000000000001</v>
      </c>
      <c r="F63" s="108"/>
      <c r="G63" s="108"/>
    </row>
    <row r="64" spans="1:7" customFormat="1" ht="15.75" x14ac:dyDescent="0.25">
      <c r="A64" s="94"/>
      <c r="B64" s="29" t="s">
        <v>278</v>
      </c>
      <c r="C64" s="95" t="s">
        <v>382</v>
      </c>
      <c r="D64" s="94"/>
      <c r="E64" s="94"/>
      <c r="F64" s="115"/>
      <c r="G64" s="115"/>
    </row>
    <row r="65" spans="1:7" customFormat="1" ht="15.75" x14ac:dyDescent="0.25">
      <c r="A65" s="50">
        <v>38</v>
      </c>
      <c r="B65" s="50" t="s">
        <v>464</v>
      </c>
      <c r="C65" s="51" t="s">
        <v>383</v>
      </c>
      <c r="D65" s="45" t="s">
        <v>9</v>
      </c>
      <c r="E65" s="96">
        <v>80.7</v>
      </c>
      <c r="F65" s="108"/>
      <c r="G65" s="108"/>
    </row>
    <row r="66" spans="1:7" customFormat="1" ht="15.75" x14ac:dyDescent="0.25">
      <c r="A66" s="50">
        <v>39</v>
      </c>
      <c r="B66" s="50" t="s">
        <v>464</v>
      </c>
      <c r="C66" s="51" t="s">
        <v>384</v>
      </c>
      <c r="D66" s="45" t="s">
        <v>9</v>
      </c>
      <c r="E66" s="96">
        <f>2+5</f>
        <v>7</v>
      </c>
      <c r="F66" s="108"/>
      <c r="G66" s="108"/>
    </row>
    <row r="67" spans="1:7" customFormat="1" ht="15.75" x14ac:dyDescent="0.25">
      <c r="A67" s="50">
        <v>40</v>
      </c>
      <c r="B67" s="50" t="s">
        <v>464</v>
      </c>
      <c r="C67" s="51" t="s">
        <v>385</v>
      </c>
      <c r="D67" s="45" t="s">
        <v>10</v>
      </c>
      <c r="E67" s="96">
        <f>1+1</f>
        <v>2</v>
      </c>
      <c r="F67" s="108"/>
      <c r="G67" s="108"/>
    </row>
    <row r="68" spans="1:7" customFormat="1" ht="15.75" x14ac:dyDescent="0.25">
      <c r="A68" s="50">
        <v>41</v>
      </c>
      <c r="B68" s="50" t="s">
        <v>464</v>
      </c>
      <c r="C68" s="51" t="s">
        <v>386</v>
      </c>
      <c r="D68" s="45" t="s">
        <v>10</v>
      </c>
      <c r="E68" s="96">
        <v>3</v>
      </c>
      <c r="F68" s="108"/>
      <c r="G68" s="108"/>
    </row>
    <row r="69" spans="1:7" customFormat="1" ht="15.75" x14ac:dyDescent="0.25">
      <c r="A69" s="50">
        <v>42</v>
      </c>
      <c r="B69" s="50" t="s">
        <v>464</v>
      </c>
      <c r="C69" s="51" t="s">
        <v>387</v>
      </c>
      <c r="D69" s="45" t="s">
        <v>10</v>
      </c>
      <c r="E69" s="96">
        <v>1</v>
      </c>
      <c r="F69" s="108"/>
      <c r="G69" s="108"/>
    </row>
    <row r="70" spans="1:7" customFormat="1" ht="15.75" x14ac:dyDescent="0.25">
      <c r="A70" s="50">
        <v>43</v>
      </c>
      <c r="B70" s="50" t="s">
        <v>464</v>
      </c>
      <c r="C70" s="51" t="s">
        <v>388</v>
      </c>
      <c r="D70" s="45" t="s">
        <v>10</v>
      </c>
      <c r="E70" s="96">
        <v>1</v>
      </c>
      <c r="F70" s="108"/>
      <c r="G70" s="108"/>
    </row>
    <row r="71" spans="1:7" customFormat="1" ht="15.75" x14ac:dyDescent="0.25">
      <c r="A71" s="50">
        <v>44</v>
      </c>
      <c r="B71" s="50" t="s">
        <v>464</v>
      </c>
      <c r="C71" s="51" t="s">
        <v>389</v>
      </c>
      <c r="D71" s="45" t="s">
        <v>10</v>
      </c>
      <c r="E71" s="96">
        <v>1</v>
      </c>
      <c r="F71" s="108"/>
      <c r="G71" s="108"/>
    </row>
    <row r="72" spans="1:7" customFormat="1" ht="15.75" x14ac:dyDescent="0.25">
      <c r="A72" s="50">
        <v>45</v>
      </c>
      <c r="B72" s="50" t="s">
        <v>464</v>
      </c>
      <c r="C72" s="51" t="s">
        <v>390</v>
      </c>
      <c r="D72" s="45" t="s">
        <v>10</v>
      </c>
      <c r="E72" s="96">
        <v>1</v>
      </c>
      <c r="F72" s="108"/>
      <c r="G72" s="108"/>
    </row>
    <row r="73" spans="1:7" customFormat="1" ht="15.75" x14ac:dyDescent="0.25">
      <c r="A73" s="50">
        <v>46</v>
      </c>
      <c r="B73" s="50" t="s">
        <v>464</v>
      </c>
      <c r="C73" s="51" t="s">
        <v>391</v>
      </c>
      <c r="D73" s="45" t="s">
        <v>10</v>
      </c>
      <c r="E73" s="96">
        <v>2</v>
      </c>
      <c r="F73" s="108"/>
      <c r="G73" s="108"/>
    </row>
    <row r="74" spans="1:7" customFormat="1" ht="15.75" x14ac:dyDescent="0.25">
      <c r="A74" s="50">
        <v>47</v>
      </c>
      <c r="B74" s="50" t="s">
        <v>464</v>
      </c>
      <c r="C74" s="51" t="s">
        <v>392</v>
      </c>
      <c r="D74" s="45" t="s">
        <v>10</v>
      </c>
      <c r="E74" s="96">
        <v>2</v>
      </c>
      <c r="F74" s="108"/>
      <c r="G74" s="108"/>
    </row>
    <row r="75" spans="1:7" customFormat="1" ht="15.75" x14ac:dyDescent="0.25">
      <c r="A75" s="50">
        <v>48</v>
      </c>
      <c r="B75" s="50" t="s">
        <v>464</v>
      </c>
      <c r="C75" s="51" t="s">
        <v>393</v>
      </c>
      <c r="D75" s="45" t="s">
        <v>10</v>
      </c>
      <c r="E75" s="96">
        <v>1</v>
      </c>
      <c r="F75" s="108"/>
      <c r="G75" s="108"/>
    </row>
    <row r="76" spans="1:7" customFormat="1" ht="17.25" customHeight="1" x14ac:dyDescent="0.25">
      <c r="A76" s="50">
        <v>49</v>
      </c>
      <c r="B76" s="50" t="s">
        <v>464</v>
      </c>
      <c r="C76" s="51" t="s">
        <v>394</v>
      </c>
      <c r="D76" s="45" t="s">
        <v>10</v>
      </c>
      <c r="E76" s="96">
        <v>1</v>
      </c>
      <c r="F76" s="108"/>
      <c r="G76" s="108"/>
    </row>
    <row r="77" spans="1:7" customFormat="1" ht="17.25" customHeight="1" x14ac:dyDescent="0.25">
      <c r="A77" s="50">
        <v>50</v>
      </c>
      <c r="B77" s="50" t="s">
        <v>464</v>
      </c>
      <c r="C77" s="51" t="s">
        <v>395</v>
      </c>
      <c r="D77" s="45" t="s">
        <v>10</v>
      </c>
      <c r="E77" s="96">
        <v>1</v>
      </c>
      <c r="F77" s="108"/>
      <c r="G77" s="108"/>
    </row>
    <row r="78" spans="1:7" customFormat="1" ht="15.75" x14ac:dyDescent="0.25">
      <c r="A78" s="50">
        <v>51</v>
      </c>
      <c r="B78" s="50" t="s">
        <v>464</v>
      </c>
      <c r="C78" s="51" t="s">
        <v>491</v>
      </c>
      <c r="D78" s="45" t="s">
        <v>12</v>
      </c>
      <c r="E78" s="96">
        <v>1</v>
      </c>
      <c r="F78" s="108"/>
      <c r="G78" s="108"/>
    </row>
    <row r="79" spans="1:7" customFormat="1" ht="31.5" x14ac:dyDescent="0.25">
      <c r="A79" s="50">
        <v>52</v>
      </c>
      <c r="B79" s="50" t="s">
        <v>464</v>
      </c>
      <c r="C79" s="51" t="s">
        <v>397</v>
      </c>
      <c r="D79" s="45" t="s">
        <v>9</v>
      </c>
      <c r="E79" s="96">
        <v>82.7</v>
      </c>
      <c r="F79" s="108"/>
      <c r="G79" s="108"/>
    </row>
    <row r="80" spans="1:7" customFormat="1" ht="15.75" x14ac:dyDescent="0.25">
      <c r="A80" s="97"/>
      <c r="B80" s="98" t="s">
        <v>278</v>
      </c>
      <c r="C80" s="99" t="s">
        <v>401</v>
      </c>
      <c r="D80" s="97"/>
      <c r="E80" s="97"/>
      <c r="F80" s="116"/>
      <c r="G80" s="116"/>
    </row>
    <row r="81" spans="1:7" customFormat="1" ht="15.75" x14ac:dyDescent="0.25">
      <c r="A81" s="94"/>
      <c r="B81" s="29" t="s">
        <v>278</v>
      </c>
      <c r="C81" s="95" t="s">
        <v>367</v>
      </c>
      <c r="D81" s="94"/>
      <c r="E81" s="94"/>
      <c r="F81" s="115"/>
      <c r="G81" s="115"/>
    </row>
    <row r="82" spans="1:7" customFormat="1" ht="15.75" x14ac:dyDescent="0.25">
      <c r="A82" s="50">
        <v>53</v>
      </c>
      <c r="B82" s="50" t="s">
        <v>465</v>
      </c>
      <c r="C82" s="51" t="s">
        <v>484</v>
      </c>
      <c r="D82" s="45" t="s">
        <v>7</v>
      </c>
      <c r="E82" s="96">
        <v>76.248000000000005</v>
      </c>
      <c r="F82" s="108"/>
      <c r="G82" s="108"/>
    </row>
    <row r="83" spans="1:7" customFormat="1" ht="31.5" x14ac:dyDescent="0.25">
      <c r="A83" s="50">
        <v>54</v>
      </c>
      <c r="B83" s="50" t="s">
        <v>465</v>
      </c>
      <c r="C83" s="51" t="s">
        <v>485</v>
      </c>
      <c r="D83" s="45" t="s">
        <v>7</v>
      </c>
      <c r="E83" s="96">
        <v>19.062000000000001</v>
      </c>
      <c r="F83" s="108"/>
      <c r="G83" s="108"/>
    </row>
    <row r="84" spans="1:7" customFormat="1" ht="15.75" x14ac:dyDescent="0.25">
      <c r="A84" s="50">
        <v>55</v>
      </c>
      <c r="B84" s="50" t="s">
        <v>465</v>
      </c>
      <c r="C84" s="51" t="s">
        <v>492</v>
      </c>
      <c r="D84" s="45" t="s">
        <v>7</v>
      </c>
      <c r="E84" s="96">
        <v>10.193</v>
      </c>
      <c r="F84" s="108"/>
      <c r="G84" s="108"/>
    </row>
    <row r="85" spans="1:7" customFormat="1" ht="15.75" x14ac:dyDescent="0.25">
      <c r="A85" s="50">
        <v>56</v>
      </c>
      <c r="B85" s="50" t="s">
        <v>465</v>
      </c>
      <c r="C85" s="51" t="s">
        <v>489</v>
      </c>
      <c r="D85" s="45" t="s">
        <v>7</v>
      </c>
      <c r="E85" s="96">
        <v>10.193</v>
      </c>
      <c r="F85" s="108"/>
      <c r="G85" s="108"/>
    </row>
    <row r="86" spans="1:7" customFormat="1" ht="15.75" x14ac:dyDescent="0.25">
      <c r="A86" s="50">
        <v>57</v>
      </c>
      <c r="B86" s="50" t="s">
        <v>465</v>
      </c>
      <c r="C86" s="51" t="s">
        <v>490</v>
      </c>
      <c r="D86" s="45" t="s">
        <v>7</v>
      </c>
      <c r="E86" s="96">
        <v>85.12</v>
      </c>
      <c r="F86" s="108"/>
      <c r="G86" s="108"/>
    </row>
    <row r="87" spans="1:7" customFormat="1" ht="15.75" x14ac:dyDescent="0.25">
      <c r="A87" s="94"/>
      <c r="B87" s="29" t="s">
        <v>278</v>
      </c>
      <c r="C87" s="95" t="s">
        <v>382</v>
      </c>
      <c r="D87" s="94"/>
      <c r="E87" s="94"/>
      <c r="F87" s="115"/>
      <c r="G87" s="115"/>
    </row>
    <row r="88" spans="1:7" customFormat="1" ht="15.75" x14ac:dyDescent="0.25">
      <c r="A88" s="50">
        <v>58</v>
      </c>
      <c r="B88" s="50" t="s">
        <v>465</v>
      </c>
      <c r="C88" s="51" t="s">
        <v>402</v>
      </c>
      <c r="D88" s="45" t="s">
        <v>9</v>
      </c>
      <c r="E88" s="96">
        <v>16.63</v>
      </c>
      <c r="F88" s="108"/>
      <c r="G88" s="108"/>
    </row>
    <row r="89" spans="1:7" customFormat="1" ht="15.75" x14ac:dyDescent="0.25">
      <c r="A89" s="50">
        <v>59</v>
      </c>
      <c r="B89" s="50" t="s">
        <v>465</v>
      </c>
      <c r="C89" s="51" t="s">
        <v>403</v>
      </c>
      <c r="D89" s="45" t="s">
        <v>9</v>
      </c>
      <c r="E89" s="96">
        <v>40</v>
      </c>
      <c r="F89" s="108"/>
      <c r="G89" s="108"/>
    </row>
    <row r="90" spans="1:7" customFormat="1" ht="15.75" x14ac:dyDescent="0.25">
      <c r="A90" s="50">
        <v>60</v>
      </c>
      <c r="B90" s="50" t="s">
        <v>465</v>
      </c>
      <c r="C90" s="51" t="s">
        <v>404</v>
      </c>
      <c r="D90" s="45" t="s">
        <v>10</v>
      </c>
      <c r="E90" s="96">
        <v>4</v>
      </c>
      <c r="F90" s="108"/>
      <c r="G90" s="108"/>
    </row>
    <row r="91" spans="1:7" customFormat="1" ht="31.5" x14ac:dyDescent="0.25">
      <c r="A91" s="50">
        <v>61</v>
      </c>
      <c r="B91" s="50" t="s">
        <v>465</v>
      </c>
      <c r="C91" s="51" t="s">
        <v>493</v>
      </c>
      <c r="D91" s="45" t="s">
        <v>16</v>
      </c>
      <c r="E91" s="96">
        <v>1</v>
      </c>
      <c r="F91" s="108"/>
      <c r="G91" s="108"/>
    </row>
    <row r="92" spans="1:7" customFormat="1" ht="15.75" x14ac:dyDescent="0.25">
      <c r="A92" s="50">
        <v>62</v>
      </c>
      <c r="B92" s="50" t="s">
        <v>465</v>
      </c>
      <c r="C92" s="51" t="s">
        <v>494</v>
      </c>
      <c r="D92" s="45" t="s">
        <v>12</v>
      </c>
      <c r="E92" s="96">
        <v>1</v>
      </c>
      <c r="F92" s="108"/>
      <c r="G92" s="108"/>
    </row>
    <row r="93" spans="1:7" customFormat="1" ht="23.25" customHeight="1" x14ac:dyDescent="0.25">
      <c r="A93" s="177" t="s">
        <v>452</v>
      </c>
      <c r="B93" s="178"/>
      <c r="C93" s="178"/>
      <c r="D93" s="126"/>
      <c r="E93" s="126"/>
      <c r="F93" s="117"/>
      <c r="G93" s="118"/>
    </row>
    <row r="94" spans="1:7" customFormat="1" ht="15.75" x14ac:dyDescent="0.25">
      <c r="A94" s="92"/>
      <c r="B94" s="22" t="s">
        <v>278</v>
      </c>
      <c r="C94" s="93" t="s">
        <v>427</v>
      </c>
      <c r="D94" s="92"/>
      <c r="E94" s="92"/>
      <c r="F94" s="119"/>
      <c r="G94" s="119"/>
    </row>
    <row r="95" spans="1:7" customFormat="1" ht="15.75" x14ac:dyDescent="0.25">
      <c r="A95" s="88">
        <v>63</v>
      </c>
      <c r="B95" s="88" t="s">
        <v>421</v>
      </c>
      <c r="C95" s="89" t="s">
        <v>428</v>
      </c>
      <c r="D95" s="32" t="s">
        <v>429</v>
      </c>
      <c r="E95" s="91">
        <v>1</v>
      </c>
      <c r="F95" s="120"/>
      <c r="G95" s="120"/>
    </row>
    <row r="96" spans="1:7" customFormat="1" ht="15.75" x14ac:dyDescent="0.25">
      <c r="A96" s="88">
        <v>64</v>
      </c>
      <c r="B96" s="88" t="s">
        <v>421</v>
      </c>
      <c r="C96" s="89" t="s">
        <v>515</v>
      </c>
      <c r="D96" s="32" t="s">
        <v>8</v>
      </c>
      <c r="E96" s="91">
        <v>11</v>
      </c>
      <c r="F96" s="120"/>
      <c r="G96" s="120"/>
    </row>
    <row r="97" spans="1:7" customFormat="1" ht="15.75" x14ac:dyDescent="0.25">
      <c r="A97" s="88">
        <v>65</v>
      </c>
      <c r="B97" s="88" t="s">
        <v>421</v>
      </c>
      <c r="C97" s="89" t="s">
        <v>495</v>
      </c>
      <c r="D97" s="32" t="s">
        <v>7</v>
      </c>
      <c r="E97" s="91">
        <v>21.44</v>
      </c>
      <c r="F97" s="120"/>
      <c r="G97" s="120"/>
    </row>
    <row r="98" spans="1:7" customFormat="1" ht="15.75" x14ac:dyDescent="0.25">
      <c r="A98" s="88">
        <v>66</v>
      </c>
      <c r="B98" s="88" t="s">
        <v>421</v>
      </c>
      <c r="C98" s="89" t="s">
        <v>496</v>
      </c>
      <c r="D98" s="32" t="s">
        <v>9</v>
      </c>
      <c r="E98" s="91">
        <f>67+67</f>
        <v>134</v>
      </c>
      <c r="F98" s="120"/>
      <c r="G98" s="120"/>
    </row>
    <row r="99" spans="1:7" customFormat="1" ht="15.75" x14ac:dyDescent="0.25">
      <c r="A99" s="88">
        <v>67</v>
      </c>
      <c r="B99" s="88" t="s">
        <v>421</v>
      </c>
      <c r="C99" s="89" t="s">
        <v>430</v>
      </c>
      <c r="D99" s="32" t="s">
        <v>9</v>
      </c>
      <c r="E99" s="91">
        <f>3+26</f>
        <v>29</v>
      </c>
      <c r="F99" s="120"/>
      <c r="G99" s="120"/>
    </row>
    <row r="100" spans="1:7" customFormat="1" ht="15.75" x14ac:dyDescent="0.25">
      <c r="A100" s="88">
        <v>68</v>
      </c>
      <c r="B100" s="88" t="s">
        <v>421</v>
      </c>
      <c r="C100" s="89" t="s">
        <v>431</v>
      </c>
      <c r="D100" s="32" t="s">
        <v>9</v>
      </c>
      <c r="E100" s="91">
        <v>71</v>
      </c>
      <c r="F100" s="120"/>
      <c r="G100" s="120"/>
    </row>
    <row r="101" spans="1:7" customFormat="1" ht="31.5" x14ac:dyDescent="0.25">
      <c r="A101" s="88">
        <v>69</v>
      </c>
      <c r="B101" s="88" t="s">
        <v>421</v>
      </c>
      <c r="C101" s="89" t="s">
        <v>432</v>
      </c>
      <c r="D101" s="32" t="s">
        <v>10</v>
      </c>
      <c r="E101" s="91">
        <v>9</v>
      </c>
      <c r="F101" s="120"/>
      <c r="G101" s="120"/>
    </row>
    <row r="102" spans="1:7" customFormat="1" ht="15.75" x14ac:dyDescent="0.25">
      <c r="A102" s="88">
        <v>70</v>
      </c>
      <c r="B102" s="88" t="s">
        <v>421</v>
      </c>
      <c r="C102" s="89" t="s">
        <v>433</v>
      </c>
      <c r="D102" s="32" t="s">
        <v>9</v>
      </c>
      <c r="E102" s="91">
        <v>29</v>
      </c>
      <c r="F102" s="120"/>
      <c r="G102" s="120"/>
    </row>
    <row r="103" spans="1:7" customFormat="1" ht="15.75" x14ac:dyDescent="0.25">
      <c r="A103" s="88">
        <v>71</v>
      </c>
      <c r="B103" s="88" t="s">
        <v>421</v>
      </c>
      <c r="C103" s="89" t="s">
        <v>434</v>
      </c>
      <c r="D103" s="32" t="s">
        <v>9</v>
      </c>
      <c r="E103" s="91">
        <v>79</v>
      </c>
      <c r="F103" s="120"/>
      <c r="G103" s="120"/>
    </row>
    <row r="104" spans="1:7" customFormat="1" ht="31.5" x14ac:dyDescent="0.25">
      <c r="A104" s="88">
        <v>72</v>
      </c>
      <c r="B104" s="88" t="s">
        <v>421</v>
      </c>
      <c r="C104" s="89" t="s">
        <v>435</v>
      </c>
      <c r="D104" s="32" t="s">
        <v>10</v>
      </c>
      <c r="E104" s="91">
        <v>5</v>
      </c>
      <c r="F104" s="120"/>
      <c r="G104" s="120"/>
    </row>
    <row r="105" spans="1:7" customFormat="1" ht="15.75" x14ac:dyDescent="0.25">
      <c r="A105" s="88">
        <v>73</v>
      </c>
      <c r="B105" s="88" t="s">
        <v>421</v>
      </c>
      <c r="C105" s="89" t="s">
        <v>497</v>
      </c>
      <c r="D105" s="32" t="s">
        <v>7</v>
      </c>
      <c r="E105" s="91">
        <v>16.079999999999998</v>
      </c>
      <c r="F105" s="120"/>
      <c r="G105" s="120"/>
    </row>
    <row r="106" spans="1:7" customFormat="1" ht="31.5" x14ac:dyDescent="0.25">
      <c r="A106" s="88">
        <v>74</v>
      </c>
      <c r="B106" s="88" t="s">
        <v>421</v>
      </c>
      <c r="C106" s="89" t="s">
        <v>436</v>
      </c>
      <c r="D106" s="32" t="s">
        <v>8</v>
      </c>
      <c r="E106" s="91">
        <v>11</v>
      </c>
      <c r="F106" s="120"/>
      <c r="G106" s="120"/>
    </row>
    <row r="107" spans="1:7" customFormat="1" ht="15.75" x14ac:dyDescent="0.25">
      <c r="A107" s="88">
        <v>75</v>
      </c>
      <c r="B107" s="88" t="s">
        <v>421</v>
      </c>
      <c r="C107" s="89" t="s">
        <v>437</v>
      </c>
      <c r="D107" s="32" t="s">
        <v>10</v>
      </c>
      <c r="E107" s="91">
        <v>1</v>
      </c>
      <c r="F107" s="120"/>
      <c r="G107" s="120"/>
    </row>
    <row r="108" spans="1:7" customFormat="1" ht="15.75" x14ac:dyDescent="0.25">
      <c r="A108" s="88">
        <v>76</v>
      </c>
      <c r="B108" s="88" t="s">
        <v>421</v>
      </c>
      <c r="C108" s="89" t="s">
        <v>438</v>
      </c>
      <c r="D108" s="32" t="s">
        <v>10</v>
      </c>
      <c r="E108" s="91">
        <v>1</v>
      </c>
      <c r="F108" s="120"/>
      <c r="G108" s="120"/>
    </row>
    <row r="109" spans="1:7" customFormat="1" ht="31.5" x14ac:dyDescent="0.25">
      <c r="A109" s="88">
        <v>77</v>
      </c>
      <c r="B109" s="88" t="s">
        <v>421</v>
      </c>
      <c r="C109" s="89" t="s">
        <v>439</v>
      </c>
      <c r="D109" s="32" t="s">
        <v>440</v>
      </c>
      <c r="E109" s="91">
        <v>1</v>
      </c>
      <c r="F109" s="120"/>
      <c r="G109" s="120"/>
    </row>
    <row r="110" spans="1:7" customFormat="1" ht="31.5" x14ac:dyDescent="0.25">
      <c r="A110" s="88">
        <v>78</v>
      </c>
      <c r="B110" s="88" t="s">
        <v>421</v>
      </c>
      <c r="C110" s="89" t="s">
        <v>441</v>
      </c>
      <c r="D110" s="32" t="s">
        <v>440</v>
      </c>
      <c r="E110" s="91">
        <v>1</v>
      </c>
      <c r="F110" s="120"/>
      <c r="G110" s="120"/>
    </row>
    <row r="111" spans="1:7" customFormat="1" ht="15.75" x14ac:dyDescent="0.25">
      <c r="A111" s="88">
        <v>79</v>
      </c>
      <c r="B111" s="88" t="s">
        <v>421</v>
      </c>
      <c r="C111" s="89" t="s">
        <v>442</v>
      </c>
      <c r="D111" s="32" t="s">
        <v>10</v>
      </c>
      <c r="E111" s="91">
        <v>1</v>
      </c>
      <c r="F111" s="120"/>
      <c r="G111" s="120"/>
    </row>
    <row r="112" spans="1:7" customFormat="1" ht="31.5" x14ac:dyDescent="0.25">
      <c r="A112" s="88">
        <v>80</v>
      </c>
      <c r="B112" s="88" t="s">
        <v>421</v>
      </c>
      <c r="C112" s="89" t="s">
        <v>517</v>
      </c>
      <c r="D112" s="32" t="s">
        <v>10</v>
      </c>
      <c r="E112" s="91">
        <v>1</v>
      </c>
      <c r="F112" s="120"/>
      <c r="G112" s="120"/>
    </row>
    <row r="113" spans="1:7" customFormat="1" ht="15.75" x14ac:dyDescent="0.25">
      <c r="A113" s="88">
        <v>81</v>
      </c>
      <c r="B113" s="88" t="s">
        <v>421</v>
      </c>
      <c r="C113" s="89" t="s">
        <v>443</v>
      </c>
      <c r="D113" s="32" t="s">
        <v>444</v>
      </c>
      <c r="E113" s="91">
        <v>3</v>
      </c>
      <c r="F113" s="120"/>
      <c r="G113" s="120"/>
    </row>
    <row r="114" spans="1:7" customFormat="1" ht="15.75" x14ac:dyDescent="0.25">
      <c r="A114" s="88">
        <v>82</v>
      </c>
      <c r="B114" s="88" t="s">
        <v>421</v>
      </c>
      <c r="C114" s="89" t="s">
        <v>445</v>
      </c>
      <c r="D114" s="32" t="s">
        <v>12</v>
      </c>
      <c r="E114" s="91">
        <v>1</v>
      </c>
      <c r="F114" s="120"/>
      <c r="G114" s="120"/>
    </row>
    <row r="115" spans="1:7" customFormat="1" ht="15.75" x14ac:dyDescent="0.25">
      <c r="A115" s="88">
        <v>83</v>
      </c>
      <c r="B115" s="88" t="s">
        <v>421</v>
      </c>
      <c r="C115" s="89" t="s">
        <v>446</v>
      </c>
      <c r="D115" s="32" t="s">
        <v>12</v>
      </c>
      <c r="E115" s="91">
        <v>1</v>
      </c>
      <c r="F115" s="120"/>
      <c r="G115" s="120"/>
    </row>
    <row r="116" spans="1:7" customFormat="1" ht="15.75" x14ac:dyDescent="0.25">
      <c r="A116" s="88">
        <v>84</v>
      </c>
      <c r="B116" s="88" t="s">
        <v>421</v>
      </c>
      <c r="C116" s="89" t="s">
        <v>447</v>
      </c>
      <c r="D116" s="32" t="s">
        <v>12</v>
      </c>
      <c r="E116" s="91">
        <v>1</v>
      </c>
      <c r="F116" s="120"/>
      <c r="G116" s="120"/>
    </row>
    <row r="117" spans="1:7" customFormat="1" x14ac:dyDescent="0.25">
      <c r="A117" s="16"/>
      <c r="B117" s="16"/>
      <c r="C117" s="157" t="s">
        <v>454</v>
      </c>
      <c r="D117" s="157"/>
      <c r="E117" s="157"/>
      <c r="F117" s="157"/>
      <c r="G117" s="121"/>
    </row>
    <row r="118" spans="1:7" customFormat="1" x14ac:dyDescent="0.25">
      <c r="A118" s="16"/>
      <c r="B118" s="16"/>
      <c r="C118" s="157" t="s">
        <v>18</v>
      </c>
      <c r="D118" s="157"/>
      <c r="E118" s="157"/>
      <c r="F118" s="157"/>
      <c r="G118" s="121"/>
    </row>
    <row r="119" spans="1:7" customFormat="1" x14ac:dyDescent="0.25">
      <c r="A119" s="16"/>
      <c r="B119" s="16"/>
      <c r="C119" s="157" t="s">
        <v>455</v>
      </c>
      <c r="D119" s="157"/>
      <c r="E119" s="157"/>
      <c r="F119" s="157"/>
      <c r="G119" s="121"/>
    </row>
    <row r="120" spans="1:7" customFormat="1" ht="29.25" customHeight="1" x14ac:dyDescent="0.25">
      <c r="A120" s="183" t="s">
        <v>351</v>
      </c>
      <c r="B120" s="183"/>
      <c r="C120" s="183"/>
      <c r="D120" s="183"/>
      <c r="E120" s="183"/>
      <c r="F120" s="183"/>
      <c r="G120" s="183"/>
    </row>
    <row r="121" spans="1:7" customFormat="1" ht="22.5" customHeight="1" x14ac:dyDescent="0.25">
      <c r="A121" s="181" t="s">
        <v>350</v>
      </c>
      <c r="B121" s="182"/>
      <c r="C121" s="182"/>
      <c r="D121" s="182"/>
      <c r="E121" s="182"/>
      <c r="F121" s="102"/>
      <c r="G121" s="102"/>
    </row>
    <row r="122" spans="1:7" x14ac:dyDescent="0.3">
      <c r="A122" s="60"/>
      <c r="B122" s="61" t="s">
        <v>284</v>
      </c>
      <c r="C122" s="62" t="s">
        <v>285</v>
      </c>
      <c r="D122" s="61"/>
      <c r="E122" s="104"/>
      <c r="F122" s="110"/>
      <c r="G122" s="110"/>
    </row>
    <row r="123" spans="1:7" ht="31.5" x14ac:dyDescent="0.3">
      <c r="A123" s="63">
        <v>85</v>
      </c>
      <c r="B123" s="63" t="s">
        <v>286</v>
      </c>
      <c r="C123" s="64" t="s">
        <v>287</v>
      </c>
      <c r="D123" s="65" t="s">
        <v>282</v>
      </c>
      <c r="E123" s="103">
        <v>1</v>
      </c>
      <c r="F123" s="122"/>
      <c r="G123" s="122"/>
    </row>
    <row r="124" spans="1:7" x14ac:dyDescent="0.3">
      <c r="A124" s="63">
        <v>86</v>
      </c>
      <c r="B124" s="63" t="s">
        <v>288</v>
      </c>
      <c r="C124" s="64" t="s">
        <v>498</v>
      </c>
      <c r="D124" s="65" t="s">
        <v>8</v>
      </c>
      <c r="E124" s="103">
        <v>289.78800000000001</v>
      </c>
      <c r="F124" s="122"/>
      <c r="G124" s="122"/>
    </row>
    <row r="125" spans="1:7" x14ac:dyDescent="0.3">
      <c r="A125" s="60"/>
      <c r="B125" s="61" t="s">
        <v>291</v>
      </c>
      <c r="C125" s="62" t="s">
        <v>292</v>
      </c>
      <c r="D125" s="61"/>
      <c r="E125" s="104"/>
      <c r="F125" s="110"/>
      <c r="G125" s="110"/>
    </row>
    <row r="126" spans="1:7" x14ac:dyDescent="0.3">
      <c r="A126" s="63">
        <v>87</v>
      </c>
      <c r="B126" s="63" t="s">
        <v>278</v>
      </c>
      <c r="C126" s="64" t="s">
        <v>499</v>
      </c>
      <c r="D126" s="65" t="s">
        <v>8</v>
      </c>
      <c r="E126" s="103">
        <v>324.63</v>
      </c>
      <c r="F126" s="122"/>
      <c r="G126" s="122"/>
    </row>
    <row r="127" spans="1:7" x14ac:dyDescent="0.3">
      <c r="A127" s="63">
        <v>88</v>
      </c>
      <c r="B127" s="63" t="s">
        <v>278</v>
      </c>
      <c r="C127" s="64" t="s">
        <v>500</v>
      </c>
      <c r="D127" s="65" t="s">
        <v>8</v>
      </c>
      <c r="E127" s="103">
        <v>198.15</v>
      </c>
      <c r="F127" s="122"/>
      <c r="G127" s="122"/>
    </row>
    <row r="128" spans="1:7" x14ac:dyDescent="0.3">
      <c r="A128" s="63">
        <v>89</v>
      </c>
      <c r="B128" s="63" t="s">
        <v>278</v>
      </c>
      <c r="C128" s="64" t="s">
        <v>471</v>
      </c>
      <c r="D128" s="65" t="s">
        <v>7</v>
      </c>
      <c r="E128" s="103">
        <v>96.884</v>
      </c>
      <c r="F128" s="122"/>
      <c r="G128" s="122"/>
    </row>
    <row r="129" spans="1:7" x14ac:dyDescent="0.3">
      <c r="A129" s="63">
        <v>90</v>
      </c>
      <c r="B129" s="63" t="s">
        <v>278</v>
      </c>
      <c r="C129" s="146" t="s">
        <v>520</v>
      </c>
      <c r="D129" s="65" t="s">
        <v>193</v>
      </c>
      <c r="E129" s="103">
        <v>2</v>
      </c>
      <c r="F129" s="122"/>
      <c r="G129" s="122"/>
    </row>
    <row r="130" spans="1:7" x14ac:dyDescent="0.3">
      <c r="A130" s="63">
        <v>91</v>
      </c>
      <c r="B130" s="63" t="s">
        <v>278</v>
      </c>
      <c r="C130" s="64" t="s">
        <v>352</v>
      </c>
      <c r="D130" s="65" t="s">
        <v>9</v>
      </c>
      <c r="E130" s="103">
        <v>48</v>
      </c>
      <c r="F130" s="122"/>
      <c r="G130" s="122"/>
    </row>
    <row r="131" spans="1:7" x14ac:dyDescent="0.3">
      <c r="A131" s="63">
        <v>92</v>
      </c>
      <c r="B131" s="63" t="s">
        <v>278</v>
      </c>
      <c r="C131" s="64" t="s">
        <v>501</v>
      </c>
      <c r="D131" s="65" t="s">
        <v>353</v>
      </c>
      <c r="E131" s="103">
        <v>1</v>
      </c>
      <c r="F131" s="122"/>
      <c r="G131" s="122"/>
    </row>
    <row r="132" spans="1:7" x14ac:dyDescent="0.3">
      <c r="A132" s="63">
        <v>93</v>
      </c>
      <c r="B132" s="63" t="s">
        <v>278</v>
      </c>
      <c r="C132" s="64" t="s">
        <v>473</v>
      </c>
      <c r="D132" s="65" t="s">
        <v>7</v>
      </c>
      <c r="E132" s="105">
        <v>430.57299999999998</v>
      </c>
      <c r="F132" s="122"/>
      <c r="G132" s="122"/>
    </row>
    <row r="133" spans="1:7" x14ac:dyDescent="0.3">
      <c r="A133" s="60"/>
      <c r="B133" s="61" t="s">
        <v>354</v>
      </c>
      <c r="C133" s="62" t="s">
        <v>355</v>
      </c>
      <c r="D133" s="61"/>
      <c r="E133" s="106"/>
      <c r="F133" s="110"/>
      <c r="G133" s="110"/>
    </row>
    <row r="134" spans="1:7" x14ac:dyDescent="0.3">
      <c r="A134" s="63">
        <v>94</v>
      </c>
      <c r="B134" s="63" t="s">
        <v>278</v>
      </c>
      <c r="C134" s="64" t="s">
        <v>502</v>
      </c>
      <c r="D134" s="65" t="s">
        <v>193</v>
      </c>
      <c r="E134" s="105">
        <v>9</v>
      </c>
      <c r="F134" s="122"/>
      <c r="G134" s="122"/>
    </row>
    <row r="135" spans="1:7" x14ac:dyDescent="0.3">
      <c r="A135" s="63">
        <v>95</v>
      </c>
      <c r="B135" s="63" t="s">
        <v>278</v>
      </c>
      <c r="C135" s="64" t="s">
        <v>503</v>
      </c>
      <c r="D135" s="65" t="s">
        <v>357</v>
      </c>
      <c r="E135" s="105">
        <v>1E-3</v>
      </c>
      <c r="F135" s="122"/>
      <c r="G135" s="122"/>
    </row>
    <row r="136" spans="1:7" x14ac:dyDescent="0.3">
      <c r="A136" s="60"/>
      <c r="B136" s="61" t="s">
        <v>299</v>
      </c>
      <c r="C136" s="62" t="s">
        <v>151</v>
      </c>
      <c r="D136" s="61"/>
      <c r="E136" s="106"/>
      <c r="F136" s="110"/>
      <c r="G136" s="110"/>
    </row>
    <row r="137" spans="1:7" x14ac:dyDescent="0.3">
      <c r="A137" s="63">
        <v>96</v>
      </c>
      <c r="B137" s="63" t="s">
        <v>300</v>
      </c>
      <c r="C137" s="64" t="s">
        <v>504</v>
      </c>
      <c r="D137" s="65" t="s">
        <v>7</v>
      </c>
      <c r="E137" s="105">
        <v>204.63900000000001</v>
      </c>
      <c r="F137" s="122"/>
      <c r="G137" s="122"/>
    </row>
    <row r="138" spans="1:7" x14ac:dyDescent="0.3">
      <c r="A138" s="63">
        <v>97</v>
      </c>
      <c r="B138" s="63" t="s">
        <v>303</v>
      </c>
      <c r="C138" s="64" t="s">
        <v>475</v>
      </c>
      <c r="D138" s="65" t="s">
        <v>7</v>
      </c>
      <c r="E138" s="105">
        <v>203</v>
      </c>
      <c r="F138" s="122"/>
      <c r="G138" s="122"/>
    </row>
    <row r="139" spans="1:7" x14ac:dyDescent="0.3">
      <c r="A139" s="60"/>
      <c r="B139" s="61" t="s">
        <v>306</v>
      </c>
      <c r="C139" s="62" t="s">
        <v>307</v>
      </c>
      <c r="D139" s="61"/>
      <c r="E139" s="106"/>
      <c r="F139" s="110"/>
      <c r="G139" s="110"/>
    </row>
    <row r="140" spans="1:7" x14ac:dyDescent="0.3">
      <c r="A140" s="63">
        <v>98</v>
      </c>
      <c r="B140" s="63" t="s">
        <v>308</v>
      </c>
      <c r="C140" s="64" t="s">
        <v>476</v>
      </c>
      <c r="D140" s="65" t="s">
        <v>8</v>
      </c>
      <c r="E140" s="105">
        <v>1298.48</v>
      </c>
      <c r="F140" s="122"/>
      <c r="G140" s="122"/>
    </row>
    <row r="141" spans="1:7" ht="31.5" x14ac:dyDescent="0.3">
      <c r="A141" s="63">
        <v>99</v>
      </c>
      <c r="B141" s="63" t="s">
        <v>310</v>
      </c>
      <c r="C141" s="64" t="s">
        <v>311</v>
      </c>
      <c r="D141" s="65" t="s">
        <v>8</v>
      </c>
      <c r="E141" s="105">
        <v>1298.48</v>
      </c>
      <c r="F141" s="122"/>
      <c r="G141" s="122"/>
    </row>
    <row r="142" spans="1:7" ht="31.5" x14ac:dyDescent="0.3">
      <c r="A142" s="63">
        <v>100</v>
      </c>
      <c r="B142" s="63" t="s">
        <v>312</v>
      </c>
      <c r="C142" s="64" t="s">
        <v>505</v>
      </c>
      <c r="D142" s="65" t="s">
        <v>8</v>
      </c>
      <c r="E142" s="105">
        <v>916.1</v>
      </c>
      <c r="F142" s="122"/>
      <c r="G142" s="122"/>
    </row>
    <row r="143" spans="1:7" x14ac:dyDescent="0.3">
      <c r="A143" s="60"/>
      <c r="B143" s="61" t="s">
        <v>314</v>
      </c>
      <c r="C143" s="62" t="s">
        <v>315</v>
      </c>
      <c r="D143" s="61"/>
      <c r="E143" s="106"/>
      <c r="F143" s="110"/>
      <c r="G143" s="110"/>
    </row>
    <row r="144" spans="1:7" ht="31.5" x14ac:dyDescent="0.3">
      <c r="A144" s="63">
        <v>101</v>
      </c>
      <c r="B144" s="63" t="s">
        <v>316</v>
      </c>
      <c r="C144" s="64" t="s">
        <v>506</v>
      </c>
      <c r="D144" s="65" t="s">
        <v>8</v>
      </c>
      <c r="E144" s="105">
        <v>43.48</v>
      </c>
      <c r="F144" s="122"/>
      <c r="G144" s="122"/>
    </row>
    <row r="145" spans="1:7" ht="31.5" x14ac:dyDescent="0.3">
      <c r="A145" s="63">
        <v>102</v>
      </c>
      <c r="B145" s="63" t="s">
        <v>316</v>
      </c>
      <c r="C145" s="64" t="s">
        <v>318</v>
      </c>
      <c r="D145" s="65" t="s">
        <v>8</v>
      </c>
      <c r="E145" s="105">
        <v>495.47</v>
      </c>
      <c r="F145" s="122"/>
      <c r="G145" s="122"/>
    </row>
    <row r="146" spans="1:7" ht="31.5" x14ac:dyDescent="0.3">
      <c r="A146" s="63">
        <v>103</v>
      </c>
      <c r="B146" s="63" t="s">
        <v>316</v>
      </c>
      <c r="C146" s="64" t="s">
        <v>363</v>
      </c>
      <c r="D146" s="65" t="s">
        <v>8</v>
      </c>
      <c r="E146" s="105">
        <v>377.15</v>
      </c>
      <c r="F146" s="122"/>
      <c r="G146" s="122"/>
    </row>
    <row r="147" spans="1:7" ht="31.5" x14ac:dyDescent="0.3">
      <c r="A147" s="63">
        <v>104</v>
      </c>
      <c r="B147" s="63" t="s">
        <v>316</v>
      </c>
      <c r="C147" s="64" t="s">
        <v>319</v>
      </c>
      <c r="D147" s="65" t="s">
        <v>8</v>
      </c>
      <c r="E147" s="105">
        <v>382.38</v>
      </c>
      <c r="F147" s="122"/>
      <c r="G147" s="122"/>
    </row>
    <row r="148" spans="1:7" ht="31.5" x14ac:dyDescent="0.3">
      <c r="A148" s="63">
        <v>105</v>
      </c>
      <c r="B148" s="63" t="s">
        <v>316</v>
      </c>
      <c r="C148" s="64" t="s">
        <v>479</v>
      </c>
      <c r="D148" s="65" t="s">
        <v>8</v>
      </c>
      <c r="E148" s="105">
        <v>60.1</v>
      </c>
      <c r="F148" s="122"/>
      <c r="G148" s="122"/>
    </row>
    <row r="149" spans="1:7" ht="31.5" x14ac:dyDescent="0.3">
      <c r="A149" s="63">
        <v>106</v>
      </c>
      <c r="B149" s="63" t="s">
        <v>316</v>
      </c>
      <c r="C149" s="64" t="s">
        <v>507</v>
      </c>
      <c r="D149" s="65" t="s">
        <v>8</v>
      </c>
      <c r="E149" s="105">
        <v>231.46</v>
      </c>
      <c r="F149" s="122"/>
      <c r="G149" s="122"/>
    </row>
    <row r="150" spans="1:7" x14ac:dyDescent="0.3">
      <c r="A150" s="60"/>
      <c r="B150" s="61" t="s">
        <v>321</v>
      </c>
      <c r="C150" s="62" t="s">
        <v>322</v>
      </c>
      <c r="D150" s="61"/>
      <c r="E150" s="106"/>
      <c r="F150" s="110"/>
      <c r="G150" s="110"/>
    </row>
    <row r="151" spans="1:7" ht="31.5" x14ac:dyDescent="0.3">
      <c r="A151" s="63">
        <v>107</v>
      </c>
      <c r="B151" s="63" t="s">
        <v>323</v>
      </c>
      <c r="C151" s="64" t="s">
        <v>324</v>
      </c>
      <c r="D151" s="65" t="s">
        <v>193</v>
      </c>
      <c r="E151" s="105">
        <v>8</v>
      </c>
      <c r="F151" s="122"/>
      <c r="G151" s="122"/>
    </row>
    <row r="152" spans="1:7" x14ac:dyDescent="0.3">
      <c r="A152" s="63">
        <v>108</v>
      </c>
      <c r="B152" s="63" t="s">
        <v>323</v>
      </c>
      <c r="C152" s="64" t="s">
        <v>326</v>
      </c>
      <c r="D152" s="65" t="s">
        <v>193</v>
      </c>
      <c r="E152" s="105">
        <v>6</v>
      </c>
      <c r="F152" s="122"/>
      <c r="G152" s="122"/>
    </row>
    <row r="153" spans="1:7" x14ac:dyDescent="0.3">
      <c r="A153" s="63">
        <v>109</v>
      </c>
      <c r="B153" s="63" t="s">
        <v>327</v>
      </c>
      <c r="C153" s="64" t="s">
        <v>328</v>
      </c>
      <c r="D153" s="65" t="s">
        <v>8</v>
      </c>
      <c r="E153" s="105">
        <v>49.96</v>
      </c>
      <c r="F153" s="122"/>
      <c r="G153" s="122"/>
    </row>
    <row r="154" spans="1:7" x14ac:dyDescent="0.3">
      <c r="A154" s="60"/>
      <c r="B154" s="61" t="s">
        <v>329</v>
      </c>
      <c r="C154" s="62" t="s">
        <v>330</v>
      </c>
      <c r="D154" s="61"/>
      <c r="E154" s="106"/>
      <c r="F154" s="110"/>
      <c r="G154" s="110"/>
    </row>
    <row r="155" spans="1:7" ht="31.5" x14ac:dyDescent="0.3">
      <c r="A155" s="63">
        <v>110</v>
      </c>
      <c r="B155" s="63" t="s">
        <v>331</v>
      </c>
      <c r="C155" s="64" t="s">
        <v>332</v>
      </c>
      <c r="D155" s="65" t="s">
        <v>9</v>
      </c>
      <c r="E155" s="105">
        <v>125.14</v>
      </c>
      <c r="F155" s="122"/>
      <c r="G155" s="122"/>
    </row>
    <row r="156" spans="1:7" ht="31.5" x14ac:dyDescent="0.3">
      <c r="A156" s="63">
        <v>111</v>
      </c>
      <c r="B156" s="63" t="s">
        <v>331</v>
      </c>
      <c r="C156" s="64" t="s">
        <v>508</v>
      </c>
      <c r="D156" s="65" t="s">
        <v>9</v>
      </c>
      <c r="E156" s="105">
        <v>181.04</v>
      </c>
      <c r="F156" s="122"/>
      <c r="G156" s="122"/>
    </row>
    <row r="157" spans="1:7" ht="31.5" x14ac:dyDescent="0.3">
      <c r="A157" s="63">
        <v>112</v>
      </c>
      <c r="B157" s="63" t="s">
        <v>331</v>
      </c>
      <c r="C157" s="64" t="s">
        <v>364</v>
      </c>
      <c r="D157" s="65" t="s">
        <v>9</v>
      </c>
      <c r="E157" s="105">
        <v>46.79</v>
      </c>
      <c r="F157" s="122"/>
      <c r="G157" s="122"/>
    </row>
    <row r="158" spans="1:7" x14ac:dyDescent="0.3">
      <c r="A158" s="63">
        <v>113</v>
      </c>
      <c r="B158" s="63" t="s">
        <v>331</v>
      </c>
      <c r="C158" s="64" t="s">
        <v>334</v>
      </c>
      <c r="D158" s="65" t="s">
        <v>7</v>
      </c>
      <c r="E158" s="105">
        <f>14.392+6.035</f>
        <v>20.427</v>
      </c>
      <c r="F158" s="122"/>
      <c r="G158" s="122"/>
    </row>
    <row r="159" spans="1:7" ht="31.5" x14ac:dyDescent="0.3">
      <c r="A159" s="63">
        <v>114</v>
      </c>
      <c r="B159" s="63" t="s">
        <v>335</v>
      </c>
      <c r="C159" s="64" t="s">
        <v>336</v>
      </c>
      <c r="D159" s="65" t="s">
        <v>9</v>
      </c>
      <c r="E159" s="105">
        <v>158.82</v>
      </c>
      <c r="F159" s="122"/>
      <c r="G159" s="122"/>
    </row>
    <row r="160" spans="1:7" x14ac:dyDescent="0.3">
      <c r="A160" s="60"/>
      <c r="B160" s="61" t="s">
        <v>337</v>
      </c>
      <c r="C160" s="62" t="s">
        <v>338</v>
      </c>
      <c r="D160" s="61"/>
      <c r="E160" s="106"/>
      <c r="F160" s="110"/>
      <c r="G160" s="110"/>
    </row>
    <row r="161" spans="1:7" x14ac:dyDescent="0.3">
      <c r="A161" s="63">
        <v>115</v>
      </c>
      <c r="B161" s="63" t="s">
        <v>339</v>
      </c>
      <c r="C161" s="64" t="s">
        <v>481</v>
      </c>
      <c r="D161" s="65" t="s">
        <v>8</v>
      </c>
      <c r="E161" s="105">
        <v>77</v>
      </c>
      <c r="F161" s="122"/>
      <c r="G161" s="122"/>
    </row>
    <row r="162" spans="1:7" x14ac:dyDescent="0.3">
      <c r="A162" s="63">
        <v>116</v>
      </c>
      <c r="B162" s="63" t="s">
        <v>339</v>
      </c>
      <c r="C162" s="64" t="s">
        <v>482</v>
      </c>
      <c r="D162" s="65" t="s">
        <v>8</v>
      </c>
      <c r="E162" s="105">
        <v>77</v>
      </c>
      <c r="F162" s="122"/>
      <c r="G162" s="122"/>
    </row>
    <row r="163" spans="1:7" x14ac:dyDescent="0.3">
      <c r="A163" s="60"/>
      <c r="B163" s="61" t="s">
        <v>343</v>
      </c>
      <c r="C163" s="62" t="s">
        <v>344</v>
      </c>
      <c r="D163" s="61"/>
      <c r="E163" s="106"/>
      <c r="F163" s="110"/>
      <c r="G163" s="110"/>
    </row>
    <row r="164" spans="1:7" ht="31.5" x14ac:dyDescent="0.3">
      <c r="A164" s="63">
        <v>117</v>
      </c>
      <c r="B164" s="63" t="s">
        <v>345</v>
      </c>
      <c r="C164" s="146" t="s">
        <v>509</v>
      </c>
      <c r="D164" s="65" t="s">
        <v>193</v>
      </c>
      <c r="E164" s="105">
        <v>3</v>
      </c>
      <c r="F164" s="122"/>
      <c r="G164" s="122"/>
    </row>
    <row r="165" spans="1:7" x14ac:dyDescent="0.3">
      <c r="A165" s="63">
        <v>118</v>
      </c>
      <c r="B165" s="63" t="s">
        <v>345</v>
      </c>
      <c r="C165" s="146" t="s">
        <v>523</v>
      </c>
      <c r="D165" s="65" t="s">
        <v>193</v>
      </c>
      <c r="E165" s="105">
        <v>3</v>
      </c>
      <c r="F165" s="122"/>
      <c r="G165" s="122"/>
    </row>
    <row r="166" spans="1:7" ht="18.75" x14ac:dyDescent="0.3">
      <c r="A166" s="179" t="s">
        <v>451</v>
      </c>
      <c r="B166" s="180"/>
      <c r="C166" s="180"/>
      <c r="D166" s="180"/>
      <c r="E166" s="180"/>
      <c r="F166" s="123"/>
      <c r="G166" s="123"/>
    </row>
    <row r="167" spans="1:7" x14ac:dyDescent="0.3">
      <c r="A167" s="84"/>
      <c r="B167" s="41" t="s">
        <v>278</v>
      </c>
      <c r="C167" s="85" t="s">
        <v>365</v>
      </c>
      <c r="D167" s="84"/>
      <c r="E167" s="84"/>
      <c r="F167" s="124"/>
      <c r="G167" s="124"/>
    </row>
    <row r="168" spans="1:7" x14ac:dyDescent="0.3">
      <c r="A168" s="86"/>
      <c r="B168" s="27" t="s">
        <v>278</v>
      </c>
      <c r="C168" s="87" t="s">
        <v>366</v>
      </c>
      <c r="D168" s="86"/>
      <c r="E168" s="86"/>
      <c r="F168" s="125"/>
      <c r="G168" s="125"/>
    </row>
    <row r="169" spans="1:7" x14ac:dyDescent="0.3">
      <c r="A169" s="86"/>
      <c r="B169" s="27" t="s">
        <v>278</v>
      </c>
      <c r="C169" s="87" t="s">
        <v>367</v>
      </c>
      <c r="D169" s="86"/>
      <c r="E169" s="86"/>
      <c r="F169" s="125"/>
      <c r="G169" s="125"/>
    </row>
    <row r="170" spans="1:7" x14ac:dyDescent="0.3">
      <c r="A170" s="88">
        <v>119</v>
      </c>
      <c r="B170" s="88" t="s">
        <v>464</v>
      </c>
      <c r="C170" s="89" t="s">
        <v>484</v>
      </c>
      <c r="D170" s="32" t="s">
        <v>7</v>
      </c>
      <c r="E170" s="91">
        <f>79.73+100.37</f>
        <v>180.10000000000002</v>
      </c>
      <c r="F170" s="122"/>
      <c r="G170" s="122"/>
    </row>
    <row r="171" spans="1:7" ht="31.5" x14ac:dyDescent="0.3">
      <c r="A171" s="88">
        <v>120</v>
      </c>
      <c r="B171" s="88" t="s">
        <v>464</v>
      </c>
      <c r="C171" s="89" t="s">
        <v>485</v>
      </c>
      <c r="D171" s="32" t="s">
        <v>7</v>
      </c>
      <c r="E171" s="91">
        <f>19.93+25.09+9.46</f>
        <v>54.48</v>
      </c>
      <c r="F171" s="122"/>
      <c r="G171" s="122"/>
    </row>
    <row r="172" spans="1:7" ht="31.5" x14ac:dyDescent="0.3">
      <c r="A172" s="88">
        <v>121</v>
      </c>
      <c r="B172" s="88" t="s">
        <v>464</v>
      </c>
      <c r="C172" s="89" t="s">
        <v>486</v>
      </c>
      <c r="D172" s="32" t="s">
        <v>7</v>
      </c>
      <c r="E172" s="91">
        <v>99.66</v>
      </c>
      <c r="F172" s="122"/>
      <c r="G172" s="122"/>
    </row>
    <row r="173" spans="1:7" x14ac:dyDescent="0.3">
      <c r="A173" s="88">
        <v>122</v>
      </c>
      <c r="B173" s="88" t="s">
        <v>464</v>
      </c>
      <c r="C173" s="89" t="s">
        <v>487</v>
      </c>
      <c r="D173" s="32" t="s">
        <v>7</v>
      </c>
      <c r="E173" s="91">
        <v>99.66</v>
      </c>
      <c r="F173" s="122"/>
      <c r="G173" s="122"/>
    </row>
    <row r="174" spans="1:7" x14ac:dyDescent="0.3">
      <c r="A174" s="86"/>
      <c r="B174" s="27" t="s">
        <v>278</v>
      </c>
      <c r="C174" s="87" t="s">
        <v>372</v>
      </c>
      <c r="D174" s="86"/>
      <c r="E174" s="86"/>
      <c r="F174" s="125"/>
      <c r="G174" s="125"/>
    </row>
    <row r="175" spans="1:7" x14ac:dyDescent="0.3">
      <c r="A175" s="152">
        <v>123</v>
      </c>
      <c r="B175" s="152" t="s">
        <v>464</v>
      </c>
      <c r="C175" s="142" t="s">
        <v>373</v>
      </c>
      <c r="D175" s="143" t="s">
        <v>9</v>
      </c>
      <c r="E175" s="144">
        <v>87.7</v>
      </c>
      <c r="F175" s="145"/>
      <c r="G175" s="145"/>
    </row>
    <row r="176" spans="1:7" x14ac:dyDescent="0.3">
      <c r="A176" s="86"/>
      <c r="B176" s="27" t="s">
        <v>278</v>
      </c>
      <c r="C176" s="87" t="s">
        <v>374</v>
      </c>
      <c r="D176" s="86"/>
      <c r="E176" s="86"/>
      <c r="F176" s="125"/>
      <c r="G176" s="125"/>
    </row>
    <row r="177" spans="1:7" x14ac:dyDescent="0.3">
      <c r="A177" s="86"/>
      <c r="B177" s="27" t="s">
        <v>278</v>
      </c>
      <c r="C177" s="87" t="s">
        <v>367</v>
      </c>
      <c r="D177" s="86"/>
      <c r="E177" s="86"/>
      <c r="F177" s="125"/>
      <c r="G177" s="125"/>
    </row>
    <row r="178" spans="1:7" x14ac:dyDescent="0.3">
      <c r="A178" s="88">
        <v>124</v>
      </c>
      <c r="B178" s="88" t="s">
        <v>464</v>
      </c>
      <c r="C178" s="89" t="s">
        <v>492</v>
      </c>
      <c r="D178" s="32" t="s">
        <v>7</v>
      </c>
      <c r="E178" s="91">
        <f>20.67+1.8</f>
        <v>22.470000000000002</v>
      </c>
      <c r="F178" s="122"/>
      <c r="G178" s="122"/>
    </row>
    <row r="179" spans="1:7" x14ac:dyDescent="0.3">
      <c r="A179" s="88">
        <v>125</v>
      </c>
      <c r="B179" s="88" t="s">
        <v>464</v>
      </c>
      <c r="C179" s="89" t="s">
        <v>489</v>
      </c>
      <c r="D179" s="32" t="s">
        <v>7</v>
      </c>
      <c r="E179" s="91">
        <f>20.67+1.8</f>
        <v>22.470000000000002</v>
      </c>
      <c r="F179" s="122"/>
      <c r="G179" s="122"/>
    </row>
    <row r="180" spans="1:7" x14ac:dyDescent="0.3">
      <c r="A180" s="88">
        <v>126</v>
      </c>
      <c r="B180" s="88" t="s">
        <v>464</v>
      </c>
      <c r="C180" s="89" t="s">
        <v>490</v>
      </c>
      <c r="D180" s="32" t="s">
        <v>7</v>
      </c>
      <c r="E180" s="91">
        <f>104.76+7.66</f>
        <v>112.42</v>
      </c>
      <c r="F180" s="122"/>
      <c r="G180" s="122"/>
    </row>
    <row r="181" spans="1:7" x14ac:dyDescent="0.3">
      <c r="A181" s="86"/>
      <c r="B181" s="27" t="s">
        <v>278</v>
      </c>
      <c r="C181" s="87" t="s">
        <v>382</v>
      </c>
      <c r="D181" s="86"/>
      <c r="E181" s="86"/>
      <c r="F181" s="125"/>
      <c r="G181" s="125"/>
    </row>
    <row r="182" spans="1:7" x14ac:dyDescent="0.3">
      <c r="A182" s="88">
        <v>127</v>
      </c>
      <c r="B182" s="88" t="s">
        <v>464</v>
      </c>
      <c r="C182" s="89" t="s">
        <v>383</v>
      </c>
      <c r="D182" s="32" t="s">
        <v>9</v>
      </c>
      <c r="E182" s="91">
        <v>71.400000000000006</v>
      </c>
      <c r="F182" s="122"/>
      <c r="G182" s="122"/>
    </row>
    <row r="183" spans="1:7" x14ac:dyDescent="0.3">
      <c r="A183" s="88">
        <v>128</v>
      </c>
      <c r="B183" s="88" t="s">
        <v>464</v>
      </c>
      <c r="C183" s="89" t="s">
        <v>410</v>
      </c>
      <c r="D183" s="32" t="s">
        <v>9</v>
      </c>
      <c r="E183" s="91">
        <f>43.46+5</f>
        <v>48.46</v>
      </c>
      <c r="F183" s="122"/>
      <c r="G183" s="122"/>
    </row>
    <row r="184" spans="1:7" x14ac:dyDescent="0.3">
      <c r="A184" s="88">
        <v>129</v>
      </c>
      <c r="B184" s="88" t="s">
        <v>464</v>
      </c>
      <c r="C184" s="89" t="s">
        <v>384</v>
      </c>
      <c r="D184" s="32" t="s">
        <v>9</v>
      </c>
      <c r="E184" s="91">
        <v>5</v>
      </c>
      <c r="F184" s="122"/>
      <c r="G184" s="122"/>
    </row>
    <row r="185" spans="1:7" x14ac:dyDescent="0.3">
      <c r="A185" s="88">
        <v>130</v>
      </c>
      <c r="B185" s="88" t="s">
        <v>464</v>
      </c>
      <c r="C185" s="89" t="s">
        <v>411</v>
      </c>
      <c r="D185" s="32" t="s">
        <v>10</v>
      </c>
      <c r="E185" s="91">
        <v>3</v>
      </c>
      <c r="F185" s="122"/>
      <c r="G185" s="122"/>
    </row>
    <row r="186" spans="1:7" x14ac:dyDescent="0.3">
      <c r="A186" s="88">
        <v>131</v>
      </c>
      <c r="B186" s="88" t="s">
        <v>464</v>
      </c>
      <c r="C186" s="89" t="s">
        <v>385</v>
      </c>
      <c r="D186" s="32" t="s">
        <v>10</v>
      </c>
      <c r="E186" s="91">
        <f>1+1</f>
        <v>2</v>
      </c>
      <c r="F186" s="122"/>
      <c r="G186" s="122"/>
    </row>
    <row r="187" spans="1:7" x14ac:dyDescent="0.3">
      <c r="A187" s="88">
        <v>132</v>
      </c>
      <c r="B187" s="88" t="s">
        <v>464</v>
      </c>
      <c r="C187" s="89" t="s">
        <v>511</v>
      </c>
      <c r="D187" s="32" t="s">
        <v>10</v>
      </c>
      <c r="E187" s="91">
        <v>1</v>
      </c>
      <c r="F187" s="122"/>
      <c r="G187" s="122"/>
    </row>
    <row r="188" spans="1:7" x14ac:dyDescent="0.3">
      <c r="A188" s="88">
        <v>133</v>
      </c>
      <c r="B188" s="88" t="s">
        <v>464</v>
      </c>
      <c r="C188" s="89" t="s">
        <v>412</v>
      </c>
      <c r="D188" s="32" t="s">
        <v>10</v>
      </c>
      <c r="E188" s="91">
        <v>3</v>
      </c>
      <c r="F188" s="122"/>
      <c r="G188" s="122"/>
    </row>
    <row r="189" spans="1:7" x14ac:dyDescent="0.3">
      <c r="A189" s="88">
        <v>134</v>
      </c>
      <c r="B189" s="88" t="s">
        <v>464</v>
      </c>
      <c r="C189" s="89" t="s">
        <v>386</v>
      </c>
      <c r="D189" s="32" t="s">
        <v>10</v>
      </c>
      <c r="E189" s="91">
        <v>1</v>
      </c>
      <c r="F189" s="122"/>
      <c r="G189" s="122"/>
    </row>
    <row r="190" spans="1:7" x14ac:dyDescent="0.3">
      <c r="A190" s="88">
        <v>135</v>
      </c>
      <c r="B190" s="88" t="s">
        <v>464</v>
      </c>
      <c r="C190" s="89" t="s">
        <v>413</v>
      </c>
      <c r="D190" s="32" t="s">
        <v>10</v>
      </c>
      <c r="E190" s="91">
        <v>1</v>
      </c>
      <c r="F190" s="122"/>
      <c r="G190" s="122"/>
    </row>
    <row r="191" spans="1:7" x14ac:dyDescent="0.3">
      <c r="A191" s="88">
        <v>136</v>
      </c>
      <c r="B191" s="88" t="s">
        <v>464</v>
      </c>
      <c r="C191" s="89" t="s">
        <v>414</v>
      </c>
      <c r="D191" s="32" t="s">
        <v>10</v>
      </c>
      <c r="E191" s="91">
        <v>2</v>
      </c>
      <c r="F191" s="122"/>
      <c r="G191" s="122"/>
    </row>
    <row r="192" spans="1:7" x14ac:dyDescent="0.3">
      <c r="A192" s="88">
        <v>137</v>
      </c>
      <c r="B192" s="88" t="s">
        <v>464</v>
      </c>
      <c r="C192" s="89" t="s">
        <v>387</v>
      </c>
      <c r="D192" s="32" t="s">
        <v>10</v>
      </c>
      <c r="E192" s="91">
        <v>2</v>
      </c>
      <c r="F192" s="122"/>
      <c r="G192" s="122"/>
    </row>
    <row r="193" spans="1:55" x14ac:dyDescent="0.3">
      <c r="A193" s="88">
        <v>138</v>
      </c>
      <c r="B193" s="88" t="s">
        <v>464</v>
      </c>
      <c r="C193" s="89" t="s">
        <v>415</v>
      </c>
      <c r="D193" s="32" t="s">
        <v>10</v>
      </c>
      <c r="E193" s="91">
        <v>3</v>
      </c>
      <c r="F193" s="122"/>
      <c r="G193" s="122"/>
    </row>
    <row r="194" spans="1:55" x14ac:dyDescent="0.3">
      <c r="A194" s="88">
        <v>139</v>
      </c>
      <c r="B194" s="88" t="s">
        <v>464</v>
      </c>
      <c r="C194" s="89" t="s">
        <v>416</v>
      </c>
      <c r="D194" s="32" t="s">
        <v>10</v>
      </c>
      <c r="E194" s="91">
        <v>2</v>
      </c>
      <c r="F194" s="122"/>
      <c r="G194" s="122"/>
    </row>
    <row r="195" spans="1:55" x14ac:dyDescent="0.3">
      <c r="A195" s="88">
        <v>140</v>
      </c>
      <c r="B195" s="88" t="s">
        <v>464</v>
      </c>
      <c r="C195" s="89" t="s">
        <v>417</v>
      </c>
      <c r="D195" s="32" t="s">
        <v>10</v>
      </c>
      <c r="E195" s="91">
        <v>1</v>
      </c>
      <c r="F195" s="122"/>
      <c r="G195" s="122"/>
    </row>
    <row r="196" spans="1:55" x14ac:dyDescent="0.3">
      <c r="A196" s="88">
        <v>141</v>
      </c>
      <c r="B196" s="88" t="s">
        <v>464</v>
      </c>
      <c r="C196" s="89" t="s">
        <v>389</v>
      </c>
      <c r="D196" s="32" t="s">
        <v>10</v>
      </c>
      <c r="E196" s="91">
        <v>1</v>
      </c>
      <c r="F196" s="122"/>
      <c r="G196" s="122"/>
    </row>
    <row r="197" spans="1:55" x14ac:dyDescent="0.3">
      <c r="A197" s="88">
        <v>142</v>
      </c>
      <c r="B197" s="88" t="s">
        <v>464</v>
      </c>
      <c r="C197" s="89" t="s">
        <v>418</v>
      </c>
      <c r="D197" s="32" t="s">
        <v>10</v>
      </c>
      <c r="E197" s="91">
        <v>2</v>
      </c>
      <c r="F197" s="122"/>
      <c r="G197" s="122"/>
    </row>
    <row r="198" spans="1:55" x14ac:dyDescent="0.3">
      <c r="A198" s="88">
        <v>143</v>
      </c>
      <c r="B198" s="88" t="s">
        <v>464</v>
      </c>
      <c r="C198" s="89" t="s">
        <v>390</v>
      </c>
      <c r="D198" s="32" t="s">
        <v>10</v>
      </c>
      <c r="E198" s="91">
        <v>1</v>
      </c>
      <c r="F198" s="122"/>
      <c r="G198" s="122"/>
    </row>
    <row r="199" spans="1:55" x14ac:dyDescent="0.3">
      <c r="A199" s="88">
        <v>144</v>
      </c>
      <c r="B199" s="88" t="s">
        <v>464</v>
      </c>
      <c r="C199" s="89" t="s">
        <v>391</v>
      </c>
      <c r="D199" s="32" t="s">
        <v>10</v>
      </c>
      <c r="E199" s="91">
        <v>6</v>
      </c>
      <c r="F199" s="122"/>
      <c r="G199" s="122"/>
    </row>
    <row r="200" spans="1:55" x14ac:dyDescent="0.3">
      <c r="A200" s="88">
        <v>145</v>
      </c>
      <c r="B200" s="88" t="s">
        <v>464</v>
      </c>
      <c r="C200" s="89" t="s">
        <v>392</v>
      </c>
      <c r="D200" s="32" t="s">
        <v>10</v>
      </c>
      <c r="E200" s="91">
        <v>4</v>
      </c>
      <c r="F200" s="122"/>
      <c r="G200" s="122"/>
    </row>
    <row r="201" spans="1:55" x14ac:dyDescent="0.3">
      <c r="A201" s="88">
        <v>146</v>
      </c>
      <c r="B201" s="88" t="s">
        <v>464</v>
      </c>
      <c r="C201" s="89" t="s">
        <v>419</v>
      </c>
      <c r="D201" s="32" t="s">
        <v>10</v>
      </c>
      <c r="E201" s="91">
        <v>2</v>
      </c>
      <c r="F201" s="122"/>
      <c r="G201" s="122"/>
    </row>
    <row r="202" spans="1:55" x14ac:dyDescent="0.3">
      <c r="A202" s="88">
        <v>147</v>
      </c>
      <c r="B202" s="88" t="s">
        <v>464</v>
      </c>
      <c r="C202" s="89" t="s">
        <v>510</v>
      </c>
      <c r="D202" s="32" t="s">
        <v>12</v>
      </c>
      <c r="E202" s="91">
        <v>1</v>
      </c>
      <c r="F202" s="122"/>
      <c r="G202" s="122"/>
    </row>
    <row r="203" spans="1:55" ht="31.5" x14ac:dyDescent="0.3">
      <c r="A203" s="88">
        <v>148</v>
      </c>
      <c r="B203" s="88" t="s">
        <v>464</v>
      </c>
      <c r="C203" s="89" t="s">
        <v>397</v>
      </c>
      <c r="D203" s="32" t="s">
        <v>9</v>
      </c>
      <c r="E203" s="91">
        <v>114.86</v>
      </c>
      <c r="F203" s="122"/>
      <c r="G203" s="122"/>
    </row>
    <row r="204" spans="1:55" x14ac:dyDescent="0.3">
      <c r="A204" s="84"/>
      <c r="B204" s="41" t="s">
        <v>278</v>
      </c>
      <c r="C204" s="85" t="s">
        <v>401</v>
      </c>
      <c r="D204" s="84"/>
      <c r="E204" s="84"/>
      <c r="F204" s="124"/>
      <c r="G204" s="124"/>
    </row>
    <row r="205" spans="1:55" x14ac:dyDescent="0.3">
      <c r="A205" s="86"/>
      <c r="B205" s="27" t="s">
        <v>278</v>
      </c>
      <c r="C205" s="87" t="s">
        <v>367</v>
      </c>
      <c r="D205" s="86"/>
      <c r="E205" s="86"/>
      <c r="F205" s="125"/>
      <c r="G205" s="125"/>
    </row>
    <row r="206" spans="1:55" x14ac:dyDescent="0.3">
      <c r="A206" s="88">
        <v>149</v>
      </c>
      <c r="B206" s="88" t="s">
        <v>465</v>
      </c>
      <c r="C206" s="89" t="s">
        <v>484</v>
      </c>
      <c r="D206" s="32" t="s">
        <v>7</v>
      </c>
      <c r="E206" s="91">
        <v>40.408000000000001</v>
      </c>
      <c r="F206" s="122"/>
      <c r="G206" s="122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</row>
    <row r="207" spans="1:55" ht="31.5" x14ac:dyDescent="0.3">
      <c r="A207" s="88">
        <v>150</v>
      </c>
      <c r="B207" s="88" t="s">
        <v>465</v>
      </c>
      <c r="C207" s="89" t="s">
        <v>485</v>
      </c>
      <c r="D207" s="32" t="s">
        <v>7</v>
      </c>
      <c r="E207" s="91">
        <v>10.102</v>
      </c>
      <c r="F207" s="122"/>
      <c r="G207" s="122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</row>
    <row r="208" spans="1:55" x14ac:dyDescent="0.3">
      <c r="A208" s="88">
        <v>151</v>
      </c>
      <c r="B208" s="88" t="s">
        <v>465</v>
      </c>
      <c r="C208" s="89" t="s">
        <v>488</v>
      </c>
      <c r="D208" s="32" t="s">
        <v>7</v>
      </c>
      <c r="E208" s="91">
        <v>5.4020000000000001</v>
      </c>
      <c r="F208" s="122"/>
      <c r="G208" s="122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</row>
    <row r="209" spans="1:55" x14ac:dyDescent="0.3">
      <c r="A209" s="88">
        <v>152</v>
      </c>
      <c r="B209" s="88" t="s">
        <v>465</v>
      </c>
      <c r="C209" s="89" t="s">
        <v>489</v>
      </c>
      <c r="D209" s="32" t="s">
        <v>7</v>
      </c>
      <c r="E209" s="91">
        <v>5.4020000000000001</v>
      </c>
      <c r="F209" s="122"/>
      <c r="G209" s="122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</row>
    <row r="210" spans="1:55" x14ac:dyDescent="0.3">
      <c r="A210" s="88">
        <v>153</v>
      </c>
      <c r="B210" s="88" t="s">
        <v>465</v>
      </c>
      <c r="C210" s="89" t="s">
        <v>490</v>
      </c>
      <c r="D210" s="32" t="s">
        <v>7</v>
      </c>
      <c r="E210" s="91">
        <v>45.1</v>
      </c>
      <c r="F210" s="122"/>
      <c r="G210" s="122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</row>
    <row r="211" spans="1:55" x14ac:dyDescent="0.3">
      <c r="A211" s="86"/>
      <c r="B211" s="27" t="s">
        <v>278</v>
      </c>
      <c r="C211" s="87" t="s">
        <v>382</v>
      </c>
      <c r="D211" s="86"/>
      <c r="E211" s="86"/>
      <c r="F211" s="125"/>
      <c r="G211" s="12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</row>
    <row r="212" spans="1:55" x14ac:dyDescent="0.3">
      <c r="A212" s="88">
        <v>154</v>
      </c>
      <c r="B212" s="88" t="s">
        <v>465</v>
      </c>
      <c r="C212" s="89" t="s">
        <v>402</v>
      </c>
      <c r="D212" s="32" t="s">
        <v>9</v>
      </c>
      <c r="E212" s="91">
        <v>6.17</v>
      </c>
      <c r="F212" s="122"/>
      <c r="G212" s="122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</row>
    <row r="213" spans="1:55" x14ac:dyDescent="0.3">
      <c r="A213" s="88">
        <v>155</v>
      </c>
      <c r="B213" s="88" t="s">
        <v>465</v>
      </c>
      <c r="C213" s="89" t="s">
        <v>403</v>
      </c>
      <c r="D213" s="32" t="s">
        <v>9</v>
      </c>
      <c r="E213" s="91">
        <v>23.84</v>
      </c>
      <c r="F213" s="122"/>
      <c r="G213" s="122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</row>
    <row r="214" spans="1:55" x14ac:dyDescent="0.3">
      <c r="A214" s="88">
        <v>156</v>
      </c>
      <c r="B214" s="88" t="s">
        <v>465</v>
      </c>
      <c r="C214" s="89" t="s">
        <v>404</v>
      </c>
      <c r="D214" s="32" t="s">
        <v>10</v>
      </c>
      <c r="E214" s="91">
        <v>2</v>
      </c>
      <c r="F214" s="122"/>
      <c r="G214" s="122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</row>
    <row r="215" spans="1:55" ht="31.5" x14ac:dyDescent="0.3">
      <c r="A215" s="88">
        <v>157</v>
      </c>
      <c r="B215" s="88" t="s">
        <v>465</v>
      </c>
      <c r="C215" s="142" t="s">
        <v>518</v>
      </c>
      <c r="D215" s="143" t="s">
        <v>16</v>
      </c>
      <c r="E215" s="144">
        <v>1</v>
      </c>
      <c r="F215" s="122"/>
      <c r="G215" s="122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</row>
    <row r="216" spans="1:55" x14ac:dyDescent="0.3">
      <c r="A216" s="88">
        <v>158</v>
      </c>
      <c r="B216" s="88" t="s">
        <v>465</v>
      </c>
      <c r="C216" s="89" t="s">
        <v>512</v>
      </c>
      <c r="D216" s="32" t="s">
        <v>12</v>
      </c>
      <c r="E216" s="91">
        <v>1</v>
      </c>
      <c r="F216" s="122"/>
      <c r="G216" s="122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</row>
    <row r="217" spans="1:55" ht="18.75" x14ac:dyDescent="0.3">
      <c r="A217" s="177" t="s">
        <v>453</v>
      </c>
      <c r="B217" s="178"/>
      <c r="C217" s="178"/>
      <c r="D217" s="178"/>
      <c r="E217" s="178"/>
      <c r="F217" s="123"/>
      <c r="G217" s="123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</row>
    <row r="218" spans="1:55" x14ac:dyDescent="0.3">
      <c r="A218" s="84"/>
      <c r="B218" s="41" t="s">
        <v>278</v>
      </c>
      <c r="C218" s="85" t="s">
        <v>420</v>
      </c>
      <c r="D218" s="84"/>
      <c r="E218" s="84"/>
      <c r="F218" s="124"/>
      <c r="G218" s="124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</row>
    <row r="219" spans="1:55" x14ac:dyDescent="0.3">
      <c r="A219" s="88">
        <v>159</v>
      </c>
      <c r="B219" s="88" t="s">
        <v>421</v>
      </c>
      <c r="C219" s="142" t="s">
        <v>519</v>
      </c>
      <c r="D219" s="143" t="s">
        <v>7</v>
      </c>
      <c r="E219" s="144">
        <f>3.52+3.12+3.6</f>
        <v>10.24</v>
      </c>
      <c r="F219" s="145"/>
      <c r="G219" s="14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</row>
    <row r="220" spans="1:55" x14ac:dyDescent="0.3">
      <c r="A220" s="88">
        <v>160</v>
      </c>
      <c r="B220" s="88" t="s">
        <v>421</v>
      </c>
      <c r="C220" s="142" t="s">
        <v>422</v>
      </c>
      <c r="D220" s="143" t="s">
        <v>9</v>
      </c>
      <c r="E220" s="144">
        <v>11</v>
      </c>
      <c r="F220" s="145"/>
      <c r="G220" s="14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</row>
    <row r="221" spans="1:55" x14ac:dyDescent="0.3">
      <c r="A221" s="88">
        <v>161</v>
      </c>
      <c r="B221" s="88" t="s">
        <v>421</v>
      </c>
      <c r="C221" s="142" t="s">
        <v>423</v>
      </c>
      <c r="D221" s="143" t="s">
        <v>9</v>
      </c>
      <c r="E221" s="144">
        <v>13</v>
      </c>
      <c r="F221" s="145"/>
      <c r="G221" s="14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</row>
    <row r="222" spans="1:55" ht="31.5" x14ac:dyDescent="0.3">
      <c r="A222" s="88">
        <v>162</v>
      </c>
      <c r="B222" s="88" t="s">
        <v>421</v>
      </c>
      <c r="C222" s="142" t="s">
        <v>424</v>
      </c>
      <c r="D222" s="143" t="s">
        <v>9</v>
      </c>
      <c r="E222" s="144">
        <v>13</v>
      </c>
      <c r="F222" s="145"/>
      <c r="G222" s="14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</row>
    <row r="223" spans="1:55" x14ac:dyDescent="0.3">
      <c r="A223" s="88">
        <v>163</v>
      </c>
      <c r="B223" s="88" t="s">
        <v>421</v>
      </c>
      <c r="C223" s="142" t="s">
        <v>425</v>
      </c>
      <c r="D223" s="143" t="s">
        <v>9</v>
      </c>
      <c r="E223" s="144">
        <v>10</v>
      </c>
      <c r="F223" s="145"/>
      <c r="G223" s="14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</row>
    <row r="224" spans="1:55" x14ac:dyDescent="0.3">
      <c r="A224" s="88">
        <v>164</v>
      </c>
      <c r="B224" s="88" t="s">
        <v>421</v>
      </c>
      <c r="C224" s="142" t="s">
        <v>426</v>
      </c>
      <c r="D224" s="143" t="s">
        <v>9</v>
      </c>
      <c r="E224" s="144">
        <v>12</v>
      </c>
      <c r="F224" s="145"/>
      <c r="G224" s="14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</row>
    <row r="225" spans="1:55" x14ac:dyDescent="0.3">
      <c r="A225" s="88">
        <v>165</v>
      </c>
      <c r="B225" s="88" t="s">
        <v>421</v>
      </c>
      <c r="C225" s="142" t="s">
        <v>514</v>
      </c>
      <c r="D225" s="143" t="s">
        <v>7</v>
      </c>
      <c r="E225" s="144">
        <f>2.64+3.12+3.6</f>
        <v>9.36</v>
      </c>
      <c r="F225" s="145"/>
      <c r="G225" s="14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</row>
    <row r="226" spans="1:55" ht="18.75" x14ac:dyDescent="0.3">
      <c r="A226" s="177" t="s">
        <v>452</v>
      </c>
      <c r="B226" s="178"/>
      <c r="C226" s="178"/>
      <c r="D226" s="178"/>
      <c r="E226" s="178"/>
      <c r="F226" s="123"/>
      <c r="G226" s="123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</row>
    <row r="227" spans="1:55" x14ac:dyDescent="0.3">
      <c r="A227" s="84"/>
      <c r="B227" s="41" t="s">
        <v>278</v>
      </c>
      <c r="C227" s="85" t="s">
        <v>427</v>
      </c>
      <c r="D227" s="84"/>
      <c r="E227" s="84"/>
      <c r="F227" s="124"/>
      <c r="G227" s="124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</row>
    <row r="228" spans="1:55" x14ac:dyDescent="0.3">
      <c r="A228" s="88">
        <v>166</v>
      </c>
      <c r="B228" s="88" t="s">
        <v>421</v>
      </c>
      <c r="C228" s="89" t="s">
        <v>448</v>
      </c>
      <c r="D228" s="32" t="s">
        <v>429</v>
      </c>
      <c r="E228" s="91">
        <v>2</v>
      </c>
      <c r="F228" s="122"/>
      <c r="G228" s="122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</row>
    <row r="229" spans="1:55" x14ac:dyDescent="0.3">
      <c r="A229" s="88">
        <v>167</v>
      </c>
      <c r="B229" s="88" t="s">
        <v>421</v>
      </c>
      <c r="C229" s="89" t="s">
        <v>449</v>
      </c>
      <c r="D229" s="32" t="s">
        <v>12</v>
      </c>
      <c r="E229" s="91">
        <v>1</v>
      </c>
      <c r="F229" s="122"/>
      <c r="G229" s="122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</row>
    <row r="230" spans="1:55" x14ac:dyDescent="0.3">
      <c r="A230" s="88">
        <v>168</v>
      </c>
      <c r="B230" s="88" t="s">
        <v>421</v>
      </c>
      <c r="C230" s="89" t="s">
        <v>513</v>
      </c>
      <c r="D230" s="32" t="s">
        <v>8</v>
      </c>
      <c r="E230" s="91">
        <v>6</v>
      </c>
      <c r="F230" s="122"/>
      <c r="G230" s="122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</row>
    <row r="231" spans="1:55" x14ac:dyDescent="0.3">
      <c r="A231" s="88">
        <v>169</v>
      </c>
      <c r="B231" s="88" t="s">
        <v>421</v>
      </c>
      <c r="C231" s="89" t="s">
        <v>495</v>
      </c>
      <c r="D231" s="32" t="s">
        <v>7</v>
      </c>
      <c r="E231" s="91">
        <v>62.4</v>
      </c>
      <c r="F231" s="122"/>
      <c r="G231" s="122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</row>
    <row r="232" spans="1:55" x14ac:dyDescent="0.3">
      <c r="A232" s="88">
        <v>170</v>
      </c>
      <c r="B232" s="88" t="s">
        <v>421</v>
      </c>
      <c r="C232" s="89" t="s">
        <v>496</v>
      </c>
      <c r="D232" s="32" t="s">
        <v>9</v>
      </c>
      <c r="E232" s="91">
        <f>195+195</f>
        <v>390</v>
      </c>
      <c r="F232" s="122"/>
      <c r="G232" s="122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</row>
    <row r="233" spans="1:55" x14ac:dyDescent="0.3">
      <c r="A233" s="88">
        <v>171</v>
      </c>
      <c r="B233" s="88" t="s">
        <v>421</v>
      </c>
      <c r="C233" s="89" t="s">
        <v>430</v>
      </c>
      <c r="D233" s="32" t="s">
        <v>9</v>
      </c>
      <c r="E233" s="91">
        <f>6+38</f>
        <v>44</v>
      </c>
      <c r="F233" s="122"/>
      <c r="G233" s="122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</row>
    <row r="234" spans="1:55" x14ac:dyDescent="0.3">
      <c r="A234" s="88">
        <v>172</v>
      </c>
      <c r="B234" s="88" t="s">
        <v>421</v>
      </c>
      <c r="C234" s="89" t="s">
        <v>450</v>
      </c>
      <c r="D234" s="32" t="s">
        <v>9</v>
      </c>
      <c r="E234" s="91">
        <v>14</v>
      </c>
      <c r="F234" s="122"/>
      <c r="G234" s="122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</row>
    <row r="235" spans="1:55" x14ac:dyDescent="0.3">
      <c r="A235" s="88">
        <v>173</v>
      </c>
      <c r="B235" s="88" t="s">
        <v>421</v>
      </c>
      <c r="C235" s="89" t="s">
        <v>431</v>
      </c>
      <c r="D235" s="32" t="s">
        <v>9</v>
      </c>
      <c r="E235" s="91">
        <v>209</v>
      </c>
      <c r="F235" s="122"/>
      <c r="G235" s="122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</row>
    <row r="236" spans="1:55" ht="31.5" x14ac:dyDescent="0.3">
      <c r="A236" s="88">
        <v>174</v>
      </c>
      <c r="B236" s="88" t="s">
        <v>421</v>
      </c>
      <c r="C236" s="89" t="s">
        <v>432</v>
      </c>
      <c r="D236" s="32" t="s">
        <v>10</v>
      </c>
      <c r="E236" s="91">
        <v>19</v>
      </c>
      <c r="F236" s="122"/>
      <c r="G236" s="122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</row>
    <row r="237" spans="1:55" x14ac:dyDescent="0.3">
      <c r="A237" s="88">
        <v>175</v>
      </c>
      <c r="B237" s="88" t="s">
        <v>421</v>
      </c>
      <c r="C237" s="89" t="s">
        <v>433</v>
      </c>
      <c r="D237" s="32" t="s">
        <v>9</v>
      </c>
      <c r="E237" s="91">
        <v>44</v>
      </c>
      <c r="F237" s="122"/>
      <c r="G237" s="122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</row>
    <row r="238" spans="1:55" x14ac:dyDescent="0.3">
      <c r="A238" s="88">
        <v>176</v>
      </c>
      <c r="B238" s="88" t="s">
        <v>421</v>
      </c>
      <c r="C238" s="89" t="s">
        <v>516</v>
      </c>
      <c r="D238" s="32" t="s">
        <v>9</v>
      </c>
      <c r="E238" s="91">
        <v>294</v>
      </c>
      <c r="F238" s="122"/>
      <c r="G238" s="122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</row>
    <row r="239" spans="1:55" ht="31.5" x14ac:dyDescent="0.3">
      <c r="A239" s="88">
        <v>177</v>
      </c>
      <c r="B239" s="88" t="s">
        <v>421</v>
      </c>
      <c r="C239" s="89" t="s">
        <v>435</v>
      </c>
      <c r="D239" s="32" t="s">
        <v>10</v>
      </c>
      <c r="E239" s="91">
        <v>14</v>
      </c>
      <c r="F239" s="122"/>
      <c r="G239" s="122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</row>
    <row r="240" spans="1:55" x14ac:dyDescent="0.3">
      <c r="A240" s="88">
        <v>178</v>
      </c>
      <c r="B240" s="88" t="s">
        <v>421</v>
      </c>
      <c r="C240" s="89" t="s">
        <v>514</v>
      </c>
      <c r="D240" s="32" t="s">
        <v>7</v>
      </c>
      <c r="E240" s="91">
        <v>46.8</v>
      </c>
      <c r="F240" s="122"/>
      <c r="G240" s="122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</row>
    <row r="241" spans="1:55" ht="31.5" x14ac:dyDescent="0.3">
      <c r="A241" s="88">
        <v>179</v>
      </c>
      <c r="B241" s="88" t="s">
        <v>421</v>
      </c>
      <c r="C241" s="89" t="s">
        <v>436</v>
      </c>
      <c r="D241" s="32" t="s">
        <v>8</v>
      </c>
      <c r="E241" s="91">
        <v>6</v>
      </c>
      <c r="F241" s="122"/>
      <c r="G241" s="122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</row>
    <row r="242" spans="1:55" x14ac:dyDescent="0.3">
      <c r="A242" s="88">
        <v>180</v>
      </c>
      <c r="B242" s="88" t="s">
        <v>421</v>
      </c>
      <c r="C242" s="89" t="s">
        <v>437</v>
      </c>
      <c r="D242" s="32" t="s">
        <v>10</v>
      </c>
      <c r="E242" s="91">
        <v>5</v>
      </c>
      <c r="F242" s="122"/>
      <c r="G242" s="122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</row>
    <row r="243" spans="1:55" ht="31.5" x14ac:dyDescent="0.3">
      <c r="A243" s="88">
        <v>181</v>
      </c>
      <c r="B243" s="88" t="s">
        <v>421</v>
      </c>
      <c r="C243" s="89" t="s">
        <v>439</v>
      </c>
      <c r="D243" s="32" t="s">
        <v>440</v>
      </c>
      <c r="E243" s="91">
        <v>5</v>
      </c>
      <c r="F243" s="122"/>
      <c r="G243" s="122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</row>
    <row r="244" spans="1:55" x14ac:dyDescent="0.3">
      <c r="A244" s="88">
        <v>182</v>
      </c>
      <c r="B244" s="88" t="s">
        <v>421</v>
      </c>
      <c r="C244" s="89" t="s">
        <v>442</v>
      </c>
      <c r="D244" s="32" t="s">
        <v>10</v>
      </c>
      <c r="E244" s="91">
        <v>6</v>
      </c>
      <c r="F244" s="122"/>
      <c r="G244" s="122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</row>
    <row r="245" spans="1:55" ht="31.5" x14ac:dyDescent="0.3">
      <c r="A245" s="88">
        <v>183</v>
      </c>
      <c r="B245" s="88" t="s">
        <v>421</v>
      </c>
      <c r="C245" s="89" t="s">
        <v>517</v>
      </c>
      <c r="D245" s="32" t="s">
        <v>10</v>
      </c>
      <c r="E245" s="91">
        <v>1</v>
      </c>
      <c r="F245" s="122"/>
      <c r="G245" s="122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</row>
    <row r="246" spans="1:55" x14ac:dyDescent="0.3">
      <c r="A246" s="88">
        <v>184</v>
      </c>
      <c r="B246" s="88" t="s">
        <v>421</v>
      </c>
      <c r="C246" s="89" t="s">
        <v>443</v>
      </c>
      <c r="D246" s="32" t="s">
        <v>444</v>
      </c>
      <c r="E246" s="91">
        <v>7</v>
      </c>
      <c r="F246" s="122"/>
      <c r="G246" s="122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</row>
    <row r="247" spans="1:55" x14ac:dyDescent="0.3">
      <c r="A247" s="88">
        <v>185</v>
      </c>
      <c r="B247" s="88" t="s">
        <v>421</v>
      </c>
      <c r="C247" s="89" t="s">
        <v>445</v>
      </c>
      <c r="D247" s="32" t="s">
        <v>12</v>
      </c>
      <c r="E247" s="91">
        <v>1</v>
      </c>
      <c r="F247" s="122"/>
      <c r="G247" s="122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</row>
    <row r="248" spans="1:55" x14ac:dyDescent="0.3">
      <c r="A248" s="88">
        <v>186</v>
      </c>
      <c r="B248" s="88" t="s">
        <v>421</v>
      </c>
      <c r="C248" s="89" t="s">
        <v>446</v>
      </c>
      <c r="D248" s="32" t="s">
        <v>12</v>
      </c>
      <c r="E248" s="91">
        <v>1</v>
      </c>
      <c r="F248" s="122"/>
      <c r="G248" s="122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</row>
    <row r="249" spans="1:55" x14ac:dyDescent="0.3">
      <c r="A249" s="88">
        <v>187</v>
      </c>
      <c r="B249" s="88" t="s">
        <v>421</v>
      </c>
      <c r="C249" s="89" t="s">
        <v>447</v>
      </c>
      <c r="D249" s="32" t="s">
        <v>12</v>
      </c>
      <c r="E249" s="91">
        <v>1</v>
      </c>
      <c r="F249" s="122"/>
      <c r="G249" s="122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</row>
    <row r="250" spans="1:55" x14ac:dyDescent="0.3">
      <c r="A250" s="16"/>
      <c r="B250" s="16"/>
      <c r="C250" s="157" t="s">
        <v>456</v>
      </c>
      <c r="D250" s="157"/>
      <c r="E250" s="157"/>
      <c r="F250" s="157"/>
      <c r="G250" s="121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</row>
    <row r="251" spans="1:55" x14ac:dyDescent="0.3">
      <c r="A251" s="16"/>
      <c r="B251" s="16"/>
      <c r="C251" s="157" t="s">
        <v>18</v>
      </c>
      <c r="D251" s="157"/>
      <c r="E251" s="157"/>
      <c r="F251" s="157"/>
      <c r="G251" s="121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</row>
    <row r="252" spans="1:55" x14ac:dyDescent="0.3">
      <c r="A252" s="16"/>
      <c r="B252" s="16"/>
      <c r="C252" s="157" t="s">
        <v>457</v>
      </c>
      <c r="D252" s="157"/>
      <c r="E252" s="157"/>
      <c r="F252" s="157"/>
      <c r="G252" s="121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</row>
    <row r="253" spans="1:55" ht="20.25" x14ac:dyDescent="0.3">
      <c r="A253" s="176" t="s">
        <v>17</v>
      </c>
      <c r="B253" s="176"/>
      <c r="C253" s="176"/>
      <c r="D253" s="176"/>
      <c r="E253" s="176"/>
      <c r="F253" s="176"/>
      <c r="G253" s="176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</row>
    <row r="254" spans="1:55" ht="18.75" x14ac:dyDescent="0.3">
      <c r="A254" s="167" t="s">
        <v>276</v>
      </c>
      <c r="B254" s="168"/>
      <c r="C254" s="168"/>
      <c r="D254" s="168"/>
      <c r="E254" s="169"/>
      <c r="F254" s="74"/>
      <c r="G254" s="74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</row>
    <row r="255" spans="1:55" x14ac:dyDescent="0.3">
      <c r="A255" s="170" t="s">
        <v>458</v>
      </c>
      <c r="B255" s="171"/>
      <c r="C255" s="171"/>
      <c r="D255" s="171"/>
      <c r="E255" s="172"/>
      <c r="F255" s="75"/>
      <c r="G255" s="7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</row>
    <row r="256" spans="1:55" x14ac:dyDescent="0.3">
      <c r="A256" s="55">
        <v>188</v>
      </c>
      <c r="B256" s="55" t="s">
        <v>466</v>
      </c>
      <c r="C256" s="56" t="s">
        <v>23</v>
      </c>
      <c r="D256" s="55" t="s">
        <v>7</v>
      </c>
      <c r="E256" s="57">
        <v>158.66</v>
      </c>
      <c r="F256" s="127"/>
      <c r="G256" s="127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</row>
    <row r="257" spans="1:55" ht="31.5" x14ac:dyDescent="0.3">
      <c r="A257" s="55">
        <v>189</v>
      </c>
      <c r="B257" s="55" t="s">
        <v>466</v>
      </c>
      <c r="C257" s="56" t="s">
        <v>26</v>
      </c>
      <c r="D257" s="55" t="s">
        <v>7</v>
      </c>
      <c r="E257" s="57">
        <v>126.93</v>
      </c>
      <c r="F257" s="127"/>
      <c r="G257" s="127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</row>
    <row r="258" spans="1:55" ht="47.25" x14ac:dyDescent="0.3">
      <c r="A258" s="55">
        <v>190</v>
      </c>
      <c r="B258" s="55" t="s">
        <v>466</v>
      </c>
      <c r="C258" s="56" t="s">
        <v>29</v>
      </c>
      <c r="D258" s="55" t="s">
        <v>7</v>
      </c>
      <c r="E258" s="57">
        <v>40.53</v>
      </c>
      <c r="F258" s="127"/>
      <c r="G258" s="127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</row>
    <row r="259" spans="1:55" ht="47.25" x14ac:dyDescent="0.3">
      <c r="A259" s="55">
        <v>191</v>
      </c>
      <c r="B259" s="55" t="s">
        <v>466</v>
      </c>
      <c r="C259" s="56" t="s">
        <v>32</v>
      </c>
      <c r="D259" s="55" t="s">
        <v>8</v>
      </c>
      <c r="E259" s="57">
        <v>275.93</v>
      </c>
      <c r="F259" s="127"/>
      <c r="G259" s="127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</row>
    <row r="260" spans="1:55" ht="31.5" x14ac:dyDescent="0.3">
      <c r="A260" s="55">
        <v>192</v>
      </c>
      <c r="B260" s="55" t="s">
        <v>466</v>
      </c>
      <c r="C260" s="56" t="s">
        <v>35</v>
      </c>
      <c r="D260" s="55" t="s">
        <v>9</v>
      </c>
      <c r="E260" s="57">
        <v>52</v>
      </c>
      <c r="F260" s="127"/>
      <c r="G260" s="127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</row>
    <row r="261" spans="1:55" x14ac:dyDescent="0.3">
      <c r="A261" s="55">
        <v>193</v>
      </c>
      <c r="B261" s="55" t="s">
        <v>466</v>
      </c>
      <c r="C261" s="56" t="s">
        <v>38</v>
      </c>
      <c r="D261" s="55" t="s">
        <v>7</v>
      </c>
      <c r="E261" s="57">
        <v>10.65</v>
      </c>
      <c r="F261" s="127"/>
      <c r="G261" s="127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</row>
    <row r="262" spans="1:55" x14ac:dyDescent="0.3">
      <c r="A262" s="55">
        <v>194</v>
      </c>
      <c r="B262" s="55" t="s">
        <v>466</v>
      </c>
      <c r="C262" s="56" t="s">
        <v>41</v>
      </c>
      <c r="D262" s="55" t="s">
        <v>9</v>
      </c>
      <c r="E262" s="57">
        <v>50.5</v>
      </c>
      <c r="F262" s="127"/>
      <c r="G262" s="127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</row>
    <row r="263" spans="1:55" x14ac:dyDescent="0.3">
      <c r="A263" s="55">
        <v>195</v>
      </c>
      <c r="B263" s="55" t="s">
        <v>466</v>
      </c>
      <c r="C263" s="56" t="s">
        <v>44</v>
      </c>
      <c r="D263" s="55" t="s">
        <v>9</v>
      </c>
      <c r="E263" s="57">
        <v>56</v>
      </c>
      <c r="F263" s="127"/>
      <c r="G263" s="127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</row>
    <row r="264" spans="1:55" ht="31.5" x14ac:dyDescent="0.3">
      <c r="A264" s="55">
        <v>196</v>
      </c>
      <c r="B264" s="55" t="s">
        <v>466</v>
      </c>
      <c r="C264" s="56" t="s">
        <v>47</v>
      </c>
      <c r="D264" s="55" t="s">
        <v>13</v>
      </c>
      <c r="E264" s="57">
        <v>27</v>
      </c>
      <c r="F264" s="127"/>
      <c r="G264" s="127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</row>
    <row r="265" spans="1:55" x14ac:dyDescent="0.3">
      <c r="A265" s="55">
        <v>197</v>
      </c>
      <c r="B265" s="55" t="s">
        <v>466</v>
      </c>
      <c r="C265" s="56" t="s">
        <v>50</v>
      </c>
      <c r="D265" s="55" t="s">
        <v>13</v>
      </c>
      <c r="E265" s="57">
        <v>1</v>
      </c>
      <c r="F265" s="127"/>
      <c r="G265" s="127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</row>
    <row r="266" spans="1:55" x14ac:dyDescent="0.3">
      <c r="A266" s="55">
        <v>198</v>
      </c>
      <c r="B266" s="55" t="s">
        <v>466</v>
      </c>
      <c r="C266" s="56" t="s">
        <v>53</v>
      </c>
      <c r="D266" s="55" t="s">
        <v>13</v>
      </c>
      <c r="E266" s="57">
        <v>5</v>
      </c>
      <c r="F266" s="127"/>
      <c r="G266" s="127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</row>
    <row r="267" spans="1:55" x14ac:dyDescent="0.3">
      <c r="A267" s="55">
        <v>199</v>
      </c>
      <c r="B267" s="55" t="s">
        <v>466</v>
      </c>
      <c r="C267" s="56" t="s">
        <v>56</v>
      </c>
      <c r="D267" s="55" t="s">
        <v>12</v>
      </c>
      <c r="E267" s="57">
        <v>1</v>
      </c>
      <c r="F267" s="127"/>
      <c r="G267" s="127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</row>
    <row r="268" spans="1:55" x14ac:dyDescent="0.3">
      <c r="A268" s="55">
        <v>200</v>
      </c>
      <c r="B268" s="55" t="s">
        <v>466</v>
      </c>
      <c r="C268" s="56" t="s">
        <v>59</v>
      </c>
      <c r="D268" s="55" t="s">
        <v>10</v>
      </c>
      <c r="E268" s="57">
        <v>3</v>
      </c>
      <c r="F268" s="127"/>
      <c r="G268" s="127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</row>
    <row r="269" spans="1:55" ht="31.5" x14ac:dyDescent="0.3">
      <c r="A269" s="55">
        <v>201</v>
      </c>
      <c r="B269" s="55" t="s">
        <v>466</v>
      </c>
      <c r="C269" s="56" t="s">
        <v>62</v>
      </c>
      <c r="D269" s="55" t="s">
        <v>12</v>
      </c>
      <c r="E269" s="57">
        <v>5</v>
      </c>
      <c r="F269" s="127"/>
      <c r="G269" s="127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</row>
    <row r="270" spans="1:55" x14ac:dyDescent="0.3">
      <c r="A270" s="55">
        <v>202</v>
      </c>
      <c r="B270" s="55" t="s">
        <v>466</v>
      </c>
      <c r="C270" s="56" t="s">
        <v>65</v>
      </c>
      <c r="D270" s="55" t="s">
        <v>12</v>
      </c>
      <c r="E270" s="57">
        <v>4</v>
      </c>
      <c r="F270" s="127"/>
      <c r="G270" s="127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</row>
    <row r="271" spans="1:55" x14ac:dyDescent="0.3">
      <c r="A271" s="55">
        <v>203</v>
      </c>
      <c r="B271" s="55" t="s">
        <v>466</v>
      </c>
      <c r="C271" s="56" t="s">
        <v>68</v>
      </c>
      <c r="D271" s="55" t="s">
        <v>10</v>
      </c>
      <c r="E271" s="57">
        <v>1</v>
      </c>
      <c r="F271" s="127"/>
      <c r="G271" s="127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</row>
    <row r="272" spans="1:55" x14ac:dyDescent="0.3">
      <c r="A272" s="55">
        <v>204</v>
      </c>
      <c r="B272" s="55" t="s">
        <v>466</v>
      </c>
      <c r="C272" s="56" t="s">
        <v>70</v>
      </c>
      <c r="D272" s="55" t="s">
        <v>10</v>
      </c>
      <c r="E272" s="57">
        <v>2</v>
      </c>
      <c r="F272" s="127"/>
      <c r="G272" s="127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</row>
    <row r="273" spans="1:55" x14ac:dyDescent="0.3">
      <c r="A273" s="55">
        <v>205</v>
      </c>
      <c r="B273" s="55" t="s">
        <v>466</v>
      </c>
      <c r="C273" s="56" t="s">
        <v>73</v>
      </c>
      <c r="D273" s="55" t="s">
        <v>10</v>
      </c>
      <c r="E273" s="57">
        <v>12</v>
      </c>
      <c r="F273" s="127"/>
      <c r="G273" s="127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</row>
    <row r="274" spans="1:55" x14ac:dyDescent="0.3">
      <c r="A274" s="55">
        <v>206</v>
      </c>
      <c r="B274" s="55" t="s">
        <v>466</v>
      </c>
      <c r="C274" s="56" t="s">
        <v>76</v>
      </c>
      <c r="D274" s="55" t="s">
        <v>13</v>
      </c>
      <c r="E274" s="57">
        <v>1</v>
      </c>
      <c r="F274" s="127"/>
      <c r="G274" s="127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</row>
    <row r="275" spans="1:55" x14ac:dyDescent="0.3">
      <c r="A275" s="55">
        <v>207</v>
      </c>
      <c r="B275" s="55" t="s">
        <v>466</v>
      </c>
      <c r="C275" s="56" t="s">
        <v>78</v>
      </c>
      <c r="D275" s="55" t="s">
        <v>13</v>
      </c>
      <c r="E275" s="57">
        <v>1</v>
      </c>
      <c r="F275" s="127"/>
      <c r="G275" s="127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</row>
    <row r="276" spans="1:55" x14ac:dyDescent="0.3">
      <c r="A276" s="55">
        <v>208</v>
      </c>
      <c r="B276" s="55" t="s">
        <v>466</v>
      </c>
      <c r="C276" s="56" t="s">
        <v>80</v>
      </c>
      <c r="D276" s="55" t="s">
        <v>13</v>
      </c>
      <c r="E276" s="57">
        <v>1</v>
      </c>
      <c r="F276" s="127"/>
      <c r="G276" s="127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</row>
    <row r="277" spans="1:55" x14ac:dyDescent="0.3">
      <c r="A277" s="55">
        <v>209</v>
      </c>
      <c r="B277" s="55" t="s">
        <v>466</v>
      </c>
      <c r="C277" s="56" t="s">
        <v>82</v>
      </c>
      <c r="D277" s="55" t="s">
        <v>13</v>
      </c>
      <c r="E277" s="57">
        <v>4</v>
      </c>
      <c r="F277" s="127"/>
      <c r="G277" s="127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</row>
    <row r="278" spans="1:55" ht="31.5" x14ac:dyDescent="0.3">
      <c r="A278" s="55">
        <v>210</v>
      </c>
      <c r="B278" s="55" t="s">
        <v>466</v>
      </c>
      <c r="C278" s="56" t="s">
        <v>85</v>
      </c>
      <c r="D278" s="55" t="s">
        <v>16</v>
      </c>
      <c r="E278" s="57">
        <v>1</v>
      </c>
      <c r="F278" s="127"/>
      <c r="G278" s="127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</row>
    <row r="279" spans="1:55" ht="31.5" x14ac:dyDescent="0.3">
      <c r="A279" s="55">
        <v>211</v>
      </c>
      <c r="B279" s="55" t="s">
        <v>466</v>
      </c>
      <c r="C279" s="56" t="s">
        <v>88</v>
      </c>
      <c r="D279" s="55" t="s">
        <v>12</v>
      </c>
      <c r="E279" s="57">
        <v>1</v>
      </c>
      <c r="F279" s="127"/>
      <c r="G279" s="127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</row>
    <row r="280" spans="1:55" x14ac:dyDescent="0.3">
      <c r="A280" s="55">
        <v>212</v>
      </c>
      <c r="B280" s="55" t="s">
        <v>466</v>
      </c>
      <c r="C280" s="56" t="s">
        <v>91</v>
      </c>
      <c r="D280" s="55" t="s">
        <v>92</v>
      </c>
      <c r="E280" s="57">
        <v>4</v>
      </c>
      <c r="F280" s="127"/>
      <c r="G280" s="127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</row>
    <row r="281" spans="1:55" ht="31.5" x14ac:dyDescent="0.3">
      <c r="A281" s="55">
        <v>213</v>
      </c>
      <c r="B281" s="55" t="s">
        <v>466</v>
      </c>
      <c r="C281" s="56" t="s">
        <v>95</v>
      </c>
      <c r="D281" s="55" t="s">
        <v>15</v>
      </c>
      <c r="E281" s="57">
        <v>1</v>
      </c>
      <c r="F281" s="127"/>
      <c r="G281" s="127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</row>
    <row r="282" spans="1:55" x14ac:dyDescent="0.3">
      <c r="A282" s="55">
        <v>214</v>
      </c>
      <c r="B282" s="55" t="s">
        <v>466</v>
      </c>
      <c r="C282" s="56" t="s">
        <v>98</v>
      </c>
      <c r="D282" s="55" t="s">
        <v>14</v>
      </c>
      <c r="E282" s="57">
        <v>1</v>
      </c>
      <c r="F282" s="127"/>
      <c r="G282" s="127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</row>
    <row r="283" spans="1:55" x14ac:dyDescent="0.3">
      <c r="A283" s="55">
        <v>215</v>
      </c>
      <c r="B283" s="55" t="s">
        <v>466</v>
      </c>
      <c r="C283" s="56" t="s">
        <v>101</v>
      </c>
      <c r="D283" s="55" t="s">
        <v>14</v>
      </c>
      <c r="E283" s="57">
        <v>1</v>
      </c>
      <c r="F283" s="127"/>
      <c r="G283" s="127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</row>
    <row r="284" spans="1:55" ht="31.5" x14ac:dyDescent="0.3">
      <c r="A284" s="55">
        <v>216</v>
      </c>
      <c r="B284" s="55" t="s">
        <v>466</v>
      </c>
      <c r="C284" s="56" t="s">
        <v>104</v>
      </c>
      <c r="D284" s="55" t="s">
        <v>9</v>
      </c>
      <c r="E284" s="57">
        <v>106.5</v>
      </c>
      <c r="F284" s="127"/>
      <c r="G284" s="127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</row>
    <row r="285" spans="1:55" x14ac:dyDescent="0.3">
      <c r="A285" s="55">
        <v>217</v>
      </c>
      <c r="B285" s="55" t="s">
        <v>466</v>
      </c>
      <c r="C285" s="56" t="s">
        <v>107</v>
      </c>
      <c r="D285" s="55" t="s">
        <v>12</v>
      </c>
      <c r="E285" s="57">
        <v>6</v>
      </c>
      <c r="F285" s="127"/>
      <c r="G285" s="127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</row>
    <row r="286" spans="1:55" ht="31.5" x14ac:dyDescent="0.3">
      <c r="A286" s="55">
        <v>218</v>
      </c>
      <c r="B286" s="55" t="s">
        <v>466</v>
      </c>
      <c r="C286" s="56" t="s">
        <v>110</v>
      </c>
      <c r="D286" s="55" t="s">
        <v>7</v>
      </c>
      <c r="E286" s="57">
        <v>40.21</v>
      </c>
      <c r="F286" s="127"/>
      <c r="G286" s="127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</row>
    <row r="287" spans="1:55" ht="31.5" x14ac:dyDescent="0.3">
      <c r="A287" s="55">
        <v>219</v>
      </c>
      <c r="B287" s="55" t="s">
        <v>466</v>
      </c>
      <c r="C287" s="56" t="s">
        <v>113</v>
      </c>
      <c r="D287" s="55" t="s">
        <v>7</v>
      </c>
      <c r="E287" s="57">
        <v>107.8</v>
      </c>
      <c r="F287" s="127"/>
      <c r="G287" s="127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</row>
    <row r="288" spans="1:55" x14ac:dyDescent="0.3">
      <c r="A288" s="55">
        <v>220</v>
      </c>
      <c r="B288" s="55" t="s">
        <v>466</v>
      </c>
      <c r="C288" s="56" t="s">
        <v>116</v>
      </c>
      <c r="D288" s="55" t="s">
        <v>7</v>
      </c>
      <c r="E288" s="57">
        <v>107.8</v>
      </c>
      <c r="F288" s="127"/>
      <c r="G288" s="127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</row>
    <row r="289" spans="1:55" ht="47.25" x14ac:dyDescent="0.3">
      <c r="A289" s="55">
        <v>221</v>
      </c>
      <c r="B289" s="55" t="s">
        <v>466</v>
      </c>
      <c r="C289" s="56" t="s">
        <v>119</v>
      </c>
      <c r="D289" s="55" t="s">
        <v>7</v>
      </c>
      <c r="E289" s="57">
        <v>50.86</v>
      </c>
      <c r="F289" s="127"/>
      <c r="G289" s="127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</row>
    <row r="290" spans="1:55" x14ac:dyDescent="0.3">
      <c r="A290" s="55">
        <v>222</v>
      </c>
      <c r="B290" s="55" t="s">
        <v>466</v>
      </c>
      <c r="C290" s="56" t="s">
        <v>122</v>
      </c>
      <c r="D290" s="55" t="s">
        <v>11</v>
      </c>
      <c r="E290" s="57">
        <v>81.38</v>
      </c>
      <c r="F290" s="127"/>
      <c r="G290" s="127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</row>
    <row r="291" spans="1:55" ht="47.25" x14ac:dyDescent="0.3">
      <c r="A291" s="55">
        <v>223</v>
      </c>
      <c r="B291" s="55" t="s">
        <v>466</v>
      </c>
      <c r="C291" s="56" t="s">
        <v>124</v>
      </c>
      <c r="D291" s="55" t="s">
        <v>125</v>
      </c>
      <c r="E291" s="57">
        <v>1</v>
      </c>
      <c r="F291" s="127"/>
      <c r="G291" s="127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</row>
    <row r="292" spans="1:55" x14ac:dyDescent="0.3">
      <c r="A292" s="173" t="s">
        <v>459</v>
      </c>
      <c r="B292" s="174"/>
      <c r="C292" s="174"/>
      <c r="D292" s="174"/>
      <c r="E292" s="175"/>
      <c r="F292" s="128"/>
      <c r="G292" s="128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</row>
    <row r="293" spans="1:55" ht="31.5" x14ac:dyDescent="0.3">
      <c r="A293" s="55">
        <v>224</v>
      </c>
      <c r="B293" s="55" t="s">
        <v>466</v>
      </c>
      <c r="C293" s="56" t="s">
        <v>128</v>
      </c>
      <c r="D293" s="55" t="s">
        <v>8</v>
      </c>
      <c r="E293" s="57">
        <v>45</v>
      </c>
      <c r="F293" s="127"/>
      <c r="G293" s="127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</row>
    <row r="294" spans="1:55" ht="31.5" x14ac:dyDescent="0.3">
      <c r="A294" s="55">
        <v>225</v>
      </c>
      <c r="B294" s="55" t="s">
        <v>466</v>
      </c>
      <c r="C294" s="56" t="s">
        <v>131</v>
      </c>
      <c r="D294" s="55" t="s">
        <v>8</v>
      </c>
      <c r="E294" s="57">
        <v>45</v>
      </c>
      <c r="F294" s="127"/>
      <c r="G294" s="127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</row>
    <row r="295" spans="1:55" ht="18.75" x14ac:dyDescent="0.3">
      <c r="A295" s="167" t="s">
        <v>275</v>
      </c>
      <c r="B295" s="168"/>
      <c r="C295" s="168"/>
      <c r="D295" s="168"/>
      <c r="E295" s="169"/>
      <c r="F295" s="129"/>
      <c r="G295" s="129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</row>
    <row r="296" spans="1:55" x14ac:dyDescent="0.3">
      <c r="A296" s="158" t="s">
        <v>460</v>
      </c>
      <c r="B296" s="159"/>
      <c r="C296" s="159"/>
      <c r="D296" s="159"/>
      <c r="E296" s="160"/>
      <c r="F296" s="130"/>
      <c r="G296" s="113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</row>
    <row r="297" spans="1:55" x14ac:dyDescent="0.3">
      <c r="A297" s="25"/>
      <c r="B297" s="25"/>
      <c r="C297" s="26" t="s">
        <v>134</v>
      </c>
      <c r="D297" s="27"/>
      <c r="E297" s="28"/>
      <c r="F297" s="115"/>
      <c r="G297" s="1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</row>
    <row r="298" spans="1:55" x14ac:dyDescent="0.3">
      <c r="A298" s="30">
        <v>226</v>
      </c>
      <c r="B298" s="30" t="s">
        <v>463</v>
      </c>
      <c r="C298" s="31" t="s">
        <v>137</v>
      </c>
      <c r="D298" s="32" t="s">
        <v>10</v>
      </c>
      <c r="E298" s="33">
        <v>2</v>
      </c>
      <c r="F298" s="131"/>
      <c r="G298" s="131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</row>
    <row r="299" spans="1:55" x14ac:dyDescent="0.3">
      <c r="A299" s="30">
        <v>227</v>
      </c>
      <c r="B299" s="30" t="s">
        <v>463</v>
      </c>
      <c r="C299" s="31" t="s">
        <v>140</v>
      </c>
      <c r="D299" s="32" t="s">
        <v>10</v>
      </c>
      <c r="E299" s="33">
        <v>2</v>
      </c>
      <c r="F299" s="131"/>
      <c r="G299" s="131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</row>
    <row r="300" spans="1:55" x14ac:dyDescent="0.3">
      <c r="A300" s="30">
        <v>228</v>
      </c>
      <c r="B300" s="30" t="s">
        <v>463</v>
      </c>
      <c r="C300" s="31" t="s">
        <v>143</v>
      </c>
      <c r="D300" s="32" t="s">
        <v>9</v>
      </c>
      <c r="E300" s="33">
        <v>10</v>
      </c>
      <c r="F300" s="131"/>
      <c r="G300" s="131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</row>
    <row r="301" spans="1:55" x14ac:dyDescent="0.3">
      <c r="A301" s="30">
        <v>229</v>
      </c>
      <c r="B301" s="30" t="s">
        <v>463</v>
      </c>
      <c r="C301" s="31" t="s">
        <v>146</v>
      </c>
      <c r="D301" s="32" t="s">
        <v>9</v>
      </c>
      <c r="E301" s="33">
        <v>150</v>
      </c>
      <c r="F301" s="131"/>
      <c r="G301" s="131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</row>
    <row r="302" spans="1:55" x14ac:dyDescent="0.3">
      <c r="A302" s="25"/>
      <c r="B302" s="25"/>
      <c r="C302" s="26" t="s">
        <v>147</v>
      </c>
      <c r="D302" s="27"/>
      <c r="E302" s="28"/>
      <c r="F302" s="115"/>
      <c r="G302" s="1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</row>
    <row r="303" spans="1:55" ht="31.5" x14ac:dyDescent="0.3">
      <c r="A303" s="30">
        <v>230</v>
      </c>
      <c r="B303" s="30" t="s">
        <v>463</v>
      </c>
      <c r="C303" s="31" t="s">
        <v>150</v>
      </c>
      <c r="D303" s="32" t="s">
        <v>12</v>
      </c>
      <c r="E303" s="33">
        <v>7</v>
      </c>
      <c r="F303" s="131"/>
      <c r="G303" s="131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</row>
    <row r="304" spans="1:55" x14ac:dyDescent="0.3">
      <c r="A304" s="25"/>
      <c r="B304" s="25"/>
      <c r="C304" s="26" t="s">
        <v>151</v>
      </c>
      <c r="D304" s="27"/>
      <c r="E304" s="28"/>
      <c r="F304" s="115"/>
      <c r="G304" s="1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</row>
    <row r="305" spans="1:55" ht="31.5" x14ac:dyDescent="0.3">
      <c r="A305" s="30">
        <v>231</v>
      </c>
      <c r="B305" s="30" t="s">
        <v>463</v>
      </c>
      <c r="C305" s="31" t="s">
        <v>154</v>
      </c>
      <c r="D305" s="32" t="s">
        <v>155</v>
      </c>
      <c r="E305" s="33">
        <v>0.16</v>
      </c>
      <c r="F305" s="131"/>
      <c r="G305" s="131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</row>
    <row r="306" spans="1:55" ht="47.25" x14ac:dyDescent="0.3">
      <c r="A306" s="30">
        <v>232</v>
      </c>
      <c r="B306" s="30" t="s">
        <v>463</v>
      </c>
      <c r="C306" s="31" t="s">
        <v>158</v>
      </c>
      <c r="D306" s="32" t="s">
        <v>7</v>
      </c>
      <c r="E306" s="33">
        <v>-3.94</v>
      </c>
      <c r="F306" s="131"/>
      <c r="G306" s="131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</row>
    <row r="307" spans="1:55" ht="31.5" x14ac:dyDescent="0.3">
      <c r="A307" s="30">
        <v>233</v>
      </c>
      <c r="B307" s="30" t="s">
        <v>463</v>
      </c>
      <c r="C307" s="31" t="s">
        <v>161</v>
      </c>
      <c r="D307" s="32" t="s">
        <v>7</v>
      </c>
      <c r="E307" s="33">
        <v>31.5</v>
      </c>
      <c r="F307" s="131"/>
      <c r="G307" s="131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</row>
    <row r="308" spans="1:55" ht="47.25" x14ac:dyDescent="0.3">
      <c r="A308" s="30">
        <v>234</v>
      </c>
      <c r="B308" s="30" t="s">
        <v>463</v>
      </c>
      <c r="C308" s="31" t="s">
        <v>164</v>
      </c>
      <c r="D308" s="32" t="s">
        <v>7</v>
      </c>
      <c r="E308" s="33">
        <v>47.25</v>
      </c>
      <c r="F308" s="131"/>
      <c r="G308" s="131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</row>
    <row r="309" spans="1:55" ht="31.5" x14ac:dyDescent="0.3">
      <c r="A309" s="30">
        <v>235</v>
      </c>
      <c r="B309" s="30" t="s">
        <v>463</v>
      </c>
      <c r="C309" s="31" t="s">
        <v>167</v>
      </c>
      <c r="D309" s="32" t="s">
        <v>7</v>
      </c>
      <c r="E309" s="33">
        <v>672</v>
      </c>
      <c r="F309" s="131"/>
      <c r="G309" s="131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</row>
    <row r="310" spans="1:55" ht="47.25" x14ac:dyDescent="0.3">
      <c r="A310" s="30">
        <v>236</v>
      </c>
      <c r="B310" s="30" t="s">
        <v>463</v>
      </c>
      <c r="C310" s="31" t="s">
        <v>170</v>
      </c>
      <c r="D310" s="32" t="s">
        <v>7</v>
      </c>
      <c r="E310" s="33">
        <v>168</v>
      </c>
      <c r="F310" s="131"/>
      <c r="G310" s="131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</row>
    <row r="311" spans="1:55" x14ac:dyDescent="0.3">
      <c r="A311" s="30">
        <v>237</v>
      </c>
      <c r="B311" s="30" t="s">
        <v>463</v>
      </c>
      <c r="C311" s="31" t="s">
        <v>173</v>
      </c>
      <c r="D311" s="32" t="s">
        <v>7</v>
      </c>
      <c r="E311" s="33">
        <v>21.04</v>
      </c>
      <c r="F311" s="131"/>
      <c r="G311" s="131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</row>
    <row r="312" spans="1:55" ht="31.5" x14ac:dyDescent="0.3">
      <c r="A312" s="30">
        <v>238</v>
      </c>
      <c r="B312" s="30" t="s">
        <v>463</v>
      </c>
      <c r="C312" s="31" t="s">
        <v>176</v>
      </c>
      <c r="D312" s="32" t="s">
        <v>7</v>
      </c>
      <c r="E312" s="33">
        <v>918.75</v>
      </c>
      <c r="F312" s="131"/>
      <c r="G312" s="131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</row>
    <row r="313" spans="1:55" ht="47.25" x14ac:dyDescent="0.3">
      <c r="A313" s="30">
        <v>239</v>
      </c>
      <c r="B313" s="30" t="s">
        <v>463</v>
      </c>
      <c r="C313" s="31" t="s">
        <v>179</v>
      </c>
      <c r="D313" s="32" t="s">
        <v>7</v>
      </c>
      <c r="E313" s="33">
        <v>33.54</v>
      </c>
      <c r="F313" s="131"/>
      <c r="G313" s="131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</row>
    <row r="314" spans="1:55" ht="47.25" x14ac:dyDescent="0.3">
      <c r="A314" s="30">
        <v>240</v>
      </c>
      <c r="B314" s="30" t="s">
        <v>463</v>
      </c>
      <c r="C314" s="31" t="s">
        <v>182</v>
      </c>
      <c r="D314" s="32" t="s">
        <v>7</v>
      </c>
      <c r="E314" s="33">
        <v>33.54</v>
      </c>
      <c r="F314" s="131"/>
      <c r="G314" s="131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</row>
    <row r="315" spans="1:55" ht="31.5" x14ac:dyDescent="0.3">
      <c r="A315" s="30">
        <v>241</v>
      </c>
      <c r="B315" s="30" t="s">
        <v>463</v>
      </c>
      <c r="C315" s="31" t="s">
        <v>185</v>
      </c>
      <c r="D315" s="32" t="s">
        <v>7</v>
      </c>
      <c r="E315" s="33">
        <v>200</v>
      </c>
      <c r="F315" s="131"/>
      <c r="G315" s="131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</row>
    <row r="316" spans="1:55" x14ac:dyDescent="0.3">
      <c r="A316" s="25"/>
      <c r="B316" s="25"/>
      <c r="C316" s="26" t="s">
        <v>186</v>
      </c>
      <c r="D316" s="27"/>
      <c r="E316" s="28"/>
      <c r="F316" s="132"/>
      <c r="G316" s="114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</row>
    <row r="317" spans="1:55" ht="31.5" x14ac:dyDescent="0.3">
      <c r="A317" s="30">
        <v>242</v>
      </c>
      <c r="B317" s="30" t="s">
        <v>463</v>
      </c>
      <c r="C317" s="31" t="s">
        <v>189</v>
      </c>
      <c r="D317" s="32" t="s">
        <v>9</v>
      </c>
      <c r="E317" s="33">
        <v>150</v>
      </c>
      <c r="F317" s="133"/>
      <c r="G317" s="134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</row>
    <row r="318" spans="1:55" ht="31.5" x14ac:dyDescent="0.3">
      <c r="A318" s="30">
        <v>243</v>
      </c>
      <c r="B318" s="30" t="s">
        <v>463</v>
      </c>
      <c r="C318" s="31" t="s">
        <v>192</v>
      </c>
      <c r="D318" s="32" t="s">
        <v>193</v>
      </c>
      <c r="E318" s="33">
        <v>10</v>
      </c>
      <c r="F318" s="133"/>
      <c r="G318" s="134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</row>
    <row r="319" spans="1:55" x14ac:dyDescent="0.3">
      <c r="A319" s="30">
        <v>244</v>
      </c>
      <c r="B319" s="30" t="s">
        <v>463</v>
      </c>
      <c r="C319" s="31" t="s">
        <v>196</v>
      </c>
      <c r="D319" s="32" t="s">
        <v>9</v>
      </c>
      <c r="E319" s="33">
        <v>10</v>
      </c>
      <c r="F319" s="133"/>
      <c r="G319" s="134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</row>
    <row r="320" spans="1:55" ht="31.5" x14ac:dyDescent="0.3">
      <c r="A320" s="30">
        <v>245</v>
      </c>
      <c r="B320" s="30" t="s">
        <v>463</v>
      </c>
      <c r="C320" s="31" t="s">
        <v>199</v>
      </c>
      <c r="D320" s="32" t="s">
        <v>16</v>
      </c>
      <c r="E320" s="33">
        <v>7</v>
      </c>
      <c r="F320" s="133"/>
      <c r="G320" s="134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</row>
    <row r="321" spans="1:55" ht="31.5" x14ac:dyDescent="0.3">
      <c r="A321" s="30">
        <v>246</v>
      </c>
      <c r="B321" s="30" t="s">
        <v>463</v>
      </c>
      <c r="C321" s="31" t="s">
        <v>202</v>
      </c>
      <c r="D321" s="32" t="s">
        <v>9</v>
      </c>
      <c r="E321" s="33">
        <v>160</v>
      </c>
      <c r="F321" s="133"/>
      <c r="G321" s="134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</row>
    <row r="322" spans="1:55" ht="31.5" x14ac:dyDescent="0.3">
      <c r="A322" s="25"/>
      <c r="B322" s="25"/>
      <c r="C322" s="26" t="s">
        <v>203</v>
      </c>
      <c r="D322" s="27"/>
      <c r="E322" s="28"/>
      <c r="F322" s="132"/>
      <c r="G322" s="114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</row>
    <row r="323" spans="1:55" ht="31.5" x14ac:dyDescent="0.3">
      <c r="A323" s="30">
        <v>247</v>
      </c>
      <c r="B323" s="30" t="s">
        <v>463</v>
      </c>
      <c r="C323" s="31" t="s">
        <v>206</v>
      </c>
      <c r="D323" s="32" t="s">
        <v>12</v>
      </c>
      <c r="E323" s="33">
        <v>1</v>
      </c>
      <c r="F323" s="133"/>
      <c r="G323" s="134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</row>
    <row r="324" spans="1:55" ht="31.5" x14ac:dyDescent="0.3">
      <c r="A324" s="25"/>
      <c r="B324" s="25"/>
      <c r="C324" s="26" t="s">
        <v>207</v>
      </c>
      <c r="D324" s="27"/>
      <c r="E324" s="28"/>
      <c r="F324" s="132"/>
      <c r="G324" s="114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</row>
    <row r="325" spans="1:55" ht="31.5" x14ac:dyDescent="0.3">
      <c r="A325" s="30">
        <v>248</v>
      </c>
      <c r="B325" s="30" t="s">
        <v>463</v>
      </c>
      <c r="C325" s="31" t="s">
        <v>209</v>
      </c>
      <c r="D325" s="32" t="s">
        <v>12</v>
      </c>
      <c r="E325" s="33">
        <v>1</v>
      </c>
      <c r="F325" s="133"/>
      <c r="G325" s="134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</row>
    <row r="326" spans="1:55" x14ac:dyDescent="0.3">
      <c r="A326" s="25"/>
      <c r="B326" s="25"/>
      <c r="C326" s="26" t="s">
        <v>210</v>
      </c>
      <c r="D326" s="27"/>
      <c r="E326" s="28"/>
      <c r="F326" s="132"/>
      <c r="G326" s="114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</row>
    <row r="327" spans="1:55" x14ac:dyDescent="0.3">
      <c r="A327" s="30">
        <v>249</v>
      </c>
      <c r="B327" s="30" t="s">
        <v>463</v>
      </c>
      <c r="C327" s="31" t="s">
        <v>213</v>
      </c>
      <c r="D327" s="32" t="s">
        <v>214</v>
      </c>
      <c r="E327" s="33">
        <v>0.8</v>
      </c>
      <c r="F327" s="133"/>
      <c r="G327" s="134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</row>
    <row r="328" spans="1:55" x14ac:dyDescent="0.3">
      <c r="A328" s="30">
        <v>250</v>
      </c>
      <c r="B328" s="30" t="s">
        <v>463</v>
      </c>
      <c r="C328" s="31" t="s">
        <v>217</v>
      </c>
      <c r="D328" s="32" t="s">
        <v>193</v>
      </c>
      <c r="E328" s="33">
        <v>5</v>
      </c>
      <c r="F328" s="133"/>
      <c r="G328" s="134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</row>
    <row r="329" spans="1:55" x14ac:dyDescent="0.3">
      <c r="A329" s="30">
        <v>251</v>
      </c>
      <c r="B329" s="30" t="s">
        <v>463</v>
      </c>
      <c r="C329" s="31" t="s">
        <v>220</v>
      </c>
      <c r="D329" s="32" t="s">
        <v>193</v>
      </c>
      <c r="E329" s="33">
        <v>2</v>
      </c>
      <c r="F329" s="133"/>
      <c r="G329" s="134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</row>
    <row r="330" spans="1:55" x14ac:dyDescent="0.3">
      <c r="A330" s="161" t="s">
        <v>521</v>
      </c>
      <c r="B330" s="162"/>
      <c r="C330" s="162"/>
      <c r="D330" s="162"/>
      <c r="E330" s="163"/>
      <c r="F330" s="135"/>
      <c r="G330" s="136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</row>
    <row r="331" spans="1:55" x14ac:dyDescent="0.3">
      <c r="A331" s="25"/>
      <c r="B331" s="25"/>
      <c r="C331" s="26" t="s">
        <v>134</v>
      </c>
      <c r="D331" s="27"/>
      <c r="E331" s="28"/>
      <c r="F331" s="132"/>
      <c r="G331" s="114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</row>
    <row r="332" spans="1:55" x14ac:dyDescent="0.3">
      <c r="A332" s="30">
        <v>252</v>
      </c>
      <c r="B332" s="30" t="s">
        <v>463</v>
      </c>
      <c r="C332" s="31" t="s">
        <v>137</v>
      </c>
      <c r="D332" s="32" t="s">
        <v>10</v>
      </c>
      <c r="E332" s="33">
        <v>4</v>
      </c>
      <c r="F332" s="133"/>
      <c r="G332" s="134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</row>
    <row r="333" spans="1:55" x14ac:dyDescent="0.3">
      <c r="A333" s="30">
        <v>253</v>
      </c>
      <c r="B333" s="30" t="s">
        <v>463</v>
      </c>
      <c r="C333" s="31" t="s">
        <v>140</v>
      </c>
      <c r="D333" s="32" t="s">
        <v>10</v>
      </c>
      <c r="E333" s="33">
        <v>4</v>
      </c>
      <c r="F333" s="133"/>
      <c r="G333" s="134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</row>
    <row r="334" spans="1:55" x14ac:dyDescent="0.3">
      <c r="A334" s="30">
        <v>254</v>
      </c>
      <c r="B334" s="30" t="s">
        <v>463</v>
      </c>
      <c r="C334" s="31" t="s">
        <v>143</v>
      </c>
      <c r="D334" s="32" t="s">
        <v>9</v>
      </c>
      <c r="E334" s="33">
        <v>90</v>
      </c>
      <c r="F334" s="133"/>
      <c r="G334" s="134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</row>
    <row r="335" spans="1:55" x14ac:dyDescent="0.3">
      <c r="A335" s="25"/>
      <c r="B335" s="25"/>
      <c r="C335" s="26" t="s">
        <v>147</v>
      </c>
      <c r="D335" s="27"/>
      <c r="E335" s="28"/>
      <c r="F335" s="132"/>
      <c r="G335" s="114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</row>
    <row r="336" spans="1:55" ht="31.5" x14ac:dyDescent="0.3">
      <c r="A336" s="30">
        <v>255</v>
      </c>
      <c r="B336" s="30" t="s">
        <v>463</v>
      </c>
      <c r="C336" s="31" t="s">
        <v>226</v>
      </c>
      <c r="D336" s="32" t="s">
        <v>12</v>
      </c>
      <c r="E336" s="33">
        <v>4</v>
      </c>
      <c r="F336" s="133"/>
      <c r="G336" s="134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</row>
    <row r="337" spans="1:55" x14ac:dyDescent="0.3">
      <c r="A337" s="25"/>
      <c r="B337" s="25"/>
      <c r="C337" s="26" t="s">
        <v>151</v>
      </c>
      <c r="D337" s="27"/>
      <c r="E337" s="28"/>
      <c r="F337" s="137"/>
      <c r="G337" s="114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</row>
    <row r="338" spans="1:55" ht="31.5" x14ac:dyDescent="0.3">
      <c r="A338" s="30">
        <v>256</v>
      </c>
      <c r="B338" s="30" t="s">
        <v>463</v>
      </c>
      <c r="C338" s="31" t="s">
        <v>154</v>
      </c>
      <c r="D338" s="32" t="s">
        <v>155</v>
      </c>
      <c r="E338" s="33">
        <v>0.09</v>
      </c>
      <c r="F338" s="138"/>
      <c r="G338" s="138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</row>
    <row r="339" spans="1:55" ht="47.25" x14ac:dyDescent="0.3">
      <c r="A339" s="30">
        <v>257</v>
      </c>
      <c r="B339" s="30" t="s">
        <v>463</v>
      </c>
      <c r="C339" s="31" t="s">
        <v>158</v>
      </c>
      <c r="D339" s="32" t="s">
        <v>7</v>
      </c>
      <c r="E339" s="33">
        <v>-2.25</v>
      </c>
      <c r="F339" s="138"/>
      <c r="G339" s="138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</row>
    <row r="340" spans="1:55" ht="31.5" x14ac:dyDescent="0.3">
      <c r="A340" s="30">
        <v>258</v>
      </c>
      <c r="B340" s="30" t="s">
        <v>463</v>
      </c>
      <c r="C340" s="31" t="s">
        <v>161</v>
      </c>
      <c r="D340" s="32" t="s">
        <v>7</v>
      </c>
      <c r="E340" s="33">
        <v>9</v>
      </c>
      <c r="F340" s="138"/>
      <c r="G340" s="138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</row>
    <row r="341" spans="1:55" ht="47.25" x14ac:dyDescent="0.3">
      <c r="A341" s="30">
        <v>259</v>
      </c>
      <c r="B341" s="30" t="s">
        <v>463</v>
      </c>
      <c r="C341" s="31" t="s">
        <v>164</v>
      </c>
      <c r="D341" s="32" t="s">
        <v>7</v>
      </c>
      <c r="E341" s="33">
        <v>18</v>
      </c>
      <c r="F341" s="138"/>
      <c r="G341" s="138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</row>
    <row r="342" spans="1:55" ht="31.5" x14ac:dyDescent="0.3">
      <c r="A342" s="30">
        <v>260</v>
      </c>
      <c r="B342" s="30" t="s">
        <v>463</v>
      </c>
      <c r="C342" s="31" t="s">
        <v>167</v>
      </c>
      <c r="D342" s="32" t="s">
        <v>7</v>
      </c>
      <c r="E342" s="33">
        <v>315</v>
      </c>
      <c r="F342" s="138"/>
      <c r="G342" s="138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</row>
    <row r="343" spans="1:55" ht="47.25" x14ac:dyDescent="0.3">
      <c r="A343" s="30">
        <v>261</v>
      </c>
      <c r="B343" s="30" t="s">
        <v>463</v>
      </c>
      <c r="C343" s="31" t="s">
        <v>170</v>
      </c>
      <c r="D343" s="32" t="s">
        <v>7</v>
      </c>
      <c r="E343" s="33">
        <v>78.75</v>
      </c>
      <c r="F343" s="138"/>
      <c r="G343" s="138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</row>
    <row r="344" spans="1:55" x14ac:dyDescent="0.3">
      <c r="A344" s="30">
        <v>262</v>
      </c>
      <c r="B344" s="30" t="s">
        <v>463</v>
      </c>
      <c r="C344" s="31" t="s">
        <v>173</v>
      </c>
      <c r="D344" s="32" t="s">
        <v>7</v>
      </c>
      <c r="E344" s="33">
        <v>11.88</v>
      </c>
      <c r="F344" s="138"/>
      <c r="G344" s="138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</row>
    <row r="345" spans="1:55" ht="31.5" x14ac:dyDescent="0.3">
      <c r="A345" s="30">
        <v>263</v>
      </c>
      <c r="B345" s="30" t="s">
        <v>463</v>
      </c>
      <c r="C345" s="31" t="s">
        <v>176</v>
      </c>
      <c r="D345" s="32" t="s">
        <v>7</v>
      </c>
      <c r="E345" s="33">
        <v>918.75</v>
      </c>
      <c r="F345" s="138"/>
      <c r="G345" s="138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</row>
    <row r="346" spans="1:55" ht="47.25" x14ac:dyDescent="0.3">
      <c r="A346" s="30">
        <v>264</v>
      </c>
      <c r="B346" s="30" t="s">
        <v>463</v>
      </c>
      <c r="C346" s="31" t="s">
        <v>179</v>
      </c>
      <c r="D346" s="32" t="s">
        <v>7</v>
      </c>
      <c r="E346" s="33">
        <v>29.25</v>
      </c>
      <c r="F346" s="138"/>
      <c r="G346" s="138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</row>
    <row r="347" spans="1:55" ht="47.25" x14ac:dyDescent="0.3">
      <c r="A347" s="30">
        <v>265</v>
      </c>
      <c r="B347" s="30" t="s">
        <v>463</v>
      </c>
      <c r="C347" s="31" t="s">
        <v>182</v>
      </c>
      <c r="D347" s="32" t="s">
        <v>7</v>
      </c>
      <c r="E347" s="33">
        <v>29.25</v>
      </c>
      <c r="F347" s="138"/>
      <c r="G347" s="138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</row>
    <row r="348" spans="1:55" ht="31.5" x14ac:dyDescent="0.3">
      <c r="A348" s="30">
        <v>266</v>
      </c>
      <c r="B348" s="30" t="s">
        <v>463</v>
      </c>
      <c r="C348" s="31" t="s">
        <v>185</v>
      </c>
      <c r="D348" s="32" t="s">
        <v>7</v>
      </c>
      <c r="E348" s="33">
        <v>112.5</v>
      </c>
      <c r="F348" s="138"/>
      <c r="G348" s="138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</row>
    <row r="349" spans="1:55" ht="31.5" x14ac:dyDescent="0.3">
      <c r="A349" s="25"/>
      <c r="B349" s="25"/>
      <c r="C349" s="26" t="s">
        <v>238</v>
      </c>
      <c r="D349" s="27"/>
      <c r="E349" s="28"/>
      <c r="F349" s="139"/>
      <c r="G349" s="140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</row>
    <row r="350" spans="1:55" x14ac:dyDescent="0.3">
      <c r="A350" s="30">
        <v>267</v>
      </c>
      <c r="B350" s="30" t="s">
        <v>463</v>
      </c>
      <c r="C350" s="31" t="s">
        <v>196</v>
      </c>
      <c r="D350" s="32" t="s">
        <v>9</v>
      </c>
      <c r="E350" s="33">
        <v>90</v>
      </c>
      <c r="F350" s="138"/>
      <c r="G350" s="138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</row>
    <row r="351" spans="1:55" ht="31.5" x14ac:dyDescent="0.3">
      <c r="A351" s="30">
        <v>268</v>
      </c>
      <c r="B351" s="30" t="s">
        <v>463</v>
      </c>
      <c r="C351" s="31" t="s">
        <v>242</v>
      </c>
      <c r="D351" s="32" t="s">
        <v>193</v>
      </c>
      <c r="E351" s="33">
        <v>10</v>
      </c>
      <c r="F351" s="138"/>
      <c r="G351" s="138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</row>
    <row r="352" spans="1:55" x14ac:dyDescent="0.3">
      <c r="A352" s="30">
        <v>269</v>
      </c>
      <c r="B352" s="30" t="s">
        <v>463</v>
      </c>
      <c r="C352" s="31" t="s">
        <v>245</v>
      </c>
      <c r="D352" s="32" t="s">
        <v>193</v>
      </c>
      <c r="E352" s="33">
        <v>4</v>
      </c>
      <c r="F352" s="138"/>
      <c r="G352" s="138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</row>
    <row r="353" spans="1:55" ht="31.5" x14ac:dyDescent="0.3">
      <c r="A353" s="30">
        <v>270</v>
      </c>
      <c r="B353" s="30" t="s">
        <v>463</v>
      </c>
      <c r="C353" s="31" t="s">
        <v>248</v>
      </c>
      <c r="D353" s="32" t="s">
        <v>10</v>
      </c>
      <c r="E353" s="33">
        <v>4</v>
      </c>
      <c r="F353" s="138"/>
      <c r="G353" s="138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</row>
    <row r="354" spans="1:55" ht="31.5" x14ac:dyDescent="0.3">
      <c r="A354" s="30">
        <v>271</v>
      </c>
      <c r="B354" s="30" t="s">
        <v>463</v>
      </c>
      <c r="C354" s="31" t="s">
        <v>202</v>
      </c>
      <c r="D354" s="32" t="s">
        <v>9</v>
      </c>
      <c r="E354" s="33">
        <v>90</v>
      </c>
      <c r="F354" s="138"/>
      <c r="G354" s="138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</row>
    <row r="355" spans="1:55" x14ac:dyDescent="0.3">
      <c r="A355" s="25"/>
      <c r="B355" s="25"/>
      <c r="C355" s="26" t="s">
        <v>210</v>
      </c>
      <c r="D355" s="27"/>
      <c r="E355" s="28"/>
      <c r="F355" s="115"/>
      <c r="G355" s="1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</row>
    <row r="356" spans="1:55" x14ac:dyDescent="0.3">
      <c r="A356" s="30">
        <v>272</v>
      </c>
      <c r="B356" s="30" t="s">
        <v>463</v>
      </c>
      <c r="C356" s="31" t="s">
        <v>213</v>
      </c>
      <c r="D356" s="32" t="s">
        <v>214</v>
      </c>
      <c r="E356" s="33">
        <v>0.45</v>
      </c>
      <c r="F356" s="138"/>
      <c r="G356" s="138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</row>
    <row r="357" spans="1:55" x14ac:dyDescent="0.3">
      <c r="A357" s="30">
        <v>273</v>
      </c>
      <c r="B357" s="30" t="s">
        <v>463</v>
      </c>
      <c r="C357" s="31" t="s">
        <v>217</v>
      </c>
      <c r="D357" s="32" t="s">
        <v>193</v>
      </c>
      <c r="E357" s="33">
        <v>4</v>
      </c>
      <c r="F357" s="138"/>
      <c r="G357" s="138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</row>
    <row r="358" spans="1:55" x14ac:dyDescent="0.3">
      <c r="A358" s="30">
        <v>274</v>
      </c>
      <c r="B358" s="30" t="s">
        <v>463</v>
      </c>
      <c r="C358" s="31" t="s">
        <v>220</v>
      </c>
      <c r="D358" s="32" t="s">
        <v>193</v>
      </c>
      <c r="E358" s="33">
        <v>2</v>
      </c>
      <c r="F358" s="138"/>
      <c r="G358" s="138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</row>
    <row r="359" spans="1:55" ht="26.25" customHeight="1" x14ac:dyDescent="0.3">
      <c r="A359" s="161" t="s">
        <v>253</v>
      </c>
      <c r="B359" s="162"/>
      <c r="C359" s="162"/>
      <c r="D359" s="162"/>
      <c r="E359" s="163"/>
      <c r="F359" s="135"/>
      <c r="G359" s="136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</row>
    <row r="360" spans="1:55" ht="31.5" x14ac:dyDescent="0.3">
      <c r="A360" s="30">
        <v>275</v>
      </c>
      <c r="B360" s="30" t="s">
        <v>463</v>
      </c>
      <c r="C360" s="31" t="s">
        <v>256</v>
      </c>
      <c r="D360" s="32" t="s">
        <v>8</v>
      </c>
      <c r="E360" s="33">
        <v>370</v>
      </c>
      <c r="F360" s="133"/>
      <c r="G360" s="134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</row>
    <row r="361" spans="1:55" ht="31.5" x14ac:dyDescent="0.3">
      <c r="A361" s="30">
        <v>276</v>
      </c>
      <c r="B361" s="30" t="s">
        <v>463</v>
      </c>
      <c r="C361" s="31" t="s">
        <v>259</v>
      </c>
      <c r="D361" s="32" t="s">
        <v>8</v>
      </c>
      <c r="E361" s="33">
        <v>370</v>
      </c>
      <c r="F361" s="133"/>
      <c r="G361" s="134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</row>
    <row r="362" spans="1:55" ht="31.5" x14ac:dyDescent="0.3">
      <c r="A362" s="30">
        <v>277</v>
      </c>
      <c r="B362" s="30" t="s">
        <v>463</v>
      </c>
      <c r="C362" s="31" t="s">
        <v>262</v>
      </c>
      <c r="D362" s="32" t="s">
        <v>8</v>
      </c>
      <c r="E362" s="33">
        <v>370</v>
      </c>
      <c r="F362" s="133"/>
      <c r="G362" s="134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</row>
    <row r="363" spans="1:55" ht="31.5" x14ac:dyDescent="0.3">
      <c r="A363" s="30">
        <v>278</v>
      </c>
      <c r="B363" s="30" t="s">
        <v>463</v>
      </c>
      <c r="C363" s="31" t="s">
        <v>265</v>
      </c>
      <c r="D363" s="32" t="s">
        <v>8</v>
      </c>
      <c r="E363" s="33">
        <v>220</v>
      </c>
      <c r="F363" s="133"/>
      <c r="G363" s="134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</row>
    <row r="364" spans="1:55" ht="31.5" x14ac:dyDescent="0.3">
      <c r="A364" s="30">
        <v>279</v>
      </c>
      <c r="B364" s="30" t="s">
        <v>463</v>
      </c>
      <c r="C364" s="31" t="s">
        <v>268</v>
      </c>
      <c r="D364" s="32" t="s">
        <v>8</v>
      </c>
      <c r="E364" s="33">
        <v>150</v>
      </c>
      <c r="F364" s="133"/>
      <c r="G364" s="134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</row>
    <row r="365" spans="1:55" x14ac:dyDescent="0.3">
      <c r="A365" s="164" t="s">
        <v>269</v>
      </c>
      <c r="B365" s="165"/>
      <c r="C365" s="165"/>
      <c r="D365" s="165"/>
      <c r="E365" s="166"/>
      <c r="F365" s="135"/>
      <c r="G365" s="136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</row>
    <row r="366" spans="1:55" x14ac:dyDescent="0.3">
      <c r="A366" s="50">
        <v>280</v>
      </c>
      <c r="B366" s="30" t="s">
        <v>463</v>
      </c>
      <c r="C366" s="51" t="s">
        <v>272</v>
      </c>
      <c r="D366" s="52" t="s">
        <v>125</v>
      </c>
      <c r="E366" s="53">
        <v>1</v>
      </c>
      <c r="F366" s="138"/>
      <c r="G366" s="138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</row>
    <row r="367" spans="1:55" x14ac:dyDescent="0.3">
      <c r="A367" s="16"/>
      <c r="B367" s="16"/>
      <c r="C367" s="157" t="s">
        <v>461</v>
      </c>
      <c r="D367" s="157"/>
      <c r="E367" s="157"/>
      <c r="F367" s="157"/>
      <c r="G367" s="121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</row>
    <row r="368" spans="1:55" x14ac:dyDescent="0.3">
      <c r="A368" s="16"/>
      <c r="B368" s="16"/>
      <c r="C368" s="157" t="s">
        <v>18</v>
      </c>
      <c r="D368" s="157"/>
      <c r="E368" s="157"/>
      <c r="F368" s="157"/>
      <c r="G368" s="121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</row>
    <row r="369" spans="1:55" x14ac:dyDescent="0.3">
      <c r="A369" s="16"/>
      <c r="B369" s="16"/>
      <c r="C369" s="157" t="s">
        <v>462</v>
      </c>
      <c r="D369" s="157"/>
      <c r="E369" s="157"/>
      <c r="F369" s="157"/>
      <c r="G369" s="121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</row>
    <row r="371" spans="1:55" ht="18.75" x14ac:dyDescent="0.3">
      <c r="D371" s="153" t="s">
        <v>467</v>
      </c>
      <c r="E371" s="154"/>
      <c r="F371" s="155"/>
      <c r="G371" s="141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</row>
    <row r="372" spans="1:55" ht="18.75" x14ac:dyDescent="0.3">
      <c r="D372" s="156" t="s">
        <v>18</v>
      </c>
      <c r="E372" s="156"/>
      <c r="F372" s="156"/>
      <c r="G372" s="141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</row>
    <row r="373" spans="1:55" ht="18.75" x14ac:dyDescent="0.3">
      <c r="D373" s="156" t="s">
        <v>468</v>
      </c>
      <c r="E373" s="156"/>
      <c r="F373" s="156"/>
      <c r="G373" s="141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</row>
  </sheetData>
  <mergeCells count="32">
    <mergeCell ref="A10:E10"/>
    <mergeCell ref="A49:E49"/>
    <mergeCell ref="E1:G3"/>
    <mergeCell ref="A4:G5"/>
    <mergeCell ref="A9:G9"/>
    <mergeCell ref="A166:E166"/>
    <mergeCell ref="A121:E121"/>
    <mergeCell ref="A93:C93"/>
    <mergeCell ref="C117:F117"/>
    <mergeCell ref="C118:F118"/>
    <mergeCell ref="C119:F119"/>
    <mergeCell ref="A120:G120"/>
    <mergeCell ref="C252:F252"/>
    <mergeCell ref="A253:G253"/>
    <mergeCell ref="C251:F251"/>
    <mergeCell ref="A226:E226"/>
    <mergeCell ref="A217:E217"/>
    <mergeCell ref="C250:F250"/>
    <mergeCell ref="A296:E296"/>
    <mergeCell ref="A330:E330"/>
    <mergeCell ref="A359:E359"/>
    <mergeCell ref="A365:E365"/>
    <mergeCell ref="A254:E254"/>
    <mergeCell ref="A255:E255"/>
    <mergeCell ref="A292:E292"/>
    <mergeCell ref="A295:E295"/>
    <mergeCell ref="D371:F371"/>
    <mergeCell ref="D372:F372"/>
    <mergeCell ref="D373:F373"/>
    <mergeCell ref="C367:F367"/>
    <mergeCell ref="C368:F368"/>
    <mergeCell ref="C369:F369"/>
  </mergeCells>
  <pageMargins left="0.7" right="0.7" top="0.75" bottom="0.75" header="0.3" footer="0.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80"/>
  <sheetViews>
    <sheetView topLeftCell="A142" zoomScale="70" zoomScaleNormal="70" zoomScaleSheetLayoutView="80" workbookViewId="0">
      <selection activeCell="A167" sqref="A167:G280"/>
    </sheetView>
  </sheetViews>
  <sheetFormatPr defaultColWidth="10" defaultRowHeight="17.25" x14ac:dyDescent="0.3"/>
  <cols>
    <col min="1" max="1" width="8.7109375" style="17" customWidth="1"/>
    <col min="2" max="2" width="26.42578125" style="17" customWidth="1"/>
    <col min="3" max="3" width="69.7109375" style="15" customWidth="1"/>
    <col min="4" max="4" width="15.5703125" style="15" customWidth="1"/>
    <col min="5" max="5" width="12.28515625" style="15" customWidth="1"/>
    <col min="6" max="6" width="15.28515625" style="15" customWidth="1"/>
    <col min="7" max="7" width="19" style="15" customWidth="1"/>
    <col min="8" max="55" width="10" style="14"/>
    <col min="56" max="16384" width="10" style="15"/>
  </cols>
  <sheetData>
    <row r="1" spans="1:7" x14ac:dyDescent="0.3">
      <c r="A1" s="19"/>
      <c r="B1" s="19"/>
      <c r="C1" s="4"/>
      <c r="D1" s="4"/>
      <c r="E1" s="185" t="s">
        <v>132</v>
      </c>
      <c r="F1" s="185"/>
      <c r="G1" s="185"/>
    </row>
    <row r="2" spans="1:7" x14ac:dyDescent="0.3">
      <c r="A2" s="19"/>
      <c r="B2" s="19"/>
      <c r="C2" s="4"/>
      <c r="D2" s="4"/>
      <c r="E2" s="185"/>
      <c r="F2" s="185"/>
      <c r="G2" s="185"/>
    </row>
    <row r="3" spans="1:7" x14ac:dyDescent="0.3">
      <c r="A3" s="19"/>
      <c r="B3" s="19"/>
      <c r="C3" s="3"/>
      <c r="D3" s="4"/>
      <c r="E3" s="185"/>
      <c r="F3" s="185"/>
      <c r="G3" s="185"/>
    </row>
    <row r="4" spans="1:7" x14ac:dyDescent="0.3">
      <c r="A4" s="186" t="s">
        <v>0</v>
      </c>
      <c r="B4" s="186"/>
      <c r="C4" s="186"/>
      <c r="D4" s="186"/>
      <c r="E4" s="186"/>
      <c r="F4" s="186"/>
      <c r="G4" s="186"/>
    </row>
    <row r="5" spans="1:7" x14ac:dyDescent="0.3">
      <c r="A5" s="186"/>
      <c r="B5" s="186"/>
      <c r="C5" s="186"/>
      <c r="D5" s="186"/>
      <c r="E5" s="186"/>
      <c r="F5" s="186"/>
      <c r="G5" s="186"/>
    </row>
    <row r="6" spans="1:7" x14ac:dyDescent="0.3">
      <c r="A6" s="19"/>
      <c r="B6" s="19"/>
      <c r="C6" s="3"/>
      <c r="D6" s="4"/>
      <c r="E6" s="18"/>
      <c r="F6" s="6"/>
      <c r="G6" s="6"/>
    </row>
    <row r="7" spans="1:7" ht="51.75" x14ac:dyDescent="0.3">
      <c r="A7" s="7" t="s">
        <v>1</v>
      </c>
      <c r="B7" s="7"/>
      <c r="C7" s="8" t="s">
        <v>2</v>
      </c>
      <c r="D7" s="8" t="s">
        <v>3</v>
      </c>
      <c r="E7" s="8" t="s">
        <v>4</v>
      </c>
      <c r="F7" s="9" t="s">
        <v>5</v>
      </c>
      <c r="G7" s="10" t="s">
        <v>6</v>
      </c>
    </row>
    <row r="8" spans="1:7" x14ac:dyDescent="0.3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  <c r="G8" s="11">
        <v>6</v>
      </c>
    </row>
    <row r="9" spans="1:7" ht="20.25" x14ac:dyDescent="0.3">
      <c r="A9" s="188" t="s">
        <v>277</v>
      </c>
      <c r="B9" s="188"/>
      <c r="C9" s="188"/>
      <c r="D9" s="188"/>
      <c r="E9" s="188"/>
      <c r="F9" s="188"/>
      <c r="G9" s="188"/>
    </row>
    <row r="10" spans="1:7" customFormat="1" ht="24.75" customHeight="1" x14ac:dyDescent="0.25">
      <c r="A10" s="189" t="s">
        <v>350</v>
      </c>
      <c r="B10" s="189"/>
      <c r="C10" s="189"/>
      <c r="D10" s="189"/>
      <c r="E10" s="189"/>
      <c r="F10" s="189"/>
      <c r="G10" s="189"/>
    </row>
    <row r="11" spans="1:7" customFormat="1" ht="15.75" x14ac:dyDescent="0.25">
      <c r="A11" s="70"/>
      <c r="B11" s="71" t="s">
        <v>279</v>
      </c>
      <c r="C11" s="72" t="s">
        <v>280</v>
      </c>
      <c r="D11" s="70"/>
      <c r="E11" s="70"/>
      <c r="F11" s="70"/>
      <c r="G11" s="73"/>
    </row>
    <row r="12" spans="1:7" customFormat="1" ht="31.5" x14ac:dyDescent="0.25">
      <c r="A12" s="63" t="s">
        <v>135</v>
      </c>
      <c r="B12" s="63" t="s">
        <v>278</v>
      </c>
      <c r="C12" s="64" t="s">
        <v>281</v>
      </c>
      <c r="D12" s="65" t="s">
        <v>282</v>
      </c>
      <c r="E12" s="66">
        <v>1</v>
      </c>
      <c r="F12" s="68"/>
      <c r="G12" s="67"/>
    </row>
    <row r="13" spans="1:7" customFormat="1" ht="15.75" x14ac:dyDescent="0.25">
      <c r="A13" s="63" t="s">
        <v>138</v>
      </c>
      <c r="B13" s="63" t="s">
        <v>278</v>
      </c>
      <c r="C13" s="64" t="s">
        <v>283</v>
      </c>
      <c r="D13" s="65" t="s">
        <v>282</v>
      </c>
      <c r="E13" s="66">
        <v>1</v>
      </c>
      <c r="F13" s="68"/>
      <c r="G13" s="67"/>
    </row>
    <row r="14" spans="1:7" customFormat="1" ht="15.75" x14ac:dyDescent="0.25">
      <c r="A14" s="60"/>
      <c r="B14" s="61" t="s">
        <v>284</v>
      </c>
      <c r="C14" s="62" t="s">
        <v>285</v>
      </c>
      <c r="D14" s="60"/>
      <c r="E14" s="60"/>
      <c r="F14" s="60"/>
      <c r="G14" s="69"/>
    </row>
    <row r="15" spans="1:7" customFormat="1" ht="31.5" x14ac:dyDescent="0.25">
      <c r="A15" s="63" t="s">
        <v>141</v>
      </c>
      <c r="B15" s="63" t="s">
        <v>286</v>
      </c>
      <c r="C15" s="64" t="s">
        <v>287</v>
      </c>
      <c r="D15" s="65" t="s">
        <v>282</v>
      </c>
      <c r="E15" s="66">
        <v>1</v>
      </c>
      <c r="F15" s="68"/>
      <c r="G15" s="67"/>
    </row>
    <row r="16" spans="1:7" customFormat="1" ht="31.5" x14ac:dyDescent="0.25">
      <c r="A16" s="63" t="s">
        <v>144</v>
      </c>
      <c r="B16" s="63" t="s">
        <v>288</v>
      </c>
      <c r="C16" s="64" t="s">
        <v>289</v>
      </c>
      <c r="D16" s="65" t="s">
        <v>8</v>
      </c>
      <c r="E16" s="66">
        <v>70.209999999999994</v>
      </c>
      <c r="F16" s="68"/>
      <c r="G16" s="67"/>
    </row>
    <row r="17" spans="1:7" customFormat="1" ht="31.5" x14ac:dyDescent="0.25">
      <c r="A17" s="63" t="s">
        <v>148</v>
      </c>
      <c r="B17" s="63" t="s">
        <v>288</v>
      </c>
      <c r="C17" s="64" t="s">
        <v>290</v>
      </c>
      <c r="D17" s="65" t="s">
        <v>8</v>
      </c>
      <c r="E17" s="66">
        <v>70.209999999999994</v>
      </c>
      <c r="F17" s="68"/>
      <c r="G17" s="67"/>
    </row>
    <row r="18" spans="1:7" customFormat="1" ht="15.75" x14ac:dyDescent="0.25">
      <c r="A18" s="60"/>
      <c r="B18" s="61" t="s">
        <v>291</v>
      </c>
      <c r="C18" s="62" t="s">
        <v>292</v>
      </c>
      <c r="D18" s="60"/>
      <c r="E18" s="60"/>
      <c r="F18" s="60"/>
      <c r="G18" s="69"/>
    </row>
    <row r="19" spans="1:7" customFormat="1" ht="31.5" x14ac:dyDescent="0.25">
      <c r="A19" s="63" t="s">
        <v>152</v>
      </c>
      <c r="B19" s="63" t="s">
        <v>278</v>
      </c>
      <c r="C19" s="64" t="s">
        <v>293</v>
      </c>
      <c r="D19" s="65" t="s">
        <v>8</v>
      </c>
      <c r="E19" s="66">
        <v>70.11</v>
      </c>
      <c r="F19" s="68"/>
      <c r="G19" s="67"/>
    </row>
    <row r="20" spans="1:7" customFormat="1" ht="31.5" x14ac:dyDescent="0.25">
      <c r="A20" s="63" t="s">
        <v>156</v>
      </c>
      <c r="B20" s="63" t="s">
        <v>278</v>
      </c>
      <c r="C20" s="64" t="s">
        <v>294</v>
      </c>
      <c r="D20" s="65" t="s">
        <v>8</v>
      </c>
      <c r="E20" s="66">
        <v>190.7</v>
      </c>
      <c r="F20" s="68"/>
      <c r="G20" s="67"/>
    </row>
    <row r="21" spans="1:7" customFormat="1" ht="15.75" x14ac:dyDescent="0.25">
      <c r="A21" s="63" t="s">
        <v>159</v>
      </c>
      <c r="B21" s="63" t="s">
        <v>278</v>
      </c>
      <c r="C21" s="64" t="s">
        <v>295</v>
      </c>
      <c r="D21" s="65" t="s">
        <v>7</v>
      </c>
      <c r="E21" s="66">
        <v>8.9580000000000002</v>
      </c>
      <c r="F21" s="68"/>
      <c r="G21" s="67"/>
    </row>
    <row r="22" spans="1:7" customFormat="1" ht="31.5" x14ac:dyDescent="0.25">
      <c r="A22" s="63" t="s">
        <v>162</v>
      </c>
      <c r="B22" s="63" t="s">
        <v>278</v>
      </c>
      <c r="C22" s="64" t="s">
        <v>296</v>
      </c>
      <c r="D22" s="65" t="s">
        <v>8</v>
      </c>
      <c r="E22" s="66">
        <v>5</v>
      </c>
      <c r="F22" s="68"/>
      <c r="G22" s="67"/>
    </row>
    <row r="23" spans="1:7" customFormat="1" ht="47.25" x14ac:dyDescent="0.25">
      <c r="A23" s="63" t="s">
        <v>165</v>
      </c>
      <c r="B23" s="63" t="s">
        <v>278</v>
      </c>
      <c r="C23" s="64" t="s">
        <v>297</v>
      </c>
      <c r="D23" s="65" t="s">
        <v>7</v>
      </c>
      <c r="E23" s="66">
        <v>124.434</v>
      </c>
      <c r="F23" s="68"/>
      <c r="G23" s="67"/>
    </row>
    <row r="24" spans="1:7" customFormat="1" ht="47.25" x14ac:dyDescent="0.25">
      <c r="A24" s="63" t="s">
        <v>168</v>
      </c>
      <c r="B24" s="63" t="s">
        <v>278</v>
      </c>
      <c r="C24" s="64" t="s">
        <v>298</v>
      </c>
      <c r="D24" s="65" t="s">
        <v>7</v>
      </c>
      <c r="E24" s="66">
        <v>124.434</v>
      </c>
      <c r="F24" s="68"/>
      <c r="G24" s="67"/>
    </row>
    <row r="25" spans="1:7" customFormat="1" ht="15.75" x14ac:dyDescent="0.25">
      <c r="A25" s="60"/>
      <c r="B25" s="61" t="s">
        <v>299</v>
      </c>
      <c r="C25" s="62" t="s">
        <v>151</v>
      </c>
      <c r="D25" s="60"/>
      <c r="E25" s="60"/>
      <c r="F25" s="60"/>
      <c r="G25" s="69"/>
    </row>
    <row r="26" spans="1:7" customFormat="1" ht="47.25" x14ac:dyDescent="0.25">
      <c r="A26" s="63" t="s">
        <v>171</v>
      </c>
      <c r="B26" s="63" t="s">
        <v>300</v>
      </c>
      <c r="C26" s="64" t="s">
        <v>301</v>
      </c>
      <c r="D26" s="65" t="s">
        <v>7</v>
      </c>
      <c r="E26" s="66">
        <v>64.53</v>
      </c>
      <c r="F26" s="68"/>
      <c r="G26" s="67"/>
    </row>
    <row r="27" spans="1:7" customFormat="1" ht="63" x14ac:dyDescent="0.25">
      <c r="A27" s="63" t="s">
        <v>174</v>
      </c>
      <c r="B27" s="63" t="s">
        <v>300</v>
      </c>
      <c r="C27" s="64" t="s">
        <v>302</v>
      </c>
      <c r="D27" s="65" t="s">
        <v>7</v>
      </c>
      <c r="E27" s="66">
        <v>64.53</v>
      </c>
      <c r="F27" s="68"/>
      <c r="G27" s="67"/>
    </row>
    <row r="28" spans="1:7" customFormat="1" ht="31.5" x14ac:dyDescent="0.25">
      <c r="A28" s="63" t="s">
        <v>177</v>
      </c>
      <c r="B28" s="63" t="s">
        <v>303</v>
      </c>
      <c r="C28" s="64" t="s">
        <v>304</v>
      </c>
      <c r="D28" s="65" t="s">
        <v>7</v>
      </c>
      <c r="E28" s="66">
        <v>80</v>
      </c>
      <c r="F28" s="68"/>
      <c r="G28" s="67"/>
    </row>
    <row r="29" spans="1:7" customFormat="1" ht="15.75" x14ac:dyDescent="0.25">
      <c r="A29" s="63" t="s">
        <v>180</v>
      </c>
      <c r="B29" s="63" t="s">
        <v>303</v>
      </c>
      <c r="C29" s="64" t="s">
        <v>305</v>
      </c>
      <c r="D29" s="65" t="s">
        <v>7</v>
      </c>
      <c r="E29" s="66">
        <v>80</v>
      </c>
      <c r="F29" s="68"/>
      <c r="G29" s="67"/>
    </row>
    <row r="30" spans="1:7" customFormat="1" ht="15.75" x14ac:dyDescent="0.25">
      <c r="A30" s="60"/>
      <c r="B30" s="61" t="s">
        <v>306</v>
      </c>
      <c r="C30" s="62" t="s">
        <v>307</v>
      </c>
      <c r="D30" s="60"/>
      <c r="E30" s="60"/>
      <c r="F30" s="60"/>
      <c r="G30" s="69"/>
    </row>
    <row r="31" spans="1:7" customFormat="1" ht="31.5" x14ac:dyDescent="0.25">
      <c r="A31" s="63" t="s">
        <v>183</v>
      </c>
      <c r="B31" s="63" t="s">
        <v>308</v>
      </c>
      <c r="C31" s="64" t="s">
        <v>309</v>
      </c>
      <c r="D31" s="65" t="s">
        <v>8</v>
      </c>
      <c r="E31" s="66">
        <v>383.56</v>
      </c>
      <c r="F31" s="68"/>
      <c r="G31" s="67"/>
    </row>
    <row r="32" spans="1:7" customFormat="1" ht="31.5" x14ac:dyDescent="0.25">
      <c r="A32" s="63" t="s">
        <v>187</v>
      </c>
      <c r="B32" s="63" t="s">
        <v>310</v>
      </c>
      <c r="C32" s="64" t="s">
        <v>311</v>
      </c>
      <c r="D32" s="65" t="s">
        <v>8</v>
      </c>
      <c r="E32" s="66">
        <v>383.56</v>
      </c>
      <c r="F32" s="68"/>
      <c r="G32" s="67"/>
    </row>
    <row r="33" spans="1:7" customFormat="1" ht="31.5" x14ac:dyDescent="0.25">
      <c r="A33" s="63" t="s">
        <v>190</v>
      </c>
      <c r="B33" s="63" t="s">
        <v>312</v>
      </c>
      <c r="C33" s="64" t="s">
        <v>313</v>
      </c>
      <c r="D33" s="65" t="s">
        <v>8</v>
      </c>
      <c r="E33" s="66">
        <v>241.96</v>
      </c>
      <c r="F33" s="68"/>
      <c r="G33" s="67"/>
    </row>
    <row r="34" spans="1:7" customFormat="1" ht="15.75" x14ac:dyDescent="0.25">
      <c r="A34" s="60"/>
      <c r="B34" s="61" t="s">
        <v>314</v>
      </c>
      <c r="C34" s="62" t="s">
        <v>315</v>
      </c>
      <c r="D34" s="60"/>
      <c r="E34" s="60"/>
      <c r="F34" s="60"/>
      <c r="G34" s="69"/>
    </row>
    <row r="35" spans="1:7" customFormat="1" ht="31.5" x14ac:dyDescent="0.25">
      <c r="A35" s="63" t="s">
        <v>194</v>
      </c>
      <c r="B35" s="63" t="s">
        <v>316</v>
      </c>
      <c r="C35" s="64" t="s">
        <v>317</v>
      </c>
      <c r="D35" s="65" t="s">
        <v>8</v>
      </c>
      <c r="E35" s="66">
        <v>27.29</v>
      </c>
      <c r="F35" s="68"/>
      <c r="G35" s="67"/>
    </row>
    <row r="36" spans="1:7" customFormat="1" ht="31.5" x14ac:dyDescent="0.25">
      <c r="A36" s="63" t="s">
        <v>197</v>
      </c>
      <c r="B36" s="63" t="s">
        <v>316</v>
      </c>
      <c r="C36" s="64" t="s">
        <v>318</v>
      </c>
      <c r="D36" s="65" t="s">
        <v>8</v>
      </c>
      <c r="E36" s="66">
        <v>214.67</v>
      </c>
      <c r="F36" s="68"/>
      <c r="G36" s="67"/>
    </row>
    <row r="37" spans="1:7" customFormat="1" ht="31.5" x14ac:dyDescent="0.25">
      <c r="A37" s="63" t="s">
        <v>200</v>
      </c>
      <c r="B37" s="63" t="s">
        <v>316</v>
      </c>
      <c r="C37" s="64" t="s">
        <v>319</v>
      </c>
      <c r="D37" s="65" t="s">
        <v>8</v>
      </c>
      <c r="E37" s="66">
        <v>141.6</v>
      </c>
      <c r="F37" s="68"/>
      <c r="G37" s="67"/>
    </row>
    <row r="38" spans="1:7" customFormat="1" ht="31.5" x14ac:dyDescent="0.25">
      <c r="A38" s="63" t="s">
        <v>204</v>
      </c>
      <c r="B38" s="63" t="s">
        <v>316</v>
      </c>
      <c r="C38" s="64" t="s">
        <v>320</v>
      </c>
      <c r="D38" s="65" t="s">
        <v>8</v>
      </c>
      <c r="E38" s="66">
        <v>52.33</v>
      </c>
      <c r="F38" s="68"/>
      <c r="G38" s="67"/>
    </row>
    <row r="39" spans="1:7" customFormat="1" ht="15.75" x14ac:dyDescent="0.25">
      <c r="A39" s="60"/>
      <c r="B39" s="61" t="s">
        <v>321</v>
      </c>
      <c r="C39" s="62" t="s">
        <v>322</v>
      </c>
      <c r="D39" s="60"/>
      <c r="E39" s="60"/>
      <c r="F39" s="60"/>
      <c r="G39" s="69"/>
    </row>
    <row r="40" spans="1:7" customFormat="1" ht="31.5" x14ac:dyDescent="0.25">
      <c r="A40" s="63" t="s">
        <v>208</v>
      </c>
      <c r="B40" s="63" t="s">
        <v>323</v>
      </c>
      <c r="C40" s="64" t="s">
        <v>324</v>
      </c>
      <c r="D40" s="65" t="s">
        <v>193</v>
      </c>
      <c r="E40" s="66">
        <v>7</v>
      </c>
      <c r="F40" s="68"/>
      <c r="G40" s="67"/>
    </row>
    <row r="41" spans="1:7" customFormat="1" ht="15.75" x14ac:dyDescent="0.25">
      <c r="A41" s="63" t="s">
        <v>211</v>
      </c>
      <c r="B41" s="63" t="s">
        <v>323</v>
      </c>
      <c r="C41" s="64" t="s">
        <v>325</v>
      </c>
      <c r="D41" s="65" t="s">
        <v>193</v>
      </c>
      <c r="E41" s="66">
        <v>4</v>
      </c>
      <c r="F41" s="68"/>
      <c r="G41" s="67"/>
    </row>
    <row r="42" spans="1:7" customFormat="1" ht="15.75" x14ac:dyDescent="0.25">
      <c r="A42" s="63" t="s">
        <v>215</v>
      </c>
      <c r="B42" s="63" t="s">
        <v>323</v>
      </c>
      <c r="C42" s="64" t="s">
        <v>326</v>
      </c>
      <c r="D42" s="65" t="s">
        <v>193</v>
      </c>
      <c r="E42" s="66">
        <v>4</v>
      </c>
      <c r="F42" s="68"/>
      <c r="G42" s="67"/>
    </row>
    <row r="43" spans="1:7" customFormat="1" ht="15.75" x14ac:dyDescent="0.25">
      <c r="A43" s="63" t="s">
        <v>218</v>
      </c>
      <c r="B43" s="63" t="s">
        <v>327</v>
      </c>
      <c r="C43" s="64" t="s">
        <v>328</v>
      </c>
      <c r="D43" s="65" t="s">
        <v>8</v>
      </c>
      <c r="E43" s="66">
        <v>1</v>
      </c>
      <c r="F43" s="68"/>
      <c r="G43" s="67"/>
    </row>
    <row r="44" spans="1:7" customFormat="1" ht="15.75" x14ac:dyDescent="0.25">
      <c r="A44" s="60"/>
      <c r="B44" s="61" t="s">
        <v>329</v>
      </c>
      <c r="C44" s="62" t="s">
        <v>330</v>
      </c>
      <c r="D44" s="60"/>
      <c r="E44" s="60"/>
      <c r="F44" s="60"/>
      <c r="G44" s="69"/>
    </row>
    <row r="45" spans="1:7" customFormat="1" ht="31.5" x14ac:dyDescent="0.25">
      <c r="A45" s="63" t="s">
        <v>222</v>
      </c>
      <c r="B45" s="63" t="s">
        <v>331</v>
      </c>
      <c r="C45" s="64" t="s">
        <v>332</v>
      </c>
      <c r="D45" s="65" t="s">
        <v>9</v>
      </c>
      <c r="E45" s="66">
        <v>34.51</v>
      </c>
      <c r="F45" s="68"/>
      <c r="G45" s="67"/>
    </row>
    <row r="46" spans="1:7" customFormat="1" ht="31.5" x14ac:dyDescent="0.25">
      <c r="A46" s="63" t="s">
        <v>223</v>
      </c>
      <c r="B46" s="63" t="s">
        <v>331</v>
      </c>
      <c r="C46" s="64" t="s">
        <v>333</v>
      </c>
      <c r="D46" s="65" t="s">
        <v>9</v>
      </c>
      <c r="E46" s="66">
        <v>90.58</v>
      </c>
      <c r="F46" s="68"/>
      <c r="G46" s="67"/>
    </row>
    <row r="47" spans="1:7" customFormat="1" ht="15.75" x14ac:dyDescent="0.25">
      <c r="A47" s="63" t="s">
        <v>224</v>
      </c>
      <c r="B47" s="63" t="s">
        <v>331</v>
      </c>
      <c r="C47" s="64" t="s">
        <v>334</v>
      </c>
      <c r="D47" s="65" t="s">
        <v>7</v>
      </c>
      <c r="E47" s="66">
        <v>4.6719999999999997</v>
      </c>
      <c r="F47" s="68"/>
      <c r="G47" s="67"/>
    </row>
    <row r="48" spans="1:7" customFormat="1" ht="31.5" x14ac:dyDescent="0.25">
      <c r="A48" s="63" t="s">
        <v>225</v>
      </c>
      <c r="B48" s="63" t="s">
        <v>335</v>
      </c>
      <c r="C48" s="64" t="s">
        <v>336</v>
      </c>
      <c r="D48" s="65" t="s">
        <v>9</v>
      </c>
      <c r="E48" s="66">
        <v>52.35</v>
      </c>
      <c r="F48" s="68"/>
      <c r="G48" s="67"/>
    </row>
    <row r="49" spans="1:7" customFormat="1" ht="15.75" x14ac:dyDescent="0.25">
      <c r="A49" s="63" t="s">
        <v>227</v>
      </c>
      <c r="B49" s="63" t="s">
        <v>331</v>
      </c>
      <c r="C49" s="64" t="s">
        <v>334</v>
      </c>
      <c r="D49" s="65" t="s">
        <v>7</v>
      </c>
      <c r="E49" s="66">
        <v>1.9890000000000001</v>
      </c>
      <c r="F49" s="68"/>
      <c r="G49" s="67"/>
    </row>
    <row r="50" spans="1:7" customFormat="1" ht="15.75" x14ac:dyDescent="0.25">
      <c r="A50" s="60"/>
      <c r="B50" s="61" t="s">
        <v>337</v>
      </c>
      <c r="C50" s="62" t="s">
        <v>338</v>
      </c>
      <c r="D50" s="60"/>
      <c r="E50" s="60"/>
      <c r="F50" s="60"/>
      <c r="G50" s="69"/>
    </row>
    <row r="51" spans="1:7" customFormat="1" ht="15.75" x14ac:dyDescent="0.25">
      <c r="A51" s="63" t="s">
        <v>228</v>
      </c>
      <c r="B51" s="63" t="s">
        <v>339</v>
      </c>
      <c r="C51" s="64" t="s">
        <v>340</v>
      </c>
      <c r="D51" s="65" t="s">
        <v>8</v>
      </c>
      <c r="E51" s="66">
        <v>7.2</v>
      </c>
      <c r="F51" s="68"/>
      <c r="G51" s="67"/>
    </row>
    <row r="52" spans="1:7" customFormat="1" ht="31.5" x14ac:dyDescent="0.25">
      <c r="A52" s="63" t="s">
        <v>229</v>
      </c>
      <c r="B52" s="63" t="s">
        <v>339</v>
      </c>
      <c r="C52" s="64" t="s">
        <v>341</v>
      </c>
      <c r="D52" s="65" t="s">
        <v>8</v>
      </c>
      <c r="E52" s="66">
        <v>7.2</v>
      </c>
      <c r="F52" s="68"/>
      <c r="G52" s="67"/>
    </row>
    <row r="53" spans="1:7" customFormat="1" ht="15.75" x14ac:dyDescent="0.25">
      <c r="A53" s="63" t="s">
        <v>230</v>
      </c>
      <c r="B53" s="63" t="s">
        <v>339</v>
      </c>
      <c r="C53" s="64" t="s">
        <v>342</v>
      </c>
      <c r="D53" s="65" t="s">
        <v>8</v>
      </c>
      <c r="E53" s="66">
        <v>7.2</v>
      </c>
      <c r="F53" s="68"/>
      <c r="G53" s="67"/>
    </row>
    <row r="54" spans="1:7" customFormat="1" ht="15.75" x14ac:dyDescent="0.25">
      <c r="A54" s="60"/>
      <c r="B54" s="61" t="s">
        <v>343</v>
      </c>
      <c r="C54" s="62" t="s">
        <v>344</v>
      </c>
      <c r="D54" s="60"/>
      <c r="E54" s="60"/>
      <c r="F54" s="60"/>
      <c r="G54" s="69"/>
    </row>
    <row r="55" spans="1:7" customFormat="1" ht="31.5" x14ac:dyDescent="0.25">
      <c r="A55" s="63" t="s">
        <v>231</v>
      </c>
      <c r="B55" s="63" t="s">
        <v>345</v>
      </c>
      <c r="C55" s="64" t="s">
        <v>346</v>
      </c>
      <c r="D55" s="65" t="s">
        <v>193</v>
      </c>
      <c r="E55" s="66">
        <v>2</v>
      </c>
      <c r="F55" s="68"/>
      <c r="G55" s="67"/>
    </row>
    <row r="56" spans="1:7" customFormat="1" ht="31.5" x14ac:dyDescent="0.25">
      <c r="A56" s="63" t="s">
        <v>232</v>
      </c>
      <c r="B56" s="63" t="s">
        <v>345</v>
      </c>
      <c r="C56" s="64" t="s">
        <v>347</v>
      </c>
      <c r="D56" s="65" t="s">
        <v>193</v>
      </c>
      <c r="E56" s="66">
        <v>2</v>
      </c>
      <c r="F56" s="68"/>
      <c r="G56" s="67"/>
    </row>
    <row r="57" spans="1:7" customFormat="1" ht="15.75" x14ac:dyDescent="0.25">
      <c r="A57" s="63" t="s">
        <v>233</v>
      </c>
      <c r="B57" s="63" t="s">
        <v>345</v>
      </c>
      <c r="C57" s="64" t="s">
        <v>348</v>
      </c>
      <c r="D57" s="65" t="s">
        <v>193</v>
      </c>
      <c r="E57" s="66">
        <v>90</v>
      </c>
      <c r="F57" s="68"/>
      <c r="G57" s="67"/>
    </row>
    <row r="58" spans="1:7" customFormat="1" ht="31.5" x14ac:dyDescent="0.25">
      <c r="A58" s="63" t="s">
        <v>234</v>
      </c>
      <c r="B58" s="63" t="s">
        <v>345</v>
      </c>
      <c r="C58" s="64" t="s">
        <v>349</v>
      </c>
      <c r="D58" s="65" t="s">
        <v>193</v>
      </c>
      <c r="E58" s="66">
        <v>90</v>
      </c>
      <c r="F58" s="67"/>
      <c r="G58" s="67"/>
    </row>
    <row r="59" spans="1:7" customFormat="1" ht="15.75" x14ac:dyDescent="0.25">
      <c r="A59" s="39"/>
      <c r="B59" s="76" t="s">
        <v>278</v>
      </c>
      <c r="C59" s="40" t="s">
        <v>365</v>
      </c>
      <c r="D59" s="39"/>
      <c r="E59" s="44"/>
    </row>
    <row r="60" spans="1:7" customFormat="1" ht="15.75" x14ac:dyDescent="0.25">
      <c r="A60" s="25"/>
      <c r="B60" s="77" t="s">
        <v>278</v>
      </c>
      <c r="C60" s="26" t="s">
        <v>366</v>
      </c>
      <c r="D60" s="25"/>
      <c r="E60" s="36"/>
    </row>
    <row r="61" spans="1:7" customFormat="1" ht="15.75" x14ac:dyDescent="0.25">
      <c r="A61" s="25"/>
      <c r="B61" s="77" t="s">
        <v>278</v>
      </c>
      <c r="C61" s="26" t="s">
        <v>367</v>
      </c>
      <c r="D61" s="25"/>
      <c r="E61" s="36"/>
    </row>
    <row r="62" spans="1:7" customFormat="1" ht="47.25" x14ac:dyDescent="0.25">
      <c r="A62" s="30" t="s">
        <v>135</v>
      </c>
      <c r="B62" s="30" t="s">
        <v>278</v>
      </c>
      <c r="C62" s="31" t="s">
        <v>368</v>
      </c>
      <c r="D62" s="78" t="s">
        <v>7</v>
      </c>
      <c r="E62" s="79">
        <v>39.231999999999999</v>
      </c>
    </row>
    <row r="63" spans="1:7" customFormat="1" ht="47.25" x14ac:dyDescent="0.25">
      <c r="A63" s="30" t="s">
        <v>138</v>
      </c>
      <c r="B63" s="30" t="s">
        <v>278</v>
      </c>
      <c r="C63" s="31" t="s">
        <v>369</v>
      </c>
      <c r="D63" s="78" t="s">
        <v>7</v>
      </c>
      <c r="E63" s="79">
        <v>9.8079999999999998</v>
      </c>
    </row>
    <row r="64" spans="1:7" customFormat="1" ht="31.5" x14ac:dyDescent="0.25">
      <c r="A64" s="30" t="s">
        <v>141</v>
      </c>
      <c r="B64" s="30" t="s">
        <v>278</v>
      </c>
      <c r="C64" s="31" t="s">
        <v>370</v>
      </c>
      <c r="D64" s="78" t="s">
        <v>7</v>
      </c>
      <c r="E64" s="79">
        <v>49.04</v>
      </c>
    </row>
    <row r="65" spans="1:5" customFormat="1" ht="15.75" x14ac:dyDescent="0.25">
      <c r="A65" s="30" t="s">
        <v>144</v>
      </c>
      <c r="B65" s="30" t="s">
        <v>278</v>
      </c>
      <c r="C65" s="31" t="s">
        <v>371</v>
      </c>
      <c r="D65" s="78" t="s">
        <v>7</v>
      </c>
      <c r="E65" s="79">
        <v>49.04</v>
      </c>
    </row>
    <row r="66" spans="1:5" customFormat="1" ht="15.75" x14ac:dyDescent="0.25">
      <c r="A66" s="25"/>
      <c r="B66" s="77" t="s">
        <v>278</v>
      </c>
      <c r="C66" s="26" t="s">
        <v>372</v>
      </c>
      <c r="D66" s="25"/>
      <c r="E66" s="36"/>
    </row>
    <row r="67" spans="1:5" customFormat="1" ht="15.75" x14ac:dyDescent="0.25">
      <c r="A67" s="30" t="s">
        <v>148</v>
      </c>
      <c r="B67" s="30" t="s">
        <v>278</v>
      </c>
      <c r="C67" s="31" t="s">
        <v>373</v>
      </c>
      <c r="D67" s="78" t="s">
        <v>10</v>
      </c>
      <c r="E67" s="79">
        <v>47</v>
      </c>
    </row>
    <row r="68" spans="1:5" customFormat="1" ht="15.75" x14ac:dyDescent="0.25">
      <c r="A68" s="25"/>
      <c r="B68" s="77" t="s">
        <v>278</v>
      </c>
      <c r="C68" s="26" t="s">
        <v>374</v>
      </c>
      <c r="D68" s="25"/>
      <c r="E68" s="36"/>
    </row>
    <row r="69" spans="1:5" customFormat="1" ht="15.75" x14ac:dyDescent="0.25">
      <c r="A69" s="25"/>
      <c r="B69" s="77" t="s">
        <v>278</v>
      </c>
      <c r="C69" s="26" t="s">
        <v>367</v>
      </c>
      <c r="D69" s="25"/>
      <c r="E69" s="36"/>
    </row>
    <row r="70" spans="1:5" customFormat="1" ht="31.5" x14ac:dyDescent="0.25">
      <c r="A70" s="30" t="s">
        <v>152</v>
      </c>
      <c r="B70" s="30" t="s">
        <v>278</v>
      </c>
      <c r="C70" s="31" t="s">
        <v>375</v>
      </c>
      <c r="D70" s="78" t="s">
        <v>155</v>
      </c>
      <c r="E70" s="79">
        <v>8.3000000000000004E-2</v>
      </c>
    </row>
    <row r="71" spans="1:5" customFormat="1" ht="47.25" x14ac:dyDescent="0.25">
      <c r="A71" s="30" t="s">
        <v>156</v>
      </c>
      <c r="B71" s="30" t="s">
        <v>278</v>
      </c>
      <c r="C71" s="31" t="s">
        <v>368</v>
      </c>
      <c r="D71" s="78" t="s">
        <v>7</v>
      </c>
      <c r="E71" s="79">
        <v>72.75</v>
      </c>
    </row>
    <row r="72" spans="1:5" customFormat="1" ht="47.25" x14ac:dyDescent="0.25">
      <c r="A72" s="30" t="s">
        <v>159</v>
      </c>
      <c r="B72" s="30" t="s">
        <v>278</v>
      </c>
      <c r="C72" s="31" t="s">
        <v>369</v>
      </c>
      <c r="D72" s="78" t="s">
        <v>7</v>
      </c>
      <c r="E72" s="79">
        <v>18.329999999999998</v>
      </c>
    </row>
    <row r="73" spans="1:5" customFormat="1" ht="47.25" x14ac:dyDescent="0.25">
      <c r="A73" s="30" t="s">
        <v>162</v>
      </c>
      <c r="B73" s="30" t="s">
        <v>278</v>
      </c>
      <c r="C73" s="31" t="s">
        <v>376</v>
      </c>
      <c r="D73" s="78" t="s">
        <v>7</v>
      </c>
      <c r="E73" s="79">
        <v>14.885999999999999</v>
      </c>
    </row>
    <row r="74" spans="1:5" customFormat="1" ht="47.25" x14ac:dyDescent="0.25">
      <c r="A74" s="30" t="s">
        <v>165</v>
      </c>
      <c r="B74" s="30" t="s">
        <v>278</v>
      </c>
      <c r="C74" s="31" t="s">
        <v>377</v>
      </c>
      <c r="D74" s="78" t="s">
        <v>7</v>
      </c>
      <c r="E74" s="79">
        <v>14.885999999999999</v>
      </c>
    </row>
    <row r="75" spans="1:5" customFormat="1" ht="31.5" x14ac:dyDescent="0.25">
      <c r="A75" s="30" t="s">
        <v>168</v>
      </c>
      <c r="B75" s="30" t="s">
        <v>278</v>
      </c>
      <c r="C75" s="31" t="s">
        <v>378</v>
      </c>
      <c r="D75" s="78" t="s">
        <v>7</v>
      </c>
      <c r="E75" s="79">
        <v>14.885999999999999</v>
      </c>
    </row>
    <row r="76" spans="1:5" customFormat="1" ht="47.25" x14ac:dyDescent="0.25">
      <c r="A76" s="30" t="s">
        <v>171</v>
      </c>
      <c r="B76" s="30" t="s">
        <v>278</v>
      </c>
      <c r="C76" s="31" t="s">
        <v>379</v>
      </c>
      <c r="D76" s="78" t="s">
        <v>7</v>
      </c>
      <c r="E76" s="79">
        <v>14.885999999999999</v>
      </c>
    </row>
    <row r="77" spans="1:5" customFormat="1" ht="47.25" x14ac:dyDescent="0.25">
      <c r="A77" s="30" t="s">
        <v>174</v>
      </c>
      <c r="B77" s="30" t="s">
        <v>278</v>
      </c>
      <c r="C77" s="31" t="s">
        <v>380</v>
      </c>
      <c r="D77" s="78" t="s">
        <v>7</v>
      </c>
      <c r="E77" s="79">
        <v>14.885999999999999</v>
      </c>
    </row>
    <row r="78" spans="1:5" customFormat="1" ht="15.75" x14ac:dyDescent="0.25">
      <c r="A78" s="30" t="s">
        <v>177</v>
      </c>
      <c r="B78" s="30" t="s">
        <v>278</v>
      </c>
      <c r="C78" s="31" t="s">
        <v>381</v>
      </c>
      <c r="D78" s="78" t="s">
        <v>11</v>
      </c>
      <c r="E78" s="79">
        <v>25.306000000000001</v>
      </c>
    </row>
    <row r="79" spans="1:5" customFormat="1" ht="31.5" x14ac:dyDescent="0.25">
      <c r="A79" s="30" t="s">
        <v>180</v>
      </c>
      <c r="B79" s="30" t="s">
        <v>278</v>
      </c>
      <c r="C79" s="31" t="s">
        <v>370</v>
      </c>
      <c r="D79" s="78" t="s">
        <v>7</v>
      </c>
      <c r="E79" s="79">
        <v>76.194000000000003</v>
      </c>
    </row>
    <row r="80" spans="1:5" customFormat="1" ht="15.75" x14ac:dyDescent="0.25">
      <c r="A80" s="30" t="s">
        <v>183</v>
      </c>
      <c r="B80" s="30" t="s">
        <v>278</v>
      </c>
      <c r="C80" s="31" t="s">
        <v>371</v>
      </c>
      <c r="D80" s="78" t="s">
        <v>7</v>
      </c>
      <c r="E80" s="79">
        <v>76.194000000000003</v>
      </c>
    </row>
    <row r="81" spans="1:5" customFormat="1" ht="15.75" x14ac:dyDescent="0.25">
      <c r="A81" s="25"/>
      <c r="B81" s="77" t="s">
        <v>278</v>
      </c>
      <c r="C81" s="26" t="s">
        <v>382</v>
      </c>
      <c r="D81" s="25"/>
      <c r="E81" s="36"/>
    </row>
    <row r="82" spans="1:5" customFormat="1" ht="15.75" x14ac:dyDescent="0.25">
      <c r="A82" s="30" t="s">
        <v>187</v>
      </c>
      <c r="B82" s="30" t="s">
        <v>278</v>
      </c>
      <c r="C82" s="31" t="s">
        <v>383</v>
      </c>
      <c r="D82" s="78" t="s">
        <v>9</v>
      </c>
      <c r="E82" s="79">
        <v>80.7</v>
      </c>
    </row>
    <row r="83" spans="1:5" customFormat="1" ht="15.75" x14ac:dyDescent="0.25">
      <c r="A83" s="30" t="s">
        <v>190</v>
      </c>
      <c r="B83" s="30" t="s">
        <v>278</v>
      </c>
      <c r="C83" s="31" t="s">
        <v>384</v>
      </c>
      <c r="D83" s="78" t="s">
        <v>9</v>
      </c>
      <c r="E83" s="79">
        <v>2</v>
      </c>
    </row>
    <row r="84" spans="1:5" customFormat="1" ht="15.75" x14ac:dyDescent="0.25">
      <c r="A84" s="30" t="s">
        <v>194</v>
      </c>
      <c r="B84" s="30" t="s">
        <v>278</v>
      </c>
      <c r="C84" s="31" t="s">
        <v>385</v>
      </c>
      <c r="D84" s="78" t="s">
        <v>10</v>
      </c>
      <c r="E84" s="79">
        <v>1</v>
      </c>
    </row>
    <row r="85" spans="1:5" customFormat="1" ht="15.75" x14ac:dyDescent="0.25">
      <c r="A85" s="30" t="s">
        <v>197</v>
      </c>
      <c r="B85" s="30" t="s">
        <v>278</v>
      </c>
      <c r="C85" s="31" t="s">
        <v>386</v>
      </c>
      <c r="D85" s="78" t="s">
        <v>10</v>
      </c>
      <c r="E85" s="79">
        <v>3</v>
      </c>
    </row>
    <row r="86" spans="1:5" customFormat="1" ht="15.75" x14ac:dyDescent="0.25">
      <c r="A86" s="30" t="s">
        <v>200</v>
      </c>
      <c r="B86" s="30" t="s">
        <v>278</v>
      </c>
      <c r="C86" s="31" t="s">
        <v>387</v>
      </c>
      <c r="D86" s="78" t="s">
        <v>10</v>
      </c>
      <c r="E86" s="79">
        <v>1</v>
      </c>
    </row>
    <row r="87" spans="1:5" customFormat="1" ht="15.75" x14ac:dyDescent="0.25">
      <c r="A87" s="30" t="s">
        <v>204</v>
      </c>
      <c r="B87" s="30" t="s">
        <v>278</v>
      </c>
      <c r="C87" s="31" t="s">
        <v>388</v>
      </c>
      <c r="D87" s="78" t="s">
        <v>10</v>
      </c>
      <c r="E87" s="79">
        <v>1</v>
      </c>
    </row>
    <row r="88" spans="1:5" customFormat="1" ht="15.75" x14ac:dyDescent="0.25">
      <c r="A88" s="30" t="s">
        <v>208</v>
      </c>
      <c r="B88" s="30" t="s">
        <v>278</v>
      </c>
      <c r="C88" s="31" t="s">
        <v>389</v>
      </c>
      <c r="D88" s="78" t="s">
        <v>10</v>
      </c>
      <c r="E88" s="79">
        <v>1</v>
      </c>
    </row>
    <row r="89" spans="1:5" customFormat="1" ht="15.75" x14ac:dyDescent="0.25">
      <c r="A89" s="30" t="s">
        <v>211</v>
      </c>
      <c r="B89" s="30" t="s">
        <v>278</v>
      </c>
      <c r="C89" s="31" t="s">
        <v>390</v>
      </c>
      <c r="D89" s="78" t="s">
        <v>10</v>
      </c>
      <c r="E89" s="79">
        <v>1</v>
      </c>
    </row>
    <row r="90" spans="1:5" customFormat="1" ht="15.75" x14ac:dyDescent="0.25">
      <c r="A90" s="30" t="s">
        <v>215</v>
      </c>
      <c r="B90" s="30" t="s">
        <v>278</v>
      </c>
      <c r="C90" s="31" t="s">
        <v>391</v>
      </c>
      <c r="D90" s="78" t="s">
        <v>10</v>
      </c>
      <c r="E90" s="79">
        <v>2</v>
      </c>
    </row>
    <row r="91" spans="1:5" customFormat="1" ht="15.75" x14ac:dyDescent="0.25">
      <c r="A91" s="30" t="s">
        <v>218</v>
      </c>
      <c r="B91" s="30" t="s">
        <v>278</v>
      </c>
      <c r="C91" s="31" t="s">
        <v>392</v>
      </c>
      <c r="D91" s="78" t="s">
        <v>10</v>
      </c>
      <c r="E91" s="79">
        <v>2</v>
      </c>
    </row>
    <row r="92" spans="1:5" customFormat="1" ht="15.75" x14ac:dyDescent="0.25">
      <c r="A92" s="30" t="s">
        <v>222</v>
      </c>
      <c r="B92" s="30" t="s">
        <v>278</v>
      </c>
      <c r="C92" s="31" t="s">
        <v>393</v>
      </c>
      <c r="D92" s="78" t="s">
        <v>10</v>
      </c>
      <c r="E92" s="79">
        <v>1</v>
      </c>
    </row>
    <row r="93" spans="1:5" customFormat="1" ht="17.25" customHeight="1" x14ac:dyDescent="0.25">
      <c r="A93" s="30" t="s">
        <v>223</v>
      </c>
      <c r="B93" s="30" t="s">
        <v>278</v>
      </c>
      <c r="C93" s="31" t="s">
        <v>394</v>
      </c>
      <c r="D93" s="78" t="s">
        <v>10</v>
      </c>
      <c r="E93" s="79">
        <v>1</v>
      </c>
    </row>
    <row r="94" spans="1:5" customFormat="1" ht="17.25" customHeight="1" x14ac:dyDescent="0.25">
      <c r="A94" s="30" t="s">
        <v>224</v>
      </c>
      <c r="B94" s="30" t="s">
        <v>278</v>
      </c>
      <c r="C94" s="31" t="s">
        <v>395</v>
      </c>
      <c r="D94" s="78" t="s">
        <v>10</v>
      </c>
      <c r="E94" s="79">
        <v>1</v>
      </c>
    </row>
    <row r="95" spans="1:5" customFormat="1" ht="15.75" x14ac:dyDescent="0.25">
      <c r="A95" s="30" t="s">
        <v>225</v>
      </c>
      <c r="B95" s="30" t="s">
        <v>278</v>
      </c>
      <c r="C95" s="31" t="s">
        <v>396</v>
      </c>
      <c r="D95" s="78" t="s">
        <v>9</v>
      </c>
      <c r="E95" s="79">
        <v>82.7</v>
      </c>
    </row>
    <row r="96" spans="1:5" customFormat="1" ht="31.5" x14ac:dyDescent="0.25">
      <c r="A96" s="30" t="s">
        <v>227</v>
      </c>
      <c r="B96" s="30" t="s">
        <v>278</v>
      </c>
      <c r="C96" s="31" t="s">
        <v>397</v>
      </c>
      <c r="D96" s="78" t="s">
        <v>9</v>
      </c>
      <c r="E96" s="79">
        <v>82.7</v>
      </c>
    </row>
    <row r="97" spans="1:5" customFormat="1" ht="15.75" x14ac:dyDescent="0.25">
      <c r="A97" s="30" t="s">
        <v>228</v>
      </c>
      <c r="B97" s="30" t="s">
        <v>278</v>
      </c>
      <c r="C97" s="31" t="s">
        <v>398</v>
      </c>
      <c r="D97" s="78" t="s">
        <v>12</v>
      </c>
      <c r="E97" s="79">
        <v>1</v>
      </c>
    </row>
    <row r="98" spans="1:5" customFormat="1" ht="15.75" x14ac:dyDescent="0.25">
      <c r="A98" s="25"/>
      <c r="B98" s="77" t="s">
        <v>278</v>
      </c>
      <c r="C98" s="26" t="s">
        <v>399</v>
      </c>
      <c r="D98" s="25"/>
      <c r="E98" s="36"/>
    </row>
    <row r="99" spans="1:5" customFormat="1" ht="47.25" x14ac:dyDescent="0.25">
      <c r="A99" s="30" t="s">
        <v>229</v>
      </c>
      <c r="B99" s="30" t="s">
        <v>278</v>
      </c>
      <c r="C99" s="31" t="s">
        <v>369</v>
      </c>
      <c r="D99" s="78" t="s">
        <v>7</v>
      </c>
      <c r="E99" s="79">
        <v>4.7300000000000004</v>
      </c>
    </row>
    <row r="100" spans="1:5" customFormat="1" ht="47.25" x14ac:dyDescent="0.25">
      <c r="A100" s="30" t="s">
        <v>230</v>
      </c>
      <c r="B100" s="30" t="s">
        <v>278</v>
      </c>
      <c r="C100" s="31" t="s">
        <v>376</v>
      </c>
      <c r="D100" s="78" t="s">
        <v>7</v>
      </c>
      <c r="E100" s="79">
        <v>0.9</v>
      </c>
    </row>
    <row r="101" spans="1:5" customFormat="1" ht="47.25" x14ac:dyDescent="0.25">
      <c r="A101" s="30" t="s">
        <v>231</v>
      </c>
      <c r="B101" s="30" t="s">
        <v>278</v>
      </c>
      <c r="C101" s="31" t="s">
        <v>377</v>
      </c>
      <c r="D101" s="78" t="s">
        <v>7</v>
      </c>
      <c r="E101" s="79">
        <v>0.9</v>
      </c>
    </row>
    <row r="102" spans="1:5" customFormat="1" ht="31.5" x14ac:dyDescent="0.25">
      <c r="A102" s="30" t="s">
        <v>232</v>
      </c>
      <c r="B102" s="30" t="s">
        <v>278</v>
      </c>
      <c r="C102" s="31" t="s">
        <v>378</v>
      </c>
      <c r="D102" s="78" t="s">
        <v>7</v>
      </c>
      <c r="E102" s="79">
        <v>0.9</v>
      </c>
    </row>
    <row r="103" spans="1:5" customFormat="1" ht="47.25" x14ac:dyDescent="0.25">
      <c r="A103" s="30" t="s">
        <v>233</v>
      </c>
      <c r="B103" s="30" t="s">
        <v>278</v>
      </c>
      <c r="C103" s="31" t="s">
        <v>379</v>
      </c>
      <c r="D103" s="78" t="s">
        <v>7</v>
      </c>
      <c r="E103" s="79">
        <v>0.9</v>
      </c>
    </row>
    <row r="104" spans="1:5" customFormat="1" ht="47.25" x14ac:dyDescent="0.25">
      <c r="A104" s="30" t="s">
        <v>234</v>
      </c>
      <c r="B104" s="30" t="s">
        <v>278</v>
      </c>
      <c r="C104" s="31" t="s">
        <v>380</v>
      </c>
      <c r="D104" s="78" t="s">
        <v>7</v>
      </c>
      <c r="E104" s="79">
        <v>0.9</v>
      </c>
    </row>
    <row r="105" spans="1:5" customFormat="1" ht="15.75" x14ac:dyDescent="0.25">
      <c r="A105" s="30" t="s">
        <v>235</v>
      </c>
      <c r="B105" s="30" t="s">
        <v>278</v>
      </c>
      <c r="C105" s="31" t="s">
        <v>381</v>
      </c>
      <c r="D105" s="78" t="s">
        <v>11</v>
      </c>
      <c r="E105" s="79">
        <v>1.53</v>
      </c>
    </row>
    <row r="106" spans="1:5" customFormat="1" ht="17.25" customHeight="1" x14ac:dyDescent="0.25">
      <c r="A106" s="30" t="s">
        <v>236</v>
      </c>
      <c r="B106" s="30" t="s">
        <v>278</v>
      </c>
      <c r="C106" s="31" t="s">
        <v>370</v>
      </c>
      <c r="D106" s="78" t="s">
        <v>7</v>
      </c>
      <c r="E106" s="79">
        <v>3.83</v>
      </c>
    </row>
    <row r="107" spans="1:5" customFormat="1" ht="15.75" x14ac:dyDescent="0.25">
      <c r="A107" s="30" t="s">
        <v>237</v>
      </c>
      <c r="B107" s="30" t="s">
        <v>278</v>
      </c>
      <c r="C107" s="31" t="s">
        <v>371</v>
      </c>
      <c r="D107" s="78" t="s">
        <v>7</v>
      </c>
      <c r="E107" s="79">
        <v>3.83</v>
      </c>
    </row>
    <row r="108" spans="1:5" customFormat="1" ht="15.75" x14ac:dyDescent="0.25">
      <c r="A108" s="30" t="s">
        <v>239</v>
      </c>
      <c r="B108" s="30" t="s">
        <v>278</v>
      </c>
      <c r="C108" s="31" t="s">
        <v>384</v>
      </c>
      <c r="D108" s="78" t="s">
        <v>9</v>
      </c>
      <c r="E108" s="79">
        <v>5</v>
      </c>
    </row>
    <row r="109" spans="1:5" customFormat="1" ht="15.75" x14ac:dyDescent="0.25">
      <c r="A109" s="30" t="s">
        <v>240</v>
      </c>
      <c r="B109" s="30" t="s">
        <v>278</v>
      </c>
      <c r="C109" s="31" t="s">
        <v>400</v>
      </c>
      <c r="D109" s="78" t="s">
        <v>10</v>
      </c>
      <c r="E109" s="79">
        <v>1</v>
      </c>
    </row>
    <row r="110" spans="1:5" customFormat="1" ht="15.75" x14ac:dyDescent="0.25">
      <c r="A110" s="39"/>
      <c r="B110" s="76" t="s">
        <v>278</v>
      </c>
      <c r="C110" s="40" t="s">
        <v>401</v>
      </c>
      <c r="D110" s="39"/>
      <c r="E110" s="44"/>
    </row>
    <row r="111" spans="1:5" customFormat="1" ht="15.75" x14ac:dyDescent="0.25">
      <c r="A111" s="25"/>
      <c r="B111" s="77" t="s">
        <v>278</v>
      </c>
      <c r="C111" s="26" t="s">
        <v>367</v>
      </c>
      <c r="D111" s="25"/>
      <c r="E111" s="36"/>
    </row>
    <row r="112" spans="1:5" customFormat="1" ht="31.5" x14ac:dyDescent="0.25">
      <c r="A112" s="30" t="s">
        <v>243</v>
      </c>
      <c r="B112" s="30" t="s">
        <v>278</v>
      </c>
      <c r="C112" s="31" t="s">
        <v>375</v>
      </c>
      <c r="D112" s="78" t="s">
        <v>155</v>
      </c>
      <c r="E112" s="79">
        <v>5.7000000000000002E-2</v>
      </c>
    </row>
    <row r="113" spans="1:5" customFormat="1" ht="47.25" x14ac:dyDescent="0.25">
      <c r="A113" s="30" t="s">
        <v>246</v>
      </c>
      <c r="B113" s="30" t="s">
        <v>278</v>
      </c>
      <c r="C113" s="31" t="s">
        <v>368</v>
      </c>
      <c r="D113" s="78" t="s">
        <v>7</v>
      </c>
      <c r="E113" s="79">
        <v>76.248000000000005</v>
      </c>
    </row>
    <row r="114" spans="1:5" customFormat="1" ht="47.25" x14ac:dyDescent="0.25">
      <c r="A114" s="30" t="s">
        <v>249</v>
      </c>
      <c r="B114" s="30" t="s">
        <v>278</v>
      </c>
      <c r="C114" s="31" t="s">
        <v>369</v>
      </c>
      <c r="D114" s="78" t="s">
        <v>7</v>
      </c>
      <c r="E114" s="79">
        <v>19.062000000000001</v>
      </c>
    </row>
    <row r="115" spans="1:5" customFormat="1" ht="47.25" x14ac:dyDescent="0.25">
      <c r="A115" s="30" t="s">
        <v>250</v>
      </c>
      <c r="B115" s="30" t="s">
        <v>278</v>
      </c>
      <c r="C115" s="31" t="s">
        <v>376</v>
      </c>
      <c r="D115" s="78" t="s">
        <v>7</v>
      </c>
      <c r="E115" s="79">
        <v>10.193</v>
      </c>
    </row>
    <row r="116" spans="1:5" customFormat="1" ht="47.25" x14ac:dyDescent="0.25">
      <c r="A116" s="30" t="s">
        <v>251</v>
      </c>
      <c r="B116" s="30" t="s">
        <v>278</v>
      </c>
      <c r="C116" s="31" t="s">
        <v>377</v>
      </c>
      <c r="D116" s="78" t="s">
        <v>7</v>
      </c>
      <c r="E116" s="79">
        <v>10.193</v>
      </c>
    </row>
    <row r="117" spans="1:5" customFormat="1" ht="31.5" x14ac:dyDescent="0.25">
      <c r="A117" s="30" t="s">
        <v>252</v>
      </c>
      <c r="B117" s="30" t="s">
        <v>278</v>
      </c>
      <c r="C117" s="31" t="s">
        <v>378</v>
      </c>
      <c r="D117" s="78" t="s">
        <v>7</v>
      </c>
      <c r="E117" s="79">
        <v>10.193</v>
      </c>
    </row>
    <row r="118" spans="1:5" customFormat="1" ht="47.25" x14ac:dyDescent="0.25">
      <c r="A118" s="30" t="s">
        <v>254</v>
      </c>
      <c r="B118" s="30" t="s">
        <v>278</v>
      </c>
      <c r="C118" s="31" t="s">
        <v>379</v>
      </c>
      <c r="D118" s="78" t="s">
        <v>7</v>
      </c>
      <c r="E118" s="79">
        <v>10.193</v>
      </c>
    </row>
    <row r="119" spans="1:5" customFormat="1" ht="47.25" x14ac:dyDescent="0.25">
      <c r="A119" s="30" t="s">
        <v>257</v>
      </c>
      <c r="B119" s="30" t="s">
        <v>278</v>
      </c>
      <c r="C119" s="31" t="s">
        <v>380</v>
      </c>
      <c r="D119" s="78" t="s">
        <v>7</v>
      </c>
      <c r="E119" s="79">
        <v>10.193</v>
      </c>
    </row>
    <row r="120" spans="1:5" customFormat="1" ht="15.75" x14ac:dyDescent="0.25">
      <c r="A120" s="30" t="s">
        <v>260</v>
      </c>
      <c r="B120" s="30" t="s">
        <v>278</v>
      </c>
      <c r="C120" s="31" t="s">
        <v>381</v>
      </c>
      <c r="D120" s="78" t="s">
        <v>11</v>
      </c>
      <c r="E120" s="79">
        <v>17.327999999999999</v>
      </c>
    </row>
    <row r="121" spans="1:5" customFormat="1" ht="31.5" x14ac:dyDescent="0.25">
      <c r="A121" s="30" t="s">
        <v>263</v>
      </c>
      <c r="B121" s="30" t="s">
        <v>278</v>
      </c>
      <c r="C121" s="31" t="s">
        <v>370</v>
      </c>
      <c r="D121" s="78" t="s">
        <v>7</v>
      </c>
      <c r="E121" s="79">
        <v>85.12</v>
      </c>
    </row>
    <row r="122" spans="1:5" customFormat="1" ht="15.75" x14ac:dyDescent="0.25">
      <c r="A122" s="30" t="s">
        <v>266</v>
      </c>
      <c r="B122" s="30" t="s">
        <v>278</v>
      </c>
      <c r="C122" s="31" t="s">
        <v>371</v>
      </c>
      <c r="D122" s="78" t="s">
        <v>7</v>
      </c>
      <c r="E122" s="79">
        <v>85.12</v>
      </c>
    </row>
    <row r="123" spans="1:5" customFormat="1" ht="15.75" x14ac:dyDescent="0.25">
      <c r="A123" s="25"/>
      <c r="B123" s="77" t="s">
        <v>278</v>
      </c>
      <c r="C123" s="26" t="s">
        <v>382</v>
      </c>
      <c r="D123" s="25"/>
      <c r="E123" s="36"/>
    </row>
    <row r="124" spans="1:5" customFormat="1" ht="15.75" x14ac:dyDescent="0.25">
      <c r="A124" s="30" t="s">
        <v>270</v>
      </c>
      <c r="B124" s="30" t="s">
        <v>278</v>
      </c>
      <c r="C124" s="31" t="s">
        <v>402</v>
      </c>
      <c r="D124" s="78" t="s">
        <v>9</v>
      </c>
      <c r="E124" s="79">
        <v>16.63</v>
      </c>
    </row>
    <row r="125" spans="1:5" customFormat="1" ht="15.75" x14ac:dyDescent="0.25">
      <c r="A125" s="30" t="s">
        <v>356</v>
      </c>
      <c r="B125" s="30" t="s">
        <v>278</v>
      </c>
      <c r="C125" s="31" t="s">
        <v>403</v>
      </c>
      <c r="D125" s="78" t="s">
        <v>9</v>
      </c>
      <c r="E125" s="79">
        <v>40</v>
      </c>
    </row>
    <row r="126" spans="1:5" customFormat="1" ht="15.75" x14ac:dyDescent="0.25">
      <c r="A126" s="30" t="s">
        <v>358</v>
      </c>
      <c r="B126" s="30" t="s">
        <v>278</v>
      </c>
      <c r="C126" s="31" t="s">
        <v>404</v>
      </c>
      <c r="D126" s="78" t="s">
        <v>10</v>
      </c>
      <c r="E126" s="79">
        <v>4</v>
      </c>
    </row>
    <row r="127" spans="1:5" customFormat="1" ht="31.5" x14ac:dyDescent="0.25">
      <c r="A127" s="30" t="s">
        <v>359</v>
      </c>
      <c r="B127" s="30" t="s">
        <v>278</v>
      </c>
      <c r="C127" s="31" t="s">
        <v>405</v>
      </c>
      <c r="D127" s="78" t="s">
        <v>16</v>
      </c>
      <c r="E127" s="79">
        <v>1</v>
      </c>
    </row>
    <row r="128" spans="1:5" customFormat="1" ht="31.5" x14ac:dyDescent="0.25">
      <c r="A128" s="30" t="s">
        <v>360</v>
      </c>
      <c r="B128" s="30" t="s">
        <v>278</v>
      </c>
      <c r="C128" s="31" t="s">
        <v>406</v>
      </c>
      <c r="D128" s="78" t="s">
        <v>407</v>
      </c>
      <c r="E128" s="79">
        <v>-2</v>
      </c>
    </row>
    <row r="129" spans="1:5" customFormat="1" ht="15.75" x14ac:dyDescent="0.25">
      <c r="A129" s="30" t="s">
        <v>361</v>
      </c>
      <c r="B129" s="30" t="s">
        <v>278</v>
      </c>
      <c r="C129" s="31" t="s">
        <v>408</v>
      </c>
      <c r="D129" s="78" t="s">
        <v>409</v>
      </c>
      <c r="E129" s="79">
        <v>0.28299999999999997</v>
      </c>
    </row>
    <row r="130" spans="1:5" customFormat="1" ht="15.75" x14ac:dyDescent="0.25">
      <c r="A130" s="80" t="s">
        <v>362</v>
      </c>
      <c r="B130" s="80" t="s">
        <v>278</v>
      </c>
      <c r="C130" s="81" t="s">
        <v>398</v>
      </c>
      <c r="D130" s="82" t="s">
        <v>12</v>
      </c>
      <c r="E130" s="83">
        <v>1</v>
      </c>
    </row>
    <row r="131" spans="1:5" customFormat="1" ht="15" x14ac:dyDescent="0.25"/>
    <row r="132" spans="1:5" customFormat="1" ht="15" x14ac:dyDescent="0.25"/>
    <row r="133" spans="1:5" customFormat="1" ht="15" x14ac:dyDescent="0.25"/>
    <row r="134" spans="1:5" customFormat="1" ht="15" x14ac:dyDescent="0.25"/>
    <row r="135" spans="1:5" customFormat="1" ht="15" x14ac:dyDescent="0.25"/>
    <row r="136" spans="1:5" customFormat="1" ht="15" x14ac:dyDescent="0.25"/>
    <row r="137" spans="1:5" customFormat="1" ht="15" x14ac:dyDescent="0.25"/>
    <row r="138" spans="1:5" customFormat="1" ht="15" x14ac:dyDescent="0.25"/>
    <row r="139" spans="1:5" customFormat="1" ht="15" x14ac:dyDescent="0.25"/>
    <row r="140" spans="1:5" customFormat="1" ht="15" x14ac:dyDescent="0.25"/>
    <row r="141" spans="1:5" customFormat="1" ht="15" x14ac:dyDescent="0.25"/>
    <row r="142" spans="1:5" customFormat="1" ht="15" x14ac:dyDescent="0.25"/>
    <row r="143" spans="1:5" customFormat="1" ht="15" x14ac:dyDescent="0.25"/>
    <row r="144" spans="1:5" customFormat="1" ht="15" x14ac:dyDescent="0.25"/>
    <row r="145" customFormat="1" ht="15" x14ac:dyDescent="0.25"/>
    <row r="146" customFormat="1" ht="15" x14ac:dyDescent="0.25"/>
    <row r="147" customFormat="1" ht="15" x14ac:dyDescent="0.25"/>
    <row r="148" customFormat="1" ht="15" x14ac:dyDescent="0.25"/>
    <row r="149" customFormat="1" ht="15" x14ac:dyDescent="0.25"/>
    <row r="150" customFormat="1" ht="15" x14ac:dyDescent="0.25"/>
    <row r="151" customFormat="1" ht="15" x14ac:dyDescent="0.25"/>
    <row r="152" customFormat="1" ht="15" x14ac:dyDescent="0.25"/>
    <row r="153" customFormat="1" ht="15" x14ac:dyDescent="0.25"/>
    <row r="154" customFormat="1" ht="15" x14ac:dyDescent="0.25"/>
    <row r="155" customFormat="1" ht="15" x14ac:dyDescent="0.25"/>
    <row r="156" customFormat="1" ht="15" x14ac:dyDescent="0.25"/>
    <row r="157" customFormat="1" ht="15" x14ac:dyDescent="0.25"/>
    <row r="158" customFormat="1" ht="15" x14ac:dyDescent="0.25"/>
    <row r="159" customFormat="1" ht="15" x14ac:dyDescent="0.25"/>
    <row r="160" customFormat="1" ht="15" x14ac:dyDescent="0.25"/>
    <row r="161" spans="1:7" customFormat="1" ht="15" x14ac:dyDescent="0.25"/>
    <row r="162" spans="1:7" customFormat="1" ht="15" x14ac:dyDescent="0.25"/>
    <row r="163" spans="1:7" customFormat="1" ht="15" x14ac:dyDescent="0.25"/>
    <row r="164" spans="1:7" s="12" customFormat="1" x14ac:dyDescent="0.25">
      <c r="A164" s="16"/>
      <c r="B164" s="16"/>
      <c r="C164" s="157" t="s">
        <v>19</v>
      </c>
      <c r="D164" s="157"/>
      <c r="E164" s="157"/>
      <c r="F164" s="157"/>
      <c r="G164" s="13">
        <f>SUM(G10:G163)</f>
        <v>0</v>
      </c>
    </row>
    <row r="165" spans="1:7" s="12" customFormat="1" x14ac:dyDescent="0.25">
      <c r="A165" s="16"/>
      <c r="B165" s="16"/>
      <c r="C165" s="157" t="s">
        <v>18</v>
      </c>
      <c r="D165" s="157"/>
      <c r="E165" s="157"/>
      <c r="F165" s="157"/>
      <c r="G165" s="13">
        <f>G164*0.23</f>
        <v>0</v>
      </c>
    </row>
    <row r="166" spans="1:7" s="12" customFormat="1" x14ac:dyDescent="0.25">
      <c r="A166" s="16"/>
      <c r="B166" s="16"/>
      <c r="C166" s="157" t="s">
        <v>20</v>
      </c>
      <c r="D166" s="157"/>
      <c r="E166" s="157"/>
      <c r="F166" s="157"/>
      <c r="G166" s="13">
        <f>G164+G165</f>
        <v>0</v>
      </c>
    </row>
    <row r="167" spans="1:7" ht="38.25" customHeight="1" x14ac:dyDescent="0.3">
      <c r="A167" s="176" t="s">
        <v>17</v>
      </c>
      <c r="B167" s="176"/>
      <c r="C167" s="176"/>
      <c r="D167" s="176"/>
      <c r="E167" s="176"/>
      <c r="F167" s="176"/>
      <c r="G167" s="176"/>
    </row>
    <row r="168" spans="1:7" ht="31.5" customHeight="1" x14ac:dyDescent="0.3">
      <c r="A168" s="187" t="s">
        <v>276</v>
      </c>
      <c r="B168" s="187"/>
      <c r="C168" s="187"/>
      <c r="D168" s="187"/>
      <c r="E168" s="187"/>
      <c r="F168" s="187"/>
      <c r="G168" s="187"/>
    </row>
    <row r="169" spans="1:7" ht="25.5" customHeight="1" x14ac:dyDescent="0.3">
      <c r="A169" s="190" t="s">
        <v>274</v>
      </c>
      <c r="B169" s="191"/>
      <c r="C169" s="191"/>
      <c r="D169" s="191"/>
      <c r="E169" s="191"/>
      <c r="F169" s="191"/>
      <c r="G169" s="191"/>
    </row>
    <row r="170" spans="1:7" x14ac:dyDescent="0.3">
      <c r="A170" s="55" t="s">
        <v>21</v>
      </c>
      <c r="B170" s="55" t="s">
        <v>22</v>
      </c>
      <c r="C170" s="56" t="s">
        <v>23</v>
      </c>
      <c r="D170" s="55" t="s">
        <v>7</v>
      </c>
      <c r="E170" s="57">
        <v>158.66</v>
      </c>
      <c r="F170" s="58"/>
      <c r="G170" s="58"/>
    </row>
    <row r="171" spans="1:7" ht="31.5" x14ac:dyDescent="0.3">
      <c r="A171" s="55" t="s">
        <v>24</v>
      </c>
      <c r="B171" s="55" t="s">
        <v>25</v>
      </c>
      <c r="C171" s="56" t="s">
        <v>26</v>
      </c>
      <c r="D171" s="55" t="s">
        <v>7</v>
      </c>
      <c r="E171" s="57">
        <v>126.93</v>
      </c>
      <c r="F171" s="58"/>
      <c r="G171" s="58"/>
    </row>
    <row r="172" spans="1:7" ht="47.25" x14ac:dyDescent="0.3">
      <c r="A172" s="55" t="s">
        <v>27</v>
      </c>
      <c r="B172" s="55" t="s">
        <v>28</v>
      </c>
      <c r="C172" s="56" t="s">
        <v>29</v>
      </c>
      <c r="D172" s="55" t="s">
        <v>7</v>
      </c>
      <c r="E172" s="57">
        <v>40.53</v>
      </c>
      <c r="F172" s="58"/>
      <c r="G172" s="58"/>
    </row>
    <row r="173" spans="1:7" ht="47.25" x14ac:dyDescent="0.3">
      <c r="A173" s="55" t="s">
        <v>30</v>
      </c>
      <c r="B173" s="55" t="s">
        <v>31</v>
      </c>
      <c r="C173" s="56" t="s">
        <v>32</v>
      </c>
      <c r="D173" s="55" t="s">
        <v>8</v>
      </c>
      <c r="E173" s="57">
        <v>275.93</v>
      </c>
      <c r="F173" s="58"/>
      <c r="G173" s="58"/>
    </row>
    <row r="174" spans="1:7" ht="31.5" x14ac:dyDescent="0.3">
      <c r="A174" s="55" t="s">
        <v>33</v>
      </c>
      <c r="B174" s="55" t="s">
        <v>34</v>
      </c>
      <c r="C174" s="56" t="s">
        <v>35</v>
      </c>
      <c r="D174" s="55" t="s">
        <v>9</v>
      </c>
      <c r="E174" s="57">
        <v>52</v>
      </c>
      <c r="F174" s="58"/>
      <c r="G174" s="58"/>
    </row>
    <row r="175" spans="1:7" x14ac:dyDescent="0.3">
      <c r="A175" s="55" t="s">
        <v>36</v>
      </c>
      <c r="B175" s="55" t="s">
        <v>37</v>
      </c>
      <c r="C175" s="56" t="s">
        <v>38</v>
      </c>
      <c r="D175" s="55" t="s">
        <v>7</v>
      </c>
      <c r="E175" s="57">
        <v>10.65</v>
      </c>
      <c r="F175" s="58"/>
      <c r="G175" s="58"/>
    </row>
    <row r="176" spans="1:7" ht="17.25" customHeight="1" x14ac:dyDescent="0.3">
      <c r="A176" s="55" t="s">
        <v>39</v>
      </c>
      <c r="B176" s="55" t="s">
        <v>40</v>
      </c>
      <c r="C176" s="56" t="s">
        <v>41</v>
      </c>
      <c r="D176" s="55" t="s">
        <v>9</v>
      </c>
      <c r="E176" s="57">
        <v>50.5</v>
      </c>
      <c r="F176" s="58"/>
      <c r="G176" s="58"/>
    </row>
    <row r="177" spans="1:7" x14ac:dyDescent="0.3">
      <c r="A177" s="55" t="s">
        <v>42</v>
      </c>
      <c r="B177" s="55" t="s">
        <v>43</v>
      </c>
      <c r="C177" s="56" t="s">
        <v>44</v>
      </c>
      <c r="D177" s="55" t="s">
        <v>9</v>
      </c>
      <c r="E177" s="57">
        <v>56</v>
      </c>
      <c r="F177" s="58"/>
      <c r="G177" s="58"/>
    </row>
    <row r="178" spans="1:7" ht="31.5" x14ac:dyDescent="0.3">
      <c r="A178" s="55" t="s">
        <v>45</v>
      </c>
      <c r="B178" s="55" t="s">
        <v>46</v>
      </c>
      <c r="C178" s="56" t="s">
        <v>47</v>
      </c>
      <c r="D178" s="55" t="s">
        <v>13</v>
      </c>
      <c r="E178" s="57">
        <v>27</v>
      </c>
      <c r="F178" s="58"/>
      <c r="G178" s="58"/>
    </row>
    <row r="179" spans="1:7" x14ac:dyDescent="0.3">
      <c r="A179" s="55" t="s">
        <v>48</v>
      </c>
      <c r="B179" s="55" t="s">
        <v>49</v>
      </c>
      <c r="C179" s="56" t="s">
        <v>50</v>
      </c>
      <c r="D179" s="55" t="s">
        <v>13</v>
      </c>
      <c r="E179" s="57">
        <v>1</v>
      </c>
      <c r="F179" s="58"/>
      <c r="G179" s="58"/>
    </row>
    <row r="180" spans="1:7" x14ac:dyDescent="0.3">
      <c r="A180" s="55" t="s">
        <v>51</v>
      </c>
      <c r="B180" s="55" t="s">
        <v>52</v>
      </c>
      <c r="C180" s="56" t="s">
        <v>53</v>
      </c>
      <c r="D180" s="55" t="s">
        <v>13</v>
      </c>
      <c r="E180" s="57">
        <v>5</v>
      </c>
      <c r="F180" s="58"/>
      <c r="G180" s="58"/>
    </row>
    <row r="181" spans="1:7" x14ac:dyDescent="0.3">
      <c r="A181" s="55" t="s">
        <v>54</v>
      </c>
      <c r="B181" s="55" t="s">
        <v>55</v>
      </c>
      <c r="C181" s="56" t="s">
        <v>56</v>
      </c>
      <c r="D181" s="55" t="s">
        <v>12</v>
      </c>
      <c r="E181" s="57">
        <v>1</v>
      </c>
      <c r="F181" s="58"/>
      <c r="G181" s="58"/>
    </row>
    <row r="182" spans="1:7" x14ac:dyDescent="0.3">
      <c r="A182" s="55" t="s">
        <v>57</v>
      </c>
      <c r="B182" s="55" t="s">
        <v>58</v>
      </c>
      <c r="C182" s="56" t="s">
        <v>59</v>
      </c>
      <c r="D182" s="55" t="s">
        <v>10</v>
      </c>
      <c r="E182" s="57">
        <v>3</v>
      </c>
      <c r="F182" s="58"/>
      <c r="G182" s="58"/>
    </row>
    <row r="183" spans="1:7" ht="31.5" x14ac:dyDescent="0.3">
      <c r="A183" s="55" t="s">
        <v>60</v>
      </c>
      <c r="B183" s="55" t="s">
        <v>61</v>
      </c>
      <c r="C183" s="56" t="s">
        <v>62</v>
      </c>
      <c r="D183" s="55" t="s">
        <v>12</v>
      </c>
      <c r="E183" s="57">
        <v>5</v>
      </c>
      <c r="F183" s="58"/>
      <c r="G183" s="58"/>
    </row>
    <row r="184" spans="1:7" x14ac:dyDescent="0.3">
      <c r="A184" s="55" t="s">
        <v>63</v>
      </c>
      <c r="B184" s="55" t="s">
        <v>64</v>
      </c>
      <c r="C184" s="56" t="s">
        <v>65</v>
      </c>
      <c r="D184" s="55" t="s">
        <v>12</v>
      </c>
      <c r="E184" s="57">
        <v>4</v>
      </c>
      <c r="F184" s="58"/>
      <c r="G184" s="58"/>
    </row>
    <row r="185" spans="1:7" x14ac:dyDescent="0.3">
      <c r="A185" s="55" t="s">
        <v>66</v>
      </c>
      <c r="B185" s="55" t="s">
        <v>67</v>
      </c>
      <c r="C185" s="56" t="s">
        <v>68</v>
      </c>
      <c r="D185" s="55" t="s">
        <v>10</v>
      </c>
      <c r="E185" s="57">
        <v>1</v>
      </c>
      <c r="F185" s="58"/>
      <c r="G185" s="58"/>
    </row>
    <row r="186" spans="1:7" x14ac:dyDescent="0.3">
      <c r="A186" s="55" t="s">
        <v>69</v>
      </c>
      <c r="B186" s="55" t="s">
        <v>67</v>
      </c>
      <c r="C186" s="56" t="s">
        <v>70</v>
      </c>
      <c r="D186" s="55" t="s">
        <v>10</v>
      </c>
      <c r="E186" s="57">
        <v>2</v>
      </c>
      <c r="F186" s="58"/>
      <c r="G186" s="58"/>
    </row>
    <row r="187" spans="1:7" ht="17.25" customHeight="1" x14ac:dyDescent="0.3">
      <c r="A187" s="55" t="s">
        <v>71</v>
      </c>
      <c r="B187" s="55" t="s">
        <v>72</v>
      </c>
      <c r="C187" s="56" t="s">
        <v>73</v>
      </c>
      <c r="D187" s="55" t="s">
        <v>10</v>
      </c>
      <c r="E187" s="57">
        <v>12</v>
      </c>
      <c r="F187" s="58"/>
      <c r="G187" s="58"/>
    </row>
    <row r="188" spans="1:7" x14ac:dyDescent="0.3">
      <c r="A188" s="55" t="s">
        <v>74</v>
      </c>
      <c r="B188" s="55" t="s">
        <v>75</v>
      </c>
      <c r="C188" s="56" t="s">
        <v>76</v>
      </c>
      <c r="D188" s="55" t="s">
        <v>13</v>
      </c>
      <c r="E188" s="57">
        <v>1</v>
      </c>
      <c r="F188" s="58"/>
      <c r="G188" s="58"/>
    </row>
    <row r="189" spans="1:7" x14ac:dyDescent="0.3">
      <c r="A189" s="55" t="s">
        <v>77</v>
      </c>
      <c r="B189" s="55" t="s">
        <v>75</v>
      </c>
      <c r="C189" s="56" t="s">
        <v>78</v>
      </c>
      <c r="D189" s="55" t="s">
        <v>13</v>
      </c>
      <c r="E189" s="57">
        <v>1</v>
      </c>
      <c r="F189" s="58"/>
      <c r="G189" s="58"/>
    </row>
    <row r="190" spans="1:7" x14ac:dyDescent="0.3">
      <c r="A190" s="55" t="s">
        <v>79</v>
      </c>
      <c r="B190" s="55" t="s">
        <v>75</v>
      </c>
      <c r="C190" s="56" t="s">
        <v>80</v>
      </c>
      <c r="D190" s="55" t="s">
        <v>13</v>
      </c>
      <c r="E190" s="57">
        <v>1</v>
      </c>
      <c r="F190" s="58"/>
      <c r="G190" s="58"/>
    </row>
    <row r="191" spans="1:7" x14ac:dyDescent="0.3">
      <c r="A191" s="55" t="s">
        <v>81</v>
      </c>
      <c r="B191" s="55" t="s">
        <v>52</v>
      </c>
      <c r="C191" s="56" t="s">
        <v>82</v>
      </c>
      <c r="D191" s="55" t="s">
        <v>13</v>
      </c>
      <c r="E191" s="57">
        <v>4</v>
      </c>
      <c r="F191" s="58"/>
      <c r="G191" s="58"/>
    </row>
    <row r="192" spans="1:7" ht="35.25" customHeight="1" x14ac:dyDescent="0.3">
      <c r="A192" s="55" t="s">
        <v>83</v>
      </c>
      <c r="B192" s="59" t="s">
        <v>84</v>
      </c>
      <c r="C192" s="56" t="s">
        <v>85</v>
      </c>
      <c r="D192" s="55" t="s">
        <v>16</v>
      </c>
      <c r="E192" s="57">
        <v>1</v>
      </c>
      <c r="F192" s="58"/>
      <c r="G192" s="58"/>
    </row>
    <row r="193" spans="1:7" ht="38.25" customHeight="1" x14ac:dyDescent="0.3">
      <c r="A193" s="55" t="s">
        <v>86</v>
      </c>
      <c r="B193" s="59" t="s">
        <v>87</v>
      </c>
      <c r="C193" s="56" t="s">
        <v>88</v>
      </c>
      <c r="D193" s="55" t="s">
        <v>12</v>
      </c>
      <c r="E193" s="57">
        <v>1</v>
      </c>
      <c r="F193" s="58"/>
      <c r="G193" s="58"/>
    </row>
    <row r="194" spans="1:7" x14ac:dyDescent="0.3">
      <c r="A194" s="55" t="s">
        <v>89</v>
      </c>
      <c r="B194" s="55" t="s">
        <v>90</v>
      </c>
      <c r="C194" s="56" t="s">
        <v>91</v>
      </c>
      <c r="D194" s="55" t="s">
        <v>92</v>
      </c>
      <c r="E194" s="57">
        <v>4</v>
      </c>
      <c r="F194" s="58"/>
      <c r="G194" s="58"/>
    </row>
    <row r="195" spans="1:7" ht="31.5" x14ac:dyDescent="0.3">
      <c r="A195" s="55" t="s">
        <v>93</v>
      </c>
      <c r="B195" s="55" t="s">
        <v>94</v>
      </c>
      <c r="C195" s="56" t="s">
        <v>95</v>
      </c>
      <c r="D195" s="55" t="s">
        <v>15</v>
      </c>
      <c r="E195" s="57">
        <v>1</v>
      </c>
      <c r="F195" s="58"/>
      <c r="G195" s="58"/>
    </row>
    <row r="196" spans="1:7" ht="17.25" customHeight="1" x14ac:dyDescent="0.3">
      <c r="A196" s="55" t="s">
        <v>96</v>
      </c>
      <c r="B196" s="55" t="s">
        <v>97</v>
      </c>
      <c r="C196" s="56" t="s">
        <v>98</v>
      </c>
      <c r="D196" s="55" t="s">
        <v>14</v>
      </c>
      <c r="E196" s="57">
        <v>1</v>
      </c>
      <c r="F196" s="58"/>
      <c r="G196" s="58"/>
    </row>
    <row r="197" spans="1:7" x14ac:dyDescent="0.3">
      <c r="A197" s="55" t="s">
        <v>99</v>
      </c>
      <c r="B197" s="55" t="s">
        <v>100</v>
      </c>
      <c r="C197" s="56" t="s">
        <v>101</v>
      </c>
      <c r="D197" s="55" t="s">
        <v>14</v>
      </c>
      <c r="E197" s="57">
        <v>1</v>
      </c>
      <c r="F197" s="58"/>
      <c r="G197" s="58"/>
    </row>
    <row r="198" spans="1:7" ht="31.5" x14ac:dyDescent="0.3">
      <c r="A198" s="55" t="s">
        <v>102</v>
      </c>
      <c r="B198" s="55" t="s">
        <v>103</v>
      </c>
      <c r="C198" s="56" t="s">
        <v>104</v>
      </c>
      <c r="D198" s="55" t="s">
        <v>9</v>
      </c>
      <c r="E198" s="57">
        <v>106.5</v>
      </c>
      <c r="F198" s="58"/>
      <c r="G198" s="58"/>
    </row>
    <row r="199" spans="1:7" x14ac:dyDescent="0.3">
      <c r="A199" s="55" t="s">
        <v>105</v>
      </c>
      <c r="B199" s="55" t="s">
        <v>106</v>
      </c>
      <c r="C199" s="56" t="s">
        <v>107</v>
      </c>
      <c r="D199" s="55" t="s">
        <v>12</v>
      </c>
      <c r="E199" s="57">
        <v>6</v>
      </c>
      <c r="F199" s="58"/>
      <c r="G199" s="58"/>
    </row>
    <row r="200" spans="1:7" ht="31.5" x14ac:dyDescent="0.3">
      <c r="A200" s="55" t="s">
        <v>108</v>
      </c>
      <c r="B200" s="55" t="s">
        <v>109</v>
      </c>
      <c r="C200" s="56" t="s">
        <v>110</v>
      </c>
      <c r="D200" s="55" t="s">
        <v>7</v>
      </c>
      <c r="E200" s="57">
        <v>40.21</v>
      </c>
      <c r="F200" s="58"/>
      <c r="G200" s="58"/>
    </row>
    <row r="201" spans="1:7" ht="31.5" x14ac:dyDescent="0.3">
      <c r="A201" s="55" t="s">
        <v>111</v>
      </c>
      <c r="B201" s="55" t="s">
        <v>112</v>
      </c>
      <c r="C201" s="56" t="s">
        <v>113</v>
      </c>
      <c r="D201" s="55" t="s">
        <v>7</v>
      </c>
      <c r="E201" s="57">
        <v>107.8</v>
      </c>
      <c r="F201" s="58"/>
      <c r="G201" s="58"/>
    </row>
    <row r="202" spans="1:7" x14ac:dyDescent="0.3">
      <c r="A202" s="55" t="s">
        <v>114</v>
      </c>
      <c r="B202" s="55" t="s">
        <v>115</v>
      </c>
      <c r="C202" s="56" t="s">
        <v>116</v>
      </c>
      <c r="D202" s="55" t="s">
        <v>7</v>
      </c>
      <c r="E202" s="57">
        <v>107.8</v>
      </c>
      <c r="F202" s="58"/>
      <c r="G202" s="58"/>
    </row>
    <row r="203" spans="1:7" ht="47.25" x14ac:dyDescent="0.3">
      <c r="A203" s="55" t="s">
        <v>117</v>
      </c>
      <c r="B203" s="55" t="s">
        <v>118</v>
      </c>
      <c r="C203" s="56" t="s">
        <v>119</v>
      </c>
      <c r="D203" s="55" t="s">
        <v>7</v>
      </c>
      <c r="E203" s="57">
        <v>50.86</v>
      </c>
      <c r="F203" s="58"/>
      <c r="G203" s="58"/>
    </row>
    <row r="204" spans="1:7" x14ac:dyDescent="0.3">
      <c r="A204" s="55" t="s">
        <v>120</v>
      </c>
      <c r="B204" s="55" t="s">
        <v>121</v>
      </c>
      <c r="C204" s="56" t="s">
        <v>122</v>
      </c>
      <c r="D204" s="55" t="s">
        <v>11</v>
      </c>
      <c r="E204" s="57">
        <v>81.38</v>
      </c>
      <c r="F204" s="58"/>
      <c r="G204" s="58"/>
    </row>
    <row r="205" spans="1:7" ht="47.25" x14ac:dyDescent="0.3">
      <c r="A205" s="55" t="s">
        <v>123</v>
      </c>
      <c r="B205" s="55" t="s">
        <v>121</v>
      </c>
      <c r="C205" s="56" t="s">
        <v>124</v>
      </c>
      <c r="D205" s="55" t="s">
        <v>125</v>
      </c>
      <c r="E205" s="57">
        <v>1</v>
      </c>
      <c r="F205" s="58"/>
      <c r="G205" s="58"/>
    </row>
    <row r="206" spans="1:7" x14ac:dyDescent="0.3">
      <c r="A206" s="192" t="s">
        <v>273</v>
      </c>
      <c r="B206" s="193"/>
      <c r="C206" s="193"/>
      <c r="D206" s="193"/>
      <c r="E206" s="193"/>
      <c r="F206" s="193"/>
      <c r="G206" s="193"/>
    </row>
    <row r="207" spans="1:7" ht="31.5" x14ac:dyDescent="0.3">
      <c r="A207" s="55" t="s">
        <v>126</v>
      </c>
      <c r="B207" s="55" t="s">
        <v>127</v>
      </c>
      <c r="C207" s="56" t="s">
        <v>128</v>
      </c>
      <c r="D207" s="55" t="s">
        <v>8</v>
      </c>
      <c r="E207" s="57">
        <v>45</v>
      </c>
      <c r="F207" s="58"/>
      <c r="G207" s="58"/>
    </row>
    <row r="208" spans="1:7" ht="31.5" x14ac:dyDescent="0.3">
      <c r="A208" s="55" t="s">
        <v>129</v>
      </c>
      <c r="B208" s="55" t="s">
        <v>130</v>
      </c>
      <c r="C208" s="56" t="s">
        <v>131</v>
      </c>
      <c r="D208" s="55" t="s">
        <v>8</v>
      </c>
      <c r="E208" s="57">
        <v>45</v>
      </c>
      <c r="F208" s="58"/>
      <c r="G208" s="58"/>
    </row>
    <row r="209" spans="1:7" ht="39.75" customHeight="1" x14ac:dyDescent="0.3">
      <c r="A209" s="187" t="s">
        <v>275</v>
      </c>
      <c r="B209" s="187"/>
      <c r="C209" s="187"/>
      <c r="D209" s="187"/>
      <c r="E209" s="187"/>
      <c r="F209" s="187"/>
      <c r="G209" s="187"/>
    </row>
    <row r="210" spans="1:7" ht="31.5" x14ac:dyDescent="0.3">
      <c r="A210" s="20"/>
      <c r="B210" s="20"/>
      <c r="C210" s="21" t="s">
        <v>133</v>
      </c>
      <c r="D210" s="22"/>
      <c r="E210" s="23"/>
      <c r="F210" s="20"/>
      <c r="G210" s="24"/>
    </row>
    <row r="211" spans="1:7" x14ac:dyDescent="0.3">
      <c r="A211" s="25"/>
      <c r="B211" s="25"/>
      <c r="C211" s="26" t="s">
        <v>134</v>
      </c>
      <c r="D211" s="27"/>
      <c r="E211" s="28"/>
      <c r="F211" s="29"/>
      <c r="G211" s="29"/>
    </row>
    <row r="212" spans="1:7" x14ac:dyDescent="0.3">
      <c r="A212" s="30" t="s">
        <v>135</v>
      </c>
      <c r="B212" s="30" t="s">
        <v>136</v>
      </c>
      <c r="C212" s="31" t="s">
        <v>137</v>
      </c>
      <c r="D212" s="32" t="s">
        <v>10</v>
      </c>
      <c r="E212" s="33">
        <v>2</v>
      </c>
      <c r="F212" s="34"/>
      <c r="G212" s="34"/>
    </row>
    <row r="213" spans="1:7" x14ac:dyDescent="0.3">
      <c r="A213" s="30" t="s">
        <v>138</v>
      </c>
      <c r="B213" s="30" t="s">
        <v>139</v>
      </c>
      <c r="C213" s="31" t="s">
        <v>140</v>
      </c>
      <c r="D213" s="32" t="s">
        <v>10</v>
      </c>
      <c r="E213" s="33">
        <v>2</v>
      </c>
      <c r="F213" s="34"/>
      <c r="G213" s="34"/>
    </row>
    <row r="214" spans="1:7" x14ac:dyDescent="0.3">
      <c r="A214" s="30" t="s">
        <v>141</v>
      </c>
      <c r="B214" s="30" t="s">
        <v>142</v>
      </c>
      <c r="C214" s="31" t="s">
        <v>143</v>
      </c>
      <c r="D214" s="32" t="s">
        <v>9</v>
      </c>
      <c r="E214" s="33">
        <v>10</v>
      </c>
      <c r="F214" s="34"/>
      <c r="G214" s="34"/>
    </row>
    <row r="215" spans="1:7" x14ac:dyDescent="0.3">
      <c r="A215" s="30" t="s">
        <v>144</v>
      </c>
      <c r="B215" s="30" t="s">
        <v>145</v>
      </c>
      <c r="C215" s="31" t="s">
        <v>146</v>
      </c>
      <c r="D215" s="32" t="s">
        <v>9</v>
      </c>
      <c r="E215" s="33">
        <v>150</v>
      </c>
      <c r="F215" s="34"/>
      <c r="G215" s="34"/>
    </row>
    <row r="216" spans="1:7" x14ac:dyDescent="0.3">
      <c r="A216" s="25"/>
      <c r="B216" s="25"/>
      <c r="C216" s="26" t="s">
        <v>147</v>
      </c>
      <c r="D216" s="27"/>
      <c r="E216" s="28"/>
      <c r="F216" s="29"/>
      <c r="G216" s="29"/>
    </row>
    <row r="217" spans="1:7" ht="31.5" x14ac:dyDescent="0.3">
      <c r="A217" s="30" t="s">
        <v>148</v>
      </c>
      <c r="B217" s="30" t="s">
        <v>149</v>
      </c>
      <c r="C217" s="31" t="s">
        <v>150</v>
      </c>
      <c r="D217" s="32" t="s">
        <v>12</v>
      </c>
      <c r="E217" s="33">
        <v>7</v>
      </c>
      <c r="F217" s="34"/>
      <c r="G217" s="34"/>
    </row>
    <row r="218" spans="1:7" x14ac:dyDescent="0.3">
      <c r="A218" s="25"/>
      <c r="B218" s="25"/>
      <c r="C218" s="26" t="s">
        <v>151</v>
      </c>
      <c r="D218" s="27"/>
      <c r="E218" s="28"/>
      <c r="F218" s="29"/>
      <c r="G218" s="29"/>
    </row>
    <row r="219" spans="1:7" ht="31.5" x14ac:dyDescent="0.3">
      <c r="A219" s="30" t="s">
        <v>152</v>
      </c>
      <c r="B219" s="30" t="s">
        <v>153</v>
      </c>
      <c r="C219" s="31" t="s">
        <v>154</v>
      </c>
      <c r="D219" s="32" t="s">
        <v>155</v>
      </c>
      <c r="E219" s="33">
        <v>0.16</v>
      </c>
      <c r="F219" s="34"/>
      <c r="G219" s="34"/>
    </row>
    <row r="220" spans="1:7" ht="47.25" x14ac:dyDescent="0.3">
      <c r="A220" s="30" t="s">
        <v>156</v>
      </c>
      <c r="B220" s="30" t="s">
        <v>157</v>
      </c>
      <c r="C220" s="31" t="s">
        <v>158</v>
      </c>
      <c r="D220" s="32" t="s">
        <v>7</v>
      </c>
      <c r="E220" s="33">
        <v>-3.94</v>
      </c>
      <c r="F220" s="34"/>
      <c r="G220" s="34"/>
    </row>
    <row r="221" spans="1:7" ht="31.5" x14ac:dyDescent="0.3">
      <c r="A221" s="30" t="s">
        <v>159</v>
      </c>
      <c r="B221" s="30" t="s">
        <v>160</v>
      </c>
      <c r="C221" s="31" t="s">
        <v>161</v>
      </c>
      <c r="D221" s="32" t="s">
        <v>7</v>
      </c>
      <c r="E221" s="33">
        <v>31.5</v>
      </c>
      <c r="F221" s="34"/>
      <c r="G221" s="34"/>
    </row>
    <row r="222" spans="1:7" s="1" customFormat="1" ht="47.25" x14ac:dyDescent="0.25">
      <c r="A222" s="30" t="s">
        <v>162</v>
      </c>
      <c r="B222" s="30" t="s">
        <v>163</v>
      </c>
      <c r="C222" s="31" t="s">
        <v>164</v>
      </c>
      <c r="D222" s="32" t="s">
        <v>7</v>
      </c>
      <c r="E222" s="33">
        <v>47.25</v>
      </c>
      <c r="F222" s="34"/>
      <c r="G222" s="34"/>
    </row>
    <row r="223" spans="1:7" s="1" customFormat="1" ht="17.25" customHeight="1" x14ac:dyDescent="0.25">
      <c r="A223" s="30" t="s">
        <v>165</v>
      </c>
      <c r="B223" s="30" t="s">
        <v>166</v>
      </c>
      <c r="C223" s="31" t="s">
        <v>167</v>
      </c>
      <c r="D223" s="32" t="s">
        <v>7</v>
      </c>
      <c r="E223" s="33">
        <v>672</v>
      </c>
      <c r="F223" s="34"/>
      <c r="G223" s="34"/>
    </row>
    <row r="224" spans="1:7" s="1" customFormat="1" ht="47.25" x14ac:dyDescent="0.25">
      <c r="A224" s="30" t="s">
        <v>168</v>
      </c>
      <c r="B224" s="30" t="s">
        <v>169</v>
      </c>
      <c r="C224" s="31" t="s">
        <v>170</v>
      </c>
      <c r="D224" s="32" t="s">
        <v>7</v>
      </c>
      <c r="E224" s="33">
        <v>168</v>
      </c>
      <c r="F224" s="34"/>
      <c r="G224" s="34"/>
    </row>
    <row r="225" spans="1:7" x14ac:dyDescent="0.3">
      <c r="A225" s="30" t="s">
        <v>171</v>
      </c>
      <c r="B225" s="30" t="s">
        <v>172</v>
      </c>
      <c r="C225" s="31" t="s">
        <v>173</v>
      </c>
      <c r="D225" s="32" t="s">
        <v>7</v>
      </c>
      <c r="E225" s="33">
        <v>21.04</v>
      </c>
      <c r="F225" s="34"/>
      <c r="G225" s="34"/>
    </row>
    <row r="226" spans="1:7" ht="31.5" x14ac:dyDescent="0.3">
      <c r="A226" s="30" t="s">
        <v>174</v>
      </c>
      <c r="B226" s="30" t="s">
        <v>175</v>
      </c>
      <c r="C226" s="31" t="s">
        <v>176</v>
      </c>
      <c r="D226" s="32" t="s">
        <v>7</v>
      </c>
      <c r="E226" s="33">
        <v>918.75</v>
      </c>
      <c r="F226" s="34"/>
      <c r="G226" s="34"/>
    </row>
    <row r="227" spans="1:7" ht="47.25" x14ac:dyDescent="0.3">
      <c r="A227" s="30" t="s">
        <v>177</v>
      </c>
      <c r="B227" s="30" t="s">
        <v>178</v>
      </c>
      <c r="C227" s="31" t="s">
        <v>179</v>
      </c>
      <c r="D227" s="32" t="s">
        <v>7</v>
      </c>
      <c r="E227" s="33">
        <v>33.54</v>
      </c>
      <c r="F227" s="34"/>
      <c r="G227" s="34"/>
    </row>
    <row r="228" spans="1:7" ht="47.25" x14ac:dyDescent="0.3">
      <c r="A228" s="30" t="s">
        <v>180</v>
      </c>
      <c r="B228" s="30" t="s">
        <v>181</v>
      </c>
      <c r="C228" s="31" t="s">
        <v>182</v>
      </c>
      <c r="D228" s="32" t="s">
        <v>7</v>
      </c>
      <c r="E228" s="33">
        <v>33.54</v>
      </c>
      <c r="F228" s="34"/>
      <c r="G228" s="34"/>
    </row>
    <row r="229" spans="1:7" ht="31.5" x14ac:dyDescent="0.3">
      <c r="A229" s="30" t="s">
        <v>183</v>
      </c>
      <c r="B229" s="30" t="s">
        <v>184</v>
      </c>
      <c r="C229" s="31" t="s">
        <v>185</v>
      </c>
      <c r="D229" s="32" t="s">
        <v>7</v>
      </c>
      <c r="E229" s="33">
        <v>200</v>
      </c>
      <c r="F229" s="34"/>
      <c r="G229" s="34"/>
    </row>
    <row r="230" spans="1:7" x14ac:dyDescent="0.3">
      <c r="A230" s="25"/>
      <c r="B230" s="25"/>
      <c r="C230" s="26" t="s">
        <v>186</v>
      </c>
      <c r="D230" s="27"/>
      <c r="E230" s="28"/>
      <c r="F230" s="35"/>
      <c r="G230" s="36"/>
    </row>
    <row r="231" spans="1:7" ht="31.5" x14ac:dyDescent="0.3">
      <c r="A231" s="30" t="s">
        <v>187</v>
      </c>
      <c r="B231" s="30" t="s">
        <v>188</v>
      </c>
      <c r="C231" s="31" t="s">
        <v>189</v>
      </c>
      <c r="D231" s="32" t="s">
        <v>9</v>
      </c>
      <c r="E231" s="33">
        <v>150</v>
      </c>
      <c r="F231" s="37"/>
      <c r="G231" s="38"/>
    </row>
    <row r="232" spans="1:7" ht="31.5" x14ac:dyDescent="0.3">
      <c r="A232" s="30" t="s">
        <v>190</v>
      </c>
      <c r="B232" s="30" t="s">
        <v>191</v>
      </c>
      <c r="C232" s="31" t="s">
        <v>192</v>
      </c>
      <c r="D232" s="32" t="s">
        <v>193</v>
      </c>
      <c r="E232" s="33">
        <v>10</v>
      </c>
      <c r="F232" s="37"/>
      <c r="G232" s="38"/>
    </row>
    <row r="233" spans="1:7" x14ac:dyDescent="0.3">
      <c r="A233" s="30" t="s">
        <v>194</v>
      </c>
      <c r="B233" s="30" t="s">
        <v>195</v>
      </c>
      <c r="C233" s="31" t="s">
        <v>196</v>
      </c>
      <c r="D233" s="32" t="s">
        <v>9</v>
      </c>
      <c r="E233" s="33">
        <v>10</v>
      </c>
      <c r="F233" s="37"/>
      <c r="G233" s="38"/>
    </row>
    <row r="234" spans="1:7" ht="31.5" x14ac:dyDescent="0.3">
      <c r="A234" s="30" t="s">
        <v>197</v>
      </c>
      <c r="B234" s="30" t="s">
        <v>198</v>
      </c>
      <c r="C234" s="31" t="s">
        <v>199</v>
      </c>
      <c r="D234" s="32" t="s">
        <v>16</v>
      </c>
      <c r="E234" s="33">
        <v>7</v>
      </c>
      <c r="F234" s="37"/>
      <c r="G234" s="38"/>
    </row>
    <row r="235" spans="1:7" ht="31.5" x14ac:dyDescent="0.3">
      <c r="A235" s="30" t="s">
        <v>200</v>
      </c>
      <c r="B235" s="30" t="s">
        <v>201</v>
      </c>
      <c r="C235" s="31" t="s">
        <v>202</v>
      </c>
      <c r="D235" s="32" t="s">
        <v>9</v>
      </c>
      <c r="E235" s="33">
        <v>160</v>
      </c>
      <c r="F235" s="37"/>
      <c r="G235" s="38"/>
    </row>
    <row r="236" spans="1:7" ht="31.5" x14ac:dyDescent="0.3">
      <c r="A236" s="25"/>
      <c r="B236" s="25"/>
      <c r="C236" s="26" t="s">
        <v>203</v>
      </c>
      <c r="D236" s="27"/>
      <c r="E236" s="28"/>
      <c r="F236" s="35"/>
      <c r="G236" s="36"/>
    </row>
    <row r="237" spans="1:7" ht="31.5" x14ac:dyDescent="0.3">
      <c r="A237" s="30" t="s">
        <v>204</v>
      </c>
      <c r="B237" s="30" t="s">
        <v>205</v>
      </c>
      <c r="C237" s="31" t="s">
        <v>206</v>
      </c>
      <c r="D237" s="32" t="s">
        <v>12</v>
      </c>
      <c r="E237" s="33">
        <v>1</v>
      </c>
      <c r="F237" s="37"/>
      <c r="G237" s="38"/>
    </row>
    <row r="238" spans="1:7" ht="31.5" x14ac:dyDescent="0.3">
      <c r="A238" s="25"/>
      <c r="B238" s="25"/>
      <c r="C238" s="26" t="s">
        <v>207</v>
      </c>
      <c r="D238" s="27"/>
      <c r="E238" s="28"/>
      <c r="F238" s="35"/>
      <c r="G238" s="36"/>
    </row>
    <row r="239" spans="1:7" ht="31.5" x14ac:dyDescent="0.3">
      <c r="A239" s="30" t="s">
        <v>208</v>
      </c>
      <c r="B239" s="30" t="s">
        <v>205</v>
      </c>
      <c r="C239" s="31" t="s">
        <v>209</v>
      </c>
      <c r="D239" s="32" t="s">
        <v>12</v>
      </c>
      <c r="E239" s="33">
        <v>1</v>
      </c>
      <c r="F239" s="37"/>
      <c r="G239" s="38"/>
    </row>
    <row r="240" spans="1:7" x14ac:dyDescent="0.3">
      <c r="A240" s="25"/>
      <c r="B240" s="25"/>
      <c r="C240" s="26" t="s">
        <v>210</v>
      </c>
      <c r="D240" s="27"/>
      <c r="E240" s="28"/>
      <c r="F240" s="35"/>
      <c r="G240" s="36"/>
    </row>
    <row r="241" spans="1:7" x14ac:dyDescent="0.3">
      <c r="A241" s="30" t="s">
        <v>211</v>
      </c>
      <c r="B241" s="30" t="s">
        <v>212</v>
      </c>
      <c r="C241" s="31" t="s">
        <v>213</v>
      </c>
      <c r="D241" s="32" t="s">
        <v>214</v>
      </c>
      <c r="E241" s="33">
        <v>0.8</v>
      </c>
      <c r="F241" s="37"/>
      <c r="G241" s="38"/>
    </row>
    <row r="242" spans="1:7" x14ac:dyDescent="0.3">
      <c r="A242" s="30" t="s">
        <v>215</v>
      </c>
      <c r="B242" s="30" t="s">
        <v>216</v>
      </c>
      <c r="C242" s="31" t="s">
        <v>217</v>
      </c>
      <c r="D242" s="32" t="s">
        <v>193</v>
      </c>
      <c r="E242" s="33">
        <v>5</v>
      </c>
      <c r="F242" s="37"/>
      <c r="G242" s="38"/>
    </row>
    <row r="243" spans="1:7" x14ac:dyDescent="0.3">
      <c r="A243" s="30" t="s">
        <v>218</v>
      </c>
      <c r="B243" s="30" t="s">
        <v>219</v>
      </c>
      <c r="C243" s="31" t="s">
        <v>220</v>
      </c>
      <c r="D243" s="32" t="s">
        <v>193</v>
      </c>
      <c r="E243" s="33">
        <v>2</v>
      </c>
      <c r="F243" s="37"/>
      <c r="G243" s="38"/>
    </row>
    <row r="244" spans="1:7" ht="31.5" x14ac:dyDescent="0.3">
      <c r="A244" s="39"/>
      <c r="B244" s="39"/>
      <c r="C244" s="40" t="s">
        <v>221</v>
      </c>
      <c r="D244" s="41"/>
      <c r="E244" s="42"/>
      <c r="F244" s="43"/>
      <c r="G244" s="44"/>
    </row>
    <row r="245" spans="1:7" x14ac:dyDescent="0.3">
      <c r="A245" s="25"/>
      <c r="B245" s="25"/>
      <c r="C245" s="26" t="s">
        <v>134</v>
      </c>
      <c r="D245" s="27"/>
      <c r="E245" s="28"/>
      <c r="F245" s="35"/>
      <c r="G245" s="36"/>
    </row>
    <row r="246" spans="1:7" x14ac:dyDescent="0.3">
      <c r="A246" s="30" t="s">
        <v>222</v>
      </c>
      <c r="B246" s="30" t="s">
        <v>136</v>
      </c>
      <c r="C246" s="31" t="s">
        <v>137</v>
      </c>
      <c r="D246" s="32" t="s">
        <v>10</v>
      </c>
      <c r="E246" s="33">
        <v>4</v>
      </c>
      <c r="F246" s="37"/>
      <c r="G246" s="38"/>
    </row>
    <row r="247" spans="1:7" x14ac:dyDescent="0.3">
      <c r="A247" s="30" t="s">
        <v>223</v>
      </c>
      <c r="B247" s="30" t="s">
        <v>139</v>
      </c>
      <c r="C247" s="31" t="s">
        <v>140</v>
      </c>
      <c r="D247" s="32" t="s">
        <v>10</v>
      </c>
      <c r="E247" s="33">
        <v>4</v>
      </c>
      <c r="F247" s="37"/>
      <c r="G247" s="38"/>
    </row>
    <row r="248" spans="1:7" x14ac:dyDescent="0.3">
      <c r="A248" s="30" t="s">
        <v>224</v>
      </c>
      <c r="B248" s="30" t="s">
        <v>142</v>
      </c>
      <c r="C248" s="31" t="s">
        <v>143</v>
      </c>
      <c r="D248" s="32" t="s">
        <v>9</v>
      </c>
      <c r="E248" s="33">
        <v>90</v>
      </c>
      <c r="F248" s="37"/>
      <c r="G248" s="38"/>
    </row>
    <row r="249" spans="1:7" x14ac:dyDescent="0.3">
      <c r="A249" s="25"/>
      <c r="B249" s="25"/>
      <c r="C249" s="26" t="s">
        <v>147</v>
      </c>
      <c r="D249" s="27"/>
      <c r="E249" s="28"/>
      <c r="F249" s="35"/>
      <c r="G249" s="36"/>
    </row>
    <row r="250" spans="1:7" ht="31.5" x14ac:dyDescent="0.3">
      <c r="A250" s="30" t="s">
        <v>225</v>
      </c>
      <c r="B250" s="30" t="s">
        <v>149</v>
      </c>
      <c r="C250" s="31" t="s">
        <v>226</v>
      </c>
      <c r="D250" s="32" t="s">
        <v>12</v>
      </c>
      <c r="E250" s="33">
        <v>4</v>
      </c>
      <c r="F250" s="37"/>
      <c r="G250" s="38"/>
    </row>
    <row r="251" spans="1:7" x14ac:dyDescent="0.3">
      <c r="A251" s="25"/>
      <c r="B251" s="25"/>
      <c r="C251" s="26" t="s">
        <v>151</v>
      </c>
      <c r="D251" s="27"/>
      <c r="E251" s="28"/>
      <c r="F251" s="25"/>
      <c r="G251" s="36"/>
    </row>
    <row r="252" spans="1:7" ht="31.5" x14ac:dyDescent="0.3">
      <c r="A252" s="30" t="s">
        <v>227</v>
      </c>
      <c r="B252" s="30" t="s">
        <v>153</v>
      </c>
      <c r="C252" s="31" t="s">
        <v>154</v>
      </c>
      <c r="D252" s="32" t="s">
        <v>155</v>
      </c>
      <c r="E252" s="33">
        <v>0.09</v>
      </c>
      <c r="F252" s="45"/>
      <c r="G252" s="45"/>
    </row>
    <row r="253" spans="1:7" ht="47.25" x14ac:dyDescent="0.3">
      <c r="A253" s="30" t="s">
        <v>228</v>
      </c>
      <c r="B253" s="30" t="s">
        <v>157</v>
      </c>
      <c r="C253" s="31" t="s">
        <v>158</v>
      </c>
      <c r="D253" s="32" t="s">
        <v>7</v>
      </c>
      <c r="E253" s="33">
        <v>-2.25</v>
      </c>
      <c r="F253" s="45"/>
      <c r="G253" s="45"/>
    </row>
    <row r="254" spans="1:7" ht="31.5" x14ac:dyDescent="0.3">
      <c r="A254" s="30" t="s">
        <v>229</v>
      </c>
      <c r="B254" s="30" t="s">
        <v>160</v>
      </c>
      <c r="C254" s="31" t="s">
        <v>161</v>
      </c>
      <c r="D254" s="32" t="s">
        <v>7</v>
      </c>
      <c r="E254" s="33">
        <v>9</v>
      </c>
      <c r="F254" s="45"/>
      <c r="G254" s="45"/>
    </row>
    <row r="255" spans="1:7" ht="47.25" x14ac:dyDescent="0.3">
      <c r="A255" s="30" t="s">
        <v>230</v>
      </c>
      <c r="B255" s="30" t="s">
        <v>163</v>
      </c>
      <c r="C255" s="31" t="s">
        <v>164</v>
      </c>
      <c r="D255" s="32" t="s">
        <v>7</v>
      </c>
      <c r="E255" s="33">
        <v>18</v>
      </c>
      <c r="F255" s="45"/>
      <c r="G255" s="45"/>
    </row>
    <row r="256" spans="1:7" ht="31.5" x14ac:dyDescent="0.3">
      <c r="A256" s="30" t="s">
        <v>231</v>
      </c>
      <c r="B256" s="30" t="s">
        <v>166</v>
      </c>
      <c r="C256" s="31" t="s">
        <v>167</v>
      </c>
      <c r="D256" s="32" t="s">
        <v>7</v>
      </c>
      <c r="E256" s="33">
        <v>315</v>
      </c>
      <c r="F256" s="45"/>
      <c r="G256" s="45"/>
    </row>
    <row r="257" spans="1:7" ht="47.25" x14ac:dyDescent="0.3">
      <c r="A257" s="30" t="s">
        <v>232</v>
      </c>
      <c r="B257" s="30" t="s">
        <v>169</v>
      </c>
      <c r="C257" s="31" t="s">
        <v>170</v>
      </c>
      <c r="D257" s="32" t="s">
        <v>7</v>
      </c>
      <c r="E257" s="33">
        <v>78.75</v>
      </c>
      <c r="F257" s="45"/>
      <c r="G257" s="45"/>
    </row>
    <row r="258" spans="1:7" x14ac:dyDescent="0.3">
      <c r="A258" s="30" t="s">
        <v>233</v>
      </c>
      <c r="B258" s="30" t="s">
        <v>172</v>
      </c>
      <c r="C258" s="31" t="s">
        <v>173</v>
      </c>
      <c r="D258" s="32" t="s">
        <v>7</v>
      </c>
      <c r="E258" s="33">
        <v>11.88</v>
      </c>
      <c r="F258" s="45"/>
      <c r="G258" s="45"/>
    </row>
    <row r="259" spans="1:7" ht="31.5" x14ac:dyDescent="0.3">
      <c r="A259" s="30" t="s">
        <v>234</v>
      </c>
      <c r="B259" s="30" t="s">
        <v>175</v>
      </c>
      <c r="C259" s="31" t="s">
        <v>176</v>
      </c>
      <c r="D259" s="32" t="s">
        <v>7</v>
      </c>
      <c r="E259" s="33">
        <v>918.75</v>
      </c>
      <c r="F259" s="45"/>
      <c r="G259" s="45"/>
    </row>
    <row r="260" spans="1:7" ht="47.25" x14ac:dyDescent="0.3">
      <c r="A260" s="30" t="s">
        <v>235</v>
      </c>
      <c r="B260" s="30" t="s">
        <v>178</v>
      </c>
      <c r="C260" s="31" t="s">
        <v>179</v>
      </c>
      <c r="D260" s="32" t="s">
        <v>7</v>
      </c>
      <c r="E260" s="33">
        <v>29.25</v>
      </c>
      <c r="F260" s="45"/>
      <c r="G260" s="45"/>
    </row>
    <row r="261" spans="1:7" ht="47.25" x14ac:dyDescent="0.3">
      <c r="A261" s="30" t="s">
        <v>236</v>
      </c>
      <c r="B261" s="30" t="s">
        <v>181</v>
      </c>
      <c r="C261" s="31" t="s">
        <v>182</v>
      </c>
      <c r="D261" s="32" t="s">
        <v>7</v>
      </c>
      <c r="E261" s="33">
        <v>29.25</v>
      </c>
      <c r="F261" s="45"/>
      <c r="G261" s="45"/>
    </row>
    <row r="262" spans="1:7" ht="31.5" x14ac:dyDescent="0.3">
      <c r="A262" s="30" t="s">
        <v>237</v>
      </c>
      <c r="B262" s="30" t="s">
        <v>184</v>
      </c>
      <c r="C262" s="31" t="s">
        <v>185</v>
      </c>
      <c r="D262" s="32" t="s">
        <v>7</v>
      </c>
      <c r="E262" s="33">
        <v>112.5</v>
      </c>
      <c r="F262" s="45"/>
      <c r="G262" s="45"/>
    </row>
    <row r="263" spans="1:7" ht="31.5" x14ac:dyDescent="0.3">
      <c r="A263" s="25"/>
      <c r="B263" s="25"/>
      <c r="C263" s="26" t="s">
        <v>238</v>
      </c>
      <c r="D263" s="27"/>
      <c r="E263" s="28"/>
      <c r="F263" s="46"/>
      <c r="G263" s="47"/>
    </row>
    <row r="264" spans="1:7" x14ac:dyDescent="0.3">
      <c r="A264" s="30" t="s">
        <v>239</v>
      </c>
      <c r="B264" s="30" t="s">
        <v>195</v>
      </c>
      <c r="C264" s="31" t="s">
        <v>196</v>
      </c>
      <c r="D264" s="32" t="s">
        <v>9</v>
      </c>
      <c r="E264" s="33">
        <v>90</v>
      </c>
      <c r="F264" s="48"/>
      <c r="G264" s="48"/>
    </row>
    <row r="265" spans="1:7" ht="31.5" x14ac:dyDescent="0.3">
      <c r="A265" s="30" t="s">
        <v>240</v>
      </c>
      <c r="B265" s="30" t="s">
        <v>241</v>
      </c>
      <c r="C265" s="31" t="s">
        <v>242</v>
      </c>
      <c r="D265" s="32" t="s">
        <v>193</v>
      </c>
      <c r="E265" s="33">
        <v>10</v>
      </c>
      <c r="F265" s="48"/>
      <c r="G265" s="48"/>
    </row>
    <row r="266" spans="1:7" x14ac:dyDescent="0.3">
      <c r="A266" s="30" t="s">
        <v>243</v>
      </c>
      <c r="B266" s="30" t="s">
        <v>244</v>
      </c>
      <c r="C266" s="31" t="s">
        <v>245</v>
      </c>
      <c r="D266" s="32" t="s">
        <v>193</v>
      </c>
      <c r="E266" s="33">
        <v>4</v>
      </c>
      <c r="F266" s="48"/>
      <c r="G266" s="48"/>
    </row>
    <row r="267" spans="1:7" ht="31.5" x14ac:dyDescent="0.3">
      <c r="A267" s="30" t="s">
        <v>246</v>
      </c>
      <c r="B267" s="30" t="s">
        <v>247</v>
      </c>
      <c r="C267" s="31" t="s">
        <v>248</v>
      </c>
      <c r="D267" s="32" t="s">
        <v>10</v>
      </c>
      <c r="E267" s="33">
        <v>4</v>
      </c>
      <c r="F267" s="48"/>
      <c r="G267" s="48"/>
    </row>
    <row r="268" spans="1:7" ht="31.5" x14ac:dyDescent="0.3">
      <c r="A268" s="30" t="s">
        <v>249</v>
      </c>
      <c r="B268" s="30" t="s">
        <v>201</v>
      </c>
      <c r="C268" s="31" t="s">
        <v>202</v>
      </c>
      <c r="D268" s="32" t="s">
        <v>9</v>
      </c>
      <c r="E268" s="33">
        <v>90</v>
      </c>
      <c r="F268" s="48"/>
      <c r="G268" s="48"/>
    </row>
    <row r="269" spans="1:7" x14ac:dyDescent="0.3">
      <c r="A269" s="25"/>
      <c r="B269" s="25"/>
      <c r="C269" s="26" t="s">
        <v>210</v>
      </c>
      <c r="D269" s="27"/>
      <c r="E269" s="28"/>
      <c r="F269" s="49"/>
      <c r="G269" s="49"/>
    </row>
    <row r="270" spans="1:7" x14ac:dyDescent="0.3">
      <c r="A270" s="30" t="s">
        <v>250</v>
      </c>
      <c r="B270" s="30" t="s">
        <v>212</v>
      </c>
      <c r="C270" s="31" t="s">
        <v>213</v>
      </c>
      <c r="D270" s="32" t="s">
        <v>214</v>
      </c>
      <c r="E270" s="33">
        <v>0.45</v>
      </c>
      <c r="F270" s="48"/>
      <c r="G270" s="48"/>
    </row>
    <row r="271" spans="1:7" x14ac:dyDescent="0.3">
      <c r="A271" s="30" t="s">
        <v>251</v>
      </c>
      <c r="B271" s="30" t="s">
        <v>216</v>
      </c>
      <c r="C271" s="31" t="s">
        <v>217</v>
      </c>
      <c r="D271" s="32" t="s">
        <v>193</v>
      </c>
      <c r="E271" s="33">
        <v>4</v>
      </c>
      <c r="F271" s="48"/>
      <c r="G271" s="48"/>
    </row>
    <row r="272" spans="1:7" x14ac:dyDescent="0.3">
      <c r="A272" s="30" t="s">
        <v>252</v>
      </c>
      <c r="B272" s="30" t="s">
        <v>219</v>
      </c>
      <c r="C272" s="31" t="s">
        <v>220</v>
      </c>
      <c r="D272" s="32" t="s">
        <v>193</v>
      </c>
      <c r="E272" s="33">
        <v>2</v>
      </c>
      <c r="F272" s="48"/>
      <c r="G272" s="48"/>
    </row>
    <row r="273" spans="1:7" ht="47.25" x14ac:dyDescent="0.3">
      <c r="A273" s="39"/>
      <c r="B273" s="39"/>
      <c r="C273" s="40" t="s">
        <v>253</v>
      </c>
      <c r="D273" s="41"/>
      <c r="E273" s="42"/>
      <c r="F273" s="43"/>
      <c r="G273" s="44"/>
    </row>
    <row r="274" spans="1:7" ht="31.5" x14ac:dyDescent="0.3">
      <c r="A274" s="30" t="s">
        <v>254</v>
      </c>
      <c r="B274" s="30" t="s">
        <v>255</v>
      </c>
      <c r="C274" s="31" t="s">
        <v>256</v>
      </c>
      <c r="D274" s="32" t="s">
        <v>8</v>
      </c>
      <c r="E274" s="33">
        <v>370</v>
      </c>
      <c r="F274" s="37"/>
      <c r="G274" s="38"/>
    </row>
    <row r="275" spans="1:7" ht="31.5" x14ac:dyDescent="0.3">
      <c r="A275" s="30" t="s">
        <v>257</v>
      </c>
      <c r="B275" s="30" t="s">
        <v>258</v>
      </c>
      <c r="C275" s="31" t="s">
        <v>259</v>
      </c>
      <c r="D275" s="32" t="s">
        <v>8</v>
      </c>
      <c r="E275" s="33">
        <v>370</v>
      </c>
      <c r="F275" s="37"/>
      <c r="G275" s="38"/>
    </row>
    <row r="276" spans="1:7" ht="31.5" x14ac:dyDescent="0.3">
      <c r="A276" s="30" t="s">
        <v>260</v>
      </c>
      <c r="B276" s="30" t="s">
        <v>261</v>
      </c>
      <c r="C276" s="31" t="s">
        <v>262</v>
      </c>
      <c r="D276" s="32" t="s">
        <v>8</v>
      </c>
      <c r="E276" s="33">
        <v>370</v>
      </c>
      <c r="F276" s="37"/>
      <c r="G276" s="38"/>
    </row>
    <row r="277" spans="1:7" ht="31.5" x14ac:dyDescent="0.3">
      <c r="A277" s="30" t="s">
        <v>263</v>
      </c>
      <c r="B277" s="30" t="s">
        <v>264</v>
      </c>
      <c r="C277" s="31" t="s">
        <v>265</v>
      </c>
      <c r="D277" s="32" t="s">
        <v>8</v>
      </c>
      <c r="E277" s="33">
        <v>220</v>
      </c>
      <c r="F277" s="37"/>
      <c r="G277" s="38"/>
    </row>
    <row r="278" spans="1:7" ht="31.5" x14ac:dyDescent="0.3">
      <c r="A278" s="30" t="s">
        <v>266</v>
      </c>
      <c r="B278" s="30" t="s">
        <v>267</v>
      </c>
      <c r="C278" s="31" t="s">
        <v>268</v>
      </c>
      <c r="D278" s="32" t="s">
        <v>8</v>
      </c>
      <c r="E278" s="33">
        <v>150</v>
      </c>
      <c r="F278" s="37"/>
      <c r="G278" s="38"/>
    </row>
    <row r="279" spans="1:7" ht="31.5" x14ac:dyDescent="0.3">
      <c r="A279" s="39"/>
      <c r="B279" s="39"/>
      <c r="C279" s="40" t="s">
        <v>269</v>
      </c>
      <c r="D279" s="41"/>
      <c r="E279" s="42"/>
      <c r="F279" s="43"/>
      <c r="G279" s="44"/>
    </row>
    <row r="280" spans="1:7" x14ac:dyDescent="0.3">
      <c r="A280" s="50" t="s">
        <v>270</v>
      </c>
      <c r="B280" s="50" t="s">
        <v>271</v>
      </c>
      <c r="C280" s="51" t="s">
        <v>272</v>
      </c>
      <c r="D280" s="52" t="s">
        <v>125</v>
      </c>
      <c r="E280" s="53">
        <v>1</v>
      </c>
      <c r="F280" s="54"/>
      <c r="G280" s="54"/>
    </row>
  </sheetData>
  <mergeCells count="12">
    <mergeCell ref="A209:G209"/>
    <mergeCell ref="E1:G3"/>
    <mergeCell ref="A4:G5"/>
    <mergeCell ref="A9:G9"/>
    <mergeCell ref="A10:G10"/>
    <mergeCell ref="C164:F164"/>
    <mergeCell ref="C165:F165"/>
    <mergeCell ref="C166:F166"/>
    <mergeCell ref="A167:G167"/>
    <mergeCell ref="A168:G168"/>
    <mergeCell ref="A169:G169"/>
    <mergeCell ref="A206:G206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zwik</vt:lpstr>
      <vt:lpstr>Arkusz1!Obszar_wydruku</vt:lpstr>
      <vt:lpstr>zwik!Obszar_wydruku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aduczmanska</dc:creator>
  <cp:lastModifiedBy>Kaczmarek Monika</cp:lastModifiedBy>
  <cp:lastPrinted>2021-06-24T08:20:43Z</cp:lastPrinted>
  <dcterms:created xsi:type="dcterms:W3CDTF">2020-01-22T13:52:22Z</dcterms:created>
  <dcterms:modified xsi:type="dcterms:W3CDTF">2021-07-21T10:16:02Z</dcterms:modified>
</cp:coreProperties>
</file>